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195" windowWidth="11340" windowHeight="9225" tabRatio="866" activeTab="11"/>
  </bookViews>
  <sheets>
    <sheet name="СМР" sheetId="79" r:id="rId1"/>
    <sheet name="НМЦ договора" sheetId="80" r:id="rId2"/>
    <sheet name="25826" sheetId="93" r:id="rId3"/>
    <sheet name="25827" sheetId="94" r:id="rId4"/>
    <sheet name="25828" sheetId="95" r:id="rId5"/>
    <sheet name="25884" sheetId="96" r:id="rId6"/>
    <sheet name="25830" sheetId="97" r:id="rId7"/>
    <sheet name="25831" sheetId="98" r:id="rId8"/>
    <sheet name="25832" sheetId="99" r:id="rId9"/>
    <sheet name="25833" sheetId="100" r:id="rId10"/>
    <sheet name="25834" sheetId="101" r:id="rId11"/>
    <sheet name="25835" sheetId="102" r:id="rId12"/>
    <sheet name="25836" sheetId="103" r:id="rId13"/>
    <sheet name="25837" sheetId="104" r:id="rId14"/>
    <sheet name="25838" sheetId="105" r:id="rId15"/>
    <sheet name="25839" sheetId="106" r:id="rId16"/>
    <sheet name="25840" sheetId="107" r:id="rId17"/>
    <sheet name="25829" sheetId="108" r:id="rId18"/>
    <sheet name="25885" sheetId="109" r:id="rId19"/>
    <sheet name="25876" sheetId="110" r:id="rId20"/>
    <sheet name="25875" sheetId="111" r:id="rId21"/>
    <sheet name="25874" sheetId="112" r:id="rId22"/>
    <sheet name="25886" sheetId="113" r:id="rId23"/>
  </sheets>
  <externalReferences>
    <externalReference r:id="rId24"/>
    <externalReference r:id="rId25"/>
  </externalReferences>
  <definedNames>
    <definedName name="аааааппппппрррппппппп">#REF!</definedName>
    <definedName name="аараооооооооооооо">#REF!</definedName>
    <definedName name="автом">#REF!</definedName>
    <definedName name="алшрльоплварл">#REF!</definedName>
    <definedName name="аолвлддддддддддддддддввввввввв">#REF!</definedName>
    <definedName name="апарв">#REF!</definedName>
    <definedName name="апрлдджаоырыфрпопрлпрлпрлп">#REF!</definedName>
    <definedName name="арлггаджаш">#REF!</definedName>
    <definedName name="ароррбллтблпроорапииас">#REF!</definedName>
    <definedName name="арррррблллпдрлдддддддддд">#REF!</definedName>
    <definedName name="варпаааааааааа">#REF!</definedName>
    <definedName name="ввпьььььлднд">#REF!</definedName>
    <definedName name="вед">#REF!</definedName>
    <definedName name="вертикальная">#REF!</definedName>
    <definedName name="вертикплан">#REF!</definedName>
    <definedName name="волен">#REF!</definedName>
    <definedName name="вп">#REF!</definedName>
    <definedName name="впырпфдыпл">#REF!</definedName>
    <definedName name="впьглорьтитттттттттт">#REF!</definedName>
    <definedName name="всввввввввввввввввввввввввв">#REF!</definedName>
    <definedName name="выб">#REF!</definedName>
    <definedName name="выпуск">#REF!</definedName>
    <definedName name="выьлепвввввпмп">#REF!</definedName>
    <definedName name="еваопродолжэрщэрзшщщх">#REF!</definedName>
    <definedName name="_xlnm.Print_Titles" localSheetId="0">СМР!$6:$6</definedName>
    <definedName name="измен">#REF!</definedName>
    <definedName name="итого">#REF!</definedName>
    <definedName name="итого_сантех">#REF!</definedName>
    <definedName name="итого_стр">#REF!</definedName>
    <definedName name="итого_строит">#REF!</definedName>
    <definedName name="итого_технол">#REF!</definedName>
    <definedName name="итого_электр">#REF!</definedName>
    <definedName name="квота">#REF!</definedName>
    <definedName name="кккккккккк">#REF!</definedName>
    <definedName name="корек">#REF!</definedName>
    <definedName name="корект">#REF!</definedName>
    <definedName name="корректир">#REF!</definedName>
    <definedName name="лен">#REF!</definedName>
    <definedName name="лот">#REF!</definedName>
    <definedName name="мамиааааааааааааааааааааааааааааа">#REF!</definedName>
    <definedName name="ммпоослччччччччччрччапппппппппр">#REF!</definedName>
    <definedName name="мрол">#REF!</definedName>
    <definedName name="_xlnm.Print_Area" localSheetId="0">СМР!$A$1:$R$44</definedName>
    <definedName name="оз">#REF!</definedName>
    <definedName name="озелен">#REF!</definedName>
    <definedName name="озеленение">#REF!</definedName>
    <definedName name="озеленение2">#REF!</definedName>
    <definedName name="ОСР">#REF!</definedName>
    <definedName name="ОСР110">#REF!</definedName>
    <definedName name="ОСР111">#REF!</definedName>
    <definedName name="план">#REF!</definedName>
    <definedName name="планировка">#REF!</definedName>
    <definedName name="плдщхэж.юрббдлююбо">#REF!</definedName>
    <definedName name="площадки">#REF!</definedName>
    <definedName name="пос">#REF!</definedName>
    <definedName name="прав">#REF!</definedName>
    <definedName name="прлппппппппппппппрррррррр">#REF!</definedName>
    <definedName name="провбп">#REF!</definedName>
    <definedName name="проект">#REF!</definedName>
    <definedName name="пропппп">#REF!</definedName>
    <definedName name="рпоолллллбрюююююююююююю">#REF!</definedName>
    <definedName name="сааповвыыыыыеееееггггггггг">#REF!</definedName>
    <definedName name="сапопрлрлппппр">#REF!</definedName>
    <definedName name="саррпрпппппппппппппппррррррр">#REF!</definedName>
    <definedName name="свод">#REF!</definedName>
    <definedName name="Свсмр">'[1] пристр428'!#REF!</definedName>
    <definedName name="склад">#REF!</definedName>
    <definedName name="сср4">#REF!</definedName>
    <definedName name="ссроб">#REF!</definedName>
    <definedName name="сссссссссссссрооооооооаапнааааеоаааааааа">#REF!</definedName>
    <definedName name="счет">'[1] пристр428'!#REF!</definedName>
    <definedName name="тдер">#REF!</definedName>
    <definedName name="ТК">#REF!</definedName>
    <definedName name="тоолллллопппплопооллоопло">#REF!</definedName>
    <definedName name="топливро">#REF!</definedName>
    <definedName name="трапные">#REF!</definedName>
    <definedName name="уке">#REF!</definedName>
    <definedName name="фякуряыувравяв">#REF!</definedName>
    <definedName name="фяыввввввв">#REF!</definedName>
    <definedName name="хййййййййййжывввввввв">#REF!</definedName>
    <definedName name="чвподю">#REF!</definedName>
    <definedName name="чрпрл">#REF!</definedName>
    <definedName name="чситтттттттсссссссссччччч">#REF!</definedName>
    <definedName name="ываочяьбббббббббббббб">#REF!</definedName>
    <definedName name="ЫВРРАЫРАывоопоапо">#REF!</definedName>
    <definedName name="ывынреыкшлнжхэтшлэ">#REF!</definedName>
    <definedName name="ыоарллвапрлывпорапар">#REF!</definedName>
    <definedName name="ычвпппппппппп">#REF!</definedName>
    <definedName name="яыдвлпрмичврип">#REF!</definedName>
  </definedNames>
  <calcPr calcId="145621"/>
</workbook>
</file>

<file path=xl/calcChain.xml><?xml version="1.0" encoding="utf-8"?>
<calcChain xmlns="http://schemas.openxmlformats.org/spreadsheetml/2006/main">
  <c r="K132" i="107" l="1"/>
  <c r="J97" i="106" l="1"/>
  <c r="K162" i="104" l="1"/>
  <c r="K119" i="105" l="1"/>
  <c r="K115" i="105"/>
  <c r="K20" i="105"/>
  <c r="K147" i="102" l="1"/>
  <c r="K122" i="101" l="1"/>
  <c r="L127" i="100" l="1"/>
  <c r="L17" i="100"/>
  <c r="J154" i="99" l="1"/>
  <c r="J15" i="99"/>
  <c r="K478" i="98" l="1"/>
  <c r="J18" i="98"/>
  <c r="J68" i="97" l="1"/>
  <c r="J15" i="97"/>
  <c r="J84" i="96" l="1"/>
  <c r="J16" i="96"/>
  <c r="E7" i="79" l="1"/>
  <c r="M7" i="79" s="1"/>
  <c r="E8" i="79"/>
  <c r="M8" i="79" s="1"/>
  <c r="E9" i="79"/>
  <c r="E10" i="79"/>
  <c r="M10" i="79" s="1"/>
  <c r="E11" i="79"/>
  <c r="M11" i="79" s="1"/>
  <c r="E12" i="79"/>
  <c r="M12" i="79" s="1"/>
  <c r="E13" i="79"/>
  <c r="M13" i="79" s="1"/>
  <c r="E14" i="79"/>
  <c r="M14" i="79" s="1"/>
  <c r="E15" i="79"/>
  <c r="M15" i="79" s="1"/>
  <c r="E16" i="79"/>
  <c r="M16" i="79" s="1"/>
  <c r="E17" i="79"/>
  <c r="U17" i="79" s="1"/>
  <c r="E18" i="79"/>
  <c r="E19" i="79"/>
  <c r="E20" i="79"/>
  <c r="E21" i="79"/>
  <c r="U21" i="79" s="1"/>
  <c r="E22" i="79"/>
  <c r="U22" i="79" s="1"/>
  <c r="E23" i="79"/>
  <c r="E24" i="79"/>
  <c r="E25" i="79"/>
  <c r="E26" i="79"/>
  <c r="E27" i="79"/>
  <c r="D7" i="79"/>
  <c r="Q7" i="79" s="1"/>
  <c r="D8" i="79"/>
  <c r="T8" i="79" s="1"/>
  <c r="D9" i="79"/>
  <c r="T9" i="79" s="1"/>
  <c r="D10" i="79"/>
  <c r="T10" i="79" s="1"/>
  <c r="D11" i="79"/>
  <c r="T11" i="79" s="1"/>
  <c r="D12" i="79"/>
  <c r="T12" i="79" s="1"/>
  <c r="D13" i="79"/>
  <c r="T13" i="79" s="1"/>
  <c r="D14" i="79"/>
  <c r="T14" i="79" s="1"/>
  <c r="D15" i="79"/>
  <c r="T15" i="79" s="1"/>
  <c r="D16" i="79"/>
  <c r="T16" i="79" s="1"/>
  <c r="D17" i="79"/>
  <c r="T17" i="79" s="1"/>
  <c r="D18" i="79"/>
  <c r="T18" i="79" s="1"/>
  <c r="D19" i="79"/>
  <c r="T19" i="79" s="1"/>
  <c r="D20" i="79"/>
  <c r="T20" i="79" s="1"/>
  <c r="D21" i="79"/>
  <c r="T21" i="79" s="1"/>
  <c r="D22" i="79"/>
  <c r="T22" i="79" s="1"/>
  <c r="D23" i="79"/>
  <c r="T23" i="79" s="1"/>
  <c r="D24" i="79"/>
  <c r="T24" i="79" s="1"/>
  <c r="D25" i="79"/>
  <c r="T25" i="79" s="1"/>
  <c r="D26" i="79"/>
  <c r="T26" i="79" s="1"/>
  <c r="D27" i="79"/>
  <c r="T27" i="79" s="1"/>
  <c r="C7" i="79"/>
  <c r="P7" i="79" s="1"/>
  <c r="C8" i="79"/>
  <c r="S8" i="79" s="1"/>
  <c r="C9" i="79"/>
  <c r="S9" i="79" s="1"/>
  <c r="C10" i="79"/>
  <c r="S10" i="79" s="1"/>
  <c r="C11" i="79"/>
  <c r="S11" i="79" s="1"/>
  <c r="C12" i="79"/>
  <c r="S12" i="79" s="1"/>
  <c r="C13" i="79"/>
  <c r="S13" i="79" s="1"/>
  <c r="C14" i="79"/>
  <c r="S14" i="79" s="1"/>
  <c r="C15" i="79"/>
  <c r="S15" i="79" s="1"/>
  <c r="C16" i="79"/>
  <c r="S16" i="79" s="1"/>
  <c r="C17" i="79"/>
  <c r="S17" i="79" s="1"/>
  <c r="C18" i="79"/>
  <c r="S18" i="79" s="1"/>
  <c r="C19" i="79"/>
  <c r="S19" i="79" s="1"/>
  <c r="C20" i="79"/>
  <c r="S20" i="79" s="1"/>
  <c r="C21" i="79"/>
  <c r="S21" i="79" s="1"/>
  <c r="C22" i="79"/>
  <c r="S22" i="79" s="1"/>
  <c r="C23" i="79"/>
  <c r="S23" i="79" s="1"/>
  <c r="C24" i="79"/>
  <c r="S24" i="79" s="1"/>
  <c r="C25" i="79"/>
  <c r="S25" i="79" s="1"/>
  <c r="C26" i="79"/>
  <c r="S26" i="79" s="1"/>
  <c r="C27" i="79"/>
  <c r="S27" i="79" s="1"/>
  <c r="B7" i="79"/>
  <c r="B8" i="79"/>
  <c r="B9" i="79"/>
  <c r="B10" i="79"/>
  <c r="B11" i="79"/>
  <c r="B12" i="79"/>
  <c r="B13" i="79"/>
  <c r="B14" i="79"/>
  <c r="B15" i="79"/>
  <c r="B16" i="79"/>
  <c r="B17" i="79"/>
  <c r="B18" i="79"/>
  <c r="B19" i="79"/>
  <c r="B20" i="79"/>
  <c r="B21" i="79"/>
  <c r="B22" i="79"/>
  <c r="B23" i="79"/>
  <c r="B24" i="79"/>
  <c r="B25" i="79"/>
  <c r="B26" i="79"/>
  <c r="B27" i="79"/>
  <c r="O7" i="79"/>
  <c r="O8" i="79"/>
  <c r="O9" i="79"/>
  <c r="O10" i="79"/>
  <c r="O11" i="79"/>
  <c r="O12" i="79"/>
  <c r="O13" i="79"/>
  <c r="O14" i="79"/>
  <c r="O15" i="79"/>
  <c r="O16" i="79"/>
  <c r="O17" i="79"/>
  <c r="O18" i="79"/>
  <c r="O19" i="79"/>
  <c r="O20" i="79"/>
  <c r="O21" i="79"/>
  <c r="O22" i="79"/>
  <c r="O23" i="79"/>
  <c r="O24" i="79"/>
  <c r="O25" i="79"/>
  <c r="O26" i="79"/>
  <c r="O27" i="79"/>
  <c r="N22" i="79" l="1"/>
  <c r="M24" i="79"/>
  <c r="U24" i="79"/>
  <c r="N24" i="79" s="1"/>
  <c r="M20" i="79"/>
  <c r="U20" i="79"/>
  <c r="N20" i="79" s="1"/>
  <c r="N21" i="79"/>
  <c r="N17" i="79"/>
  <c r="M27" i="79"/>
  <c r="U27" i="79"/>
  <c r="N27" i="79" s="1"/>
  <c r="M23" i="79"/>
  <c r="U23" i="79"/>
  <c r="N23" i="79" s="1"/>
  <c r="M19" i="79"/>
  <c r="U19" i="79"/>
  <c r="N19" i="79" s="1"/>
  <c r="M26" i="79"/>
  <c r="U26" i="79"/>
  <c r="N26" i="79" s="1"/>
  <c r="M18" i="79"/>
  <c r="U18" i="79"/>
  <c r="N18" i="79" s="1"/>
  <c r="M22" i="79"/>
  <c r="N7" i="79"/>
  <c r="M25" i="79"/>
  <c r="U25" i="79"/>
  <c r="N25" i="79" s="1"/>
  <c r="I21" i="79"/>
  <c r="I17" i="79"/>
  <c r="U9" i="79"/>
  <c r="N9" i="79" s="1"/>
  <c r="I9" i="79"/>
  <c r="I27" i="79"/>
  <c r="I23" i="79"/>
  <c r="I19" i="79"/>
  <c r="I15" i="79"/>
  <c r="U15" i="79"/>
  <c r="N15" i="79" s="1"/>
  <c r="I11" i="79"/>
  <c r="U11" i="79"/>
  <c r="N11" i="79" s="1"/>
  <c r="I7" i="79"/>
  <c r="R7" i="79"/>
  <c r="M21" i="79"/>
  <c r="M17" i="79"/>
  <c r="M9" i="79"/>
  <c r="I26" i="79"/>
  <c r="I22" i="79"/>
  <c r="I18" i="79"/>
  <c r="I14" i="79"/>
  <c r="U14" i="79"/>
  <c r="N14" i="79" s="1"/>
  <c r="I10" i="79"/>
  <c r="U10" i="79"/>
  <c r="N10" i="79" s="1"/>
  <c r="E28" i="79"/>
  <c r="C24" i="80" s="1"/>
  <c r="I25" i="79"/>
  <c r="U13" i="79"/>
  <c r="N13" i="79" s="1"/>
  <c r="I13" i="79"/>
  <c r="I24" i="79"/>
  <c r="I20" i="79"/>
  <c r="I16" i="79"/>
  <c r="U16" i="79"/>
  <c r="N16" i="79" s="1"/>
  <c r="I12" i="79"/>
  <c r="U12" i="79"/>
  <c r="N12" i="79" s="1"/>
  <c r="I8" i="79"/>
  <c r="U8" i="79"/>
  <c r="N8" i="79" s="1"/>
  <c r="T28" i="79"/>
  <c r="T29" i="79" s="1"/>
  <c r="S28" i="79"/>
  <c r="S29" i="79" s="1"/>
  <c r="M28" i="79" l="1"/>
  <c r="I28" i="79"/>
  <c r="U28" i="79"/>
  <c r="U29" i="79" s="1"/>
  <c r="H23" i="80"/>
  <c r="F23" i="80" s="1"/>
  <c r="H20" i="79"/>
  <c r="L20" i="79" s="1"/>
  <c r="G20" i="79"/>
  <c r="K20" i="79" s="1"/>
  <c r="H18" i="79"/>
  <c r="L18" i="79" s="1"/>
  <c r="G21" i="79"/>
  <c r="K21" i="79" s="1"/>
  <c r="G22" i="79"/>
  <c r="K22" i="79" s="1"/>
  <c r="G23" i="79"/>
  <c r="K23" i="79" s="1"/>
  <c r="G24" i="79"/>
  <c r="K24" i="79" s="1"/>
  <c r="G25" i="79"/>
  <c r="K25" i="79" s="1"/>
  <c r="G26" i="79"/>
  <c r="K26" i="79" s="1"/>
  <c r="G27" i="79"/>
  <c r="K27" i="79" s="1"/>
  <c r="H17" i="79"/>
  <c r="H19" i="79"/>
  <c r="L19" i="79" s="1"/>
  <c r="H21" i="79"/>
  <c r="H22" i="79"/>
  <c r="Q22" i="79" s="1"/>
  <c r="L22" i="79" s="1"/>
  <c r="H23" i="79"/>
  <c r="Q23" i="79" s="1"/>
  <c r="L23" i="79" s="1"/>
  <c r="H24" i="79"/>
  <c r="Q24" i="79" s="1"/>
  <c r="L24" i="79" s="1"/>
  <c r="H25" i="79"/>
  <c r="Q25" i="79" s="1"/>
  <c r="L25" i="79" s="1"/>
  <c r="H26" i="79"/>
  <c r="Q26" i="79" s="1"/>
  <c r="L26" i="79" s="1"/>
  <c r="H27" i="79"/>
  <c r="R19" i="79"/>
  <c r="R20" i="79"/>
  <c r="R21" i="79"/>
  <c r="G19" i="79"/>
  <c r="K19" i="79" s="1"/>
  <c r="Q19" i="79" l="1"/>
  <c r="U30" i="79"/>
  <c r="U31" i="79" s="1"/>
  <c r="F21" i="79"/>
  <c r="L21" i="79"/>
  <c r="J21" i="79" s="1"/>
  <c r="F27" i="79"/>
  <c r="Q17" i="79"/>
  <c r="L17" i="79"/>
  <c r="T30" i="79"/>
  <c r="T31" i="79" s="1"/>
  <c r="S30" i="79"/>
  <c r="S31" i="79" s="1"/>
  <c r="H22" i="80"/>
  <c r="H25" i="80" s="1"/>
  <c r="H26" i="80" s="1"/>
  <c r="C28" i="79"/>
  <c r="C22" i="80" s="1"/>
  <c r="Q27" i="79"/>
  <c r="L27" i="79" s="1"/>
  <c r="D28" i="79"/>
  <c r="C23" i="80" s="1"/>
  <c r="F26" i="79"/>
  <c r="F25" i="79"/>
  <c r="F24" i="79"/>
  <c r="F23" i="79"/>
  <c r="F22" i="79"/>
  <c r="F20" i="79"/>
  <c r="J26" i="79"/>
  <c r="J24" i="79"/>
  <c r="J22" i="79"/>
  <c r="J20" i="79"/>
  <c r="J27" i="79"/>
  <c r="J25" i="79"/>
  <c r="J23" i="79"/>
  <c r="F19" i="79"/>
  <c r="G18" i="79"/>
  <c r="R18" i="79"/>
  <c r="G15" i="79"/>
  <c r="K15" i="79" s="1"/>
  <c r="H15" i="79"/>
  <c r="L15" i="79" s="1"/>
  <c r="H27" i="80" l="1"/>
  <c r="R15" i="79"/>
  <c r="F18" i="79"/>
  <c r="K18" i="79"/>
  <c r="F15" i="79"/>
  <c r="J19" i="79"/>
  <c r="H9" i="79"/>
  <c r="Q9" i="79" s="1"/>
  <c r="L9" i="79" s="1"/>
  <c r="H11" i="79"/>
  <c r="L11" i="79" s="1"/>
  <c r="H12" i="79"/>
  <c r="L12" i="79" s="1"/>
  <c r="H13" i="79"/>
  <c r="L13" i="79" s="1"/>
  <c r="H16" i="79"/>
  <c r="L16" i="79" s="1"/>
  <c r="H7" i="79"/>
  <c r="L7" i="79"/>
  <c r="G17" i="79"/>
  <c r="K17" i="79" s="1"/>
  <c r="H14" i="79"/>
  <c r="L14" i="79" s="1"/>
  <c r="G13" i="79"/>
  <c r="K13" i="79" s="1"/>
  <c r="G12" i="79"/>
  <c r="K12" i="79" s="1"/>
  <c r="H10" i="79"/>
  <c r="G10" i="79"/>
  <c r="K10" i="79" s="1"/>
  <c r="G9" i="79"/>
  <c r="K9" i="79" s="1"/>
  <c r="G8" i="79"/>
  <c r="K8" i="79" s="1"/>
  <c r="H8" i="79"/>
  <c r="Q8" i="79" s="1"/>
  <c r="L8" i="79" s="1"/>
  <c r="R13" i="79" l="1"/>
  <c r="R11" i="79"/>
  <c r="R16" i="79"/>
  <c r="R8" i="79"/>
  <c r="R12" i="79"/>
  <c r="R10" i="79"/>
  <c r="R14" i="79"/>
  <c r="R9" i="79"/>
  <c r="H28" i="79"/>
  <c r="J18" i="79"/>
  <c r="J15" i="79"/>
  <c r="Q28" i="79"/>
  <c r="G11" i="79"/>
  <c r="K11" i="79" s="1"/>
  <c r="G7" i="79"/>
  <c r="K7" i="79" s="1"/>
  <c r="Q10" i="79"/>
  <c r="L10" i="79" s="1"/>
  <c r="G16" i="79"/>
  <c r="K16" i="79" s="1"/>
  <c r="G14" i="79"/>
  <c r="F9" i="79"/>
  <c r="J12" i="79"/>
  <c r="F12" i="79"/>
  <c r="F13" i="79"/>
  <c r="J9" i="79" l="1"/>
  <c r="R28" i="79"/>
  <c r="F14" i="79"/>
  <c r="K14" i="79"/>
  <c r="G28" i="79"/>
  <c r="L28" i="79"/>
  <c r="F11" i="79"/>
  <c r="F16" i="79"/>
  <c r="J10" i="79"/>
  <c r="F17" i="79"/>
  <c r="F7" i="79"/>
  <c r="B28" i="79"/>
  <c r="F10" i="79"/>
  <c r="J16" i="79" l="1"/>
  <c r="P28" i="79"/>
  <c r="G22" i="80" s="1"/>
  <c r="J14" i="79"/>
  <c r="J11" i="79"/>
  <c r="D23" i="80"/>
  <c r="F24" i="80"/>
  <c r="D24" i="80" s="1"/>
  <c r="J17" i="79"/>
  <c r="J13" i="79"/>
  <c r="F8" i="79"/>
  <c r="F28" i="79" s="1"/>
  <c r="N29" i="79" l="1"/>
  <c r="P30" i="79"/>
  <c r="P31" i="79" s="1"/>
  <c r="N28" i="79"/>
  <c r="K28" i="79"/>
  <c r="J7" i="79"/>
  <c r="D25" i="80" l="1"/>
  <c r="N30" i="79"/>
  <c r="J8" i="79"/>
  <c r="J28" i="79" s="1"/>
  <c r="G25" i="80" l="1"/>
  <c r="F25" i="80" s="1"/>
  <c r="F22" i="80"/>
  <c r="G26" i="80"/>
  <c r="F26" i="80" s="1"/>
  <c r="D26" i="80"/>
  <c r="N31" i="79" l="1"/>
  <c r="D27" i="80" s="1"/>
  <c r="G27" i="80"/>
  <c r="F27" i="80" s="1"/>
  <c r="C25" i="80"/>
  <c r="D22" i="80" l="1"/>
  <c r="Q33" i="79"/>
</calcChain>
</file>

<file path=xl/sharedStrings.xml><?xml version="1.0" encoding="utf-8"?>
<sst xmlns="http://schemas.openxmlformats.org/spreadsheetml/2006/main" count="7570" uniqueCount="3195">
  <si>
    <t xml:space="preserve">      Оборудование</t>
  </si>
  <si>
    <t xml:space="preserve">      оборудования _______________________________________________________________________________________________</t>
  </si>
  <si>
    <t>(наименование стройки)</t>
  </si>
  <si>
    <t xml:space="preserve">на </t>
  </si>
  <si>
    <t>№ пп</t>
  </si>
  <si>
    <t>Всего</t>
  </si>
  <si>
    <t>Итого прямые затраты по смете в ценах 2001г.</t>
  </si>
  <si>
    <t>Накладные расходы</t>
  </si>
  <si>
    <t>Сметная прибыль</t>
  </si>
  <si>
    <t xml:space="preserve">  Итого</t>
  </si>
  <si>
    <t xml:space="preserve">    В том числе:</t>
  </si>
  <si>
    <t xml:space="preserve">      Материалы</t>
  </si>
  <si>
    <t xml:space="preserve">      Машины и механизмы</t>
  </si>
  <si>
    <t xml:space="preserve">      ФОТ</t>
  </si>
  <si>
    <t xml:space="preserve">      Накладные расходы</t>
  </si>
  <si>
    <t xml:space="preserve">      Сметная прибыль</t>
  </si>
  <si>
    <t xml:space="preserve">  ВСЕГО по смете</t>
  </si>
  <si>
    <t>Сметная трудоемкость _______________________________________________________________________________________________</t>
  </si>
  <si>
    <t>чел.час</t>
  </si>
  <si>
    <t>Сметная стоимость _______________________________________________________________________________________________</t>
  </si>
  <si>
    <t xml:space="preserve">      монтажных работ _______________________________________________________________________________________________</t>
  </si>
  <si>
    <t>ФГУП "Комбинат "Электрохимприбор"</t>
  </si>
  <si>
    <t>Текущая стоимость на момент определения начальной (максимальной) цены</t>
  </si>
  <si>
    <t>№ обосновывающего расчета</t>
  </si>
  <si>
    <t>НДС 18%</t>
  </si>
  <si>
    <t xml:space="preserve">  Итого Оборудование</t>
  </si>
  <si>
    <t xml:space="preserve">  Итого Монтажные работы</t>
  </si>
  <si>
    <t xml:space="preserve">  В том числе, справочно:</t>
  </si>
  <si>
    <t>Общая стоимость, руб.</t>
  </si>
  <si>
    <t>Стоимость единицы, руб.</t>
  </si>
  <si>
    <t>тыс. руб.</t>
  </si>
  <si>
    <t>(наименование работ и затрат, наименование объекта)</t>
  </si>
  <si>
    <t>ТЕРм08-03-573-04</t>
  </si>
  <si>
    <t>ТЕРм08-03-526-01</t>
  </si>
  <si>
    <t>ТЕРм11-03-001-01</t>
  </si>
  <si>
    <t>ТЕРм08-02-399-01</t>
  </si>
  <si>
    <t>ТЕРм10-02-016-06</t>
  </si>
  <si>
    <t>(локальная смета)</t>
  </si>
  <si>
    <t xml:space="preserve">  Итого Строительные работы</t>
  </si>
  <si>
    <t xml:space="preserve">      строительных работ _______________________________________________________________________________________________</t>
  </si>
  <si>
    <t>ИТОГИ ПО СМЕТЕ:</t>
  </si>
  <si>
    <t>Итого прямые затраты по разделу в ценах 2001г.</t>
  </si>
  <si>
    <t>ТЕР12-01-010-01</t>
  </si>
  <si>
    <t>Сметная стоимость строительных работ _______________________________________________________________________________________________</t>
  </si>
  <si>
    <t xml:space="preserve">  Сантехнические работы - внутренние (трубопроводы, водопровод, канализация, отопление, газоснабжение, вентиляция и кондиционирование воздуха)</t>
  </si>
  <si>
    <t xml:space="preserve">  Материалы</t>
  </si>
  <si>
    <t xml:space="preserve">  Теплоизоляционные работы</t>
  </si>
  <si>
    <t xml:space="preserve"> </t>
  </si>
  <si>
    <t>ТЕРм08-02-472-10</t>
  </si>
  <si>
    <t>ТЕРм10-02-030-01</t>
  </si>
  <si>
    <t>ТЕРм08-03-573-05</t>
  </si>
  <si>
    <t>* В расчете использованы индексы:</t>
  </si>
  <si>
    <t>Всего:</t>
  </si>
  <si>
    <t>Итого в ценах 2000 года:</t>
  </si>
  <si>
    <t>Прочие</t>
  </si>
  <si>
    <t>Оборудование</t>
  </si>
  <si>
    <t>СМР</t>
  </si>
  <si>
    <t>Сметная стоимость строительства в базисном уровне цен на 01.01.2000г., выставленная на конкурс</t>
  </si>
  <si>
    <t>Сметная стоимость строительства в базисном уровне цен на 01.01.2000г. по ССР</t>
  </si>
  <si>
    <t>Наименование глав ССР, объектный сметных расчетов, локальных сметных расчетов, видов прочих работ</t>
  </si>
  <si>
    <t>Итого с НДС</t>
  </si>
  <si>
    <t>НДС</t>
  </si>
  <si>
    <t>Прочие затраты</t>
  </si>
  <si>
    <t>в том числе по годам строительства</t>
  </si>
  <si>
    <t>Начальная (максимальная) цена</t>
  </si>
  <si>
    <t>Сметная стоимость строительства в  текущем уровне цен, пресчитанная на момент проведения процедуры закупки</t>
  </si>
  <si>
    <t>Сметная стоимость строительства в базисном уровне цен на 01.01.2000 г.</t>
  </si>
  <si>
    <t>Наименование услуг и работ (затрат)</t>
  </si>
  <si>
    <t>ц.2000г./текущие цены,  руб.</t>
  </si>
  <si>
    <t xml:space="preserve">Определение начальной (максимальной) цены договора генерального подряда </t>
  </si>
  <si>
    <t>Расчет начальной (максимальной) цены на</t>
  </si>
  <si>
    <t>Начальник отдела капитального строительства</t>
  </si>
  <si>
    <t>шт.</t>
  </si>
  <si>
    <t>1 шт.</t>
  </si>
  <si>
    <t>100 м кабеля</t>
  </si>
  <si>
    <t>З/пМех</t>
  </si>
  <si>
    <t>Эк.Маш</t>
  </si>
  <si>
    <t>Осн.З/п</t>
  </si>
  <si>
    <t>В том числе</t>
  </si>
  <si>
    <t>Т/з осн.
раб.
Всего</t>
  </si>
  <si>
    <t>Т/з осн.
раб.на ед.</t>
  </si>
  <si>
    <t>Кол.</t>
  </si>
  <si>
    <t>Ед. изм.</t>
  </si>
  <si>
    <t>Наименование</t>
  </si>
  <si>
    <t>Средства  на оплату труда _______________________________________________________________________________________________</t>
  </si>
  <si>
    <t>Согласовано</t>
  </si>
  <si>
    <t>отд. 028</t>
  </si>
  <si>
    <t>Обосно-
вание</t>
  </si>
  <si>
    <t>Т/з мех. на ед.</t>
  </si>
  <si>
    <t>Т/з мех.
Всего</t>
  </si>
  <si>
    <t>1 т конструкций</t>
  </si>
  <si>
    <t>100 м2</t>
  </si>
  <si>
    <t>т</t>
  </si>
  <si>
    <t>ТЕР13-03-004-26</t>
  </si>
  <si>
    <t>100 м ограды</t>
  </si>
  <si>
    <t xml:space="preserve">  Строительные металлические конструкции</t>
  </si>
  <si>
    <t xml:space="preserve">  Защита строительных конструкций и оборудования от коррозии</t>
  </si>
  <si>
    <t>1 т груза</t>
  </si>
  <si>
    <t xml:space="preserve">  Автомобильные дороги</t>
  </si>
  <si>
    <t xml:space="preserve">  Перевозка грузов автотранспортом</t>
  </si>
  <si>
    <t xml:space="preserve">                           Раздел 1. </t>
  </si>
  <si>
    <t>100 м3 грунта</t>
  </si>
  <si>
    <t>м</t>
  </si>
  <si>
    <t>м3</t>
  </si>
  <si>
    <t>1000 м</t>
  </si>
  <si>
    <r>
      <t>0,2</t>
    </r>
    <r>
      <rPr>
        <i/>
        <sz val="6"/>
        <rFont val="Arial"/>
        <family val="2"/>
        <charset val="204"/>
      </rPr>
      <t xml:space="preserve">
20/100</t>
    </r>
  </si>
  <si>
    <t>шт</t>
  </si>
  <si>
    <t>100 м</t>
  </si>
  <si>
    <t>1 т</t>
  </si>
  <si>
    <t>100 шт.</t>
  </si>
  <si>
    <t>кг</t>
  </si>
  <si>
    <t>Итого прямые затраты по смете с учетом коэффициентов к итогам</t>
  </si>
  <si>
    <t>10 м</t>
  </si>
  <si>
    <t>Итого прямые затраты по разделу с учетом коэффициентов к итогам</t>
  </si>
  <si>
    <t>1000 м3 грунта</t>
  </si>
  <si>
    <t>ТЕР01-02-057-02</t>
  </si>
  <si>
    <t>ТЕР01-02-061-02</t>
  </si>
  <si>
    <t>ТЕР01-01-033-02</t>
  </si>
  <si>
    <t>ТЕР01-02-005-01</t>
  </si>
  <si>
    <t>100 м3 уплотненного грунта</t>
  </si>
  <si>
    <t xml:space="preserve">  Земляные работы, выполняемые механизированным способом</t>
  </si>
  <si>
    <t xml:space="preserve">  Земляные работы, выполняемые ручным способом</t>
  </si>
  <si>
    <t>100 м2 покрытия</t>
  </si>
  <si>
    <r>
      <t>0,04</t>
    </r>
    <r>
      <rPr>
        <i/>
        <sz val="6"/>
        <rFont val="Arial"/>
        <family val="2"/>
        <charset val="204"/>
      </rPr>
      <t xml:space="preserve">
4/100</t>
    </r>
  </si>
  <si>
    <t xml:space="preserve">  Отделочные работы</t>
  </si>
  <si>
    <t>компл.</t>
  </si>
  <si>
    <t>1 м3 изоляции</t>
  </si>
  <si>
    <t>м2</t>
  </si>
  <si>
    <t>ТЕР06-01-001-01</t>
  </si>
  <si>
    <t>ТСЦ-401-0063</t>
  </si>
  <si>
    <t>Бетон тяжелый, крупность заполнителя 20 мм, класс В7,5 (М100)</t>
  </si>
  <si>
    <t>100 м3 железобетона в деле</t>
  </si>
  <si>
    <t>ТСЦ-204-0021</t>
  </si>
  <si>
    <t>Горячекатаная арматурная сталь периодического профиля класса А-III, диаметром 10 мм</t>
  </si>
  <si>
    <t>100 шт. сборных конструкций</t>
  </si>
  <si>
    <r>
      <t>0,06</t>
    </r>
    <r>
      <rPr>
        <i/>
        <sz val="6"/>
        <rFont val="Arial"/>
        <family val="2"/>
        <charset val="204"/>
      </rPr>
      <t xml:space="preserve">
6/100</t>
    </r>
  </si>
  <si>
    <t>ТЕР06-01-015-08</t>
  </si>
  <si>
    <t>ТЕР13-03-002-04</t>
  </si>
  <si>
    <t>ТЕР20-01-001-01</t>
  </si>
  <si>
    <t>ТЕР06-01-015-06</t>
  </si>
  <si>
    <r>
      <t>0,05</t>
    </r>
    <r>
      <rPr>
        <i/>
        <sz val="6"/>
        <rFont val="Arial"/>
        <family val="2"/>
        <charset val="204"/>
      </rPr>
      <t xml:space="preserve">
5/100</t>
    </r>
  </si>
  <si>
    <r>
      <t>0,01</t>
    </r>
    <r>
      <rPr>
        <i/>
        <sz val="6"/>
        <rFont val="Arial"/>
        <family val="2"/>
        <charset val="204"/>
      </rPr>
      <t xml:space="preserve">
1/100</t>
    </r>
  </si>
  <si>
    <t xml:space="preserve">  Бетонные и железобетонные монолитные конструкции в промышленном строительстве</t>
  </si>
  <si>
    <r>
      <t>0,1</t>
    </r>
    <r>
      <rPr>
        <i/>
        <sz val="6"/>
        <rFont val="Arial"/>
        <family val="2"/>
        <charset val="204"/>
      </rPr>
      <t xml:space="preserve">
10/100</t>
    </r>
  </si>
  <si>
    <r>
      <t>0,036</t>
    </r>
    <r>
      <rPr>
        <i/>
        <sz val="6"/>
        <rFont val="Arial"/>
        <family val="2"/>
        <charset val="204"/>
      </rPr>
      <t xml:space="preserve">
3,6/100</t>
    </r>
  </si>
  <si>
    <t xml:space="preserve">                           Раздел 1. Земляные работы</t>
  </si>
  <si>
    <t>ТЕР01-01-013-08</t>
  </si>
  <si>
    <t xml:space="preserve">  Итого по разделу 1 Земляные работы</t>
  </si>
  <si>
    <t>ТСЦ-204-0020</t>
  </si>
  <si>
    <t>Горячекатаная арматурная сталь периодического профиля класса А-III, диаметром 8 мм</t>
  </si>
  <si>
    <t>ТСЦ-204-0035</t>
  </si>
  <si>
    <t>Надбавки к ценам заготовок за сборку и сварку каркасов и сеток плоских, диаметром 8 мм</t>
  </si>
  <si>
    <t>ТСЦ-204-0036</t>
  </si>
  <si>
    <t>Надбавки к ценам заготовок за сборку и сварку каркасов и сеток плоских, диаметром 10 мм</t>
  </si>
  <si>
    <t>ТСЦ-204-0022</t>
  </si>
  <si>
    <r>
      <t>0,03</t>
    </r>
    <r>
      <rPr>
        <i/>
        <sz val="6"/>
        <rFont val="Arial"/>
        <family val="2"/>
        <charset val="204"/>
      </rPr>
      <t xml:space="preserve">
3/100</t>
    </r>
  </si>
  <si>
    <t>100 м трубопровода</t>
  </si>
  <si>
    <t>1 зонт</t>
  </si>
  <si>
    <t>ТЕР08-01-003-07</t>
  </si>
  <si>
    <r>
      <t>0,09</t>
    </r>
    <r>
      <rPr>
        <i/>
        <sz val="6"/>
        <rFont val="Arial"/>
        <family val="2"/>
        <charset val="204"/>
      </rPr>
      <t xml:space="preserve">
9/100</t>
    </r>
  </si>
  <si>
    <t>Разработка грунта вручную в траншеях глубиной до 2 м без креплений с откосами, группа грунтов 2</t>
  </si>
  <si>
    <t>Засыпка траншей и котлованов с перемещением грунта до 5 м бульдозерами мощностью 59 кВт (80 л.с.), группа грунтов 2</t>
  </si>
  <si>
    <t>Уплотнение грунта пневматическими трамбовками, группа грунтов 1-2</t>
  </si>
  <si>
    <t>Засыпка вручную траншей, пазух котлованов и ям, группа грунтов 2</t>
  </si>
  <si>
    <t xml:space="preserve">                           Раздел 2. Фундаменты</t>
  </si>
  <si>
    <t>ТСЦ-401-0069</t>
  </si>
  <si>
    <t>Бетон тяжелый, крупность заполнителя 20 мм, класс В25 (М350)</t>
  </si>
  <si>
    <t>Горячекатаная арматурная сталь периодического профиля класса А-III, диаметром 12 мм</t>
  </si>
  <si>
    <t>ТСЦ-204-0037</t>
  </si>
  <si>
    <t>Надбавки к ценам заготовок за сборку и сварку каркасов и сеток плоских, диаметром 12 мм</t>
  </si>
  <si>
    <t>ТСЦ-204-0024</t>
  </si>
  <si>
    <t>Горячекатаная арматурная сталь периодического профиля класса А-III, диаметром 16-18 мм</t>
  </si>
  <si>
    <t>ТСЦ-204-0039</t>
  </si>
  <si>
    <t>Надбавки к ценам заготовок за сборку и сварку каркасов и сеток плоских, диаметром 16-18 мм</t>
  </si>
  <si>
    <t>Установка закладных деталей весом до 20 кг</t>
  </si>
  <si>
    <t>ТСЦ-204-0001</t>
  </si>
  <si>
    <t>Горячекатаная арматурная сталь гладкая класса А-I, диаметром 6 мм</t>
  </si>
  <si>
    <t>ТСЦ-101-1641</t>
  </si>
  <si>
    <t>Сталь угловая равнополочная, марка стали ВСт3кп2, размером 50x50x5 мм</t>
  </si>
  <si>
    <t>ТЕР09-03-014-01</t>
  </si>
  <si>
    <t>ТЕР09-03-015-01</t>
  </si>
  <si>
    <t>ТСЦ-201-0760</t>
  </si>
  <si>
    <t>Отдельные конструктивные элементы зданий и сооружений с преобладанием гнутых профилей, средняя масса сборочной единицы до 0,1 т</t>
  </si>
  <si>
    <t>100 м2 поверхности</t>
  </si>
  <si>
    <t>1 м3 кладки</t>
  </si>
  <si>
    <t>ТЕР07-05-007-10</t>
  </si>
  <si>
    <t>Укладка перемычек массой до 0,3 т</t>
  </si>
  <si>
    <t>ТСЦ-403-0445</t>
  </si>
  <si>
    <t>Перемычка брусковая 2ПБ10-1-п /бетон В15 (М200), объем 0,017 м3, расход ар-ры 0,50 кг / (серия 1.038.1-1 вып. 1)</t>
  </si>
  <si>
    <t xml:space="preserve">                           Раздел 6. Кровля</t>
  </si>
  <si>
    <t>ТЕР09-04-002-01</t>
  </si>
  <si>
    <t>Монтаж кровельного покрытия из профилированного листа при высоте здания до 25 м</t>
  </si>
  <si>
    <t>Устройство мелких покрытий (брандмауэры, парапеты, свесы и т.п.) из листовой оцинкованной стали</t>
  </si>
  <si>
    <t>100 м2 проемов</t>
  </si>
  <si>
    <t>ТЕР10-01-034-06</t>
  </si>
  <si>
    <t>100 п. м</t>
  </si>
  <si>
    <t>100 м плинтуса</t>
  </si>
  <si>
    <t>ТЕР11-01-027-06</t>
  </si>
  <si>
    <t>ТЕР11-01-036-01</t>
  </si>
  <si>
    <t xml:space="preserve">                           Стены</t>
  </si>
  <si>
    <t>ТЕР15-01-019-05</t>
  </si>
  <si>
    <t>Гладкая облицовка стен, столбов, пилястр и откосов (без карнизных, плинтусных и угловых плиток) без установки плиток туалетного гарнитура на клее из сухих смесей по кирпичу и бетону</t>
  </si>
  <si>
    <t xml:space="preserve">                           Потолки</t>
  </si>
  <si>
    <t>ТЕР15-01-047-15</t>
  </si>
  <si>
    <t>100 м2 стяжки</t>
  </si>
  <si>
    <t xml:space="preserve">                           Отмостка</t>
  </si>
  <si>
    <t>ТЕР16-06-005-01</t>
  </si>
  <si>
    <r>
      <t>Установка счетчиков (водомеров) диаметром до 40 мм</t>
    </r>
    <r>
      <rPr>
        <i/>
        <sz val="7"/>
        <rFont val="Arial"/>
        <family val="2"/>
        <charset val="204"/>
      </rPr>
      <t xml:space="preserve">
7,47 = 1 266,37 - 1 x 1 258,90</t>
    </r>
  </si>
  <si>
    <t>1 счетчик (водомер)</t>
  </si>
  <si>
    <r>
      <t>2</t>
    </r>
    <r>
      <rPr>
        <i/>
        <sz val="6"/>
        <rFont val="Arial"/>
        <family val="2"/>
        <charset val="204"/>
      </rPr>
      <t xml:space="preserve">
1+1</t>
    </r>
  </si>
  <si>
    <t>ТЕР18-07-001-02</t>
  </si>
  <si>
    <t>Установка манометров с трехходовым краном</t>
  </si>
  <si>
    <t>1 компл.</t>
  </si>
  <si>
    <t>ТСЦ-302-1831</t>
  </si>
  <si>
    <t>Кран шаровой муфтовый 11Б27П1, диаметром 15 мм</t>
  </si>
  <si>
    <t>1 кран</t>
  </si>
  <si>
    <t>ТЕР17-01-002-03</t>
  </si>
  <si>
    <t>10 шт.</t>
  </si>
  <si>
    <t>ТЕР16-04-001-02</t>
  </si>
  <si>
    <t>ТЕР16-02-002-06</t>
  </si>
  <si>
    <t>Прокладка трубопроводов водоснабжения из стальных водогазопроводных оцинкованных труб диаметром 50 мм</t>
  </si>
  <si>
    <r>
      <t>0,13</t>
    </r>
    <r>
      <rPr>
        <i/>
        <sz val="6"/>
        <rFont val="Arial"/>
        <family val="2"/>
        <charset val="204"/>
      </rPr>
      <t xml:space="preserve">
13/100</t>
    </r>
  </si>
  <si>
    <t>ТЕР16-02-002-02</t>
  </si>
  <si>
    <t>Прокладка трубопроводов водоснабжения из стальных водогазопроводных оцинкованных труб диаметром 20 мм</t>
  </si>
  <si>
    <t>ТЕР16-02-002-01</t>
  </si>
  <si>
    <t>Прокладка трубопроводов водоснабжения из стальных водогазопроводных оцинкованных труб диаметром 15 мм</t>
  </si>
  <si>
    <r>
      <t>0,26</t>
    </r>
    <r>
      <rPr>
        <i/>
        <sz val="6"/>
        <rFont val="Arial"/>
        <family val="2"/>
        <charset val="204"/>
      </rPr>
      <t xml:space="preserve">
26/100</t>
    </r>
  </si>
  <si>
    <t>ТСЦ-301-1224</t>
  </si>
  <si>
    <t>Крепления для трубопроводов: кронштейны, планки, хомуты</t>
  </si>
  <si>
    <t>ТЕР16-07-005-01</t>
  </si>
  <si>
    <t>ТСЦ-301-1520</t>
  </si>
  <si>
    <t>Подводка гибкая армированная резиновая 500 мм</t>
  </si>
  <si>
    <t>Огрунтовка металлических поверхностей за один раз грунтовкой ГФ-021</t>
  </si>
  <si>
    <t>ТЕР17-01-003-01</t>
  </si>
  <si>
    <t>10 компл.</t>
  </si>
  <si>
    <t>ТЕР17-01-001-18</t>
  </si>
  <si>
    <r>
      <t>Установка поддонов душевых чугунных и стальных мелких</t>
    </r>
    <r>
      <rPr>
        <i/>
        <sz val="7"/>
        <rFont val="Arial"/>
        <family val="2"/>
        <charset val="204"/>
      </rPr>
      <t xml:space="preserve">
315,54 = 5 313,64 - 10 x 499,81</t>
    </r>
  </si>
  <si>
    <t>ТЕР17-01-001-14</t>
  </si>
  <si>
    <r>
      <t>0,3</t>
    </r>
    <r>
      <rPr>
        <i/>
        <sz val="6"/>
        <rFont val="Arial"/>
        <family val="2"/>
        <charset val="204"/>
      </rPr>
      <t xml:space="preserve">
3/10</t>
    </r>
  </si>
  <si>
    <t>ТЕР17-01-001-23</t>
  </si>
  <si>
    <t>ТЕР16-04-001-01</t>
  </si>
  <si>
    <r>
      <t>1,2</t>
    </r>
    <r>
      <rPr>
        <i/>
        <sz val="6"/>
        <rFont val="Arial"/>
        <family val="2"/>
        <charset val="204"/>
      </rPr>
      <t xml:space="preserve">
12/10</t>
    </r>
  </si>
  <si>
    <t>ТЕР16-02-001-02</t>
  </si>
  <si>
    <t>Прокладка трубопроводов отопления из стальных водогазопроводных неоцинкованных труб диаметром 20 мм</t>
  </si>
  <si>
    <t>Гидравлическое испытание трубопроводов систем отопления, водопровода и горячего водоснабжения диаметром до 50 мм</t>
  </si>
  <si>
    <t>ТЕР18-03-001-02</t>
  </si>
  <si>
    <r>
      <t>Установка радиаторов стальных</t>
    </r>
    <r>
      <rPr>
        <i/>
        <sz val="7"/>
        <rFont val="Arial"/>
        <family val="2"/>
        <charset val="204"/>
      </rPr>
      <t xml:space="preserve">
2 426,28 = 20 364,28 - 100 x 179,38</t>
    </r>
  </si>
  <si>
    <t>ТЕР16-05-001-02</t>
  </si>
  <si>
    <r>
      <t>0,02</t>
    </r>
    <r>
      <rPr>
        <i/>
        <sz val="6"/>
        <rFont val="Arial"/>
        <family val="2"/>
        <charset val="204"/>
      </rPr>
      <t xml:space="preserve">
2/100</t>
    </r>
  </si>
  <si>
    <t>ТЕР16-02-001-01</t>
  </si>
  <si>
    <t>Прокладка трубопроводов отопления из стальных водогазопроводных неоцинкованных труб диаметром 15 мм</t>
  </si>
  <si>
    <t>ТЕР18-07-001-04</t>
  </si>
  <si>
    <t>Установка термометров в оправе прямых и угловых</t>
  </si>
  <si>
    <t>1000 шт.</t>
  </si>
  <si>
    <t>1 камера</t>
  </si>
  <si>
    <t>ТЕР20-02-018-01</t>
  </si>
  <si>
    <t>Установка вставок гибких к радиальным вентиляторам</t>
  </si>
  <si>
    <t>1 м2</t>
  </si>
  <si>
    <t>ТЕР20-02-002-01</t>
  </si>
  <si>
    <t>1 решетка</t>
  </si>
  <si>
    <t>ТЕР20-02-004-15</t>
  </si>
  <si>
    <t>1 клапан</t>
  </si>
  <si>
    <r>
      <t>0,25</t>
    </r>
    <r>
      <rPr>
        <i/>
        <sz val="6"/>
        <rFont val="Arial"/>
        <family val="2"/>
        <charset val="204"/>
      </rPr>
      <t xml:space="preserve">
25/100</t>
    </r>
  </si>
  <si>
    <t>ТЕР20-01-001-03</t>
  </si>
  <si>
    <t>Прокладка воздуховодов из листовой, оцинкованной стали и алюминия класса Н (нормальные) толщиной 0,5 мм, периметром 800, 1000 мм</t>
  </si>
  <si>
    <t>ТЕР26-01-011-01</t>
  </si>
  <si>
    <t>1 вентилятор</t>
  </si>
  <si>
    <t>ТЕР20-02-009-01</t>
  </si>
  <si>
    <t>ТСЦ-301-0277</t>
  </si>
  <si>
    <t>ТЕР20-02-004-01</t>
  </si>
  <si>
    <t>Установка клапанов обратных диаметром до 355 мм</t>
  </si>
  <si>
    <r>
      <t>1</t>
    </r>
    <r>
      <rPr>
        <i/>
        <sz val="6"/>
        <rFont val="Arial"/>
        <family val="2"/>
        <charset val="204"/>
      </rPr>
      <t xml:space="preserve">
10/10</t>
    </r>
  </si>
  <si>
    <r>
      <t>0,011</t>
    </r>
    <r>
      <rPr>
        <i/>
        <sz val="6"/>
        <rFont val="Arial"/>
        <family val="2"/>
        <charset val="204"/>
      </rPr>
      <t xml:space="preserve">
1,1/100</t>
    </r>
  </si>
  <si>
    <r>
      <t>0,021</t>
    </r>
    <r>
      <rPr>
        <i/>
        <sz val="6"/>
        <rFont val="Arial"/>
        <family val="2"/>
        <charset val="204"/>
      </rPr>
      <t xml:space="preserve">
2,1/100</t>
    </r>
  </si>
  <si>
    <r>
      <t>0,19</t>
    </r>
    <r>
      <rPr>
        <i/>
        <sz val="6"/>
        <rFont val="Arial"/>
        <family val="2"/>
        <charset val="204"/>
      </rPr>
      <t xml:space="preserve">
19/100</t>
    </r>
  </si>
  <si>
    <r>
      <t>0,5</t>
    </r>
    <r>
      <rPr>
        <i/>
        <sz val="6"/>
        <rFont val="Arial"/>
        <family val="2"/>
        <charset val="204"/>
      </rPr>
      <t xml:space="preserve">
5/10</t>
    </r>
  </si>
  <si>
    <t>Шкаф (пульт) управления навесной, высота, ширина и глубина до 600х600х350 мм</t>
  </si>
  <si>
    <t>Автомат одно-, двух-, трехполюсный, устанавливаемый на конструкции на стене или колонне, на ток до 25 А</t>
  </si>
  <si>
    <t>Шкаф (пульт) управления навесной, высота, ширина и глубина до 900х600х500 мм</t>
  </si>
  <si>
    <t>ТЕРм11-02-001-02</t>
  </si>
  <si>
    <t>Прибор, устанавливаемый на резьбовых соединениях, масса до 5 кг</t>
  </si>
  <si>
    <t>ТЕР16-05-001-01</t>
  </si>
  <si>
    <t>ТЕРм08-03-594-03</t>
  </si>
  <si>
    <t>ТЕРм08-03-591-09</t>
  </si>
  <si>
    <t>Розетка штепсельная утопленного типа при скрытой проводке</t>
  </si>
  <si>
    <t>ТЕРм08-03-591-01</t>
  </si>
  <si>
    <t>Выключатель одноклавишный неутопленного типа при открытой проводке</t>
  </si>
  <si>
    <t>ТЕРм08-03-530-04</t>
  </si>
  <si>
    <t>Пускатель магнитный общего назначения отдельно стоящий, устанавливаемый на конструкции на стене или колонне, на ток до 40 А</t>
  </si>
  <si>
    <t>ТЕРм08-02-401-01</t>
  </si>
  <si>
    <t>ТСЦ-502-0518</t>
  </si>
  <si>
    <t>Провода силовые для электрических установок на напряжение до 450 В с медной жилой марки ПВ3, сечением 4 мм2</t>
  </si>
  <si>
    <t>Проводник заземляющий из медного изолированного провода сечением 25 мм2 открыто по строительным основаниям</t>
  </si>
  <si>
    <t>ФЕРм08-02-390-01</t>
  </si>
  <si>
    <t>Аппарат телефонный системы ЦБ или АТС настольный</t>
  </si>
  <si>
    <t>2015 г.</t>
  </si>
  <si>
    <t>Итого с индексом инфляции**:</t>
  </si>
  <si>
    <t>*В расчете использованы индексы:</t>
  </si>
  <si>
    <t>Способ закупки: открытый конкурс</t>
  </si>
  <si>
    <t>Остаток сметной стоимости в базисном уровне цен на 01.01.2015</t>
  </si>
  <si>
    <t>на выполнение работ по " Строительству кормокухни и вольеров для содержания служебных собак на кинологическом городке войсковой части 3275".</t>
  </si>
  <si>
    <t>2015 год</t>
  </si>
  <si>
    <t xml:space="preserve">2016 год </t>
  </si>
  <si>
    <t>С.С. Батаев</t>
  </si>
  <si>
    <t>И.А.Клюсова</t>
  </si>
  <si>
    <t>на 2015 год</t>
  </si>
  <si>
    <t>СОГЛАСОВАНО:</t>
  </si>
  <si>
    <t xml:space="preserve">                 ФГУП "Комбинат "Электрохимприбор"</t>
  </si>
  <si>
    <t>УТВЕРЖДАЮ:</t>
  </si>
  <si>
    <t>Зам.генерального директора</t>
  </si>
  <si>
    <t>_________________</t>
  </si>
  <si>
    <t>Е.В. Гордеев</t>
  </si>
  <si>
    <t>" _____ " ________________ 2015 г.</t>
  </si>
  <si>
    <t>__________________</t>
  </si>
  <si>
    <t>"______ " __________2015 г.</t>
  </si>
  <si>
    <t>ЛОКАЛЬНЫЙ СМЕТНЫЙ РАСЧЕТ № 25826</t>
  </si>
  <si>
    <t xml:space="preserve">строительство кормокухни и вольеров для содержания служебных собак </t>
  </si>
  <si>
    <t>на кинологическом городке  войсковой части 3275.</t>
  </si>
  <si>
    <t>Раздел: Архитектурно-строительные работы.</t>
  </si>
  <si>
    <t>Основание: проект № 2014/06-06-У-1-АС</t>
  </si>
  <si>
    <t>___________________________2917,465</t>
  </si>
  <si>
    <t>___________________________78,604</t>
  </si>
  <si>
    <t>_______________________________________________________________________________________________5700,2</t>
  </si>
  <si>
    <t xml:space="preserve">Составлен(а) в базовых ценах 2001г. в редакции 2009г. </t>
  </si>
  <si>
    <t>ТЕР01-01-003-09</t>
  </si>
  <si>
    <t>Разработка грунта в отвал экскаваторами «драглайн» или «обратная лопата» с ковшом вместимостью 0,65 (0,5-1) м3, группа грунтов 3</t>
  </si>
  <si>
    <r>
      <t>0,015</t>
    </r>
    <r>
      <rPr>
        <i/>
        <sz val="6"/>
        <rFont val="Arial"/>
        <family val="2"/>
        <charset val="204"/>
      </rPr>
      <t xml:space="preserve">
0,6*0,3*83,1/1000</t>
    </r>
  </si>
  <si>
    <t>ТЕР01-02-056-08</t>
  </si>
  <si>
    <t>Разработка грунта вручную в траншеях шириной более 2 м и котлованах площадью сечения до 5 м2 с креплениями, глубина траншей и котлованов до 3 м, группа грунтов 2</t>
  </si>
  <si>
    <r>
      <t>0,005</t>
    </r>
    <r>
      <rPr>
        <i/>
        <sz val="6"/>
        <rFont val="Arial"/>
        <family val="2"/>
        <charset val="204"/>
      </rPr>
      <t xml:space="preserve">
15*0,03/100</t>
    </r>
  </si>
  <si>
    <t>ТЕР01-01-013-01</t>
  </si>
  <si>
    <t>Разработка грунта с погрузкой на автомобили-самосвалы экскаваторами с ковшом вместимостью 1 (1-1,2) м3, группа грунтов 1</t>
  </si>
  <si>
    <t>ФССЦпг03-21-01-010</t>
  </si>
  <si>
    <r>
      <t>Перевозка грузов (грунта) автомобилями-самосвалами грузоподъемностью 10 т, работающих вне карьера, на расстояние: до 10 км I класс груза</t>
    </r>
    <r>
      <rPr>
        <i/>
        <sz val="7"/>
        <rFont val="Arial"/>
        <family val="2"/>
        <charset val="204"/>
      </rPr>
      <t xml:space="preserve">
(15 Поясные коэффициенты к сметным ценам на перевозку грузов автомобильным транспортом: Свердловская область ПЗ=1,1 (ОЗП=1,1; ЭМ=1,1; ЗПМ=1,1; МАТ=1,1))</t>
    </r>
  </si>
  <si>
    <r>
      <t>30</t>
    </r>
    <r>
      <rPr>
        <i/>
        <sz val="6"/>
        <rFont val="Arial"/>
        <family val="2"/>
        <charset val="204"/>
      </rPr>
      <t xml:space="preserve">
15*2</t>
    </r>
  </si>
  <si>
    <t>ТЕР01-01-016-01</t>
  </si>
  <si>
    <t>Работа на отвале, группа грунтов 1</t>
  </si>
  <si>
    <t xml:space="preserve">                           Сваи  32 шт</t>
  </si>
  <si>
    <t>ТЕР01-02-031-02</t>
  </si>
  <si>
    <t>Бурение ям глубиной до 2 м бурильно-крановыми машинами на тракторе, группа грунтов 2</t>
  </si>
  <si>
    <t>100 ям</t>
  </si>
  <si>
    <r>
      <t>0,32</t>
    </r>
    <r>
      <rPr>
        <i/>
        <sz val="6"/>
        <rFont val="Arial"/>
        <family val="2"/>
        <charset val="204"/>
      </rPr>
      <t xml:space="preserve">
32/100</t>
    </r>
  </si>
  <si>
    <t>ТЕР08-01-002-02</t>
  </si>
  <si>
    <t>Устройство основания под фундаменты щебеночного</t>
  </si>
  <si>
    <t>1 м3</t>
  </si>
  <si>
    <r>
      <t>0,023</t>
    </r>
    <r>
      <rPr>
        <i/>
        <sz val="6"/>
        <rFont val="Arial"/>
        <family val="2"/>
        <charset val="204"/>
      </rPr>
      <t xml:space="preserve">
0,314*0,15*0,15*0,1*32</t>
    </r>
  </si>
  <si>
    <t>ТЕР06-01-001-13</t>
  </si>
  <si>
    <r>
      <t>Устройство фундаментов-столбов бетонных</t>
    </r>
    <r>
      <rPr>
        <i/>
        <sz val="7"/>
        <rFont val="Arial"/>
        <family val="2"/>
        <charset val="204"/>
      </rPr>
      <t xml:space="preserve">
17 819,65 = 72 650,77 - 102 x 537,56</t>
    </r>
  </si>
  <si>
    <t>100 м3</t>
  </si>
  <si>
    <r>
      <t>0,163</t>
    </r>
    <r>
      <rPr>
        <i/>
        <sz val="6"/>
        <rFont val="Arial"/>
        <family val="2"/>
        <charset val="204"/>
      </rPr>
      <t xml:space="preserve">
0,51*32/100</t>
    </r>
  </si>
  <si>
    <t>Уд</t>
  </si>
  <si>
    <t>1. 401-0023</t>
  </si>
  <si>
    <t>Бетон тяжелый, крупность заполнителя более 40 мм, класс В7,5 (М 100)</t>
  </si>
  <si>
    <t>102
16,63</t>
  </si>
  <si>
    <t>ТСЦ-401-0027</t>
  </si>
  <si>
    <t>Бетон тяжелый, крупность заполнителя более 40 мм, класс В20 (М250)</t>
  </si>
  <si>
    <r>
      <t>Армирование свай</t>
    </r>
    <r>
      <rPr>
        <i/>
        <sz val="7"/>
        <rFont val="Arial"/>
        <family val="2"/>
        <charset val="204"/>
      </rPr>
      <t xml:space="preserve">
1 290,61 = 11 035,04 - 1 x 9 744,43</t>
    </r>
  </si>
  <si>
    <r>
      <t>0,2032</t>
    </r>
    <r>
      <rPr>
        <i/>
        <sz val="6"/>
        <rFont val="Arial"/>
        <family val="2"/>
        <charset val="204"/>
      </rPr>
      <t xml:space="preserve">
(1,69*3+0,16*8)*32/1000</t>
    </r>
  </si>
  <si>
    <t>1. 201-0775</t>
  </si>
  <si>
    <t>Конструктивные элементы вспомогательного назначения с преобладанием профильного проката без отверстий и сборосварочных операций</t>
  </si>
  <si>
    <t>1
0,2032</t>
  </si>
  <si>
    <r>
      <t>0,041</t>
    </r>
    <r>
      <rPr>
        <i/>
        <sz val="6"/>
        <rFont val="Arial"/>
        <family val="2"/>
        <charset val="204"/>
      </rPr>
      <t xml:space="preserve">
(0,16*8)*32/1000</t>
    </r>
  </si>
  <si>
    <r>
      <t>0,1622</t>
    </r>
    <r>
      <rPr>
        <i/>
        <sz val="6"/>
        <rFont val="Arial"/>
        <family val="2"/>
        <charset val="204"/>
      </rPr>
      <t xml:space="preserve">
(1,69*3)*32/1000</t>
    </r>
  </si>
  <si>
    <t>ТСЦ-204-0034</t>
  </si>
  <si>
    <t>Надбавки к ценам заготовок за сборку и сварку каркасов и сеток плоских, диаметром 5-6 мм</t>
  </si>
  <si>
    <t xml:space="preserve">                           Ростверк ленточный Рлм1  83,1п.м</t>
  </si>
  <si>
    <r>
      <t>Устройство основания под фундаменты песчано-гравийного с уплотнением</t>
    </r>
    <r>
      <rPr>
        <i/>
        <sz val="7"/>
        <rFont val="Arial"/>
        <family val="2"/>
        <charset val="204"/>
      </rPr>
      <t xml:space="preserve">
96,04 = 288,26 - 1,3 x 147,86</t>
    </r>
  </si>
  <si>
    <r>
      <t>15</t>
    </r>
    <r>
      <rPr>
        <i/>
        <sz val="6"/>
        <rFont val="Arial"/>
        <family val="2"/>
        <charset val="204"/>
      </rPr>
      <t xml:space="preserve">
0,6*0,3*83,1</t>
    </r>
  </si>
  <si>
    <t>1. 408-0021</t>
  </si>
  <si>
    <t>Щебень из природного камня для строительных работ марка 400, фракция 5(3)-10 мм</t>
  </si>
  <si>
    <t>1,3
19,5</t>
  </si>
  <si>
    <t>ТСЦ-408-0204</t>
  </si>
  <si>
    <t>Смесь песчано-гравийная природная обогащенная с содержанием гравия 50-65 %</t>
  </si>
  <si>
    <t>ТЕР08-01-003-02</t>
  </si>
  <si>
    <r>
      <t>Гидроизоляция фундаментов горизонтальная рубероидом РКП-350</t>
    </r>
    <r>
      <rPr>
        <i/>
        <sz val="7"/>
        <rFont val="Arial"/>
        <family val="2"/>
        <charset val="204"/>
      </rPr>
      <t xml:space="preserve">
(МАТ=0 к расх.)</t>
    </r>
  </si>
  <si>
    <r>
      <t>0,416</t>
    </r>
    <r>
      <rPr>
        <i/>
        <sz val="6"/>
        <rFont val="Arial"/>
        <family val="2"/>
        <charset val="204"/>
      </rPr>
      <t xml:space="preserve">
0,5*83,1/100</t>
    </r>
  </si>
  <si>
    <t>ТСЦ-101-0856</t>
  </si>
  <si>
    <t>Рубероид кровельный с пылевидной посыпкой марки РКП-350</t>
  </si>
  <si>
    <r>
      <t>45,8</t>
    </r>
    <r>
      <rPr>
        <i/>
        <sz val="6"/>
        <rFont val="Arial"/>
        <family val="2"/>
        <charset val="204"/>
      </rPr>
      <t xml:space="preserve">
41,6*1,1</t>
    </r>
  </si>
  <si>
    <t>ТЕР06-01-001-16</t>
  </si>
  <si>
    <t>Устройство фундаментных плит железобетонных плоских</t>
  </si>
  <si>
    <r>
      <t>0,133</t>
    </r>
    <r>
      <rPr>
        <i/>
        <sz val="6"/>
        <rFont val="Arial"/>
        <family val="2"/>
        <charset val="204"/>
      </rPr>
      <t xml:space="preserve">
0,16*83,1/100</t>
    </r>
  </si>
  <si>
    <r>
      <t>0,1421</t>
    </r>
    <r>
      <rPr>
        <i/>
        <sz val="6"/>
        <rFont val="Arial"/>
        <family val="2"/>
        <charset val="204"/>
      </rPr>
      <t xml:space="preserve">
0,57*3*83,1/1000</t>
    </r>
  </si>
  <si>
    <r>
      <t>0,525</t>
    </r>
    <r>
      <rPr>
        <i/>
        <sz val="6"/>
        <rFont val="Arial"/>
        <family val="2"/>
        <charset val="204"/>
      </rPr>
      <t xml:space="preserve">
1,578*4*83,1/1000</t>
    </r>
  </si>
  <si>
    <t xml:space="preserve">                           Фундаментная плита Фм1  2шт</t>
  </si>
  <si>
    <r>
      <t>3,6</t>
    </r>
    <r>
      <rPr>
        <i/>
        <sz val="6"/>
        <rFont val="Arial"/>
        <family val="2"/>
        <charset val="204"/>
      </rPr>
      <t xml:space="preserve">
3*2*2*0,3</t>
    </r>
  </si>
  <si>
    <t>1,3
4,68</t>
  </si>
  <si>
    <r>
      <t>Гидроизоляция фундаментов горизонтальная</t>
    </r>
    <r>
      <rPr>
        <i/>
        <sz val="7"/>
        <rFont val="Arial"/>
        <family val="2"/>
        <charset val="204"/>
      </rPr>
      <t xml:space="preserve">
(МАТ=0 к расх.)</t>
    </r>
  </si>
  <si>
    <t>П/лист от 30.04.2015г. лист 3</t>
  </si>
  <si>
    <r>
      <t>Профилированная мембрана Planter</t>
    </r>
    <r>
      <rPr>
        <i/>
        <sz val="7"/>
        <rFont val="Arial"/>
        <family val="2"/>
        <charset val="204"/>
      </rPr>
      <t xml:space="preserve">
Формулы цены единицы:
МАТ=91/1,18/5,74</t>
    </r>
  </si>
  <si>
    <r>
      <t>3,96</t>
    </r>
    <r>
      <rPr>
        <i/>
        <sz val="6"/>
        <rFont val="Arial"/>
        <family val="2"/>
        <charset val="204"/>
      </rPr>
      <t xml:space="preserve">
3,6*1,1</t>
    </r>
  </si>
  <si>
    <r>
      <t>13,44</t>
    </r>
    <r>
      <rPr>
        <i/>
        <sz val="5"/>
        <rFont val="Arial"/>
        <family val="2"/>
        <charset val="204"/>
      </rPr>
      <t xml:space="preserve">
91/1,18/5,74</t>
    </r>
  </si>
  <si>
    <r>
      <t>Устройство бетонной подготовки</t>
    </r>
    <r>
      <rPr>
        <i/>
        <sz val="7"/>
        <rFont val="Arial"/>
        <family val="2"/>
        <charset val="204"/>
      </rPr>
      <t xml:space="preserve">
9 627,53 = 64 980,89 - 102 x 542,68</t>
    </r>
  </si>
  <si>
    <r>
      <t>0,011</t>
    </r>
    <r>
      <rPr>
        <i/>
        <sz val="6"/>
        <rFont val="Arial"/>
        <family val="2"/>
        <charset val="204"/>
      </rPr>
      <t xml:space="preserve">
(0,56)*2/100</t>
    </r>
  </si>
  <si>
    <t>1. 401-0061</t>
  </si>
  <si>
    <t>Бетон тяжелый, крупность заполнителя 20 мм, класс В3,5 (М50)</t>
  </si>
  <si>
    <t>102
1,122</t>
  </si>
  <si>
    <r>
      <t>Устройство фундаментных плит железобетонных плоских</t>
    </r>
    <r>
      <rPr>
        <i/>
        <sz val="7"/>
        <rFont val="Arial"/>
        <family val="2"/>
        <charset val="204"/>
      </rPr>
      <t xml:space="preserve">
110 875,85 = 70 670,20 + 8,1 x 4 963,66</t>
    </r>
  </si>
  <si>
    <r>
      <t>0,0294</t>
    </r>
    <r>
      <rPr>
        <i/>
        <sz val="6"/>
        <rFont val="Arial"/>
        <family val="2"/>
        <charset val="204"/>
      </rPr>
      <t xml:space="preserve">
1,47*2/100</t>
    </r>
  </si>
  <si>
    <r>
      <t>0,1037</t>
    </r>
    <r>
      <rPr>
        <i/>
        <sz val="6"/>
        <rFont val="Arial"/>
        <family val="2"/>
        <charset val="204"/>
      </rPr>
      <t xml:space="preserve">
0,617*84*2/1000</t>
    </r>
  </si>
  <si>
    <r>
      <t>0,0084</t>
    </r>
    <r>
      <rPr>
        <i/>
        <sz val="6"/>
        <rFont val="Arial"/>
        <family val="2"/>
        <charset val="204"/>
      </rPr>
      <t xml:space="preserve">
0,35*12*2/1000</t>
    </r>
  </si>
  <si>
    <t xml:space="preserve">                           Фундаментная плита Фм2  3шт</t>
  </si>
  <si>
    <r>
      <t>5</t>
    </r>
    <r>
      <rPr>
        <i/>
        <sz val="6"/>
        <rFont val="Arial"/>
        <family val="2"/>
        <charset val="204"/>
      </rPr>
      <t xml:space="preserve">
1,5*1,12*3</t>
    </r>
  </si>
  <si>
    <t>1,3
6,5</t>
  </si>
  <si>
    <r>
      <t>6,05</t>
    </r>
    <r>
      <rPr>
        <i/>
        <sz val="6"/>
        <rFont val="Arial"/>
        <family val="2"/>
        <charset val="204"/>
      </rPr>
      <t xml:space="preserve">
5,5*1,1</t>
    </r>
  </si>
  <si>
    <r>
      <t>0,005</t>
    </r>
    <r>
      <rPr>
        <i/>
        <sz val="6"/>
        <rFont val="Arial"/>
        <family val="2"/>
        <charset val="204"/>
      </rPr>
      <t xml:space="preserve">
0,17*3/100</t>
    </r>
  </si>
  <si>
    <t>102
0,51</t>
  </si>
  <si>
    <r>
      <t>0,0126</t>
    </r>
    <r>
      <rPr>
        <i/>
        <sz val="6"/>
        <rFont val="Arial"/>
        <family val="2"/>
        <charset val="204"/>
      </rPr>
      <t xml:space="preserve">
0,42*3/100</t>
    </r>
  </si>
  <si>
    <t>ТСЦ-204-0084</t>
  </si>
  <si>
    <t>Сетка из проволоки холоднотянутой</t>
  </si>
  <si>
    <r>
      <t>0,015</t>
    </r>
    <r>
      <rPr>
        <i/>
        <sz val="6"/>
        <rFont val="Arial"/>
        <family val="2"/>
        <charset val="204"/>
      </rPr>
      <t xml:space="preserve">
5*3/1000</t>
    </r>
  </si>
  <si>
    <t>Итого по разделу 2 Фундаменты</t>
  </si>
  <si>
    <t xml:space="preserve">                           Раздел 3. Стены, перегородки.</t>
  </si>
  <si>
    <t>ТЕР08-02-001-01</t>
  </si>
  <si>
    <r>
      <t>Кладка стен кирпичных наружных простых при высоте этажа до 4 м (цоколь толщ. 380мм, h=500мм)</t>
    </r>
    <r>
      <rPr>
        <i/>
        <sz val="7"/>
        <rFont val="Arial"/>
        <family val="2"/>
        <charset val="204"/>
      </rPr>
      <t xml:space="preserve">
564,74 = 714,69 - 0,24 x 624,81</t>
    </r>
  </si>
  <si>
    <r>
      <t>9,9</t>
    </r>
    <r>
      <rPr>
        <i/>
        <sz val="6"/>
        <rFont val="Arial"/>
        <family val="2"/>
        <charset val="204"/>
      </rPr>
      <t xml:space="preserve">
(8,8*2+21,9*2-1-2,1*4)*0,38*0,5</t>
    </r>
  </si>
  <si>
    <t>1. 402-0012</t>
  </si>
  <si>
    <t>Раствор готовый кладочный цементно-известковый марки 25</t>
  </si>
  <si>
    <t>0,24
2,376</t>
  </si>
  <si>
    <r>
      <t>Кладка стен кирпичных наружных простых при высоте этажа до 4 м (под плиты перекрытия в 3 ряда, чердака, фронтона толщ. 250мм)</t>
    </r>
    <r>
      <rPr>
        <i/>
        <sz val="7"/>
        <rFont val="Arial"/>
        <family val="2"/>
        <charset val="204"/>
      </rPr>
      <t xml:space="preserve">
564,74 = 714,69 - 0,24 x 624,81</t>
    </r>
  </si>
  <si>
    <r>
      <t>25,3</t>
    </r>
    <r>
      <rPr>
        <i/>
        <sz val="6"/>
        <rFont val="Arial"/>
        <family val="2"/>
        <charset val="204"/>
      </rPr>
      <t xml:space="preserve">
(8,8*2+21,9*2)*1,1*0,25+21,3*0,5*0,25+9,4*2,43*0,25</t>
    </r>
  </si>
  <si>
    <t>0,24
6,072</t>
  </si>
  <si>
    <t>ТЕР08-02-002-03</t>
  </si>
  <si>
    <r>
      <t>Кладка перегородок из кирпича армированных толщиной в 1/2 кирпича при высоте этажа до 4 м</t>
    </r>
    <r>
      <rPr>
        <i/>
        <sz val="7"/>
        <rFont val="Arial"/>
        <family val="2"/>
        <charset val="204"/>
      </rPr>
      <t xml:space="preserve">
8 210,93 = 10 332,14 - 0,09 x 7 601,69 - 2,3 x 624,81</t>
    </r>
  </si>
  <si>
    <r>
      <t>1,046</t>
    </r>
    <r>
      <rPr>
        <i/>
        <sz val="6"/>
        <rFont val="Arial"/>
        <family val="2"/>
        <charset val="204"/>
      </rPr>
      <t xml:space="preserve">
((3,48+4,85+6,45-2,2+2,15*4+4,05+2,75*4+1,6+1,9+6,8+1,9*2)*2,8-(2,1*0,9*9+1,3*2,1*4+2,1*0,8*5))/100</t>
    </r>
  </si>
  <si>
    <t>1. 204-0100</t>
  </si>
  <si>
    <t>Горячекатаная арматурная сталь класса А-I, А-II, А-III</t>
  </si>
  <si>
    <t>0,09
0,0941</t>
  </si>
  <si>
    <t>2. 402-0012</t>
  </si>
  <si>
    <t>2,3
2,406</t>
  </si>
  <si>
    <t>ТСЦ-402-0014</t>
  </si>
  <si>
    <t>Раствор готовый кладочный цементно-известковый марки 75</t>
  </si>
  <si>
    <r>
      <t>10,9</t>
    </r>
    <r>
      <rPr>
        <i/>
        <sz val="6"/>
        <rFont val="Arial"/>
        <family val="2"/>
        <charset val="204"/>
      </rPr>
      <t xml:space="preserve">
2,376+6,072+2,406</t>
    </r>
  </si>
  <si>
    <t>Сетка из проволоки холоднотянутой диам 4мм В1 ячейка 50х50мм</t>
  </si>
  <si>
    <t>ТЕР08-03-002-01</t>
  </si>
  <si>
    <r>
      <t>Кладка стен из легкобетонных камней без облицовки при высоте этажа до 4 м (наружные толщ. 300мм)</t>
    </r>
    <r>
      <rPr>
        <i/>
        <sz val="7"/>
        <rFont val="Arial"/>
        <family val="2"/>
        <charset val="204"/>
      </rPr>
      <t xml:space="preserve">
168,26 = 903,42 - 0,11 x 624,81 - 0,92 x 724,38</t>
    </r>
  </si>
  <si>
    <r>
      <t>39</t>
    </r>
    <r>
      <rPr>
        <i/>
        <sz val="6"/>
        <rFont val="Arial"/>
        <family val="2"/>
        <charset val="204"/>
      </rPr>
      <t xml:space="preserve">
(8,8*2+21,9*2)*0,3*(3,5-0,5-0,2)-(1,8*1,4*11+0,9*1,2*2+2,1*1,2*4+2,1*0,9)*0,3</t>
    </r>
  </si>
  <si>
    <t>0,11
4,29</t>
  </si>
  <si>
    <t>2. 403-0032</t>
  </si>
  <si>
    <t>Камни бетонные стеновые из легкого бетона, марка 35</t>
  </si>
  <si>
    <t>0,92
35,88</t>
  </si>
  <si>
    <r>
      <t>Кладка стен из легкобетонных камней без облицовки при высоте этажа до 4 м (внутренние толщ. 300мм)</t>
    </r>
    <r>
      <rPr>
        <i/>
        <sz val="7"/>
        <rFont val="Arial"/>
        <family val="2"/>
        <charset val="204"/>
      </rPr>
      <t xml:space="preserve">
168,26 = 903,42 - 0,11 x 624,81 - 0,92 x 724,38</t>
    </r>
  </si>
  <si>
    <r>
      <t>48,7</t>
    </r>
    <r>
      <rPr>
        <i/>
        <sz val="6"/>
        <rFont val="Arial"/>
        <family val="2"/>
        <charset val="204"/>
      </rPr>
      <t xml:space="preserve">
(8,8*2+21,9*2)*0,3*(3,5-0,5-0,2)-(1,6+1,65+1,3)*2,1*0,3</t>
    </r>
  </si>
  <si>
    <t>0,11
5,357</t>
  </si>
  <si>
    <t>0,92
44,8</t>
  </si>
  <si>
    <r>
      <t>Кладка стен из легкобетонных камней без облицовки при высоте этажа до 4 м (внутренние перегородки толщ. 200мм)</t>
    </r>
    <r>
      <rPr>
        <i/>
        <sz val="7"/>
        <rFont val="Arial"/>
        <family val="2"/>
        <charset val="204"/>
      </rPr>
      <t xml:space="preserve">
168,26 = 903,42 - 0,11 x 624,81 - 0,92 x 724,38</t>
    </r>
  </si>
  <si>
    <r>
      <t>12,43</t>
    </r>
    <r>
      <rPr>
        <i/>
        <sz val="6"/>
        <rFont val="Arial"/>
        <family val="2"/>
        <charset val="204"/>
      </rPr>
      <t xml:space="preserve">
(5,75*3+2,2+2,75)*2,8*0,2</t>
    </r>
  </si>
  <si>
    <t>0,11
1,367</t>
  </si>
  <si>
    <t>0,92
11,44</t>
  </si>
  <si>
    <t>П/лист от 28.04.2015г. лист 1</t>
  </si>
  <si>
    <r>
      <t>Камни бетонные стеновые из легкого бетона, марка 50</t>
    </r>
    <r>
      <rPr>
        <i/>
        <sz val="7"/>
        <rFont val="Arial"/>
        <family val="2"/>
        <charset val="204"/>
      </rPr>
      <t xml:space="preserve">
Формулы цены единицы:
МАТ=3950/1,18/5,74</t>
    </r>
  </si>
  <si>
    <r>
      <t>92,2</t>
    </r>
    <r>
      <rPr>
        <i/>
        <sz val="6"/>
        <rFont val="Arial"/>
        <family val="2"/>
        <charset val="204"/>
      </rPr>
      <t xml:space="preserve">
35,9+44,8+11,5</t>
    </r>
  </si>
  <si>
    <r>
      <t>583,18</t>
    </r>
    <r>
      <rPr>
        <i/>
        <sz val="5"/>
        <rFont val="Arial"/>
        <family val="2"/>
        <charset val="204"/>
      </rPr>
      <t xml:space="preserve">
3950/1,18/5,74</t>
    </r>
  </si>
  <si>
    <r>
      <t>11,1</t>
    </r>
    <r>
      <rPr>
        <i/>
        <sz val="6"/>
        <rFont val="Arial"/>
        <family val="2"/>
        <charset val="204"/>
      </rPr>
      <t xml:space="preserve">
4,3+5,4+1,4</t>
    </r>
  </si>
  <si>
    <t xml:space="preserve">                           Узлы опирания и крепления кирпичных перегородок и плит перекрытия</t>
  </si>
  <si>
    <t>ТЕР12-01-015-01</t>
  </si>
  <si>
    <r>
      <t>Устройство пароизоляции оклеечной в один слой (опирание кирпичных перегородок на силовую плиту)</t>
    </r>
    <r>
      <rPr>
        <i/>
        <sz val="7"/>
        <rFont val="Arial"/>
        <family val="2"/>
        <charset val="204"/>
      </rPr>
      <t xml:space="preserve">
1 629,41 = 2 502,81 - 110 x 7,94</t>
    </r>
  </si>
  <si>
    <r>
      <t>0,101</t>
    </r>
    <r>
      <rPr>
        <i/>
        <sz val="6"/>
        <rFont val="Arial"/>
        <family val="2"/>
        <charset val="204"/>
      </rPr>
      <t xml:space="preserve">
((3,48+4,85+6,45-2,2+2,15*4+4,05+2,75*4+1,6+1,9+6,8+1,9*2)*0,2)/100</t>
    </r>
  </si>
  <si>
    <t>1. 101-0856</t>
  </si>
  <si>
    <t>Рубероид кровельный с пылевидной посыпкой марки РКП-350б</t>
  </si>
  <si>
    <t>110
11,11</t>
  </si>
  <si>
    <t>ТСЦ-101-3173</t>
  </si>
  <si>
    <t>Техноэласт ЭПП термо</t>
  </si>
  <si>
    <t>ТЕР08-02-007-02</t>
  </si>
  <si>
    <r>
      <t>Установка металлических уголков (крепление кирпичных перегородок к плите перекрытия)</t>
    </r>
    <r>
      <rPr>
        <i/>
        <sz val="7"/>
        <rFont val="Arial"/>
        <family val="2"/>
        <charset val="204"/>
      </rPr>
      <t xml:space="preserve">
750,74 = 12 418,88 - 1 x 11 668,14</t>
    </r>
  </si>
  <si>
    <r>
      <t>0,039</t>
    </r>
    <r>
      <rPr>
        <i/>
        <sz val="6"/>
        <rFont val="Arial"/>
        <family val="2"/>
        <charset val="204"/>
      </rPr>
      <t xml:space="preserve">
52*0,2*3,77/1000</t>
    </r>
  </si>
  <si>
    <t>1. 201-0774</t>
  </si>
  <si>
    <t>Конструктивные элементы вспомогательного назначения массой не более 50 кг с преобладанием толстолистовой стали собираемые из двух и более деталей, с отверстиями и без отверстий, соединяемые на сварке</t>
  </si>
  <si>
    <t>1
0,039</t>
  </si>
  <si>
    <t>ТСЦ-101-1928</t>
  </si>
  <si>
    <t>Болты распорные МР 12х100</t>
  </si>
  <si>
    <r>
      <t>104</t>
    </r>
    <r>
      <rPr>
        <i/>
        <sz val="6"/>
        <rFont val="Arial"/>
        <family val="2"/>
        <charset val="204"/>
      </rPr>
      <t xml:space="preserve">
52*2</t>
    </r>
  </si>
  <si>
    <t>ФЕР26-01-036-02</t>
  </si>
  <si>
    <r>
      <t>Изоляция изделиями из волокнистых и зернистых материалов с креплением на клее холодных поверхностей: внутренних стен и перегородок</t>
    </r>
    <r>
      <rPr>
        <i/>
        <sz val="7"/>
        <rFont val="Arial"/>
        <family val="2"/>
        <charset val="204"/>
      </rPr>
      <t xml:space="preserve">
(Приведение расценок ФЕР к территориальному уровню Свердловской области (Межрегиональный сборник к-тов пересчета сметной стоимости СМР по субъектам РФ, выпуск №3) ОЗП=1,41; ЭМ=1,242; ЗПМ=1,41; МАТ=1,052)</t>
    </r>
  </si>
  <si>
    <r>
      <t>0,061</t>
    </r>
    <r>
      <rPr>
        <i/>
        <sz val="6"/>
        <rFont val="Arial"/>
        <family val="2"/>
        <charset val="204"/>
      </rPr>
      <t xml:space="preserve">
51*0,12/100</t>
    </r>
  </si>
  <si>
    <t>ТСЦ-104-0099</t>
  </si>
  <si>
    <t>Плиты минераловатные «Лайт-Баттс» ROCKWOOL, толщина 50 мм</t>
  </si>
  <si>
    <t xml:space="preserve">                           Утепление стен тамбуров № 105, 111</t>
  </si>
  <si>
    <r>
      <t>Изоляция изделиями из волокнистых и зернистых материалов с креплением на клее и дюбелями холодных поверхностей: внутренних стен и перегородок</t>
    </r>
    <r>
      <rPr>
        <i/>
        <sz val="7"/>
        <rFont val="Arial"/>
        <family val="2"/>
        <charset val="204"/>
      </rPr>
      <t xml:space="preserve">
(Приведение расценок ФЕР к территориальному уровню Свердловской области (Межрегиональный сборник к-тов пересчета сметной стоимости СМР по субъектам РФ, выпуск №3) ОЗП=1,41; ЭМ=1,242; ЗПМ=1,41; МАТ=1,052)</t>
    </r>
  </si>
  <si>
    <r>
      <t>0,31</t>
    </r>
    <r>
      <rPr>
        <i/>
        <sz val="6"/>
        <rFont val="Arial"/>
        <family val="2"/>
        <charset val="204"/>
      </rPr>
      <t xml:space="preserve">
((2+1,3+1,6+1,3)*2*3,5-(2,1*1,3*4+2,1*0,8))/100</t>
    </r>
  </si>
  <si>
    <t>ТСЦ-101-2796</t>
  </si>
  <si>
    <t>Дюбель распорный с металлическим стержнем 10х120 мм</t>
  </si>
  <si>
    <r>
      <t>24,8</t>
    </r>
    <r>
      <rPr>
        <i/>
        <sz val="6"/>
        <rFont val="Arial"/>
        <family val="2"/>
        <charset val="204"/>
      </rPr>
      <t xml:space="preserve">
31*8/10</t>
    </r>
  </si>
  <si>
    <t xml:space="preserve">                           Стены тамбуров  № 101, 121</t>
  </si>
  <si>
    <r>
      <t>0,118</t>
    </r>
    <r>
      <rPr>
        <i/>
        <sz val="6"/>
        <rFont val="Arial"/>
        <family val="2"/>
        <charset val="204"/>
      </rPr>
      <t xml:space="preserve">
(1,5*1,3+0,22*2)*2,47*2/100</t>
    </r>
  </si>
  <si>
    <t>0,09
0,0106</t>
  </si>
  <si>
    <t>2,3
0,2714</t>
  </si>
  <si>
    <r>
      <t>0,0083</t>
    </r>
    <r>
      <rPr>
        <i/>
        <sz val="6"/>
        <rFont val="Arial"/>
        <family val="2"/>
        <charset val="204"/>
      </rPr>
      <t xml:space="preserve">
(1,5*1,3+0,22*2)*0,1*8*2,16*2/1000</t>
    </r>
  </si>
  <si>
    <t xml:space="preserve">                           Перемычки</t>
  </si>
  <si>
    <r>
      <t>0,62</t>
    </r>
    <r>
      <rPr>
        <i/>
        <sz val="6"/>
        <rFont val="Arial"/>
        <family val="2"/>
        <charset val="204"/>
      </rPr>
      <t xml:space="preserve">
(34+5+9+4+2+4+4)/100</t>
    </r>
  </si>
  <si>
    <t>ТСЦ-403-2403</t>
  </si>
  <si>
    <t>Перемычка брусковая 3ПБ 18-8-п /бетон В15 (М200), объем 0,048 м3, расход ар-ры 1,5 кг/ (серия 1.038.1-1 вып.1)</t>
  </si>
  <si>
    <t>ТСЦ-403-0444</t>
  </si>
  <si>
    <t>Перемычка брусковая 1ПБ10-1 /бетон В15 (М200), объем 0,008 м3, расход ар-ры 0,31 кг / (серия 1.038.1-1 вып. 1)</t>
  </si>
  <si>
    <t>ТСЦ-403-2398</t>
  </si>
  <si>
    <t>Перемычка брусковая 1ПБ13-1-п /бетон В15 (М200), объем 0,01 м3, расход ар-ры 0,61 кг/ (серия 1.038.1-1 вып.1)</t>
  </si>
  <si>
    <r>
      <t>13</t>
    </r>
    <r>
      <rPr>
        <i/>
        <sz val="6"/>
        <rFont val="Arial"/>
        <family val="2"/>
        <charset val="204"/>
      </rPr>
      <t xml:space="preserve">
9+4</t>
    </r>
  </si>
  <si>
    <t>ТСЦ-403-0448</t>
  </si>
  <si>
    <t>Перемычка брусковая 2ПБ-16-2-п /бетон В15 (М200), объем 0,026 м3, расход ар-ры 0,79 кг / (серия 1.038.1-1 вып. 1)</t>
  </si>
  <si>
    <t>ТСЦ-403-0456</t>
  </si>
  <si>
    <t>Перемычка брусковая 3ПБ-13-37-п /бетон В15 (М200), объем 0,034 м3, расход ар-ры 2,06 кг / (серия 1.038.1-1 вып. 1)</t>
  </si>
  <si>
    <t>ТСЦ-403-0463 прим.</t>
  </si>
  <si>
    <t>Перемычка брусковая 3ПБ21-27-п /бетон В15 (М200), объем 0,114 м3, расход ар-ры 6,06 кг / (серия 1.038.1-1 вып. 1)</t>
  </si>
  <si>
    <r>
      <t>Установка металлических уголков</t>
    </r>
    <r>
      <rPr>
        <i/>
        <sz val="7"/>
        <rFont val="Arial"/>
        <family val="2"/>
        <charset val="204"/>
      </rPr>
      <t xml:space="preserve">
750,74 = 12 418,88 - 1 x 11 668,14</t>
    </r>
  </si>
  <si>
    <r>
      <t>0,1</t>
    </r>
    <r>
      <rPr>
        <i/>
        <sz val="6"/>
        <rFont val="Arial"/>
        <family val="2"/>
        <charset val="204"/>
      </rPr>
      <t xml:space="preserve">
26,5*3,77/1000</t>
    </r>
  </si>
  <si>
    <t>1
0,1</t>
  </si>
  <si>
    <t>Итого по разделу 3 Стены, перегородки.</t>
  </si>
  <si>
    <t xml:space="preserve">                           Раздел 4. Перекрытие</t>
  </si>
  <si>
    <t>ТЕР07-05-011-05</t>
  </si>
  <si>
    <t>Установка панелей перекрытий с опиранием на 2 стороны площадью до 5 м2</t>
  </si>
  <si>
    <r>
      <t>0,11</t>
    </r>
    <r>
      <rPr>
        <i/>
        <sz val="6"/>
        <rFont val="Arial"/>
        <family val="2"/>
        <charset val="204"/>
      </rPr>
      <t xml:space="preserve">
11/100</t>
    </r>
  </si>
  <si>
    <t>ТСЦ-403-0769 прим.</t>
  </si>
  <si>
    <t>Плиты перекрытия многопустотные ПК 30.18-6Т /бетон В15 (М200), объем 0,55 м3, расход ар-ры 22,17 кг/ (серия 1.090.1-1 вып. 5-1)</t>
  </si>
  <si>
    <t>ТЕР07-05-011-06</t>
  </si>
  <si>
    <t>Установка панелей перекрытий с опиранием на 2 стороны площадью до 10 м2</t>
  </si>
  <si>
    <t>ТЕР07-05-011-02</t>
  </si>
  <si>
    <t>Установка панелей перекрытий с опиранием по контуру площадью до 15 м2</t>
  </si>
  <si>
    <t>ТСЦ-403-0768</t>
  </si>
  <si>
    <t>Плиты перекрытия многопустотные ПК 30.15-6Т /бетон В15 (М200), объем 0,55 м3, расход ар-ры 17,96 кг/ (серия 1.090.1-1 вып. 5-1)</t>
  </si>
  <si>
    <t>ТСЦ-403-0716</t>
  </si>
  <si>
    <t>Плиты перекрытия многопустотные ПК 60.15-6АтУТ-а /бетон В15 (М200), объем 1,12 м3, расход ар-ры 34,30 кг/ (серия 1.141-1 вып. 63)</t>
  </si>
  <si>
    <t>ТСЦ-403-0715 прим.</t>
  </si>
  <si>
    <t>Плиты перекрытия многопустотные ПК 60.18-6АтУТ-а /бетон В15 (М200), объем 1,12 м3, расход ар-ры 45,08 кг/ (серия 1.141-1 вып. 63)</t>
  </si>
  <si>
    <t>ТЕР46-03-010-06</t>
  </si>
  <si>
    <r>
      <t>Пробивка в бетонных потолках толщиной 100 мм отверстий площадью до 500 см2</t>
    </r>
    <r>
      <rPr>
        <i/>
        <sz val="7"/>
        <rFont val="Arial"/>
        <family val="2"/>
        <charset val="204"/>
      </rPr>
      <t xml:space="preserve">
(на толщину до 200 мм ПЗ=2 (ОЗП=2; ЭМ=2 к расх.; ЗПМ=2; МАТ=2 к расх.; ТЗ=2; ТЗМ=2))</t>
    </r>
  </si>
  <si>
    <t>100 отверстий</t>
  </si>
  <si>
    <r>
      <t>0,06</t>
    </r>
    <r>
      <rPr>
        <i/>
        <sz val="6"/>
        <rFont val="Arial"/>
        <family val="2"/>
        <charset val="204"/>
      </rPr>
      <t xml:space="preserve">
(3+1+2)/100</t>
    </r>
  </si>
  <si>
    <r>
      <t>Пробивка в бетонных потолках толщиной 100 мм отверстий площадью до 500 см2</t>
    </r>
    <r>
      <rPr>
        <i/>
        <sz val="7"/>
        <rFont val="Arial"/>
        <family val="2"/>
        <charset val="204"/>
      </rPr>
      <t xml:space="preserve">
(на толщину до 200 мм ПЗ=2 (ОЗП=2; ЭМ=2 к расх.; ЗПМ=2; МАТ=2 к расх.; ТЗ=2; ТЗМ=2);
на площадь до 1184 см2 (отверстия 160х740 мм2) ПЗ=1,4 (ОЗП=1,4; ЭМ=1,4 к расх.; ЗПМ=1,4; МАТ=1,4 к расх.; ТЗ=1,4; ТЗМ=1,4))</t>
    </r>
  </si>
  <si>
    <r>
      <t>Пробивка в бетонных потолках толщиной 100 мм отверстий площадью до 500 см2</t>
    </r>
    <r>
      <rPr>
        <i/>
        <sz val="7"/>
        <rFont val="Arial"/>
        <family val="2"/>
        <charset val="204"/>
      </rPr>
      <t xml:space="preserve">
(на толщину до 200 мм ПЗ=2 (ОЗП=2; ЭМ=2 к расх.; ЗПМ=2; МАТ=2 к расх.; ТЗ=2; ТЗМ=2);
на площадь до 1920 см2 (отверстия 160х1200мм) ПЗ=2,84 (ОЗП=2,84; ЭМ=2,84 к расх.; ЗПМ=2,84; МАТ=2,84 к расх.; ТЗ=2,84; ТЗМ=2,84))</t>
    </r>
  </si>
  <si>
    <t>ТЕР07-05-039-02</t>
  </si>
  <si>
    <t>Устройство герметизации отверстий после пропуска коммуникаций в плитах перекрытия минераловатными пакетами, стык горизонтальный</t>
  </si>
  <si>
    <t>100 м шва</t>
  </si>
  <si>
    <r>
      <t>0,067</t>
    </r>
    <r>
      <rPr>
        <i/>
        <sz val="6"/>
        <rFont val="Arial"/>
        <family val="2"/>
        <charset val="204"/>
      </rPr>
      <t xml:space="preserve">
((0,16+0,74)*2+(0,16+1,2)*2+(0,16+0,2)*2*3)/100</t>
    </r>
  </si>
  <si>
    <r>
      <t>Устройство пароизоляции оклеечной в один слой</t>
    </r>
    <r>
      <rPr>
        <i/>
        <sz val="7"/>
        <rFont val="Arial"/>
        <family val="2"/>
        <charset val="204"/>
      </rPr>
      <t xml:space="preserve">
1 629,41 = 2 502,81 - 110 x 7,94</t>
    </r>
  </si>
  <si>
    <r>
      <t>1,87</t>
    </r>
    <r>
      <rPr>
        <i/>
        <sz val="6"/>
        <rFont val="Arial"/>
        <family val="2"/>
        <charset val="204"/>
      </rPr>
      <t xml:space="preserve">
21,3*8,8/100</t>
    </r>
  </si>
  <si>
    <t>110
205,7</t>
  </si>
  <si>
    <t>П/лист от 18.05.2015г. стр.7</t>
  </si>
  <si>
    <r>
      <t>Техноэласт Барьер</t>
    </r>
    <r>
      <rPr>
        <i/>
        <sz val="7"/>
        <rFont val="Arial"/>
        <family val="2"/>
        <charset val="204"/>
      </rPr>
      <t xml:space="preserve">
Формулы цены единицы:
МАТ=155,90/1,18/5,74</t>
    </r>
  </si>
  <si>
    <r>
      <t>23,02</t>
    </r>
    <r>
      <rPr>
        <i/>
        <sz val="5"/>
        <rFont val="Arial"/>
        <family val="2"/>
        <charset val="204"/>
      </rPr>
      <t xml:space="preserve">
155,90/1,18/5,74</t>
    </r>
  </si>
  <si>
    <t>ТЕР26-01-039-01</t>
  </si>
  <si>
    <r>
      <t>Изоляция покрытий и перекрытий изделиями из волокнистых и зернистых материалов насухо (с учетом дополнительного слоя утеплителя по периметру)</t>
    </r>
    <r>
      <rPr>
        <i/>
        <sz val="7"/>
        <rFont val="Arial"/>
        <family val="2"/>
        <charset val="204"/>
      </rPr>
      <t xml:space="preserve">
209,40 = 1 892,72 - 1,02 x 1 650,31</t>
    </r>
  </si>
  <si>
    <r>
      <t>40,4</t>
    </r>
    <r>
      <rPr>
        <i/>
        <sz val="6"/>
        <rFont val="Arial"/>
        <family val="2"/>
        <charset val="204"/>
      </rPr>
      <t xml:space="preserve">
(187*0,2+(21,3*2+8,8*2)*1*0,05)</t>
    </r>
  </si>
  <si>
    <t>1. 104-0143</t>
  </si>
  <si>
    <t>Плиты теплоизоляционные перлитоцементные</t>
  </si>
  <si>
    <t>1,02
41,21</t>
  </si>
  <si>
    <t>П/лист от 18.05.2015г. стр.8</t>
  </si>
  <si>
    <r>
      <t>Мин.плита Руф Баттс</t>
    </r>
    <r>
      <rPr>
        <i/>
        <sz val="7"/>
        <rFont val="Arial"/>
        <family val="2"/>
        <charset val="204"/>
      </rPr>
      <t xml:space="preserve">
Формулы цены единицы:
МАТ=4283/1,18/5,74</t>
    </r>
  </si>
  <si>
    <r>
      <t>41,2</t>
    </r>
    <r>
      <rPr>
        <i/>
        <sz val="6"/>
        <rFont val="Arial"/>
        <family val="2"/>
        <charset val="204"/>
      </rPr>
      <t xml:space="preserve">
(187*0,2+1*(21,3*2+8,8*2)*0,05)*1,02</t>
    </r>
  </si>
  <si>
    <r>
      <t>632,35</t>
    </r>
    <r>
      <rPr>
        <i/>
        <sz val="5"/>
        <rFont val="Arial"/>
        <family val="2"/>
        <charset val="204"/>
      </rPr>
      <t xml:space="preserve">
4283/1,18/5,74</t>
    </r>
  </si>
  <si>
    <t>ТЕРр69-7-1</t>
  </si>
  <si>
    <t>Устройство ходов на чердаке</t>
  </si>
  <si>
    <t>100 п. м ходов</t>
  </si>
  <si>
    <r>
      <t>0,228</t>
    </r>
    <r>
      <rPr>
        <i/>
        <sz val="6"/>
        <rFont val="Arial"/>
        <family val="2"/>
        <charset val="204"/>
      </rPr>
      <t xml:space="preserve">
22,8/100</t>
    </r>
  </si>
  <si>
    <t xml:space="preserve">                           Монолитный участок Ум1  1шт</t>
  </si>
  <si>
    <t>Установка стальных конструкций, остающихся в теле бетона</t>
  </si>
  <si>
    <r>
      <t>0,2292</t>
    </r>
    <r>
      <rPr>
        <i/>
        <sz val="6"/>
        <rFont val="Arial"/>
        <family val="2"/>
        <charset val="204"/>
      </rPr>
      <t xml:space="preserve">
114,6*2/1000</t>
    </r>
  </si>
  <si>
    <t>ТЕР06-01-041-12</t>
  </si>
  <si>
    <r>
      <t>Устройство перекрытий по стальным балкам и монолитных участков при сборном железобетонном перекрытии площадью более 5 м2 приведенной толщиной до 200 мм</t>
    </r>
    <r>
      <rPr>
        <i/>
        <sz val="7"/>
        <rFont val="Arial"/>
        <family val="2"/>
        <charset val="204"/>
      </rPr>
      <t xml:space="preserve">
30 029,56 = 90 267,78 - 101,5 x 593,48</t>
    </r>
  </si>
  <si>
    <t>100 м3 в деле</t>
  </si>
  <si>
    <t>1. 401-0066</t>
  </si>
  <si>
    <t>Бетон тяжелый, крупность заполнителя 20 мм, класс В15 (М200)</t>
  </si>
  <si>
    <t>101,5
1,117</t>
  </si>
  <si>
    <t>ТСЦ-401-0067</t>
  </si>
  <si>
    <t>Бетон тяжелый, крупность заполнителя 20 мм, класс В20 (М250)</t>
  </si>
  <si>
    <r>
      <t>0,1172</t>
    </r>
    <r>
      <rPr>
        <i/>
        <sz val="6"/>
        <rFont val="Arial"/>
        <family val="2"/>
        <charset val="204"/>
      </rPr>
      <t xml:space="preserve">
(108+24)*0,888/1000</t>
    </r>
  </si>
  <si>
    <r>
      <t>0,0521</t>
    </r>
    <r>
      <rPr>
        <i/>
        <sz val="6"/>
        <rFont val="Arial"/>
        <family val="2"/>
        <charset val="204"/>
      </rPr>
      <t xml:space="preserve">
(108+24)*0,395/1000</t>
    </r>
  </si>
  <si>
    <t>Кладка перегородок из кирпича армированных толщиной в 1/2 кирпича по периметру люка</t>
  </si>
  <si>
    <r>
      <t>0,0016</t>
    </r>
    <r>
      <rPr>
        <i/>
        <sz val="6"/>
        <rFont val="Arial"/>
        <family val="2"/>
        <charset val="204"/>
      </rPr>
      <t xml:space="preserve">
((1,14*2+0,9*2)*0,12*0,32)/100</t>
    </r>
  </si>
  <si>
    <t>ТЕР10-01-039-05</t>
  </si>
  <si>
    <r>
      <t>Установка люков в перекрытиях, площадь проема до 2 м2</t>
    </r>
    <r>
      <rPr>
        <i/>
        <sz val="7"/>
        <rFont val="Arial"/>
        <family val="2"/>
        <charset val="204"/>
      </rPr>
      <t xml:space="preserve">
7 479,19 = 87 210,19 - 100 x 797,31</t>
    </r>
  </si>
  <si>
    <r>
      <t>0,0072</t>
    </r>
    <r>
      <rPr>
        <i/>
        <sz val="6"/>
        <rFont val="Arial"/>
        <family val="2"/>
        <charset val="204"/>
      </rPr>
      <t xml:space="preserve">
0,8*0,9/100</t>
    </r>
  </si>
  <si>
    <t>1. 203-0238</t>
  </si>
  <si>
    <t>Люки и лазы со щитовыми полотнами утепленные минераловатной плитой с деревянной обшивкой и защитой оцинкованной сталью полотен и коробок двупольные ДЛ 13-15, площадь 1,89 м2</t>
  </si>
  <si>
    <t>100
0,72</t>
  </si>
  <si>
    <t>Коммерч.предложение № 68/А от 12.05.15г. лист 6</t>
  </si>
  <si>
    <r>
      <t>Люк противопожарный металлический EI-60 размером  800х900 мм</t>
    </r>
    <r>
      <rPr>
        <i/>
        <sz val="7"/>
        <rFont val="Arial"/>
        <family val="2"/>
        <charset val="204"/>
      </rPr>
      <t xml:space="preserve">
Формулы цены единицы:
МАТ=7500/1,18/5,74</t>
    </r>
  </si>
  <si>
    <r>
      <t>1107,31</t>
    </r>
    <r>
      <rPr>
        <i/>
        <sz val="5"/>
        <rFont val="Arial"/>
        <family val="2"/>
        <charset val="204"/>
      </rPr>
      <t xml:space="preserve">
7500/1,18/5,74</t>
    </r>
  </si>
  <si>
    <t>ТЕР15-02-016-01</t>
  </si>
  <si>
    <t>Штукатурка поверхностей внутри здания цементно-известковым или цементным раствором по камню и бетону простая стен (обрамление люка)</t>
  </si>
  <si>
    <r>
      <t>0,016</t>
    </r>
    <r>
      <rPr>
        <i/>
        <sz val="6"/>
        <rFont val="Arial"/>
        <family val="2"/>
        <charset val="204"/>
      </rPr>
      <t xml:space="preserve">
(0,9*0,44*4)/100</t>
    </r>
  </si>
  <si>
    <t>ТЕР12-01-014-02</t>
  </si>
  <si>
    <t>Утепление покрытий керамзитом</t>
  </si>
  <si>
    <t xml:space="preserve">1 м3 </t>
  </si>
  <si>
    <r>
      <t>1,12</t>
    </r>
    <r>
      <rPr>
        <i/>
        <sz val="6"/>
        <rFont val="Arial"/>
        <family val="2"/>
        <charset val="204"/>
      </rPr>
      <t xml:space="preserve">
1,81*6,2*0,1</t>
    </r>
  </si>
  <si>
    <t>Итого по разделу 4 Перекрытие</t>
  </si>
  <si>
    <t xml:space="preserve">                           Раздел 5. Кровля</t>
  </si>
  <si>
    <t>ТЕР10-01-002-01</t>
  </si>
  <si>
    <t>Установка деревянных несущих конструкций кровли: стропил, мауэрлатов, прогонов и пр.</t>
  </si>
  <si>
    <r>
      <t>6,92</t>
    </r>
    <r>
      <rPr>
        <i/>
        <sz val="6"/>
        <rFont val="Arial"/>
        <family val="2"/>
        <charset val="204"/>
      </rPr>
      <t xml:space="preserve">
(5,7*2*30+4,72*2*15+3,36*2*15)*0,15*0,05+(21,5*4+1,785*15)*0,15*0,15</t>
    </r>
  </si>
  <si>
    <t>ТЕРр58-12-2</t>
  </si>
  <si>
    <r>
      <t>Устройство обрешетки с прозорами из досок и брусков под кровлю из листовой стали</t>
    </r>
    <r>
      <rPr>
        <i/>
        <sz val="7"/>
        <rFont val="Arial"/>
        <family val="2"/>
        <charset val="204"/>
      </rPr>
      <t xml:space="preserve">
334,45 = 1 598,23 - 1,8 x 702,10</t>
    </r>
  </si>
  <si>
    <r>
      <t>2,62</t>
    </r>
    <r>
      <rPr>
        <i/>
        <sz val="6"/>
        <rFont val="Arial"/>
        <family val="2"/>
        <charset val="204"/>
      </rPr>
      <t xml:space="preserve">
262/100</t>
    </r>
  </si>
  <si>
    <t>1. 102-0077</t>
  </si>
  <si>
    <t>Доски необрезные хвойных пород длиной 4-6,5 м, все ширины, толщиной 32-40 мм, III сорта</t>
  </si>
  <si>
    <t>1,8
4,716</t>
  </si>
  <si>
    <t>ТСЦ-102-0060</t>
  </si>
  <si>
    <t>Доски (брус) обрезные хвойных пород длиной 4-6,5 м, шириной 50 мм, толщиной 50 мм, II сорта</t>
  </si>
  <si>
    <r>
      <t>0,91</t>
    </r>
    <r>
      <rPr>
        <i/>
        <sz val="6"/>
        <rFont val="Arial"/>
        <family val="2"/>
        <charset val="204"/>
      </rPr>
      <t xml:space="preserve">
363*0,05*0,05</t>
    </r>
  </si>
  <si>
    <t>ТЕРр58-12-1</t>
  </si>
  <si>
    <r>
      <t>Устройство обрешетки сплошной из досок</t>
    </r>
    <r>
      <rPr>
        <i/>
        <sz val="7"/>
        <rFont val="Arial"/>
        <family val="2"/>
        <charset val="204"/>
      </rPr>
      <t xml:space="preserve">
500,61 = 2 354,15 - 2,64 x 702,10</t>
    </r>
  </si>
  <si>
    <r>
      <t>0,818</t>
    </r>
    <r>
      <rPr>
        <i/>
        <sz val="6"/>
        <rFont val="Arial"/>
        <family val="2"/>
        <charset val="204"/>
      </rPr>
      <t xml:space="preserve">
545*0,15/100</t>
    </r>
  </si>
  <si>
    <t>2,64
2,16</t>
  </si>
  <si>
    <t>Доски обрезные хвойных пород длиной 4-6,5 м, шириной 150 мм, толщиной 50 мм, II сорта</t>
  </si>
  <si>
    <r>
      <t>4,09</t>
    </r>
    <r>
      <rPr>
        <i/>
        <sz val="6"/>
        <rFont val="Arial"/>
        <family val="2"/>
        <charset val="204"/>
      </rPr>
      <t xml:space="preserve">
545*0,15*0,05</t>
    </r>
  </si>
  <si>
    <t>ТЕР26-02-017-01</t>
  </si>
  <si>
    <r>
      <t>Огнезащитная пропитка деревянных конструкций мансард и элементов кровли составом</t>
    </r>
    <r>
      <rPr>
        <i/>
        <sz val="7"/>
        <rFont val="Arial"/>
        <family val="2"/>
        <charset val="204"/>
      </rPr>
      <t xml:space="preserve">
717,65 = 5 159,75 - 65 x 68,34</t>
    </r>
  </si>
  <si>
    <r>
      <t>6,04</t>
    </r>
    <r>
      <rPr>
        <i/>
        <sz val="6"/>
        <rFont val="Arial"/>
        <family val="2"/>
        <charset val="204"/>
      </rPr>
      <t xml:space="preserve">
(5,7*0,4*30*2+4,72*0,4*2*15+3,36*0,4*2*15+21,5*0,6*4+1,785*0,6*15+363*0,2+545*0,4)*1,02/100</t>
    </r>
  </si>
  <si>
    <t>1. 113-0506</t>
  </si>
  <si>
    <t>Композиция огнезащитная пропиточная «КЛОД-01»</t>
  </si>
  <si>
    <t>65
392,6</t>
  </si>
  <si>
    <t>ТСЦ-113-8053</t>
  </si>
  <si>
    <t>Состав огнебиозащитный</t>
  </si>
  <si>
    <t>ТЕР12-01-015-03</t>
  </si>
  <si>
    <r>
      <t>Устройство пароизоляции прокладочной в один слой</t>
    </r>
    <r>
      <rPr>
        <i/>
        <sz val="7"/>
        <rFont val="Arial"/>
        <family val="2"/>
        <charset val="204"/>
      </rPr>
      <t xml:space="preserve">
149,45 = 1 204,92 - 0,05 x 3 641,40 - 110 x 7,94</t>
    </r>
  </si>
  <si>
    <t>1. 101-0594</t>
  </si>
  <si>
    <t>Мастика битумная кровельная горячая</t>
  </si>
  <si>
    <t>0,05
0,131</t>
  </si>
  <si>
    <t>2. 101-0856</t>
  </si>
  <si>
    <t>110
288,2</t>
  </si>
  <si>
    <t>ТСЦ-101-4135</t>
  </si>
  <si>
    <t>Пленка пароизоляционная ЮТАФОЛ (3-х слойная полиэтиленовая с армированным слоем из полиэтиленовых полос)</t>
  </si>
  <si>
    <t>ТЕР12-01-023-01</t>
  </si>
  <si>
    <t>Устройство кровли из металлочерепицы по готовым прогонам простая кровля</t>
  </si>
  <si>
    <t>ТСЦ-101-4128</t>
  </si>
  <si>
    <t>Дополнительные элементы металлочерепичной кровли: коньковый элемент, разжелобки, профили с покрытием</t>
  </si>
  <si>
    <r>
      <t>32,3</t>
    </r>
    <r>
      <rPr>
        <i/>
        <sz val="6"/>
        <rFont val="Arial"/>
        <family val="2"/>
        <charset val="204"/>
      </rPr>
      <t xml:space="preserve">
22,7*1+6*4*0,4</t>
    </r>
  </si>
  <si>
    <t>ТСЦ-101-4127</t>
  </si>
  <si>
    <t>Дополнительные элементы металлочерепичной кровли: заглушка коньковая из оцинкованной стали</t>
  </si>
  <si>
    <t>ТЕР12-01-012-01 прим.</t>
  </si>
  <si>
    <r>
      <t>Установка снегозадержателя</t>
    </r>
    <r>
      <rPr>
        <i/>
        <sz val="7"/>
        <rFont val="Arial"/>
        <family val="2"/>
        <charset val="204"/>
      </rPr>
      <t xml:space="preserve">
198,30 = 3 887,52 - 0,3 x 12 297,40</t>
    </r>
  </si>
  <si>
    <r>
      <t>0,454</t>
    </r>
    <r>
      <rPr>
        <i/>
        <sz val="6"/>
        <rFont val="Arial"/>
        <family val="2"/>
        <charset val="204"/>
      </rPr>
      <t xml:space="preserve">
22,7*2/100</t>
    </r>
  </si>
  <si>
    <t>1. 201-0777</t>
  </si>
  <si>
    <t>Конструктивные элементы вспомогательного назначения с преобладанием профильного проката собираемые из двух и более деталей, с отверстиями и без отверстий, соединяемые на сварке</t>
  </si>
  <si>
    <t>0,3
0,1362</t>
  </si>
  <si>
    <t>П/лист от 20.05.2015г. стр.10</t>
  </si>
  <si>
    <r>
      <t>Снегозадержатель</t>
    </r>
    <r>
      <rPr>
        <i/>
        <sz val="7"/>
        <rFont val="Arial"/>
        <family val="2"/>
        <charset val="204"/>
      </rPr>
      <t xml:space="preserve">
Формулы цены единицы:
МАТ=1122/1,18/5,74</t>
    </r>
  </si>
  <si>
    <r>
      <t>45,4</t>
    </r>
    <r>
      <rPr>
        <i/>
        <sz val="6"/>
        <rFont val="Arial"/>
        <family val="2"/>
        <charset val="204"/>
      </rPr>
      <t xml:space="preserve">
22,7*2</t>
    </r>
  </si>
  <si>
    <r>
      <t>165,65</t>
    </r>
    <r>
      <rPr>
        <i/>
        <sz val="5"/>
        <rFont val="Arial"/>
        <family val="2"/>
        <charset val="204"/>
      </rPr>
      <t xml:space="preserve">
1122/1,18/5,74</t>
    </r>
  </si>
  <si>
    <t>ТЕР10-01-008-05</t>
  </si>
  <si>
    <r>
      <t>Устройство карнизов с обшивкой сеткой из проволоки диам.1,2мм из оцинкованной стали с ячейкой 5х5мм</t>
    </r>
    <r>
      <rPr>
        <i/>
        <sz val="7"/>
        <rFont val="Arial"/>
        <family val="2"/>
        <charset val="204"/>
      </rPr>
      <t xml:space="preserve">
3 831,38 = 6 824,30 - 1,06 x 2 823,51</t>
    </r>
  </si>
  <si>
    <r>
      <t>0,14</t>
    </r>
    <r>
      <rPr>
        <i/>
        <sz val="6"/>
        <rFont val="Arial"/>
        <family val="2"/>
        <charset val="204"/>
      </rPr>
      <t xml:space="preserve">
22,7*0,3*2/100</t>
    </r>
  </si>
  <si>
    <t>1. 203-0367</t>
  </si>
  <si>
    <t>Обшивка наружная и внутренняя из древесины тип 0-1; 0-2; 0-3 толщиной 13 мм, шириной без гребня от 70 до 90 мм</t>
  </si>
  <si>
    <t>1,06
0,1484</t>
  </si>
  <si>
    <t>ТСЦ-101-1586</t>
  </si>
  <si>
    <t>Сетка из оцинкованной проволоки диаметром до 2 мм</t>
  </si>
  <si>
    <t xml:space="preserve">                           Козырек КР-1  3 шт.</t>
  </si>
  <si>
    <t>ТЕР46-03-002-01</t>
  </si>
  <si>
    <t>Сверление кольцевыми алмазными сверлами в железобетонных конструкциях с применением охлаждающей жидкости (воды) горизонтальных отверстий глубиной 200 мм диаметром 20 мм</t>
  </si>
  <si>
    <r>
      <t>0,48</t>
    </r>
    <r>
      <rPr>
        <i/>
        <sz val="6"/>
        <rFont val="Arial"/>
        <family val="2"/>
        <charset val="204"/>
      </rPr>
      <t xml:space="preserve">
16*3/100</t>
    </r>
  </si>
  <si>
    <t>Установка связей и распорок из одиночных и парных уголков, гнутосварных профилей при высоте здания до 25 м</t>
  </si>
  <si>
    <r>
      <t>0,201</t>
    </r>
    <r>
      <rPr>
        <i/>
        <sz val="6"/>
        <rFont val="Arial"/>
        <family val="2"/>
        <charset val="204"/>
      </rPr>
      <t xml:space="preserve">
(11,89*2+14,2*2+3,32*2+4,04*2)*3/1000</t>
    </r>
  </si>
  <si>
    <t>ТСЦ-201-0779</t>
  </si>
  <si>
    <t>Прочие индивидуальные сварные конструкции, масса сборочной единицы от 0,1 до 0,5 т</t>
  </si>
  <si>
    <t>ТЕР13-06-003-01</t>
  </si>
  <si>
    <t>Очистка поверхности щетками</t>
  </si>
  <si>
    <t>ТЕР13-07-001-02</t>
  </si>
  <si>
    <t>Обезжиривание поверхностей  уайт-спиритом</t>
  </si>
  <si>
    <t>ТЕР13-03-002-03</t>
  </si>
  <si>
    <r>
      <t>Огрунтовка металлических поверхностей за один раз грунтовкой ХС-059</t>
    </r>
    <r>
      <rPr>
        <i/>
        <sz val="7"/>
        <rFont val="Arial"/>
        <family val="2"/>
        <charset val="204"/>
      </rPr>
      <t xml:space="preserve">
(количество слоев ПЗ=2 (ОЗП=2; ЭМ=2 к расх.; ЗПМ=2; МАТ=2 к расх.; ТЗ=2; ТЗМ=2))</t>
    </r>
  </si>
  <si>
    <r>
      <t>0,057</t>
    </r>
    <r>
      <rPr>
        <i/>
        <sz val="6"/>
        <rFont val="Arial"/>
        <family val="2"/>
        <charset val="204"/>
      </rPr>
      <t xml:space="preserve">
((11,89*2+14,2*2)*3*22/1000+0,23*0,8*4*3)/100</t>
    </r>
  </si>
  <si>
    <t>ТЕР13-03-004-08</t>
  </si>
  <si>
    <r>
      <t>Окраска металлических огрунтованных поверхностей лаком ХВ-784</t>
    </r>
    <r>
      <rPr>
        <i/>
        <sz val="7"/>
        <rFont val="Arial"/>
        <family val="2"/>
        <charset val="204"/>
      </rPr>
      <t xml:space="preserve">
(количество слоев ПЗ=4 (ОЗП=4; ЭМ=4 к расх.; ЗПМ=4; МАТ=4 к расх.; ТЗ=4; ТЗМ=4))</t>
    </r>
  </si>
  <si>
    <t>ТЕР10-01-010-01</t>
  </si>
  <si>
    <t>Установка элементов каркаса из брусьев с антисептированием</t>
  </si>
  <si>
    <r>
      <t>0,22</t>
    </r>
    <r>
      <rPr>
        <i/>
        <sz val="6"/>
        <rFont val="Arial"/>
        <family val="2"/>
        <charset val="204"/>
      </rPr>
      <t xml:space="preserve">
(1,47*4*0,05*0,1+2,355*2*0,05*0,1+0,05*0,05*7,2+0,4*0,15*0,025)*3</t>
    </r>
  </si>
  <si>
    <r>
      <t>0,069</t>
    </r>
    <r>
      <rPr>
        <i/>
        <sz val="6"/>
        <rFont val="Arial"/>
        <family val="2"/>
        <charset val="204"/>
      </rPr>
      <t xml:space="preserve">
2,3*3/100</t>
    </r>
  </si>
  <si>
    <t>Дополнительные элементы металлочерепичной кровли: коньковый элемент</t>
  </si>
  <si>
    <r>
      <t>3</t>
    </r>
    <r>
      <rPr>
        <i/>
        <sz val="6"/>
        <rFont val="Arial"/>
        <family val="2"/>
        <charset val="204"/>
      </rPr>
      <t xml:space="preserve">
1*1*3</t>
    </r>
  </si>
  <si>
    <t>ТЕР07-05-039-06 прим.</t>
  </si>
  <si>
    <r>
      <t>Устройство герметизации горизонтальных и вертикальных стыков герметиком силиконовым</t>
    </r>
    <r>
      <rPr>
        <i/>
        <sz val="7"/>
        <rFont val="Arial"/>
        <family val="2"/>
        <charset val="204"/>
      </rPr>
      <t xml:space="preserve">
(МАТ=0 к расх.)</t>
    </r>
  </si>
  <si>
    <r>
      <t>0,18</t>
    </r>
    <r>
      <rPr>
        <i/>
        <sz val="6"/>
        <rFont val="Arial"/>
        <family val="2"/>
        <charset val="204"/>
      </rPr>
      <t xml:space="preserve">
6*3/100</t>
    </r>
  </si>
  <si>
    <t>ТСЦ-101-1759</t>
  </si>
  <si>
    <t>Герметик силиконовый для наружных швов</t>
  </si>
  <si>
    <t>л</t>
  </si>
  <si>
    <t xml:space="preserve">                           Кровля тамбура (вдоль оси "А")  2 шт.</t>
  </si>
  <si>
    <r>
      <t>0,32</t>
    </r>
    <r>
      <rPr>
        <i/>
        <sz val="6"/>
        <rFont val="Arial"/>
        <family val="2"/>
        <charset val="204"/>
      </rPr>
      <t xml:space="preserve">
16*2/100</t>
    </r>
  </si>
  <si>
    <r>
      <t>0,134</t>
    </r>
    <r>
      <rPr>
        <i/>
        <sz val="6"/>
        <rFont val="Arial"/>
        <family val="2"/>
        <charset val="204"/>
      </rPr>
      <t xml:space="preserve">
(11,89*2+14,2*2+3,32*2+4,04*2)*2/1000</t>
    </r>
  </si>
  <si>
    <r>
      <t>0,038</t>
    </r>
    <r>
      <rPr>
        <i/>
        <sz val="6"/>
        <rFont val="Arial"/>
        <family val="2"/>
        <charset val="204"/>
      </rPr>
      <t xml:space="preserve">
((11,89*2+14,2*2)*2*22/1000+0,23*0,8*4*2)/100</t>
    </r>
  </si>
  <si>
    <r>
      <t>0,14</t>
    </r>
    <r>
      <rPr>
        <i/>
        <sz val="6"/>
        <rFont val="Arial"/>
        <family val="2"/>
        <charset val="204"/>
      </rPr>
      <t xml:space="preserve">
(1,47*4*0,05*0,1+2,355*2*0,05*0,1+0,05*0,05*7,2+0,4*0,15*0,025)*2</t>
    </r>
  </si>
  <si>
    <r>
      <t>0,046</t>
    </r>
    <r>
      <rPr>
        <i/>
        <sz val="6"/>
        <rFont val="Arial"/>
        <family val="2"/>
        <charset val="204"/>
      </rPr>
      <t xml:space="preserve">
2,3*2/100</t>
    </r>
  </si>
  <si>
    <r>
      <t>2</t>
    </r>
    <r>
      <rPr>
        <i/>
        <sz val="6"/>
        <rFont val="Arial"/>
        <family val="2"/>
        <charset val="204"/>
      </rPr>
      <t xml:space="preserve">
1*1*2</t>
    </r>
  </si>
  <si>
    <r>
      <t>0,12</t>
    </r>
    <r>
      <rPr>
        <i/>
        <sz val="6"/>
        <rFont val="Arial"/>
        <family val="2"/>
        <charset val="204"/>
      </rPr>
      <t xml:space="preserve">
6*2/100</t>
    </r>
  </si>
  <si>
    <r>
      <t>Изоляция покрытий и перекрытий изделиями из волокнистых и зернистых материалов насухо</t>
    </r>
    <r>
      <rPr>
        <i/>
        <sz val="7"/>
        <rFont val="Arial"/>
        <family val="2"/>
        <charset val="204"/>
      </rPr>
      <t xml:space="preserve">
209,40 = 1 892,72 - 1,02 x 1 650,31</t>
    </r>
  </si>
  <si>
    <r>
      <t>0,6</t>
    </r>
    <r>
      <rPr>
        <i/>
        <sz val="6"/>
        <rFont val="Arial"/>
        <family val="2"/>
        <charset val="204"/>
      </rPr>
      <t xml:space="preserve">
1,26*1,5*0,15*2</t>
    </r>
  </si>
  <si>
    <t>1,02
0,612</t>
  </si>
  <si>
    <r>
      <t>0,61</t>
    </r>
    <r>
      <rPr>
        <i/>
        <sz val="6"/>
        <rFont val="Arial"/>
        <family val="2"/>
        <charset val="204"/>
      </rPr>
      <t xml:space="preserve">
0,6*1,02</t>
    </r>
  </si>
  <si>
    <t>ТЕР15-01-047-09</t>
  </si>
  <si>
    <t>Облицовка потолков гипсокартонными или гипсоволокнистыми листами по деревянному каркасу</t>
  </si>
  <si>
    <r>
      <t>0,038</t>
    </r>
    <r>
      <rPr>
        <i/>
        <sz val="6"/>
        <rFont val="Arial"/>
        <family val="2"/>
        <charset val="204"/>
      </rPr>
      <t xml:space="preserve">
1,26*1,5*2/100</t>
    </r>
  </si>
  <si>
    <t>Итого по разделу 5 Кровля</t>
  </si>
  <si>
    <t xml:space="preserve">                           Раздел 6. Проемы</t>
  </si>
  <si>
    <t xml:space="preserve">                           двери</t>
  </si>
  <si>
    <t>ТЕР10-01-047-01</t>
  </si>
  <si>
    <r>
      <t>Установка блоков из ПВХ в наружных и внутренних дверных проемах в каменных стенах площадью проема до 3 м2</t>
    </r>
    <r>
      <rPr>
        <i/>
        <sz val="7"/>
        <rFont val="Arial"/>
        <family val="2"/>
        <charset val="204"/>
      </rPr>
      <t xml:space="preserve">
18 063,90 = 149 886,90 - 100 x 1 318,23</t>
    </r>
  </si>
  <si>
    <r>
      <t>0,176</t>
    </r>
    <r>
      <rPr>
        <i/>
        <sz val="6"/>
        <rFont val="Arial"/>
        <family val="2"/>
        <charset val="204"/>
      </rPr>
      <t xml:space="preserve">
2,1*1,2*7/100</t>
    </r>
  </si>
  <si>
    <t>1. 203-8084</t>
  </si>
  <si>
    <t>Блоки дверные наружные или тамбурные с заполнением стеклопакетами (ГОСТ 30970-2002)</t>
  </si>
  <si>
    <t>100
17,6</t>
  </si>
  <si>
    <t>ТЕР10-01-047-04</t>
  </si>
  <si>
    <r>
      <t>Установка блоков из ПВХ в наружных и внутренних дверных проемах в перегородках площадью проема до 3 м2</t>
    </r>
    <r>
      <rPr>
        <i/>
        <sz val="7"/>
        <rFont val="Arial"/>
        <family val="2"/>
        <charset val="204"/>
      </rPr>
      <t xml:space="preserve">
7 756,85 = 139 579,85 - 100 x 1 318,23</t>
    </r>
  </si>
  <si>
    <r>
      <t>0,242</t>
    </r>
    <r>
      <rPr>
        <i/>
        <sz val="6"/>
        <rFont val="Arial"/>
        <family val="2"/>
        <charset val="204"/>
      </rPr>
      <t xml:space="preserve">
(2,1*1,2*4+2,1*0,8*4+2,1*0,7*5)/100</t>
    </r>
  </si>
  <si>
    <t>100
24,2</t>
  </si>
  <si>
    <t>Ком.предложение № 284 от 21.05.2015г. лист 12</t>
  </si>
  <si>
    <r>
      <t>Блоки дверные наружные или тамбурные глухие (с заполнением панелями или другими непрозрачными материалами) (ГОСТ 30970-2002)   Д-1; Д-5 (ДПН ГБ ДВ 2100х1200)</t>
    </r>
    <r>
      <rPr>
        <i/>
        <sz val="7"/>
        <rFont val="Arial"/>
        <family val="2"/>
        <charset val="204"/>
      </rPr>
      <t xml:space="preserve">
Формулы цены единицы:
МАТ=18000/1,18/5,74</t>
    </r>
  </si>
  <si>
    <r>
      <t>7</t>
    </r>
    <r>
      <rPr>
        <i/>
        <sz val="6"/>
        <rFont val="Arial"/>
        <family val="2"/>
        <charset val="204"/>
      </rPr>
      <t xml:space="preserve">
4+3</t>
    </r>
  </si>
  <si>
    <r>
      <t>2657,53</t>
    </r>
    <r>
      <rPr>
        <i/>
        <sz val="5"/>
        <rFont val="Arial"/>
        <family val="2"/>
        <charset val="204"/>
      </rPr>
      <t xml:space="preserve">
18000/1,18/5,74</t>
    </r>
  </si>
  <si>
    <r>
      <t>Блоки дверные наружные или тамбурные глухие (со светопрозрачным заполнением верхней части и глухим заполнением нижней части полотна) (ГОСТ 30970-2002)   Д-3 (ДПВ ОБ ДВ 2100х1200)</t>
    </r>
    <r>
      <rPr>
        <i/>
        <sz val="7"/>
        <rFont val="Arial"/>
        <family val="2"/>
        <charset val="204"/>
      </rPr>
      <t xml:space="preserve">
Формулы цены единицы:
МАТ=18360/1,18/5,74</t>
    </r>
  </si>
  <si>
    <r>
      <t>2710,68</t>
    </r>
    <r>
      <rPr>
        <i/>
        <sz val="5"/>
        <rFont val="Arial"/>
        <family val="2"/>
        <charset val="204"/>
      </rPr>
      <t xml:space="preserve">
18360/1,18/5,74</t>
    </r>
  </si>
  <si>
    <t>Ком.предложение № 284 от 21.05.2015г. лист 13</t>
  </si>
  <si>
    <r>
      <t>Блоки дверные глухие (с заполнением панелями или другими непрозрачными материалами) (ГОСТ 30970-2002)   Д-4 (ДПВ ГБ ДВ 2100х800)</t>
    </r>
    <r>
      <rPr>
        <i/>
        <sz val="7"/>
        <rFont val="Arial"/>
        <family val="2"/>
        <charset val="204"/>
      </rPr>
      <t xml:space="preserve">
Формулы цены единицы:
МАТ=11520/1,18/5,74</t>
    </r>
  </si>
  <si>
    <r>
      <t>1700,82</t>
    </r>
    <r>
      <rPr>
        <i/>
        <sz val="5"/>
        <rFont val="Arial"/>
        <family val="2"/>
        <charset val="204"/>
      </rPr>
      <t xml:space="preserve">
11520/1,18/5,74</t>
    </r>
  </si>
  <si>
    <r>
      <t>Блоки дверные глухие (с заполнением панелями или другими непрозрачными материалами) (ГОСТ 30970-2002)   Д-6 (ДПВ ГБ ДВ 2100х700)</t>
    </r>
    <r>
      <rPr>
        <i/>
        <sz val="7"/>
        <rFont val="Arial"/>
        <family val="2"/>
        <charset val="204"/>
      </rPr>
      <t xml:space="preserve">
Формулы цены единицы:
МАТ=11280/1,18/5,74</t>
    </r>
  </si>
  <si>
    <r>
      <t>1665,39</t>
    </r>
    <r>
      <rPr>
        <i/>
        <sz val="5"/>
        <rFont val="Arial"/>
        <family val="2"/>
        <charset val="204"/>
      </rPr>
      <t xml:space="preserve">
11280/1,18/5,74</t>
    </r>
  </si>
  <si>
    <t>ФЕР09-04-012-01</t>
  </si>
  <si>
    <r>
      <t>Установка металлических дверных блоков в готовые проемы</t>
    </r>
    <r>
      <rPr>
        <i/>
        <sz val="7"/>
        <rFont val="Arial"/>
        <family val="2"/>
        <charset val="204"/>
      </rPr>
      <t xml:space="preserve">
(Приведение расценок ФЕР к территориальному уровню (Письмо УРЦЦС Ц-297 от 12.04.2011) ОЗП=1,41; ЭМ=1,242; ЗПМ=1,41; МАТ=1,052)</t>
    </r>
  </si>
  <si>
    <t>1 м2 проема</t>
  </si>
  <si>
    <r>
      <t>9,7</t>
    </r>
    <r>
      <rPr>
        <i/>
        <sz val="6"/>
        <rFont val="Arial"/>
        <family val="2"/>
        <charset val="204"/>
      </rPr>
      <t xml:space="preserve">
округл((2,1*1,3+2,1*1,2*2+2,1*0,9);1)</t>
    </r>
  </si>
  <si>
    <r>
      <t>Дверь ДСН  ППН металлическая размером 2100х900мм, правая, замок, фурнитура</t>
    </r>
    <r>
      <rPr>
        <i/>
        <sz val="7"/>
        <rFont val="Arial"/>
        <family val="2"/>
        <charset val="204"/>
      </rPr>
      <t xml:space="preserve">
Формулы цены единицы:
МАТ=12300/1,18/5,74</t>
    </r>
  </si>
  <si>
    <r>
      <t>1815,98</t>
    </r>
    <r>
      <rPr>
        <i/>
        <sz val="5"/>
        <rFont val="Arial"/>
        <family val="2"/>
        <charset val="204"/>
      </rPr>
      <t xml:space="preserve">
12300/1,18/5,74</t>
    </r>
  </si>
  <si>
    <r>
      <t>Дверь ДПМ-02/15М противопожарная металлическая EI-60 размером 2100х800мм, правая, противопожарный замок, ручка с антипригарным покрытием, цилиндровый механизм</t>
    </r>
    <r>
      <rPr>
        <i/>
        <sz val="7"/>
        <rFont val="Arial"/>
        <family val="2"/>
        <charset val="204"/>
      </rPr>
      <t xml:space="preserve">
Формулы цены единицы:
МАТ=9200/1,18/5,74</t>
    </r>
  </si>
  <si>
    <r>
      <t>1358,29</t>
    </r>
    <r>
      <rPr>
        <i/>
        <sz val="5"/>
        <rFont val="Arial"/>
        <family val="2"/>
        <charset val="204"/>
      </rPr>
      <t xml:space="preserve">
9200/1,18/5,74</t>
    </r>
  </si>
  <si>
    <t>Коммерч.предложение № 68/А от 12.05.15г.</t>
  </si>
  <si>
    <r>
      <t>Дверь ДПМ-02/30М противопожарная металлическая EI-60 размером 2100х800мм, правая, противопожарный замок, ручка с антипригарным покрытием, цилиндровый механизм</t>
    </r>
    <r>
      <rPr>
        <i/>
        <sz val="7"/>
        <rFont val="Arial"/>
        <family val="2"/>
        <charset val="204"/>
      </rPr>
      <t xml:space="preserve">
Формулы цены единицы:
МАТ=9200/1,18/5,74</t>
    </r>
  </si>
  <si>
    <t xml:space="preserve">                           окна</t>
  </si>
  <si>
    <t>ТЕР10-01-034-05</t>
  </si>
  <si>
    <r>
      <t>Установка в жилых и общественных зданиях оконных блоков из ПВХ профилей поворотных (откидных, поворотно-откидных) с площадью проема до 2 м2 двухстворчатых</t>
    </r>
    <r>
      <rPr>
        <i/>
        <sz val="7"/>
        <rFont val="Arial"/>
        <family val="2"/>
        <charset val="204"/>
      </rPr>
      <t xml:space="preserve">
14 895,21 = 180 846,21 - 100 x 1 659,51</t>
    </r>
  </si>
  <si>
    <r>
      <t>0,022</t>
    </r>
    <r>
      <rPr>
        <i/>
        <sz val="6"/>
        <rFont val="Arial"/>
        <family val="2"/>
        <charset val="204"/>
      </rPr>
      <t xml:space="preserve">
0,9*1,2*2/100</t>
    </r>
  </si>
  <si>
    <t>1. 203-8040</t>
  </si>
  <si>
    <t>Блоки оконные из поливинилхлоридных профилей с листовым стеклом и стеклопакетом одностворные ОПРСП 9-9, площадью 0,75 м2 (ГОСТ 30674-99)</t>
  </si>
  <si>
    <t>100
2,2</t>
  </si>
  <si>
    <t>Ком.предложение № 284 от 21.05.2015г. лист 11</t>
  </si>
  <si>
    <r>
      <t>Блоки оконные из поливинилхлоридных профилей с листовым стеклом и стеклопакетом ОК1 (ОП В1 1400х1800 ГОСТ 30674-99)</t>
    </r>
    <r>
      <rPr>
        <i/>
        <sz val="7"/>
        <rFont val="Arial"/>
        <family val="2"/>
        <charset val="204"/>
      </rPr>
      <t xml:space="preserve">
Формулы цены единицы:
МАТ=6000/1,18/5,74</t>
    </r>
  </si>
  <si>
    <r>
      <t>885,84</t>
    </r>
    <r>
      <rPr>
        <i/>
        <sz val="5"/>
        <rFont val="Arial"/>
        <family val="2"/>
        <charset val="204"/>
      </rPr>
      <t xml:space="preserve">
6000/1,18/5,74</t>
    </r>
  </si>
  <si>
    <r>
      <t>Установка в жилых и общественных зданиях оконных блоков из ПВХ профилей поворотных (откидных, поворотно-откидных) с площадью проема более 2 м2 двухстворчатых</t>
    </r>
    <r>
      <rPr>
        <i/>
        <sz val="7"/>
        <rFont val="Arial"/>
        <family val="2"/>
        <charset val="204"/>
      </rPr>
      <t xml:space="preserve">
11 246,07 = 177 197,07 - 100 x 1 659,51</t>
    </r>
  </si>
  <si>
    <r>
      <t>0,277</t>
    </r>
    <r>
      <rPr>
        <i/>
        <sz val="6"/>
        <rFont val="Arial"/>
        <family val="2"/>
        <charset val="204"/>
      </rPr>
      <t xml:space="preserve">
1,4*1,8*11/100</t>
    </r>
  </si>
  <si>
    <t>100
27,7</t>
  </si>
  <si>
    <r>
      <t>Блоки оконные из поливинилхлоридных профилей с листовым стеклом и стеклопакетом ОК2 (ОП В2 900х1200 ГОСТ 30674-99)</t>
    </r>
    <r>
      <rPr>
        <i/>
        <sz val="7"/>
        <rFont val="Arial"/>
        <family val="2"/>
        <charset val="204"/>
      </rPr>
      <t xml:space="preserve">
Формулы цены единицы:
МАТ=3400/1,18/5,74</t>
    </r>
  </si>
  <si>
    <r>
      <t>501,98</t>
    </r>
    <r>
      <rPr>
        <i/>
        <sz val="5"/>
        <rFont val="Arial"/>
        <family val="2"/>
        <charset val="204"/>
      </rPr>
      <t xml:space="preserve">
3400/1,18/5,74</t>
    </r>
  </si>
  <si>
    <t>ТЕР10-01-035-01</t>
  </si>
  <si>
    <t>Установка подоконных досок из ПВХ в каменных стенах толщиной до 0,51 м</t>
  </si>
  <si>
    <r>
      <t>0,176</t>
    </r>
    <r>
      <rPr>
        <i/>
        <sz val="6"/>
        <rFont val="Arial"/>
        <family val="2"/>
        <charset val="204"/>
      </rPr>
      <t xml:space="preserve">
1,6*11/100</t>
    </r>
  </si>
  <si>
    <t>ТСЦ-101-2911</t>
  </si>
  <si>
    <t>Доски подоконные ПВХ, шириной 500 мм</t>
  </si>
  <si>
    <t>Итого по разделу 6 Проемы</t>
  </si>
  <si>
    <t xml:space="preserve">                           Раздел 7. Полы</t>
  </si>
  <si>
    <t xml:space="preserve">                           Основание под полы</t>
  </si>
  <si>
    <t>Устройство основания под полы щебеночного</t>
  </si>
  <si>
    <r>
      <t>54,3</t>
    </r>
    <r>
      <rPr>
        <i/>
        <sz val="6"/>
        <rFont val="Arial"/>
        <family val="2"/>
        <charset val="204"/>
      </rPr>
      <t xml:space="preserve">
(21,3*2,75+21,3*5,75)*0,3</t>
    </r>
  </si>
  <si>
    <r>
      <t>Гидроизоляция фундаментов горизонтальная</t>
    </r>
    <r>
      <rPr>
        <i/>
        <sz val="7"/>
        <rFont val="Arial"/>
        <family val="2"/>
        <charset val="204"/>
      </rPr>
      <t xml:space="preserve">
(МАТ=0 к расх.)</t>
    </r>
  </si>
  <si>
    <r>
      <t>1,811</t>
    </r>
    <r>
      <rPr>
        <i/>
        <sz val="6"/>
        <rFont val="Arial"/>
        <family val="2"/>
        <charset val="204"/>
      </rPr>
      <t xml:space="preserve">
(21,3*2,75+21,3*5,75)/100</t>
    </r>
  </si>
  <si>
    <r>
      <t>199,21</t>
    </r>
    <r>
      <rPr>
        <i/>
        <sz val="6"/>
        <rFont val="Arial"/>
        <family val="2"/>
        <charset val="204"/>
      </rPr>
      <t xml:space="preserve">
181,1*1,1</t>
    </r>
  </si>
  <si>
    <t>ТЕР07-05-038-02</t>
  </si>
  <si>
    <t>Устройство деформационных швов между бетонным основанием пола и конструкцией стен</t>
  </si>
  <si>
    <r>
      <t>1,024</t>
    </r>
    <r>
      <rPr>
        <i/>
        <sz val="6"/>
        <rFont val="Arial"/>
        <family val="2"/>
        <charset val="204"/>
      </rPr>
      <t xml:space="preserve">
(21,3*4+8,6*2)/100</t>
    </r>
  </si>
  <si>
    <t>ТЕР11-01-002-09</t>
  </si>
  <si>
    <r>
      <t>Устройство подстилающих слоев бетонных</t>
    </r>
    <r>
      <rPr>
        <i/>
        <sz val="7"/>
        <rFont val="Arial"/>
        <family val="2"/>
        <charset val="204"/>
      </rPr>
      <t xml:space="preserve">
52,12 = 613,48 - 1,02 x 550,35</t>
    </r>
  </si>
  <si>
    <r>
      <t>27,15</t>
    </r>
    <r>
      <rPr>
        <i/>
        <sz val="6"/>
        <rFont val="Arial"/>
        <family val="2"/>
        <charset val="204"/>
      </rPr>
      <t xml:space="preserve">
(21,3*2,75+21,3*5,75)*0,15-0,01</t>
    </r>
  </si>
  <si>
    <t>1. 401-0005</t>
  </si>
  <si>
    <t>Бетон тяжелый, класс В12,5 (М150)</t>
  </si>
  <si>
    <t>1,02
27,69</t>
  </si>
  <si>
    <t>ТСЦ-401-0006</t>
  </si>
  <si>
    <t>Бетон тяжелый, класс В15 (М200)</t>
  </si>
  <si>
    <r>
      <t>0,7151</t>
    </r>
    <r>
      <rPr>
        <i/>
        <sz val="6"/>
        <rFont val="Arial"/>
        <family val="2"/>
        <charset val="204"/>
      </rPr>
      <t xml:space="preserve">
0,395*1810,5/1000</t>
    </r>
  </si>
  <si>
    <r>
      <t>0,559</t>
    </r>
    <r>
      <rPr>
        <i/>
        <sz val="6"/>
        <rFont val="Arial"/>
        <family val="2"/>
        <charset val="204"/>
      </rPr>
      <t xml:space="preserve">
559/1000</t>
    </r>
  </si>
  <si>
    <t>ТЕР06-01-068-03</t>
  </si>
  <si>
    <t>Устройство деформационных швов</t>
  </si>
  <si>
    <r>
      <t>1,038</t>
    </r>
    <r>
      <rPr>
        <i/>
        <sz val="6"/>
        <rFont val="Arial"/>
        <family val="2"/>
        <charset val="204"/>
      </rPr>
      <t xml:space="preserve">
(21,3*4+9,3*2)/100</t>
    </r>
  </si>
  <si>
    <t xml:space="preserve">                           Тип 1  S=4,5м2</t>
  </si>
  <si>
    <t>ТЕР11-01-009-01</t>
  </si>
  <si>
    <r>
      <t>Устройство тепло- и звукоизоляции сплошной из пеноплекса</t>
    </r>
    <r>
      <rPr>
        <i/>
        <sz val="7"/>
        <rFont val="Arial"/>
        <family val="2"/>
        <charset val="204"/>
      </rPr>
      <t xml:space="preserve">
472,68 = 2 707,37 - 4,12 x 542,40</t>
    </r>
  </si>
  <si>
    <r>
      <t>0,045</t>
    </r>
    <r>
      <rPr>
        <i/>
        <sz val="6"/>
        <rFont val="Arial"/>
        <family val="2"/>
        <charset val="204"/>
      </rPr>
      <t xml:space="preserve">
4,5/100</t>
    </r>
  </si>
  <si>
    <t>1. 104-0013</t>
  </si>
  <si>
    <t>Маты прошивные из минеральной ваты без обкладок М-125 (ГОСТ 21880-86), толщина 40 мм</t>
  </si>
  <si>
    <t>4,12
0,1854</t>
  </si>
  <si>
    <t>П/лист от 30.04.2015г. лист 4</t>
  </si>
  <si>
    <r>
      <t>Пеноплекс толщ. 50мм</t>
    </r>
    <r>
      <rPr>
        <i/>
        <sz val="7"/>
        <rFont val="Arial"/>
        <family val="2"/>
        <charset val="204"/>
      </rPr>
      <t xml:space="preserve">
Формулы цены единицы:
МАТ=4400/1,18/5,74</t>
    </r>
  </si>
  <si>
    <r>
      <t>0,23</t>
    </r>
    <r>
      <rPr>
        <i/>
        <sz val="6"/>
        <rFont val="Arial"/>
        <family val="2"/>
        <charset val="204"/>
      </rPr>
      <t xml:space="preserve">
4,5*0,05</t>
    </r>
  </si>
  <si>
    <r>
      <t>649,62</t>
    </r>
    <r>
      <rPr>
        <i/>
        <sz val="5"/>
        <rFont val="Arial"/>
        <family val="2"/>
        <charset val="204"/>
      </rPr>
      <t xml:space="preserve">
4400/1,18/5,74</t>
    </r>
  </si>
  <si>
    <t>ФЕР11-01-011-09</t>
  </si>
  <si>
    <t>Устройство стяжек: из выравнивающей смеси типа "Ветонит" 3000, толщиной 3 мм</t>
  </si>
  <si>
    <t>ФЕР11-01-011-11</t>
  </si>
  <si>
    <r>
      <t>Устройство стяжек: на каждый последующий слой толщиной 1 мм добавлять к расценке 11-01-011-09</t>
    </r>
    <r>
      <rPr>
        <i/>
        <sz val="7"/>
        <rFont val="Arial"/>
        <family val="2"/>
        <charset val="204"/>
      </rPr>
      <t xml:space="preserve">
(на толщину до 30мм ПЗ=27 (ОЗП=27; ЭМ=27 к расх.; ЗПМ=27; МАТ=27 к расх.; ТЗ=27; ТЗМ=27))</t>
    </r>
  </si>
  <si>
    <t>Устройство покрытий на растворе их сухой смеси с приготовлением раствора в построечных условиях из плиток керамогранитных</t>
  </si>
  <si>
    <t xml:space="preserve">                           Тип 1а  S=13,16м2</t>
  </si>
  <si>
    <r>
      <t>0,1316</t>
    </r>
    <r>
      <rPr>
        <i/>
        <sz val="6"/>
        <rFont val="Arial"/>
        <family val="2"/>
        <charset val="204"/>
      </rPr>
      <t xml:space="preserve">
13,16/100</t>
    </r>
  </si>
  <si>
    <t>ТЕР11-01-039-04</t>
  </si>
  <si>
    <t>Устройство плинтусов из плиток керамических</t>
  </si>
  <si>
    <r>
      <t>0,148</t>
    </r>
    <r>
      <rPr>
        <i/>
        <sz val="6"/>
        <rFont val="Arial"/>
        <family val="2"/>
        <charset val="204"/>
      </rPr>
      <t xml:space="preserve">
(1,4*2+1,3*2+0,7*2+2,75*2+3,2*2-1,3*3)/100</t>
    </r>
  </si>
  <si>
    <t xml:space="preserve">                           Тип 2  S=63,21м2</t>
  </si>
  <si>
    <r>
      <t>Устройство покрытий на растворе их сухой смеси с приготовлением раствора в построечных условиях из плиток гладких неглазурованных керамических для полов одноцветных</t>
    </r>
    <r>
      <rPr>
        <i/>
        <sz val="7"/>
        <rFont val="Arial"/>
        <family val="2"/>
        <charset val="204"/>
      </rPr>
      <t xml:space="preserve">
2 753,54 = 10 157,72 - 102 x 72,59</t>
    </r>
  </si>
  <si>
    <r>
      <t>0,6321</t>
    </r>
    <r>
      <rPr>
        <i/>
        <sz val="6"/>
        <rFont val="Arial"/>
        <family val="2"/>
        <charset val="204"/>
      </rPr>
      <t xml:space="preserve">
63,21/100</t>
    </r>
  </si>
  <si>
    <t>1. 101-0287</t>
  </si>
  <si>
    <t>Плитки керамические для полов гладкие неглазурованные одноцветные с красителем квадратные и прямоугольные</t>
  </si>
  <si>
    <t>102
64,47</t>
  </si>
  <si>
    <t>ТСЦ-101-0284</t>
  </si>
  <si>
    <t>Плитки керамические для полов гладкие неглазурованные одноцветные без красителей квадратные толщиной 11 мм</t>
  </si>
  <si>
    <r>
      <t>0,676</t>
    </r>
    <r>
      <rPr>
        <i/>
        <sz val="6"/>
        <rFont val="Arial"/>
        <family val="2"/>
        <charset val="204"/>
      </rPr>
      <t xml:space="preserve">
63,21*1,07/100</t>
    </r>
  </si>
  <si>
    <t xml:space="preserve">                           Тип 3  S=18,12м2</t>
  </si>
  <si>
    <r>
      <t>0,1812</t>
    </r>
    <r>
      <rPr>
        <i/>
        <sz val="6"/>
        <rFont val="Arial"/>
        <family val="2"/>
        <charset val="204"/>
      </rPr>
      <t xml:space="preserve">
18,12/100</t>
    </r>
  </si>
  <si>
    <r>
      <t>Устройство стяжек: на каждый последующий слой толщиной 1 мм добавлять к расценке 11-01-011-09</t>
    </r>
    <r>
      <rPr>
        <i/>
        <sz val="7"/>
        <rFont val="Arial"/>
        <family val="2"/>
        <charset val="204"/>
      </rPr>
      <t xml:space="preserve">
(на толщину до 20мм ПЗ=17 (ОЗП=17; ЭМ=17 к расх.; ЗПМ=17; МАТ=17 к расх.; ТЗ=17; ТЗМ=17))</t>
    </r>
  </si>
  <si>
    <t>ТЕР13-06-004-01</t>
  </si>
  <si>
    <t>Обеспыливание поверхности</t>
  </si>
  <si>
    <t>ТЕР15-04-006-03</t>
  </si>
  <si>
    <t>Покрытие поверхностей грунтовкой глубокого проникновения за 1 раз</t>
  </si>
  <si>
    <t>П/лист от 30.04.2015г. лист 5</t>
  </si>
  <si>
    <r>
      <t>Грунтовка полиуретановая для бетона Элакор-ПУ</t>
    </r>
    <r>
      <rPr>
        <i/>
        <sz val="7"/>
        <rFont val="Arial"/>
        <family val="2"/>
        <charset val="204"/>
      </rPr>
      <t xml:space="preserve">
Формулы цены единицы:
МАТ=250/1,18/5,74</t>
    </r>
  </si>
  <si>
    <r>
      <t>36,91</t>
    </r>
    <r>
      <rPr>
        <i/>
        <sz val="5"/>
        <rFont val="Arial"/>
        <family val="2"/>
        <charset val="204"/>
      </rPr>
      <t xml:space="preserve">
250/1,18/5,74</t>
    </r>
  </si>
  <si>
    <t>ТЕР15-04-025-08</t>
  </si>
  <si>
    <r>
      <t>Улучшенная окраска масляными составами по бетонному основанию с учетом плинтусов</t>
    </r>
    <r>
      <rPr>
        <i/>
        <sz val="7"/>
        <rFont val="Arial"/>
        <family val="2"/>
        <charset val="204"/>
      </rPr>
      <t xml:space="preserve">
1 811,73 = 2 387,62 - 0,01837 x 16 871,82 - 0,0075 x 35 460,38
(в 3 слоя ПЗ=1,5 (ОЗП=1,5; ЭМ=1,5 к расх.; ЗПМ=1,5; МАТ=1,5 к расх.; ТЗ=1,5; ТЗМ=1,5))</t>
    </r>
  </si>
  <si>
    <r>
      <t>0,211</t>
    </r>
    <r>
      <rPr>
        <i/>
        <sz val="6"/>
        <rFont val="Arial"/>
        <family val="2"/>
        <charset val="204"/>
      </rPr>
      <t xml:space="preserve">
0,1812+29,4*0,1/100</t>
    </r>
  </si>
  <si>
    <t>1. 101-0456</t>
  </si>
  <si>
    <t>Краски цветные, готовые к применению для внутренних работ МА-25 розово-бежевая, светло-бежевая, светло-серая</t>
  </si>
  <si>
    <t>0,027555
0,0058</t>
  </si>
  <si>
    <t>2. 101-1823</t>
  </si>
  <si>
    <t>Грунтовка масляная готовая к применению</t>
  </si>
  <si>
    <t>0,01125
0,0024</t>
  </si>
  <si>
    <r>
      <t>Эмаль на эпоксидной основе Элакор-ПУ</t>
    </r>
    <r>
      <rPr>
        <i/>
        <sz val="7"/>
        <rFont val="Arial"/>
        <family val="2"/>
        <charset val="204"/>
      </rPr>
      <t xml:space="preserve">
Формулы цены единицы:
МАТ=250/1,18/5,74</t>
    </r>
  </si>
  <si>
    <t>ТЕР11-01-039-02</t>
  </si>
  <si>
    <t>Устройство плинтусов цементных</t>
  </si>
  <si>
    <r>
      <t>0,294</t>
    </r>
    <r>
      <rPr>
        <i/>
        <sz val="6"/>
        <rFont val="Arial"/>
        <family val="2"/>
        <charset val="204"/>
      </rPr>
      <t xml:space="preserve">
(2,43*2+9*2+1,5*2+2,75*2-2)/100</t>
    </r>
  </si>
  <si>
    <t xml:space="preserve">                           Тип 4  S=64,82м2</t>
  </si>
  <si>
    <r>
      <t>0,6482</t>
    </r>
    <r>
      <rPr>
        <i/>
        <sz val="6"/>
        <rFont val="Arial"/>
        <family val="2"/>
        <charset val="204"/>
      </rPr>
      <t xml:space="preserve">
64,82/100</t>
    </r>
  </si>
  <si>
    <r>
      <t>Устройство стяжек: на каждый последующий слой толщиной 1 мм добавлять к расценке 11-01-011-09</t>
    </r>
    <r>
      <rPr>
        <i/>
        <sz val="7"/>
        <rFont val="Arial"/>
        <family val="2"/>
        <charset val="204"/>
      </rPr>
      <t xml:space="preserve">
(на толщину до 15мм ПЗ=12 (ОЗП=12; ЭМ=12 к расх.; ЗПМ=12; МАТ=12 к расх.; ТЗ=12; ТЗМ=12))</t>
    </r>
  </si>
  <si>
    <t>Устройство покрытий из линолеума на клее «Бустилат»</t>
  </si>
  <si>
    <t>ТЕР11-01-039-01</t>
  </si>
  <si>
    <t>Устройство плинтусов деревянных</t>
  </si>
  <si>
    <r>
      <t>0,694</t>
    </r>
    <r>
      <rPr>
        <i/>
        <sz val="6"/>
        <rFont val="Arial"/>
        <family val="2"/>
        <charset val="204"/>
      </rPr>
      <t xml:space="preserve">
64,82*1,07/100</t>
    </r>
  </si>
  <si>
    <t>ТЕР15-04-025-03</t>
  </si>
  <si>
    <t>Улучшенная окраска масляными составами по дереву плинтусов</t>
  </si>
  <si>
    <t>Итого по разделу 7 Полы</t>
  </si>
  <si>
    <t xml:space="preserve">                           Раздел 8. Отделочные работы</t>
  </si>
  <si>
    <t>ТЕР07-05-039-15</t>
  </si>
  <si>
    <t>Устройство промазки и расшивки швов панелей перекрытий раствором снизу</t>
  </si>
  <si>
    <r>
      <t>0,99</t>
    </r>
    <r>
      <rPr>
        <i/>
        <sz val="6"/>
        <rFont val="Arial"/>
        <family val="2"/>
        <charset val="204"/>
      </rPr>
      <t xml:space="preserve">
9*11/100</t>
    </r>
  </si>
  <si>
    <t>ТЕР15-02-035-04</t>
  </si>
  <si>
    <t>Отделка поверхностей из сборных элементов и плит под окраску или оклейку обоями потолков сборных из плит</t>
  </si>
  <si>
    <t>ТЕР15-02-019-04</t>
  </si>
  <si>
    <t>Сплошное выравнивание внутренних поверхностей (однослойное оштукатуривание)из сухих растворных смесей толщиной до 10 мм потолков</t>
  </si>
  <si>
    <r>
      <t>1,7</t>
    </r>
    <r>
      <rPr>
        <i/>
        <sz val="6"/>
        <rFont val="Arial"/>
        <family val="2"/>
        <charset val="204"/>
      </rPr>
      <t xml:space="preserve">
(8,25+3,2+2,06+1,8+10,74+6,5+16,88+22,45+4,73+2,25+1,86+1,89+6,4+6,93+4,31+15,68+3,12+4,12+2,25+2,61+2,67+14+16,1+9,08)/100</t>
    </r>
  </si>
  <si>
    <t>ТЕР15-04-006-01</t>
  </si>
  <si>
    <t>Покрытие поверхностей грунтовкой глубокого проникновения за 1 раз потолков</t>
  </si>
  <si>
    <t>ТСЦ-101-4163</t>
  </si>
  <si>
    <t>Грунтовка акриловая НОРТЕКС-ГРУНТ</t>
  </si>
  <si>
    <t>ТЕР15-04-001-02</t>
  </si>
  <si>
    <t>Окраска водными составами внутри помещений клеевая улучшенная потолков</t>
  </si>
  <si>
    <r>
      <t>0,212</t>
    </r>
    <r>
      <rPr>
        <i/>
        <sz val="6"/>
        <rFont val="Arial"/>
        <family val="2"/>
        <charset val="204"/>
      </rPr>
      <t xml:space="preserve">
(8,25+6,5+6,4)/100</t>
    </r>
  </si>
  <si>
    <t>ФЕР15-04-007-02</t>
  </si>
  <si>
    <r>
      <t>Окраска водно-дисперсионными акриловыми составами улучшенная: по штукатурке потолков (белого цвета)</t>
    </r>
    <r>
      <rPr>
        <i/>
        <sz val="7"/>
        <rFont val="Arial"/>
        <family val="2"/>
        <charset val="204"/>
      </rPr>
      <t xml:space="preserve">
1 588,77 = 1 735,11 - 0,033 x 4 434,40
(Приведение расценок ФЕР к территориальному уровню Свердловской области (Межрегиональный сборник к-тов пересчета сметной стоимости СМР по субъектам РФ, выпуск №3) ОЗП=1,41; ЭМ=1,242; ЗПМ=1,41; МАТ=1,052)</t>
    </r>
  </si>
  <si>
    <r>
      <t>1,14</t>
    </r>
    <r>
      <rPr>
        <i/>
        <sz val="6"/>
        <rFont val="Arial"/>
        <family val="2"/>
        <charset val="204"/>
      </rPr>
      <t xml:space="preserve">
(2,25+3,2+2,06+1,8+10,74+4,73+2,28+2,25+1,86+1,89+6,93+4,31+15,68+3,12+4,12+2,25+2,61+2,67+14+16,1+9,08)/100</t>
    </r>
  </si>
  <si>
    <t>1. 101-3512</t>
  </si>
  <si>
    <t>Краска акриловая ВД-АК 2180, ВГТ</t>
  </si>
  <si>
    <t>0,033
0,0376</t>
  </si>
  <si>
    <t>ТСЦ-101-0334</t>
  </si>
  <si>
    <t>Краски водно-дисперсионные акрилатные ВД-АК-111 белая</t>
  </si>
  <si>
    <r>
      <t>Устройство подвесных потолков типа &lt;Армстронг&gt; по каркасу из оцинкованного профиля</t>
    </r>
    <r>
      <rPr>
        <i/>
        <sz val="7"/>
        <rFont val="Arial"/>
        <family val="2"/>
        <charset val="204"/>
      </rPr>
      <t xml:space="preserve">
1 903,53 = 9 175,33 - 103 x 70,60</t>
    </r>
  </si>
  <si>
    <r>
      <t>0,393</t>
    </r>
    <r>
      <rPr>
        <i/>
        <sz val="6"/>
        <rFont val="Arial"/>
        <family val="2"/>
        <charset val="204"/>
      </rPr>
      <t xml:space="preserve">
(16,88+22,45)/100</t>
    </r>
  </si>
  <si>
    <t>1. 101-2414</t>
  </si>
  <si>
    <t>Панели потолочные с комплектующими «Армстронг»</t>
  </si>
  <si>
    <t>103
40,48</t>
  </si>
  <si>
    <t>ТСЦ-101-4190</t>
  </si>
  <si>
    <t>Панели потолочные с комплектующими ARMSTRONG BAIKAL</t>
  </si>
  <si>
    <t>ТЕР15-02-019-05</t>
  </si>
  <si>
    <t>Сплошное выравнивание внутренних поверхностей (однослойное оштукатуривание)из сухих растворных смесей толщиной до 10 мм оконных и дверных откосов плоских</t>
  </si>
  <si>
    <r>
      <t>0,21</t>
    </r>
    <r>
      <rPr>
        <i/>
        <sz val="6"/>
        <rFont val="Arial"/>
        <family val="2"/>
        <charset val="204"/>
      </rPr>
      <t xml:space="preserve">
((2,1*2+1,2)*7+(2,1*2+0,9)*1+(1,8*2+1,4)*11+(1,2*2+0,9)*2)*0,2/100</t>
    </r>
  </si>
  <si>
    <t>ТЕР15-02-019-03</t>
  </si>
  <si>
    <t>Сплошное выравнивание внутренних поверхностей (однослойное оштукатуривание)из сухих растворных смесей толщиной до 10 мм стен</t>
  </si>
  <si>
    <r>
      <t>7,84</t>
    </r>
    <r>
      <rPr>
        <i/>
        <sz val="6"/>
        <rFont val="Arial"/>
        <family val="2"/>
        <charset val="204"/>
      </rPr>
      <t xml:space="preserve">
(15,5+31,6+23,5+19,5+13,5+41,8+31,8+53,6+61,8+28,6+14,4+19,5+17,4+17,6+36,2+30,6+27,2+51,66+23,1+27,9+15,5+21,3+21,7+55,2+49,8+33,3)/100</t>
    </r>
  </si>
  <si>
    <t>Покрытие поверхностей грунтовкой глубокого проникновения за 1 раз стен</t>
  </si>
  <si>
    <r>
      <t>8,05</t>
    </r>
    <r>
      <rPr>
        <i/>
        <sz val="6"/>
        <rFont val="Arial"/>
        <family val="2"/>
        <charset val="204"/>
      </rPr>
      <t xml:space="preserve">
7,84+0,21</t>
    </r>
  </si>
  <si>
    <t>ФЕР15-04-007-01</t>
  </si>
  <si>
    <r>
      <t>Окраска водно-дисперсионными акриловыми составами улучшенная: по штукатурке откосов  (белого цвета)</t>
    </r>
    <r>
      <rPr>
        <i/>
        <sz val="7"/>
        <rFont val="Arial"/>
        <family val="2"/>
        <charset val="204"/>
      </rPr>
      <t xml:space="preserve">
1 341,91 = 1 474,94 - 0,03 x 4 434,40
(Приведение расценок ФЕР к территориальному уровню Свердловской области (Межрегиональный сборник к-тов пересчета сметной стоимости СМР по субъектам РФ, выпуск №3) ОЗП=1,41; ЭМ=1,242; ЗПМ=1,41; МАТ=1,052)</t>
    </r>
  </si>
  <si>
    <t>0,03
0,0125</t>
  </si>
  <si>
    <r>
      <t>Окраска водно-дисперсионными акриловыми составами улучшенная: по штукатурке стен  (белого цвета)</t>
    </r>
    <r>
      <rPr>
        <i/>
        <sz val="7"/>
        <rFont val="Arial"/>
        <family val="2"/>
        <charset val="204"/>
      </rPr>
      <t xml:space="preserve">
1 341,91 = 1 474,94 - 0,03 x 4 434,40
(Приведение расценок ФЕР к территориальному уровню Свердловской области (Межрегиональный сборник к-тов пересчета сметной стоимости СМР по субъектам РФ, выпуск №3) ОЗП=1,41; ЭМ=1,242; ЗПМ=1,41; МАТ=1,052)</t>
    </r>
  </si>
  <si>
    <r>
      <t>0,831</t>
    </r>
    <r>
      <rPr>
        <i/>
        <sz val="6"/>
        <rFont val="Arial"/>
        <family val="2"/>
        <charset val="204"/>
      </rPr>
      <t xml:space="preserve">
(27,9+55,2)/100</t>
    </r>
  </si>
  <si>
    <t>0,03
0,0249</t>
  </si>
  <si>
    <r>
      <t>0,0374</t>
    </r>
    <r>
      <rPr>
        <i/>
        <sz val="6"/>
        <rFont val="Arial"/>
        <family val="2"/>
        <charset val="204"/>
      </rPr>
      <t xml:space="preserve">
0,0125+0,0249</t>
    </r>
  </si>
  <si>
    <r>
      <t>Окраска водно-дисперсионными акриловыми составами улучшенная: по штукатурке стен  (желтого цвета)</t>
    </r>
    <r>
      <rPr>
        <i/>
        <sz val="7"/>
        <rFont val="Arial"/>
        <family val="2"/>
        <charset val="204"/>
      </rPr>
      <t xml:space="preserve">
1 341,91 = 1 474,94 - 0,03 x 4 434,40
(Приведение расценок ФЕР к территориальному уровню Свердловской области (Межрегиональный сборник к-тов пересчета сметной стоимости СМР по субъектам РФ, выпуск №3) ОЗП=1,41; ЭМ=1,242; ЗПМ=1,41; МАТ=1,052)</t>
    </r>
  </si>
  <si>
    <r>
      <t>2,375</t>
    </r>
    <r>
      <rPr>
        <i/>
        <sz val="6"/>
        <rFont val="Arial"/>
        <family val="2"/>
        <charset val="204"/>
      </rPr>
      <t xml:space="preserve">
(15,5+13,5+41,8+14,4+30,6+23,1+15,5+49,8+33,3)/100</t>
    </r>
  </si>
  <si>
    <t>0,03
0,0713</t>
  </si>
  <si>
    <t>ТСЦ-101-0338</t>
  </si>
  <si>
    <t>Краски водно-дисперсионные акрилатные ВД-АК-111 светло-бежевая</t>
  </si>
  <si>
    <r>
      <t>Окраска водно-дисперсионными акриловыми составами улучшенная: по штукатурке стен  (стойкой к воздействию дез.средств)</t>
    </r>
    <r>
      <rPr>
        <i/>
        <sz val="7"/>
        <rFont val="Arial"/>
        <family val="2"/>
        <charset val="204"/>
      </rPr>
      <t xml:space="preserve">
1 341,91 = 1 474,94 - 0,03 x 4 434,40
(Приведение расценок ФЕР к территориальному уровню Свердловской области (Межрегиональный сборник к-тов пересчета сметной стоимости СМР по субъектам РФ, выпуск №3) ОЗП=1,41; ЭМ=1,242; ЗПМ=1,41; МАТ=1,052)</t>
    </r>
  </si>
  <si>
    <r>
      <t>0,996</t>
    </r>
    <r>
      <rPr>
        <i/>
        <sz val="6"/>
        <rFont val="Arial"/>
        <family val="2"/>
        <charset val="204"/>
      </rPr>
      <t xml:space="preserve">
(31,6+31,8+36,2)/100</t>
    </r>
  </si>
  <si>
    <t>0,03
0,0299</t>
  </si>
  <si>
    <t>ТСЦ-101-0335</t>
  </si>
  <si>
    <t>Краски водно-дисперсионные акрилатные ВД-АК-111 буковая</t>
  </si>
  <si>
    <t>ТЕР15-06-001-01</t>
  </si>
  <si>
    <t>Оклейка обоями стен по монолитной штукатурке и бетону простыми и средней плотности</t>
  </si>
  <si>
    <r>
      <t>1,154</t>
    </r>
    <r>
      <rPr>
        <i/>
        <sz val="6"/>
        <rFont val="Arial"/>
        <family val="2"/>
        <charset val="204"/>
      </rPr>
      <t xml:space="preserve">
(53,6+61,8)/100</t>
    </r>
  </si>
  <si>
    <r>
      <t>2,48</t>
    </r>
    <r>
      <rPr>
        <i/>
        <sz val="6"/>
        <rFont val="Arial"/>
        <family val="2"/>
        <charset val="204"/>
      </rPr>
      <t xml:space="preserve">
(23,5+19,5+28,6+19,5+17,4+17,6+27,2+51,66+21,3+21,7)/100</t>
    </r>
  </si>
  <si>
    <t>Итого по разделу 8 Отделочные работы</t>
  </si>
  <si>
    <t xml:space="preserve">                           Раздел 9. Фасад</t>
  </si>
  <si>
    <t>ФЕР26-01-036-01</t>
  </si>
  <si>
    <r>
      <t>Изоляция изделиями из волокнистых и зернистых материалов с креплением на клее и дюбелями холодных поверхностей: наружных стен</t>
    </r>
    <r>
      <rPr>
        <i/>
        <sz val="7"/>
        <rFont val="Arial"/>
        <family val="2"/>
        <charset val="204"/>
      </rPr>
      <t xml:space="preserve">
141,76 = 339,84 - 14 x 6,62 - 17 x 6,20
(Приведение расценок ФЕР к территориальному уровню (Письмо УРЦЦС Ц-297 от 12.04.2011) ОЗП=1,41; ЭМ=1,242; ЗПМ=1,41; МАТ=1,052)</t>
    </r>
  </si>
  <si>
    <t>1. 101-2797</t>
  </si>
  <si>
    <t>Дюбель распорный с металлическим стержнем 10х150 мм</t>
  </si>
  <si>
    <t>14
42,17</t>
  </si>
  <si>
    <t>2. 113-8076</t>
  </si>
  <si>
    <t>Клей для приклеивания минеральной ваты типа "BOLIX ZW"</t>
  </si>
  <si>
    <t>17
51,2</t>
  </si>
  <si>
    <t>П/лист от 20.05.2015г. лист 9</t>
  </si>
  <si>
    <r>
      <t>Плиты минераловатные "Венти Баттс" ROCKWOOL</t>
    </r>
    <r>
      <rPr>
        <i/>
        <sz val="7"/>
        <rFont val="Arial"/>
        <family val="2"/>
        <charset val="204"/>
      </rPr>
      <t xml:space="preserve">
Формулы цены единицы:
МАТ=3940/1,18/5,74</t>
    </r>
  </si>
  <si>
    <r>
      <t>0,301</t>
    </r>
    <r>
      <rPr>
        <i/>
        <sz val="6"/>
        <rFont val="Arial"/>
        <family val="2"/>
        <charset val="204"/>
      </rPr>
      <t xml:space="preserve">
3,012*0,1</t>
    </r>
  </si>
  <si>
    <r>
      <t>581,7</t>
    </r>
    <r>
      <rPr>
        <i/>
        <sz val="5"/>
        <rFont val="Arial"/>
        <family val="2"/>
        <charset val="204"/>
      </rPr>
      <t xml:space="preserve">
3940/1,18/5,74</t>
    </r>
  </si>
  <si>
    <t>ТСЦ-101-2935</t>
  </si>
  <si>
    <t>Дюбели распорные с пластмассовым стержнем, марка IZО, размер 10х200 мм</t>
  </si>
  <si>
    <r>
      <t>24,1</t>
    </r>
    <r>
      <rPr>
        <i/>
        <sz val="6"/>
        <rFont val="Arial"/>
        <family val="2"/>
        <charset val="204"/>
      </rPr>
      <t xml:space="preserve">
301,2*8/100</t>
    </r>
  </si>
  <si>
    <t>ТЕР26-01-055-02</t>
  </si>
  <si>
    <t>Установка пароизоляционного слоя из пленки полиэтиленовой (без стекловолокнистых материалов)</t>
  </si>
  <si>
    <t>ТЕР15-01-064-01</t>
  </si>
  <si>
    <r>
      <t>Облицовка стен фасадов зданий керамогранитной плиткой на металлическом каркасе</t>
    </r>
    <r>
      <rPr>
        <i/>
        <sz val="7"/>
        <rFont val="Arial"/>
        <family val="2"/>
        <charset val="204"/>
      </rPr>
      <t xml:space="preserve">
16 284,47 = 29 957,57 - 105 x 130,22</t>
    </r>
  </si>
  <si>
    <r>
      <t>3,012</t>
    </r>
    <r>
      <rPr>
        <i/>
        <sz val="6"/>
        <rFont val="Arial"/>
        <family val="2"/>
        <charset val="204"/>
      </rPr>
      <t xml:space="preserve">
((22,1*2+9,6*2)*4,6+9,6*2,5+1,8*4*2,47+1,94*2,47*2-(2,1*1,2*4+2,1*0,9+1,4*1,8*11+0,9*1,2*2))/100</t>
    </r>
  </si>
  <si>
    <t>1. 101-3257</t>
  </si>
  <si>
    <t>Плиты облицовочные типа «ФАССТ» в комплекте с планками заполнения стыков</t>
  </si>
  <si>
    <t>105
316,3</t>
  </si>
  <si>
    <r>
      <t>Облицовка стен фасадов зданий (откосы) керамогранитной плиткой на металлическом каркасе</t>
    </r>
    <r>
      <rPr>
        <i/>
        <sz val="7"/>
        <rFont val="Arial"/>
        <family val="2"/>
        <charset val="204"/>
      </rPr>
      <t xml:space="preserve">
16 284,47 = 29 957,57 - 105 x 130,22</t>
    </r>
  </si>
  <si>
    <r>
      <t>0,177</t>
    </r>
    <r>
      <rPr>
        <i/>
        <sz val="6"/>
        <rFont val="Arial"/>
        <family val="2"/>
        <charset val="204"/>
      </rPr>
      <t xml:space="preserve">
((2,1*2+1,2)*4+(2,1*2+0,9)*1+(1,8*2+1,4)*11+(1,2*2+0,9)*2)*0,2/100</t>
    </r>
  </si>
  <si>
    <t>105
18,59</t>
  </si>
  <si>
    <t>ТСЦ-101-3445</t>
  </si>
  <si>
    <t>Керамический гранит, неполированный, квадратный, толщиной 8 мм</t>
  </si>
  <si>
    <r>
      <t>334,9</t>
    </r>
    <r>
      <rPr>
        <i/>
        <sz val="6"/>
        <rFont val="Arial"/>
        <family val="2"/>
        <charset val="204"/>
      </rPr>
      <t xml:space="preserve">
316,3+18,6</t>
    </r>
  </si>
  <si>
    <r>
      <t>0,37</t>
    </r>
    <r>
      <rPr>
        <i/>
        <sz val="6"/>
        <rFont val="Arial"/>
        <family val="2"/>
        <charset val="204"/>
      </rPr>
      <t xml:space="preserve">
(22,1*2+9,6*2+2,9*2*2+1,2*2*3)*1*0,45/100</t>
    </r>
  </si>
  <si>
    <t>ТЕР11-01-001-02</t>
  </si>
  <si>
    <t>Уплотнение грунта щебнем</t>
  </si>
  <si>
    <r>
      <t>0,822</t>
    </r>
    <r>
      <rPr>
        <i/>
        <sz val="6"/>
        <rFont val="Arial"/>
        <family val="2"/>
        <charset val="204"/>
      </rPr>
      <t xml:space="preserve">
(22,1*2+9,6*2+2,9*2*2+1,2*2*3)*1/100</t>
    </r>
  </si>
  <si>
    <t>ТЕР11-01-002-04</t>
  </si>
  <si>
    <t>Устройство подстилающих слоев щебеночных</t>
  </si>
  <si>
    <r>
      <t>24,7</t>
    </r>
    <r>
      <rPr>
        <i/>
        <sz val="6"/>
        <rFont val="Arial"/>
        <family val="2"/>
        <charset val="204"/>
      </rPr>
      <t xml:space="preserve">
(22,1*2+9,6*2+2,9*2*2+1,2*2*3)*1*0,3</t>
    </r>
  </si>
  <si>
    <r>
      <t>Устройство теплоизоляции из пеноплекса</t>
    </r>
    <r>
      <rPr>
        <i/>
        <sz val="7"/>
        <rFont val="Arial"/>
        <family val="2"/>
        <charset val="204"/>
      </rPr>
      <t xml:space="preserve">
472,68 = 2 707,37 - 4,12 x 542,40</t>
    </r>
  </si>
  <si>
    <t>4,12
3,387</t>
  </si>
  <si>
    <r>
      <t>6,2</t>
    </r>
    <r>
      <rPr>
        <i/>
        <sz val="6"/>
        <rFont val="Arial"/>
        <family val="2"/>
        <charset val="204"/>
      </rPr>
      <t xml:space="preserve">
(22,1*2+9,6*2+2,9*2*2+1,2*2*3)*1*0,075</t>
    </r>
  </si>
  <si>
    <r>
      <t>Устройство бетонной отмостки от 50 до 100мм</t>
    </r>
    <r>
      <rPr>
        <i/>
        <sz val="7"/>
        <rFont val="Arial"/>
        <family val="2"/>
        <charset val="204"/>
      </rPr>
      <t xml:space="preserve">
9 627,53 = 64 980,89 - 102 x 542,68</t>
    </r>
  </si>
  <si>
    <r>
      <t>0,062</t>
    </r>
    <r>
      <rPr>
        <i/>
        <sz val="6"/>
        <rFont val="Arial"/>
        <family val="2"/>
        <charset val="204"/>
      </rPr>
      <t xml:space="preserve">
(22,1*2+9,6*2+2,9*2*2+1,2*2*3)*1*0,075/100</t>
    </r>
  </si>
  <si>
    <t>102
6,324</t>
  </si>
  <si>
    <t>Итого по разделу 9 Фасад</t>
  </si>
  <si>
    <t xml:space="preserve">   Районный к-т 4,3%  (Поз. 1, 3, 5, 2, 226, 6-7, 15, 17, 24, 26, 35, 37, 43-45, 48-50, 56, 64, 74, 99, 163-164, 8, 10, 19, 28, 30, 39, 41, 92-93, 172, 231, 54, 87, 103, 111, 113, 116, 128, 140, 59, 61, 89, 109, 144, 219, 221-222, 67, 76, 78-79, 86, 130, 142, 166, 196, 83-85, 120, 132, 91, 100, 104, 118, 127, 139, 147-148, 157, 159, 161-162, 102, 146, 186, 188, 195, 197-199, 201-202, 204, 206-208, 210-211, 213, 215, 217-218, 223-225, 105, 107, 121, 133, 153, 123-126, 135-138, 185, 167, 173, 175-184, 190-194, 227-229)</t>
  </si>
  <si>
    <t xml:space="preserve">   Заготовительно-складские расходы на материалы - согласно п.4.64 из МДС 81-35.2004 МАТ=1,02  (Поз. 27, 38, 51, 88, 90, 101, 117, 145, 149-152, 154-156, 158, 160, 165, 174, 187, 189, 220, 230)</t>
  </si>
  <si>
    <t xml:space="preserve">   78% ФОТ (от 57)  (Поз. 91)</t>
  </si>
  <si>
    <t xml:space="preserve">   80% ФОТ (от 883)  (Поз. 2, 226, 6)</t>
  </si>
  <si>
    <t xml:space="preserve">   83% ФОТ (от 976)  (Поз. 105, 107)</t>
  </si>
  <si>
    <t xml:space="preserve">   90% ФОТ (от 805)  (Поз. 121, 133, 153, 123-126, 135-138, 185)</t>
  </si>
  <si>
    <t xml:space="preserve">   95% ФОТ (от 20)  (Поз. 1, 3, 5)</t>
  </si>
  <si>
    <t xml:space="preserve">   100% ФОТ (от 10505)  (Поз. 59, 61, 89, 109, 144, 219, 221-222)</t>
  </si>
  <si>
    <t xml:space="preserve">   105% ФОТ (от 34857)  (Поз. 8, 10, 19, 28, 30, 39, 41, 92-93, 172, 231, 102, 146, 186, 188, 195, 197-199, 201-202, 204, 206-208, 210-211, 213, 215, 217-218, 223-225)</t>
  </si>
  <si>
    <t xml:space="preserve">   110% ФОТ (от 1228)  (Поз. 83-85, 120, 132)</t>
  </si>
  <si>
    <t xml:space="preserve">   118% ФОТ (от 4002)  (Поз. 100, 104, 118, 127, 139, 147-148, 157, 159, 161-162)</t>
  </si>
  <si>
    <t xml:space="preserve">   120% ФОТ (от 2221)  (Поз. 54, 87, 103, 111, 113, 116, 128, 140)</t>
  </si>
  <si>
    <t xml:space="preserve">   122% ФОТ (от 14971)  (Поз. 7, 15, 17, 24, 26, 35, 37, 43-45, 48-50, 56, 64, 74, 99, 163-164)</t>
  </si>
  <si>
    <t xml:space="preserve">   123% ФОТ (от 5573)  (Поз. 167, 173, 175-184, 190-194, 227-229)</t>
  </si>
  <si>
    <t xml:space="preserve">   155% ФОТ (от 2506)  (Поз. 67, 76, 78-79, 86, 130, 142, 166, 196)</t>
  </si>
  <si>
    <t xml:space="preserve">   45% ФОТ (от 883)  (Поз. 2, 226, 6)</t>
  </si>
  <si>
    <t xml:space="preserve">   50% ФОТ (от 77)  (Поз. 1, 3, 5, 91)</t>
  </si>
  <si>
    <t xml:space="preserve">   55% ФОТ (от 32089)  (Поз. 102, 146, 186, 188, 195, 197-199, 201-202, 204, 206-208, 210-211, 213, 215, 217-218, 223-225)</t>
  </si>
  <si>
    <t xml:space="preserve">   63% ФОТ (от 4002)  (Поз. 100, 104, 118, 127, 139, 147-148, 157, 159, 161-162)</t>
  </si>
  <si>
    <t xml:space="preserve">   65% ФОТ (от 5965)  (Поз. 8, 10, 19, 28, 30, 39, 41, 92-93, 172, 231, 54, 87, 103, 111, 113, 116, 128, 140, 105, 107)</t>
  </si>
  <si>
    <t xml:space="preserve">   70% ФОТ (от 11902)  (Поз. 59, 61, 89, 109, 144, 219, 221-222, 83-85, 120, 132, 123-126, 135-138, 185)</t>
  </si>
  <si>
    <t xml:space="preserve">   75% ФОТ (от 5573)  (Поз. 167, 173, 175-184, 190-194, 227-229)</t>
  </si>
  <si>
    <t xml:space="preserve">   80% ФОТ (от 14971)  (Поз. 7, 15, 17, 24, 26, 35, 37, 43-45, 48-50, 56, 64, 74, 99, 163-164)</t>
  </si>
  <si>
    <t xml:space="preserve">   85% ФОТ (от 636)  (Поз. 121, 133, 153)</t>
  </si>
  <si>
    <t xml:space="preserve">   100% ФОТ (от 2506)  (Поз. 67, 76, 78-79, 86, 130, 142, 166, 196)</t>
  </si>
  <si>
    <t>ВСЕГО по смете</t>
  </si>
  <si>
    <t>Начальник отд. 078 _________________________  Т.М.Ковязина</t>
  </si>
  <si>
    <t>Составил ведущий инженер __________________ В.В.Воронкова</t>
  </si>
  <si>
    <t>21.05.15 г.</t>
  </si>
  <si>
    <t xml:space="preserve"> - 5,74  индекс изменения сметной стоимости СМР к ТЕР 2001  (Письмо Минстроя от 06.02.201 №3004-ЛС/08, Приложение 1 прочие объекты).</t>
  </si>
  <si>
    <t xml:space="preserve"> - 3,76 индекс изменения сметной стоимости оборудования к ТЕР 2001 (Письмо Минстроя от  06.02.201 №3004-ЛС/08, Приложение 5 экономика в целом)  </t>
  </si>
  <si>
    <t xml:space="preserve"> - 10,05 индекс изменения сметной стоимости прочих затрат к ТЕР 2001 (Письмо Минстроя от  06.02.201 №3004-ЛС/08, Приложение 1, пусконаладочные работы)  </t>
  </si>
  <si>
    <t>**В расчете использован индекс-дефлятор по инвестициям в основной капитал 2015/2016 - 1,053 по письмам: Минэкономразвития России от 25.09.2013 №20402-АК/ДОЗи, Госкорпорация "Росатом" от 09.09.2014 №1-12.8/34083</t>
  </si>
  <si>
    <t>Инженер договорной группы</t>
  </si>
  <si>
    <t>2016 г.</t>
  </si>
  <si>
    <t>И.А. Клюсова</t>
  </si>
  <si>
    <t xml:space="preserve"> -5,74  индекс изменения сметной стоимости СМР к ТЕР 2001 (Письмо Минстроя от 06.02.201 №3004-ЛС/08, Приложение 1 прочие объекты).                                                                                                                                 - 3,76 индекс изменения сметной стоимости оборудования к ТЕР 2001  (Письмо Минстроя от  06.02.201 №3004-ЛС/08, Приложение 5 экономика в целом)                                                                    - 10,05 индекс изменения сметной стоимости прочих затрат к ТЕР 2001 (Письмо Минстроя от  06.02.201 №3004-ЛС/08, Приложение 1, пусконаладочные работы)  </t>
  </si>
  <si>
    <t>" _____ " _________ 2015 г.</t>
  </si>
  <si>
    <t>ЛОКАЛЬНЫЙ СМЕТНЫЙ РАСЧЕТ № 25827</t>
  </si>
  <si>
    <t>"______ " __________2015г.</t>
  </si>
  <si>
    <t>строительство кормокухни и вольеров для содержания служебных собак на кинологическом</t>
  </si>
  <si>
    <t>городке войсковой части 3275. Раздел: Вольеры на 48 собак. Архитектурно-строительные решения</t>
  </si>
  <si>
    <t>Основание: проект № 2014/06-06-У-2-АС</t>
  </si>
  <si>
    <t>___________________________1277,724</t>
  </si>
  <si>
    <t>___________________________98,155</t>
  </si>
  <si>
    <t>_______________________________________________________________________________________________7004,24</t>
  </si>
  <si>
    <t>Материалы ______________________________________________________________</t>
  </si>
  <si>
    <t xml:space="preserve">                           Раздел 1. Фундаменты</t>
  </si>
  <si>
    <t>ТЕР01-01-003-08</t>
  </si>
  <si>
    <t>Разработка грунта в отвал экскаваторами «драглайн» или «обратная лопата» с ковшом вместимостью 0,65 (0,5-1) м3, группа грунтов 2</t>
  </si>
  <si>
    <r>
      <t>Разработка грунта вручную в траншеях глубиной до 2 м без креплений с откосами, группа грунтов 2</t>
    </r>
    <r>
      <rPr>
        <i/>
        <sz val="7"/>
        <rFont val="Arial"/>
        <family val="2"/>
        <charset val="204"/>
      </rPr>
      <t xml:space="preserve">
(3.187 Доработка вручную, зачистка дна и стенок с выкидкой грунта в котлованах и траншеях, разработанных механизированным способом ОЗП=1,2; ТЗ=1,2)</t>
    </r>
  </si>
  <si>
    <t>Бурение ям глубиной до 2,2 м бурильно-крановыми машинами на тракторе, группа грунтов 2</t>
  </si>
  <si>
    <t>Устройство фундаментов-столбов бетонных</t>
  </si>
  <si>
    <t>Армирование свай</t>
  </si>
  <si>
    <t>ТЕР08-01-002-01</t>
  </si>
  <si>
    <t>Устройство основания из песчано-гравийной смеси под ростверк (обратная засыпка)</t>
  </si>
  <si>
    <t>ТСЦ-408-0202</t>
  </si>
  <si>
    <t>Смесь песчано-гравийная природная обогащенная с содержанием гравия 25-35 %</t>
  </si>
  <si>
    <t>ТЕР06-01-001-22</t>
  </si>
  <si>
    <t>Устройство ленточных фундаментов железобетонных при ширине по верху до 1000 мм</t>
  </si>
  <si>
    <t>ТЕР16-02-005-03 прим.</t>
  </si>
  <si>
    <t>Установка гильз из стальных электросварных труб диаметром 65 мм</t>
  </si>
  <si>
    <t>Гидроизоляция фундаментов горизонтальная оклеечная в 1 слой</t>
  </si>
  <si>
    <t>Гидроизоляция стен, горизонтальная оклеечная в 1 слой</t>
  </si>
  <si>
    <t xml:space="preserve">                           Раздел 2. Стены</t>
  </si>
  <si>
    <t>Кладка стен кирпичных наружных простых при высоте этажа до 4 м толщиной 250 мм</t>
  </si>
  <si>
    <t>ТСЦ-404-0125</t>
  </si>
  <si>
    <t>Кирпич керамический лицевой, размером 250х120х65 мм, марка 100</t>
  </si>
  <si>
    <t>ТЕР08-02-007-01</t>
  </si>
  <si>
    <t>Армирование кладки стен</t>
  </si>
  <si>
    <t>Сетка из проволоки холоднотянутой 5Вр-I 50х50</t>
  </si>
  <si>
    <t>ТЕР08-02-006-01</t>
  </si>
  <si>
    <t>Расшивка швов кладки из кирпича</t>
  </si>
  <si>
    <t>Гидроизоляция боковая обмазочная битумная в 2 слоя по кирпичу, бетону</t>
  </si>
  <si>
    <t>ТЕР06-01-030-01</t>
  </si>
  <si>
    <t>Устройство бетонной стенки толщиной 100 мм (помещение выгула)</t>
  </si>
  <si>
    <t>ТЕР06-01-015-07</t>
  </si>
  <si>
    <t>Установка закладных деталей весом до 4 кг</t>
  </si>
  <si>
    <t xml:space="preserve">                           Раздел 3. Будка</t>
  </si>
  <si>
    <t>ТЕР10-01-014-03</t>
  </si>
  <si>
    <t>Устройство чистых перегородок каркасных с обшивкой фанерой с двух сторон</t>
  </si>
  <si>
    <t>100 м2 б/проемов</t>
  </si>
  <si>
    <t>ТСЦ-102-0264</t>
  </si>
  <si>
    <t>Фанера строительная из утолщенного шпона марки ФК, толщиной 8-9,5 мм</t>
  </si>
  <si>
    <t>ТЕР26-01-039-01 прим.</t>
  </si>
  <si>
    <t>Изоляция изделиями из волокнистых и зернистых материалов насухо: перегородок</t>
  </si>
  <si>
    <t>Прайс-лист № 1 от 10.04.2015</t>
  </si>
  <si>
    <t>Утеплитель ТЕХНОЛАЙТ</t>
  </si>
  <si>
    <r>
      <t>197,1</t>
    </r>
    <r>
      <rPr>
        <i/>
        <sz val="5"/>
        <rFont val="Arial"/>
        <family val="2"/>
        <charset val="204"/>
      </rPr>
      <t xml:space="preserve">
1335/5,74/1,18</t>
    </r>
  </si>
  <si>
    <t xml:space="preserve">                           Раздел 4. Проемы</t>
  </si>
  <si>
    <t>ТЕР10-01-040-01</t>
  </si>
  <si>
    <t>Заполнение наружных и внутренних дверных проемов отдельными элементами в  стенах, площадь проема до 2 м2</t>
  </si>
  <si>
    <t>ТСЦ-203-0519</t>
  </si>
  <si>
    <t>Полотна дверные деревянные (для плотничных дверей)</t>
  </si>
  <si>
    <t>ТЕР10-01-032-01</t>
  </si>
  <si>
    <t>Заполнение оконных проемов отдельными элементами в  стенах, переплеты одинарные, площадь проема до 2 м2</t>
  </si>
  <si>
    <t>ТЕР15-05-001-05</t>
  </si>
  <si>
    <t>Остекление оконным стеклом фрамуг с одним переплетом</t>
  </si>
  <si>
    <t>ТСЦ-101-0889</t>
  </si>
  <si>
    <t>Скобяные изделия для блоков входных дверей в помещение однопольных</t>
  </si>
  <si>
    <t>ТСЦ-101-0960</t>
  </si>
  <si>
    <t>Задвижка накладная (крючок)</t>
  </si>
  <si>
    <t>ТЕРр56-7-3 прим.</t>
  </si>
  <si>
    <t>Устройство лаза в дверном полотне</t>
  </si>
  <si>
    <t xml:space="preserve">                           Раздел 5. Ограждение</t>
  </si>
  <si>
    <t>ТЕР09-04-011-01</t>
  </si>
  <si>
    <t>Установка ограждения вольера, с калиткой</t>
  </si>
  <si>
    <t>ТСЦ-201-8063</t>
  </si>
  <si>
    <t>Прочие индивидуальные сварные конструкции, масса сборочной единицы до 0,1 т решетчатые</t>
  </si>
  <si>
    <t>ТСЦ-101-0956</t>
  </si>
  <si>
    <t>Петля накладная</t>
  </si>
  <si>
    <t>ТСЦ-101-2005 прим.</t>
  </si>
  <si>
    <t>Замок навесной</t>
  </si>
  <si>
    <t>ТСЦ-101-0957</t>
  </si>
  <si>
    <t>Петля для навесного замка</t>
  </si>
  <si>
    <t xml:space="preserve">                           Антикоррозийная защита металлических конструкций</t>
  </si>
  <si>
    <t>ТЕР13-03-002-01 прим.</t>
  </si>
  <si>
    <r>
      <t>Огрунтовка металлических поверхностей за один раз грунтовкой ХС-010</t>
    </r>
    <r>
      <rPr>
        <i/>
        <sz val="7"/>
        <rFont val="Arial"/>
        <family val="2"/>
        <charset val="204"/>
      </rPr>
      <t xml:space="preserve">
(за 2 раза ПЗ=2 (ОЗП=2; ЭМ=2 к расх.; ЗПМ=2; МАТ=2 к расх.; ТЗ=2; ТЗМ=2))</t>
    </r>
  </si>
  <si>
    <t>ТЕР13-03-004-05</t>
  </si>
  <si>
    <r>
      <t>Окраска металлических огрунтованных поверхностей эмалью ХВ-785</t>
    </r>
    <r>
      <rPr>
        <i/>
        <sz val="7"/>
        <rFont val="Arial"/>
        <family val="2"/>
        <charset val="204"/>
      </rPr>
      <t xml:space="preserve">
(за 4 раза ПЗ=4 (ОЗП=4; ЭМ=4 к расх.; ЗПМ=4; МАТ=4 к расх.; ТЗ=4; ТЗМ=4))</t>
    </r>
  </si>
  <si>
    <t>Монтаж прогонов</t>
  </si>
  <si>
    <t>ТЕР09-03-022-04</t>
  </si>
  <si>
    <t>Устройство покрытий из поликарбонатных и акриловых плит с боковыми планками, профилями и резиновыми прокладками</t>
  </si>
  <si>
    <t>Прайс-лист № 2 от 14.04.2015</t>
  </si>
  <si>
    <t>Кровельные саморезы с шайбой, оцинкованые, с резиновой прокладкой, размером 4,8х38 мм</t>
  </si>
  <si>
    <r>
      <t>0,16</t>
    </r>
    <r>
      <rPr>
        <i/>
        <sz val="5"/>
        <rFont val="Arial"/>
        <family val="2"/>
        <charset val="204"/>
      </rPr>
      <t xml:space="preserve">
1,05/5,74/1,18</t>
    </r>
  </si>
  <si>
    <t>Прайс-лист № 3 от 13.05.2015</t>
  </si>
  <si>
    <t>Сотовый поликарбонат толщиной 10 мм</t>
  </si>
  <si>
    <r>
      <t>585,4</t>
    </r>
    <r>
      <rPr>
        <i/>
        <sz val="5"/>
        <rFont val="Arial"/>
        <family val="2"/>
        <charset val="204"/>
      </rPr>
      <t xml:space="preserve">
3965/5,74/1,18</t>
    </r>
  </si>
  <si>
    <t>ТЕР10-02-036-01</t>
  </si>
  <si>
    <t>Установка стропил с антисептированием</t>
  </si>
  <si>
    <t>ТСЦ-102-0120</t>
  </si>
  <si>
    <t>Доски обрезные хвойных пород длиной 2-3,75 м, шириной 75-150 мм, толщиной 44 мм и более, II сорта (стропила)</t>
  </si>
  <si>
    <t>Устройство обрешетки с прозорами из досок и брусков под кровлю из листовой стали</t>
  </si>
  <si>
    <t>ТСЦ-102-0113</t>
  </si>
  <si>
    <t>Доски обрезные хвойных пород длиной 2-3,75 м, шириной 75-150 мм, толщиной 25 мм, III сорта (обрешетка)</t>
  </si>
  <si>
    <t>ТЕР10-01-090-03</t>
  </si>
  <si>
    <t>Антисептирование пастами досок обрешетки</t>
  </si>
  <si>
    <t>100 м2 покрытий</t>
  </si>
  <si>
    <t>Прайс-лист № 4 от 08.05.2015</t>
  </si>
  <si>
    <t>Профилированный настил оцинкованный С21-1000-0,7</t>
  </si>
  <si>
    <r>
      <t>50,29</t>
    </r>
    <r>
      <rPr>
        <i/>
        <sz val="5"/>
        <rFont val="Arial"/>
        <family val="2"/>
        <charset val="204"/>
      </rPr>
      <t xml:space="preserve">
340,63/5,74/1,18</t>
    </r>
  </si>
  <si>
    <t>Прайс-лист № 5 от 01.04.2015</t>
  </si>
  <si>
    <t>Шурупы-саморезы с шести-восьмигранной головкой 4,8х50 мм и специальной уплотнительной прокладкой (шайбой) из ЭПДМ</t>
  </si>
  <si>
    <r>
      <t>0,41</t>
    </r>
    <r>
      <rPr>
        <i/>
        <sz val="5"/>
        <rFont val="Arial"/>
        <family val="2"/>
        <charset val="204"/>
      </rPr>
      <t xml:space="preserve">
2,77/5,74/1,18</t>
    </r>
  </si>
  <si>
    <t>Изоляция покрытий и перекрытий изделиями из волокнистых и зернистых материалов насухо</t>
  </si>
  <si>
    <t>ТЕР26-01-055-01</t>
  </si>
  <si>
    <t>Установка пароизоляционного слоя из пленки полиэтиленовой</t>
  </si>
  <si>
    <t>ТЕР10-01-022-01</t>
  </si>
  <si>
    <t>Подшивка потолков досками обшивки</t>
  </si>
  <si>
    <t>100 м2 потолка</t>
  </si>
  <si>
    <t>Антисептирование пастами подшивки потолка</t>
  </si>
  <si>
    <t>ТСЦ-101-3741</t>
  </si>
  <si>
    <t>Сталь листовая оцинкованная толщиной листа 0,55 мм</t>
  </si>
  <si>
    <t>ТЕР11-01-001-01</t>
  </si>
  <si>
    <t>Уплотнение грунта гравием</t>
  </si>
  <si>
    <t>ТЕР11-01-002-01</t>
  </si>
  <si>
    <t>Устройство подстилающих слоев из песчано-гравийной смеси</t>
  </si>
  <si>
    <t>ТЕР11-01-004-01</t>
  </si>
  <si>
    <t>Устройство гидроизоляции оклеечной рулонными материалами на мастике, первый слой</t>
  </si>
  <si>
    <t>ТЕР06-01-001-17</t>
  </si>
  <si>
    <t>Устройство железобетонных плит пола с пазами (стаканами), с уклоном 2%</t>
  </si>
  <si>
    <t>ТЕР11-01-012-03</t>
  </si>
  <si>
    <t>Укладка лаг по бетонным поверхностям</t>
  </si>
  <si>
    <t>100 м2 пола</t>
  </si>
  <si>
    <t>ТСЦ-203-0399</t>
  </si>
  <si>
    <t>Лаги половые антисептированные,  сечением 100х100 мм</t>
  </si>
  <si>
    <t>Прокладка трубопроводов канализации из полиэтиленовых труб диаметром 50 мм</t>
  </si>
  <si>
    <t>Прайс-лист № 6 от 13.05.2015</t>
  </si>
  <si>
    <t>Труба канализационная (РР) диаметром 50 мм</t>
  </si>
  <si>
    <r>
      <t>6,2</t>
    </r>
    <r>
      <rPr>
        <i/>
        <sz val="5"/>
        <rFont val="Arial"/>
        <family val="2"/>
        <charset val="204"/>
      </rPr>
      <t xml:space="preserve">
42/5,74/1,18</t>
    </r>
  </si>
  <si>
    <t>ТЕР10-01-083-07</t>
  </si>
  <si>
    <t>Устройство настила рабочего толщиной 50 мм сплошного с антисептированием</t>
  </si>
  <si>
    <t>Доски обрезные хвойных пород длиной 2-3,75 м, шириной 75-150 мм, толщиной 44 мм и более, II сорта</t>
  </si>
  <si>
    <t xml:space="preserve">                           Раздел 8. Другие работы</t>
  </si>
  <si>
    <t>Устройство бетонной отмостки</t>
  </si>
  <si>
    <t xml:space="preserve">   Районный к-т 4,3%  (Поз. 1-4, 12, 21-22, 24, 27, 29-30, 5, 7, 14, 33, 35-36, 81, 92, 20, 87, 31, 37, 41, 43, 60, 64, 72-73, 89, 39, 68, 70, 44, 47-48, 55, 57, 65, 53-54, 62, 74, 76-77, 79, 85, 91)</t>
  </si>
  <si>
    <t xml:space="preserve">   Заготовительно-складские расходы на материалы покупные ПЗ=1,02 (ОЗП=1,02; ЭМ=1,02; ЗПМ=1,02; МАТ=1,02; ТЗ=1,02; ТЗМ=1,02)  (Поз. 40, 58-59, 66-67, 69, 88)</t>
  </si>
  <si>
    <t xml:space="preserve">   80% ФОТ (от 1078)  (Поз. 2-3)</t>
  </si>
  <si>
    <t xml:space="preserve">   82% ФОТ (от 2629)  (Поз. 47)</t>
  </si>
  <si>
    <t xml:space="preserve">   83% ФОТ (от 842)  (Поз. 62)</t>
  </si>
  <si>
    <t xml:space="preserve">   90% ФОТ (от 11260)  (Поз. 48, 55, 57, 65, 53-54)</t>
  </si>
  <si>
    <t xml:space="preserve">   95% ФОТ (от 36)  (Поз. 1)</t>
  </si>
  <si>
    <t xml:space="preserve">   100% ФОТ (от 8201)  (Поз. 39, 68, 70)</t>
  </si>
  <si>
    <t xml:space="preserve">   105% ФОТ (от 12264)  (Поз. 5, 7, 14, 33, 35-36, 81, 92, 44)</t>
  </si>
  <si>
    <t xml:space="preserve">   118% ФОТ (от 16248)  (Поз. 37, 41, 43, 60, 64, 72-73, 89)</t>
  </si>
  <si>
    <t xml:space="preserve">   120% ФОТ (от 783)  (Поз. 74)</t>
  </si>
  <si>
    <t xml:space="preserve">   122% ФОТ (от 30720)  (Поз. 4, 12, 21-22, 24, 27, 29-30)</t>
  </si>
  <si>
    <t xml:space="preserve">   123% ФОТ (от 12162)  (Поз. 76-77, 79, 85, 91)</t>
  </si>
  <si>
    <t xml:space="preserve">   128% ФОТ (от 1549)  (Поз. 20, 87)</t>
  </si>
  <si>
    <t xml:space="preserve">   155% ФОТ (от 383)  (Поз. 31)</t>
  </si>
  <si>
    <t xml:space="preserve">   45% ФОТ (от 1078)  (Поз. 2-3)</t>
  </si>
  <si>
    <t xml:space="preserve">   50% ФОТ (от 36)  (Поз. 1)</t>
  </si>
  <si>
    <t xml:space="preserve">   55% ФОТ (от 46)  (Поз. 44)</t>
  </si>
  <si>
    <t xml:space="preserve">   62% ФОТ (от 2629)  (Поз. 47)</t>
  </si>
  <si>
    <t xml:space="preserve">   63% ФОТ (от 16248)  (Поз. 37, 41, 43, 60, 64, 72-73, 89)</t>
  </si>
  <si>
    <t xml:space="preserve">   65% ФОТ (от 13843)  (Поз. 5, 7, 14, 33, 35-36, 81, 92, 62, 74)</t>
  </si>
  <si>
    <t xml:space="preserve">   70% ФОТ (от 9042)  (Поз. 39, 68, 70, 53-54)</t>
  </si>
  <si>
    <t xml:space="preserve">   75% ФОТ (от 12162)  (Поз. 76-77, 79, 85, 91)</t>
  </si>
  <si>
    <t xml:space="preserve">   80% ФОТ (от 30720)  (Поз. 4, 12, 21-22, 24, 27, 29-30)</t>
  </si>
  <si>
    <t xml:space="preserve">   83% ФОТ (от 1549)  (Поз. 20, 87)</t>
  </si>
  <si>
    <t xml:space="preserve">   85% ФОТ (от 10419)  (Поз. 48, 55, 57, 65)</t>
  </si>
  <si>
    <t xml:space="preserve">   100% ФОТ (от 383)  (Поз. 31)</t>
  </si>
  <si>
    <t>Начальник  отд. 078 _________________________  Т.М. Ковязина</t>
  </si>
  <si>
    <t>Составил инженер-сметчик __________________ Т.М. Шушпанова</t>
  </si>
  <si>
    <t>19.05.2015 г.</t>
  </si>
  <si>
    <t>Ведущий инженер __________________________ В.В. Воронкова</t>
  </si>
  <si>
    <t>Раздел: Вольеры на 48 собак. Архитектурно-строительные решения</t>
  </si>
  <si>
    <t>ЛОКАЛЬНЫЙ СМЕТНЫЙ РАСЧЕТ № 25828</t>
  </si>
  <si>
    <t>городке войсковой части 3275. Раздел: Генеральный план. Благоустройство</t>
  </si>
  <si>
    <t>Основание: проект № 2014/06-06-У-0-ГП</t>
  </si>
  <si>
    <t>___________________________202,092</t>
  </si>
  <si>
    <t>___________________________20,255</t>
  </si>
  <si>
    <t>_______________________________________________________________________________________________1468,72</t>
  </si>
  <si>
    <t xml:space="preserve">                           Раздел 1. Тротуар</t>
  </si>
  <si>
    <t>ТЕР01-01-030-05</t>
  </si>
  <si>
    <t>Разработка грунта с перемещением до 10 м бульдозерами мощностью 79 кВт (108 л.с.), группа грунтов 1 (срезка растительного слоя толщиной 150 мм)</t>
  </si>
  <si>
    <t>1000 м3</t>
  </si>
  <si>
    <t>ТЕР01-01-030-06</t>
  </si>
  <si>
    <t>Разработка грунта с перемещением до 10 м бульдозерами мощностью 79 кВт (108 л.с.), группа грунтов 2 (рытье корыта под дорожную одежду)</t>
  </si>
  <si>
    <t>ТЕР01-02-002-03</t>
  </si>
  <si>
    <t>Уплотнение грунта прицепными кулачковыми катками 8 т на первый проход по одному следу при толщине слоя 20 см</t>
  </si>
  <si>
    <t>ТЕР01-02-002-06</t>
  </si>
  <si>
    <r>
      <t>На каждый последующий проход по одному следу добавлять к расценке 01-02-002-03</t>
    </r>
    <r>
      <rPr>
        <i/>
        <sz val="7"/>
        <rFont val="Arial"/>
        <family val="2"/>
        <charset val="204"/>
      </rPr>
      <t xml:space="preserve">
(Новый коэффициент ПЗ=7 (ОЗП=7; ЭМ=7 к расх.; ЗПМ=7; МАТ=7 к расх.; ТЗ=7; ТЗМ=7))</t>
    </r>
  </si>
  <si>
    <t>ТЕР27-04-005-01</t>
  </si>
  <si>
    <t>Устройство оснований толщиной 15 см из щебня фракции 40-70 мм при укатке каменных материалов с пределом прочности на сжатие свыше 98,1 МПа (1000 кгс/см2) однослойных</t>
  </si>
  <si>
    <t>1000 м2</t>
  </si>
  <si>
    <t>ТЕР27-04-005-04</t>
  </si>
  <si>
    <r>
      <t>На каждый 1 см изменения толщины слоя добавлять или исключать к расценкам 27-04-005-01</t>
    </r>
    <r>
      <rPr>
        <i/>
        <sz val="7"/>
        <rFont val="Arial"/>
        <family val="2"/>
        <charset val="204"/>
      </rPr>
      <t xml:space="preserve">
(до толщины 20 см ПЗ=5 (ОЗП=5; ЭМ=5 к расх.; ЗПМ=5; МАТ=5 к расх.; ТЗ=5; ТЗМ=5))</t>
    </r>
  </si>
  <si>
    <t>ТЕР27-06-026-01</t>
  </si>
  <si>
    <t>Розлив вяжущих материалов, расход 0,8 кг/м2</t>
  </si>
  <si>
    <t>ТЕР27-07-001-01</t>
  </si>
  <si>
    <t>Устройство асфальтобетонных покрытий дорожек и тротуаров однослойных из  мелкозернистой асфальто-бетонной смеси толщиной 3 см</t>
  </si>
  <si>
    <t>ТЕР27-07-001-02</t>
  </si>
  <si>
    <r>
      <t>На каждые 0,5 см изменения толщины покрытия добавлять к расценке 27-07-001-01</t>
    </r>
    <r>
      <rPr>
        <i/>
        <sz val="7"/>
        <rFont val="Arial"/>
        <family val="2"/>
        <charset val="204"/>
      </rPr>
      <t xml:space="preserve">
(до толщины 6 см ПЗ=6 (ОЗП=6; ЭМ=6 к расх.; ЗПМ=6; МАТ=6 к расх.; ТЗ=6; ТЗМ=6))</t>
    </r>
  </si>
  <si>
    <t>ТСЦ-410-0006</t>
  </si>
  <si>
    <t>Асфальтобетонные смеси дорожные, аэродромные и асфальтобетон (горячие и теплые для плотного асфальтобетона мелко и крупнозернистые, песчаные), марка II, тип Б</t>
  </si>
  <si>
    <t>ТЕР27-06-022-07</t>
  </si>
  <si>
    <t>Одиночная поверхностная обработка усовершенствованных покрытий битумом с применением щебня</t>
  </si>
  <si>
    <t>ТЕР27-02-010-02</t>
  </si>
  <si>
    <t>Установка бортовых камней бетонных при других видах покрытий</t>
  </si>
  <si>
    <t>ТСЦ-403-8023</t>
  </si>
  <si>
    <t>Камни бортовые БР 100.20.8 / бетон В22,5 (М300), объем 0,016 м3/ (ГОСТ 6665-91)</t>
  </si>
  <si>
    <t xml:space="preserve">                           Раздел 2. Газон</t>
  </si>
  <si>
    <t>ТЕР47-01-046-03</t>
  </si>
  <si>
    <t>Подготовка почвы для устройства партерного и обыкновенного газона с внесением растительной земли (местной) слоем 15 см механизированным способом</t>
  </si>
  <si>
    <t>ТЕР47-01-046-05</t>
  </si>
  <si>
    <t>На каждые 5 см изменения толщины слоя добавлять или исключать к расценкам с 47-01-046-01 по 47-01-046-04</t>
  </si>
  <si>
    <t>ТЕР47-01-046-06</t>
  </si>
  <si>
    <t>Посев газонов партерных, мавританских и обыкновенных вручную</t>
  </si>
  <si>
    <t>ТСЦ-414-0137</t>
  </si>
  <si>
    <t>Семена газонных трав (смесь), расход 5 кг на 100 м2</t>
  </si>
  <si>
    <t xml:space="preserve">                           Раздел 3. Металлическое ограждение</t>
  </si>
  <si>
    <t>ТЕР07-01-054-12</t>
  </si>
  <si>
    <t>Установка металлических оград по столбам из сетчатых панелей высотой до 2,2 м (рытье ям под фундаменты с обратной засыпкой и трамбованием; установка столбов в ямы с заделкой бетоном; навеска панелей на столбы с закреплением)</t>
  </si>
  <si>
    <t>ТЕР07-01-055-08</t>
  </si>
  <si>
    <t>Устройство калиток с установкой столбов металлических (рытье ям под фундаменты с обратной засыпкой и трамбованием; установка столбов в ямы с заделкой бетоном; навеска калиток со сваркой)</t>
  </si>
  <si>
    <t>Прайс-лист № 1 от 20.05.15</t>
  </si>
  <si>
    <t>Сетчатое ограждение FENSYS серии CITY 3D в комплекте со столбами 60х60х1,5 мм - 27 шт., панелями 2,03(h)х2,5 м - 25 шт., крепежными хомутами - 27 шт., в т.ч. калитка FENSYS серии PROM 2,0(h)х1,0 м с двумя столбами с замком - 4 шт., RAL 6005 (зеленый), толщина прутка 5 мм</t>
  </si>
  <si>
    <r>
      <t>23991,57</t>
    </r>
    <r>
      <rPr>
        <i/>
        <sz val="5"/>
        <rFont val="Arial"/>
        <family val="2"/>
        <charset val="204"/>
      </rPr>
      <t xml:space="preserve">
(161356,86+880,46+22,4+60,0*4)/5,74/1,18</t>
    </r>
  </si>
  <si>
    <t xml:space="preserve">                           Раздел 4. Собаковязи (24 шт.)</t>
  </si>
  <si>
    <t>ТЕР01-02-058-02</t>
  </si>
  <si>
    <t>Копание ям вручную без креплений для стоек и столбов без откосов глубиной до 0,7 м, группа грунтов 2</t>
  </si>
  <si>
    <t>ТЕР09-03-012-12</t>
  </si>
  <si>
    <t>Установка собаковязи: стойка из трубы, ветлюга (кольцо)</t>
  </si>
  <si>
    <t>ТСЦ-103-0470</t>
  </si>
  <si>
    <t>Трубы стальные бесшовные, горячедеформированные со снятой фаской из стали марок 15, 20, 25, наружным диаметром 219 мм, толщина стенки 7 мм</t>
  </si>
  <si>
    <t>ТЕР13-03-002-15</t>
  </si>
  <si>
    <r>
      <t>Огрунтовка металлических поверхностей за один раз лаком БТ-577</t>
    </r>
    <r>
      <rPr>
        <i/>
        <sz val="7"/>
        <rFont val="Arial"/>
        <family val="2"/>
        <charset val="204"/>
      </rPr>
      <t xml:space="preserve">
(за 2 раза ПЗ=2 (ОЗП=2; ЭМ=2 к расх.; ЗПМ=2; МАТ=2 к расх.; ТЗ=2; ТЗМ=2))</t>
    </r>
  </si>
  <si>
    <t xml:space="preserve">   Районный к-т 4,3%  (Поз. 1-9, 11-12, 14-16, 18-19, 32, 35-36)</t>
  </si>
  <si>
    <t xml:space="preserve">   Заготовительно-складские расходы на материалы покупные ПЗ=1,02 (ОЗП=1,02; ЭМ=1,02; ЗПМ=1,02; МАТ=1,02; ТЗ=1,02; ТЗМ=1,02)  (Поз. 20)</t>
  </si>
  <si>
    <t xml:space="preserve">   80% ФОТ (от 48)  (Поз. 32)</t>
  </si>
  <si>
    <t xml:space="preserve">   90% ФОТ (от 107)  (Поз. 36, 40)</t>
  </si>
  <si>
    <t xml:space="preserve">   95% ФОТ (от 56)  (Поз. 1-4)</t>
  </si>
  <si>
    <t xml:space="preserve">   105% ФОТ (от 88)  (Поз. 35)</t>
  </si>
  <si>
    <t xml:space="preserve">   115% ФОТ (от 10370)  (Поз. 14-16)</t>
  </si>
  <si>
    <t xml:space="preserve">   130% ФОТ (от 2205)  (Поз. 18-19)</t>
  </si>
  <si>
    <t xml:space="preserve">   142% ФОТ (от 7381)  (Поз. 5-9, 11-12)</t>
  </si>
  <si>
    <t xml:space="preserve">   45% ФОТ (от 48)  (Поз. 32)</t>
  </si>
  <si>
    <t xml:space="preserve">   50% ФОТ (от 56)  (Поз. 1-4)</t>
  </si>
  <si>
    <t xml:space="preserve">   65% ФОТ (от 88)  (Поз. 35)</t>
  </si>
  <si>
    <t xml:space="preserve">   70% ФОТ (от 10)  (Поз. 40)</t>
  </si>
  <si>
    <t xml:space="preserve">   85% ФОТ (от 2302)  (Поз. 18-19, 36)</t>
  </si>
  <si>
    <t xml:space="preserve">   90% ФОТ (от 10370)  (Поз. 14-16)</t>
  </si>
  <si>
    <t xml:space="preserve">   95% ФОТ (от 7381)  (Поз. 5-9, 11-12)</t>
  </si>
  <si>
    <t>21.05.2015 г.</t>
  </si>
  <si>
    <t>Раздел: Генеральный план. Благоустройство</t>
  </si>
  <si>
    <t>Зам. генерального директора</t>
  </si>
  <si>
    <t>_____________________________</t>
  </si>
  <si>
    <t xml:space="preserve">        Е.В.Гордеев</t>
  </si>
  <si>
    <t>" _____ " ________________ 2015г.</t>
  </si>
  <si>
    <r>
      <t>ЛОКАЛЬНЫЙ СМЕТНЫЙ РАСЧЕТ №</t>
    </r>
    <r>
      <rPr>
        <b/>
        <sz val="10"/>
        <rFont val="Times New Roman"/>
        <family val="1"/>
        <charset val="204"/>
      </rPr>
      <t xml:space="preserve"> 25884</t>
    </r>
  </si>
  <si>
    <t>Строительство кормокухни и вольеров для содержания служебных собак на кинологическом</t>
  </si>
  <si>
    <r>
      <t>городке войсковой части 3275.</t>
    </r>
    <r>
      <rPr>
        <b/>
        <sz val="10"/>
        <rFont val="Arial"/>
        <family val="2"/>
        <charset val="204"/>
      </rPr>
      <t xml:space="preserve"> Раздел: Генеральный план. Водоотведение.</t>
    </r>
  </si>
  <si>
    <r>
      <t xml:space="preserve">Основание: </t>
    </r>
    <r>
      <rPr>
        <b/>
        <sz val="10"/>
        <rFont val="Arial"/>
        <family val="2"/>
        <charset val="204"/>
      </rPr>
      <t>Проект № 2014/06-06-У-О-ГП</t>
    </r>
  </si>
  <si>
    <t>___________________________894,163</t>
  </si>
  <si>
    <t>___________________________172,782</t>
  </si>
  <si>
    <t>_______________________________________________________________________________________________10387,82</t>
  </si>
  <si>
    <r>
      <t>Материалы</t>
    </r>
    <r>
      <rPr>
        <sz val="10"/>
        <rFont val="Times New Roman"/>
        <family val="1"/>
        <charset val="204"/>
      </rPr>
      <t xml:space="preserve"> ___________________________________________________________</t>
    </r>
  </si>
  <si>
    <t>тыс.руб.</t>
  </si>
  <si>
    <t xml:space="preserve">                           Раздел 1. Водоотведение.</t>
  </si>
  <si>
    <t xml:space="preserve">                           Устройство лотка.</t>
  </si>
  <si>
    <r>
      <t>Разработка грунта вручную в траншеях глубиной до 2 м без креплений с откосами, группа грунтов 2</t>
    </r>
    <r>
      <rPr>
        <i/>
        <sz val="7"/>
        <rFont val="Arial"/>
        <family val="2"/>
        <charset val="204"/>
      </rPr>
      <t xml:space="preserve">
(3.187Доработка вручную, зачистка дна и стенок с выкидкой грунта в котлованах и траншеях, разработанных механизированным способом ОЗП=1,2; ТЗ=1,2)</t>
    </r>
  </si>
  <si>
    <t>Разработка грунта с погрузкой на автомобили-самосвалы экскаваторами с ковшом вместимостью 0,65 (0,5-1) м3, группа грунтов 2 (Лишний грунт)</t>
  </si>
  <si>
    <t>ФССЦпг03-21-01-005</t>
  </si>
  <si>
    <r>
      <t>Перевозка грузов автомобилями-самосвалами грузоподъемностью 10 т, работающих вне карьера, на расстояние: до 5 км I класс груза (Лишний грунт)</t>
    </r>
    <r>
      <rPr>
        <i/>
        <sz val="7"/>
        <rFont val="Arial"/>
        <family val="2"/>
        <charset val="204"/>
      </rPr>
      <t xml:space="preserve">
(ОП п.1.1.9Поясные коэффициенты к сметным ценам на перевозку грузов автомобильным транспортом: Свердловская область ПЗ=1,1 (ОЗП=1,1; ЭМ=1,1; ЗПМ=1,1; МАТ=1,1))</t>
    </r>
  </si>
  <si>
    <t>ТЕР27-04-021-01</t>
  </si>
  <si>
    <t>Устройство основания из пескоцементной смеси толщиной 0,18 м на крутых склонах</t>
  </si>
  <si>
    <t>100 м2 основания</t>
  </si>
  <si>
    <t>ТЕР27-04-021-02</t>
  </si>
  <si>
    <r>
      <t>На каждый 1 см изменения толщины слоя добавлять или исключать к расценке 27-04-021-01</t>
    </r>
    <r>
      <rPr>
        <i/>
        <sz val="7"/>
        <rFont val="Arial"/>
        <family val="2"/>
        <charset val="204"/>
      </rPr>
      <t xml:space="preserve">
(толщина 100мм ПЗ=8 (ОЗП=8; ЭМ=8 к расх.; ЗПМ=8; МАТ=8 к расх.; ТЗ=8; ТЗМ=8))</t>
    </r>
  </si>
  <si>
    <t>ТЕР06-01-064-01</t>
  </si>
  <si>
    <r>
      <t>Строительство отдельных конструкций емкостных сооружений, устройство лотков в сооружениях</t>
    </r>
    <r>
      <rPr>
        <i/>
        <sz val="7"/>
        <rFont val="Arial"/>
        <family val="2"/>
        <charset val="204"/>
      </rPr>
      <t xml:space="preserve">
75 008,05 = 143 587,54 - 101,5 x 675,66</t>
    </r>
  </si>
  <si>
    <t>1. 401-0246</t>
  </si>
  <si>
    <t>Бетон песчаный, класс В15 (М200)</t>
  </si>
  <si>
    <t>101,5
370,7</t>
  </si>
  <si>
    <t>ТЕР27-02-010-01 прим.</t>
  </si>
  <si>
    <t>Установка лотков железобетонных</t>
  </si>
  <si>
    <t>Прайс лист от 19.05.15 (стр.1)</t>
  </si>
  <si>
    <t>Стоимость: Лоток железобетонный ЛК75.30.45</t>
  </si>
  <si>
    <r>
      <t>90,36</t>
    </r>
    <r>
      <rPr>
        <i/>
        <sz val="5"/>
        <rFont val="Arial"/>
        <family val="2"/>
        <charset val="204"/>
      </rPr>
      <t xml:space="preserve">
600,00/1,18/5,74*1,02</t>
    </r>
  </si>
  <si>
    <t>ТЕР09-03-049-01</t>
  </si>
  <si>
    <t>Установка съемных металлических решетак стальных к лотку</t>
  </si>
  <si>
    <t>Прайс лист от 19.05.15 (стр.2)</t>
  </si>
  <si>
    <t>Стоимость: Решетка стальная к лотку ЛК75.30.45</t>
  </si>
  <si>
    <r>
      <t>467,29</t>
    </r>
    <r>
      <rPr>
        <i/>
        <sz val="5"/>
        <rFont val="Arial"/>
        <family val="2"/>
        <charset val="204"/>
      </rPr>
      <t xml:space="preserve">
3103,00/1,18/5,74*1,02</t>
    </r>
  </si>
  <si>
    <t xml:space="preserve">                           Устройство колодца ж/б для сбора стоков.</t>
  </si>
  <si>
    <t>ТЕР01-02-055-08</t>
  </si>
  <si>
    <t>Разработка грунта вручную с креплениями в траншеях шириной до 2 м, глубиной до 3 м, группа грунтов 2</t>
  </si>
  <si>
    <t>ТЕР23-03-001-03</t>
  </si>
  <si>
    <t>Устройство круглых сборных железобетонных канализационных колодцев диаметром 1 м в сухих грунтах</t>
  </si>
  <si>
    <t xml:space="preserve">10 м3 </t>
  </si>
  <si>
    <t>Прайс лист от 26.05.15 (стр.3)</t>
  </si>
  <si>
    <t>Стоимость: Люк полимер-песчаный</t>
  </si>
  <si>
    <r>
      <t>195,77</t>
    </r>
    <r>
      <rPr>
        <i/>
        <sz val="5"/>
        <rFont val="Arial"/>
        <family val="2"/>
        <charset val="204"/>
      </rPr>
      <t xml:space="preserve">
1300,00/1,18/5,74*1,02</t>
    </r>
  </si>
  <si>
    <t>ТСЦ-509-3905</t>
  </si>
  <si>
    <t>Скобы ходовые</t>
  </si>
  <si>
    <t xml:space="preserve">  Итого по разделу 1 Водоотведение.</t>
  </si>
  <si>
    <t xml:space="preserve">   Районный к-т 4,3%  (Поз. 1, 3, 13, 15, 17, 19, 2, 14, 18, 5-6, 9, 7, 11, 20)</t>
  </si>
  <si>
    <t xml:space="preserve">   80% ФОТ (от 123)  (Поз. 2, 14, 18)</t>
  </si>
  <si>
    <t xml:space="preserve">   90% ФОТ (от 96)  (Поз. 11)</t>
  </si>
  <si>
    <t xml:space="preserve">   95% ФОТ (от 213)  (Поз. 1, 3, 13, 15, 17, 19)</t>
  </si>
  <si>
    <t xml:space="preserve">   105% ФОТ (от 166673)  (Поз. 7)</t>
  </si>
  <si>
    <t xml:space="preserve">   130% ФОТ (от 707)  (Поз. 20)</t>
  </si>
  <si>
    <t xml:space="preserve">   142% ФОТ (от 4970)  (Поз. 5-6, 9)</t>
  </si>
  <si>
    <t xml:space="preserve">   45% ФОТ (от 123)  (Поз. 2, 14, 18)</t>
  </si>
  <si>
    <t xml:space="preserve">   50% ФОТ (от 213)  (Поз. 1, 3, 13, 15, 17, 19)</t>
  </si>
  <si>
    <t xml:space="preserve">   65% ФОТ (от 166673)  (Поз. 7)</t>
  </si>
  <si>
    <t xml:space="preserve">   85% ФОТ (от 96)  (Поз. 11)</t>
  </si>
  <si>
    <t xml:space="preserve">   89% ФОТ (от 707)  (Поз. 20)</t>
  </si>
  <si>
    <t xml:space="preserve">   95% ФОТ (от 4970)  (Поз. 5-6, 9)</t>
  </si>
  <si>
    <t xml:space="preserve">  Материалы покупные</t>
  </si>
  <si>
    <t xml:space="preserve">  Наружные сети водопровода, канализации, теплоснабжения, газопровода</t>
  </si>
  <si>
    <t xml:space="preserve">ПРИМЕЧАНИЯ:              </t>
  </si>
  <si>
    <t>К=5,74 - индекс перевода в I квартале из базисных цен 2001г. в текущие на СМР (прил. №1 к Письму Минстроя России от 06.02.2015 N 3004-ЛС/08)</t>
  </si>
  <si>
    <t>Начальник отд.078 _________________________Т.М.Ковязина</t>
  </si>
  <si>
    <t>Составил инженер-сметчик __________________ Н.А.Батаева</t>
  </si>
  <si>
    <t>26.05.15г.</t>
  </si>
  <si>
    <t>Ведущий инженер отд.078____________________ В.В.Воронкова</t>
  </si>
  <si>
    <t xml:space="preserve"> Раздел: Генеральный план.  Водоотведение.</t>
  </si>
  <si>
    <r>
      <t>ЛОКАЛЬНЫЙ СМЕТНЫЙ РАСЧЕТ №</t>
    </r>
    <r>
      <rPr>
        <b/>
        <sz val="10"/>
        <rFont val="Times New Roman"/>
        <family val="1"/>
        <charset val="204"/>
      </rPr>
      <t xml:space="preserve"> 25830</t>
    </r>
  </si>
  <si>
    <t xml:space="preserve">Строительство кормокухни и вольеров для содержания служебных собак на </t>
  </si>
  <si>
    <r>
      <t xml:space="preserve">кинологическом городке войсковой части 3275.  </t>
    </r>
    <r>
      <rPr>
        <b/>
        <sz val="10"/>
        <rFont val="Arial"/>
        <family val="2"/>
        <charset val="204"/>
      </rPr>
      <t xml:space="preserve"> Раздел: Теплосеть</t>
    </r>
  </si>
  <si>
    <r>
      <t xml:space="preserve">Основание: </t>
    </r>
    <r>
      <rPr>
        <b/>
        <sz val="10"/>
        <rFont val="Arial"/>
        <family val="2"/>
        <charset val="204"/>
      </rPr>
      <t>Проект 2014/06-06-У-1-ТС</t>
    </r>
  </si>
  <si>
    <t>___________________________6,717</t>
  </si>
  <si>
    <t>___________________________0,384</t>
  </si>
  <si>
    <t>_______________________________________________________________________________________________24,25</t>
  </si>
  <si>
    <t>ТЕР24-01-004-01</t>
  </si>
  <si>
    <r>
      <t>Надземная прокладка трубопроводов при условном давлении 1,6 МПа, температуре 150°С, диаметр труб до 50 мм (в том числе отводы и узел для выпуска воздуха)</t>
    </r>
    <r>
      <rPr>
        <i/>
        <sz val="7"/>
        <rFont val="Arial"/>
        <family val="2"/>
        <charset val="204"/>
      </rPr>
      <t xml:space="preserve">
18 314,09 = 68 935,96 - 1010 x 46,39 - 0,29 x 12 993,00</t>
    </r>
  </si>
  <si>
    <t>1 км трубопровода</t>
  </si>
  <si>
    <t>1. 103-0357</t>
  </si>
  <si>
    <t>Трубы стальные бесшовные, горячедеформированные со снятой фаской из стали марок 15, 20, 25, наружным диаметром 57 мм, толщина стенки 3,5 мм</t>
  </si>
  <si>
    <t>1010
25,25</t>
  </si>
  <si>
    <t>2. 201-0888</t>
  </si>
  <si>
    <t>Опоры скользящие и катковые, крепежные детали, хомуты</t>
  </si>
  <si>
    <t>0,29
0,0073</t>
  </si>
  <si>
    <t>ТСЦ-103-0347</t>
  </si>
  <si>
    <t>Трубы стальные бесшовные, горячедеформированные со снятой фаской из стали марок 15, 20, 25, наружным диаметром 32 мм, толщина стенки 3,5 мм (в том числе отводы и узел для выпуска воздуха)</t>
  </si>
  <si>
    <t>ТСЦ-201-0888</t>
  </si>
  <si>
    <r>
      <t>Окраска металлических огрунтованных поверхностей эмалью ПФ</t>
    </r>
    <r>
      <rPr>
        <i/>
        <sz val="7"/>
        <rFont val="Arial"/>
        <family val="2"/>
        <charset val="204"/>
      </rPr>
      <t xml:space="preserve">
(За 2 раза ПЗ=2 (ОЗП=2; ЭМ=2 к расх.; ЗПМ=2; МАТ=2 к расх.; ТЗ=2; ТЗМ=2))</t>
    </r>
  </si>
  <si>
    <t>ТЕР26-01-003-01</t>
  </si>
  <si>
    <r>
      <t>Изоляция трубопроводов цилиндрами и полуцилиндрами из минеральной ваты на синтетическом связующем</t>
    </r>
    <r>
      <rPr>
        <i/>
        <sz val="7"/>
        <rFont val="Arial"/>
        <family val="2"/>
        <charset val="204"/>
      </rPr>
      <t xml:space="preserve">
1 140,90 = 2 429,78 - 1,032 x 1 248,91</t>
    </r>
  </si>
  <si>
    <t>1. 104-0017</t>
  </si>
  <si>
    <t>Цилиндры и полуцилиндры теплоизоляционные из минваты на синтетическом связующем М-200, внутренний диаметр 76-108 мм</t>
  </si>
  <si>
    <t>1,032
0,3498</t>
  </si>
  <si>
    <t>ТСЦ-104-1345</t>
  </si>
  <si>
    <t>Цилиндры минераловатные кашированные алюминиевой фольгой толщиной 50 мм, диаметром до 89 мм (ROCKWOOL)</t>
  </si>
  <si>
    <t>ТЕР24-01-028-01</t>
  </si>
  <si>
    <t>Установка П-образных компенсаторов диаметром труб до 50 мм</t>
  </si>
  <si>
    <t>1 компенсатор</t>
  </si>
  <si>
    <t>ТЕР09-03-014-01 прим.</t>
  </si>
  <si>
    <t>Монтаж  парных уголков</t>
  </si>
  <si>
    <t>ТЕР26-01-009-01 прим.</t>
  </si>
  <si>
    <r>
      <t>Изоляция трубопроводов</t>
    </r>
    <r>
      <rPr>
        <i/>
        <sz val="7"/>
        <rFont val="Arial"/>
        <family val="2"/>
        <charset val="204"/>
      </rPr>
      <t xml:space="preserve">
943,99 = 1 630,78 - 4E-5 x 38 163,26 - 1,54 x 414,12 - 0,002204 x 21 560,00</t>
    </r>
  </si>
  <si>
    <t>1. 101-1821</t>
  </si>
  <si>
    <t>Винты самонарезающие оцинкованные, размером 4-12 мм ГОСТ 10621-80</t>
  </si>
  <si>
    <t xml:space="preserve">4E-5
</t>
  </si>
  <si>
    <t>2. 104-0009</t>
  </si>
  <si>
    <t>Маты прошивные из минеральной ваты без обкладок М-100, толщина 60 мм</t>
  </si>
  <si>
    <t>1,54
0,0616</t>
  </si>
  <si>
    <t>3. 104-0077</t>
  </si>
  <si>
    <t>Стеклопластик рулонный марки РСТ-А-Л-В</t>
  </si>
  <si>
    <t>0,002204
0,0001</t>
  </si>
  <si>
    <t>Прайс лист от 21.05.15 (стр.1)</t>
  </si>
  <si>
    <t>Стоимость: Плиты теплоизоляционные ТЕХ БАТТС 50 ТУ 5762-013-45757203-03</t>
  </si>
  <si>
    <r>
      <t>692,73</t>
    </r>
    <r>
      <rPr>
        <i/>
        <sz val="5"/>
        <rFont val="Arial"/>
        <family val="2"/>
        <charset val="204"/>
      </rPr>
      <t xml:space="preserve">
4600,00/1,18/5,74*1,02</t>
    </r>
  </si>
  <si>
    <t>ТСЦ-101-1821</t>
  </si>
  <si>
    <t xml:space="preserve">  Итого по разделу 1 </t>
  </si>
  <si>
    <t xml:space="preserve">   Районный к-т 4,3%  (Поз. 1, 8, 6, 11)</t>
  </si>
  <si>
    <t xml:space="preserve">   90% ФОТ (от 10)  (Поз. 4-5, 9)</t>
  </si>
  <si>
    <t xml:space="preserve">   100% ФОТ (от 96)  (Поз. 6, 11)</t>
  </si>
  <si>
    <t xml:space="preserve">   130% ФОТ (от 278)  (Поз. 1, 8)</t>
  </si>
  <si>
    <t xml:space="preserve">   70% ФОТ (от 105)  (Поз. 4-6, 11)</t>
  </si>
  <si>
    <t xml:space="preserve">   85% ФОТ (от 1)  (Поз. 9)</t>
  </si>
  <si>
    <t xml:space="preserve">   89% ФОТ (от 278)  (Поз. 1, 8)</t>
  </si>
  <si>
    <t>1. К=5,74 - индекс перевода в I квартале из базисных цен 2001г. в текущие на СМР (прил. №1 к Письму Минстроя России от 06.02.2015 N 3004-ЛС/08)</t>
  </si>
  <si>
    <t>21.05.15г.</t>
  </si>
  <si>
    <t>Раздел: Теплосеть</t>
  </si>
  <si>
    <r>
      <t>ЛОКАЛЬНЫЙ СМЕТНЫЙ РАСЧЕТ №</t>
    </r>
    <r>
      <rPr>
        <b/>
        <sz val="10"/>
        <rFont val="Times New Roman"/>
        <family val="1"/>
        <charset val="204"/>
      </rPr>
      <t xml:space="preserve"> 25831</t>
    </r>
  </si>
  <si>
    <r>
      <t>кинологическом городке войсковой части 3275.</t>
    </r>
    <r>
      <rPr>
        <b/>
        <sz val="10"/>
        <rFont val="Arial"/>
        <family val="2"/>
        <charset val="204"/>
      </rPr>
      <t xml:space="preserve"> Раздел: Отопление и вентиляция</t>
    </r>
  </si>
  <si>
    <r>
      <t xml:space="preserve">Основание: </t>
    </r>
    <r>
      <rPr>
        <b/>
        <sz val="10"/>
        <rFont val="Arial"/>
        <family val="2"/>
        <charset val="204"/>
      </rPr>
      <t>Проект № 2014/06-06-У-1-ОВ</t>
    </r>
  </si>
  <si>
    <t>___________________________322,172</t>
  </si>
  <si>
    <t>_______________________________________________________________________________________________171,608</t>
  </si>
  <si>
    <t>_______________________________________________________________________________________________0,096</t>
  </si>
  <si>
    <t>_______________________________________________________________________________________________150,468</t>
  </si>
  <si>
    <t>Средства на оплату труда _______________________________________________________________________________________________</t>
  </si>
  <si>
    <t>___________________________9,072</t>
  </si>
  <si>
    <t>_______________________________________________________________________________________________677,8</t>
  </si>
  <si>
    <t>Общая масса обору-дования, т</t>
  </si>
  <si>
    <t>Обору-
дование</t>
  </si>
  <si>
    <t xml:space="preserve">                           Раздел 1. Узел ввода и теплоснабжение калорифера приточной установки.</t>
  </si>
  <si>
    <t>Установка кранов на трубопроводах из стальных труб диаметром до 50 мм</t>
  </si>
  <si>
    <t>Прайс лист от 14.05.15 (стр.1)</t>
  </si>
  <si>
    <t>Стоимость: Кран шаровой фланцевый Ду32 JIP-FF</t>
  </si>
  <si>
    <r>
      <t>796,45</t>
    </r>
    <r>
      <rPr>
        <i/>
        <sz val="5"/>
        <rFont val="Arial"/>
        <family val="2"/>
        <charset val="204"/>
      </rPr>
      <t xml:space="preserve">
4482,00/5,74*1,02</t>
    </r>
  </si>
  <si>
    <t>ТЕР16-07-001-02 прим.</t>
  </si>
  <si>
    <r>
      <t>Установка кранов диаметром до 25 мм</t>
    </r>
    <r>
      <rPr>
        <i/>
        <sz val="7"/>
        <rFont val="Arial"/>
        <family val="2"/>
        <charset val="204"/>
      </rPr>
      <t xml:space="preserve">
5,02 = 879,66 - 20 x 40,82 - 2 x 7,20 - 1 x 43,84</t>
    </r>
  </si>
  <si>
    <t>1. 301-3329</t>
  </si>
  <si>
    <t>Рукава поливочные диаметром 25 мм</t>
  </si>
  <si>
    <t>20
280</t>
  </si>
  <si>
    <t>2. 301-3332</t>
  </si>
  <si>
    <t>Головки для присоединения рукавов поливочных диаметром 25 мм</t>
  </si>
  <si>
    <t>2
28</t>
  </si>
  <si>
    <t>3. 302-1136</t>
  </si>
  <si>
    <t>Вентили проходные муфтовые 15KЧ18Р для воды, давлением 1,6 МПа (16 кгс/см2), диаметром 25 мм</t>
  </si>
  <si>
    <t>1
14</t>
  </si>
  <si>
    <t>Прайс лист от 14.05.15 (стр.2)</t>
  </si>
  <si>
    <t>Стоимость: Кран шаровой латунный муфтовый Ду20, BVR</t>
  </si>
  <si>
    <r>
      <t>107,86</t>
    </r>
    <r>
      <rPr>
        <i/>
        <sz val="5"/>
        <rFont val="Arial"/>
        <family val="2"/>
        <charset val="204"/>
      </rPr>
      <t xml:space="preserve">
607,00/5,74*1,02</t>
    </r>
  </si>
  <si>
    <t>Стоимость: Кран шаровой латунный муфтовый Ду15, BVR</t>
  </si>
  <si>
    <r>
      <t>72,68</t>
    </r>
    <r>
      <rPr>
        <i/>
        <sz val="5"/>
        <rFont val="Arial"/>
        <family val="2"/>
        <charset val="204"/>
      </rPr>
      <t xml:space="preserve">
409,00/5,74*1,02</t>
    </r>
  </si>
  <si>
    <t>Стоимость: Кран шаровой латунный муфтовый сливной Ду20, BVR-С</t>
  </si>
  <si>
    <r>
      <t>132,74</t>
    </r>
    <r>
      <rPr>
        <i/>
        <sz val="5"/>
        <rFont val="Arial"/>
        <family val="2"/>
        <charset val="204"/>
      </rPr>
      <t xml:space="preserve">
747,00/5,74*1,02</t>
    </r>
  </si>
  <si>
    <t>Установка  клапанов на трубопроводах из стальных труб диаметром до 25 мм</t>
  </si>
  <si>
    <t>Прайс лист от 14.05.15 (стр.3)</t>
  </si>
  <si>
    <t>Стоимость: Клапан балансировочный ручной со спускным клапаном и измерительным нипелем Ду20, USV-I</t>
  </si>
  <si>
    <r>
      <t>521,73</t>
    </r>
    <r>
      <rPr>
        <i/>
        <sz val="5"/>
        <rFont val="Arial"/>
        <family val="2"/>
        <charset val="204"/>
      </rPr>
      <t xml:space="preserve">
2936,00/5,74*1,02</t>
    </r>
  </si>
  <si>
    <t>ТЕР18-06-007-02</t>
  </si>
  <si>
    <r>
      <t>Установка фильтров диаметром 32 мм</t>
    </r>
    <r>
      <rPr>
        <i/>
        <sz val="7"/>
        <rFont val="Arial"/>
        <family val="2"/>
        <charset val="204"/>
      </rPr>
      <t xml:space="preserve">
179,74 = 6 207,34 - 10 x 602,76</t>
    </r>
  </si>
  <si>
    <t>10 фильтров</t>
  </si>
  <si>
    <t>1. 301-1214</t>
  </si>
  <si>
    <t>Фильтры для очистки воды в трубопроводах систем отопления диаметром 32 мм</t>
  </si>
  <si>
    <t>10
2</t>
  </si>
  <si>
    <t>Прайс лист от 14.05.15 (стр.4)</t>
  </si>
  <si>
    <t>Стоимость: Фильтр сетчатый муфтовый Ду32 FVR</t>
  </si>
  <si>
    <r>
      <t>511,78</t>
    </r>
    <r>
      <rPr>
        <i/>
        <sz val="5"/>
        <rFont val="Arial"/>
        <family val="2"/>
        <charset val="204"/>
      </rPr>
      <t xml:space="preserve">
2880,00/5,74*1,02</t>
    </r>
  </si>
  <si>
    <t>ТЕР18-06-003-10</t>
  </si>
  <si>
    <r>
      <t>Установка воздухоотводчиков</t>
    </r>
    <r>
      <rPr>
        <i/>
        <sz val="7"/>
        <rFont val="Arial"/>
        <family val="2"/>
        <charset val="204"/>
      </rPr>
      <t xml:space="preserve">
53,48 = 118,68 - 1 x 65,20</t>
    </r>
  </si>
  <si>
    <t>1. 301-1489</t>
  </si>
  <si>
    <t>Воздухоотводчик автоматический с наружным резьбовым присоединением Рр=1,0 МПа, Т max = 120 град С, D = 15 мм</t>
  </si>
  <si>
    <t>1
6</t>
  </si>
  <si>
    <t>Прайс лист от 14.05.15 (стр.5)</t>
  </si>
  <si>
    <t>Стоимость: Автоматический воздухоотводчик  Ду15 Airvent</t>
  </si>
  <si>
    <r>
      <t>69,13</t>
    </r>
    <r>
      <rPr>
        <i/>
        <sz val="5"/>
        <rFont val="Arial"/>
        <family val="2"/>
        <charset val="204"/>
      </rPr>
      <t xml:space="preserve">
389,00/5,74*1,02</t>
    </r>
  </si>
  <si>
    <t>ТСЦ-301-0607 прим.</t>
  </si>
  <si>
    <t>Рукава ВГ (III), диаметром 20 мм</t>
  </si>
  <si>
    <t>ТЕР16-02-005-01</t>
  </si>
  <si>
    <t>Прокладка трубопроводов отопления и водоснабжения из стальных электросварных труб диаметром до 40 мм</t>
  </si>
  <si>
    <r>
      <t>20</t>
    </r>
    <r>
      <rPr>
        <i/>
        <sz val="9"/>
        <rFont val="Arial"/>
        <family val="2"/>
        <charset val="204"/>
      </rPr>
      <t xml:space="preserve">
О</t>
    </r>
  </si>
  <si>
    <t>Прайс лист от 14.05.15 (стр.6)</t>
  </si>
  <si>
    <t>Стоимость: Узел обвязки калорифера с гибкими подводками  ВДЛ-300А-42-1,0</t>
  </si>
  <si>
    <r>
      <t>9620,51</t>
    </r>
    <r>
      <rPr>
        <i/>
        <sz val="5"/>
        <rFont val="Arial"/>
        <family val="2"/>
        <charset val="204"/>
      </rPr>
      <t xml:space="preserve">
40949,64/1,18/3,76*1,012*1,03</t>
    </r>
  </si>
  <si>
    <r>
      <t>Изоляция трубопроводов цилиндрами</t>
    </r>
    <r>
      <rPr>
        <i/>
        <sz val="7"/>
        <rFont val="Arial"/>
        <family val="2"/>
        <charset val="204"/>
      </rPr>
      <t xml:space="preserve">
453,87 = 2 429,78 - 0,039 x 17 616,25 - 1,032 x 1 248,91</t>
    </r>
  </si>
  <si>
    <t>1. 101-1876</t>
  </si>
  <si>
    <t>Сталь листовая оцинкованная толщиной листа 0,8 мм</t>
  </si>
  <si>
    <t>0,039
0,0176</t>
  </si>
  <si>
    <t>2. 104-0017</t>
  </si>
  <si>
    <t>1,032
0,4644</t>
  </si>
  <si>
    <t>ТЕР13-03-004-26 прим.</t>
  </si>
  <si>
    <r>
      <t>Окраска лаком КО-815</t>
    </r>
    <r>
      <rPr>
        <i/>
        <sz val="7"/>
        <rFont val="Arial"/>
        <family val="2"/>
        <charset val="204"/>
      </rPr>
      <t xml:space="preserve">
65,66 = 630,91 - 0,019 x 29 750,00</t>
    </r>
  </si>
  <si>
    <t>1. 113-0246</t>
  </si>
  <si>
    <t>Эмаль ПФ-115 серая</t>
  </si>
  <si>
    <t>0,019
0,0006</t>
  </si>
  <si>
    <t>Прайс лист от 15.05.15 (стр.7)</t>
  </si>
  <si>
    <t>Стоимость: Лак КО-815, Расход: 0,15кг/м2</t>
  </si>
  <si>
    <r>
      <t>23,94</t>
    </r>
    <r>
      <rPr>
        <i/>
        <sz val="5"/>
        <rFont val="Arial"/>
        <family val="2"/>
        <charset val="204"/>
      </rPr>
      <t xml:space="preserve">
159,00/1,18/5,74*1,02</t>
    </r>
  </si>
  <si>
    <t xml:space="preserve">  Итого по разделу 1 Узел ввода и теплоснабжение калорифера приточной установки.</t>
  </si>
  <si>
    <t xml:space="preserve">                           Раздел 2. Отопление.</t>
  </si>
  <si>
    <t>100 кВт</t>
  </si>
  <si>
    <t>1. 301-0559</t>
  </si>
  <si>
    <t>Радиаторы стальные панельные РСВ2-1, РСВ2-6 однорядные</t>
  </si>
  <si>
    <t>кВт</t>
  </si>
  <si>
    <t>100
11,9</t>
  </si>
  <si>
    <t>Прайс лист от 14.05.15 (стр.8)</t>
  </si>
  <si>
    <t>Стоимость: Радиатор стальной панельный высотой 500мм Purmo Compact                     C22-500-400</t>
  </si>
  <si>
    <r>
      <t>625,41</t>
    </r>
    <r>
      <rPr>
        <i/>
        <sz val="5"/>
        <rFont val="Arial"/>
        <family val="2"/>
        <charset val="204"/>
      </rPr>
      <t xml:space="preserve">
4153,00/1,18/5,74*1,02</t>
    </r>
  </si>
  <si>
    <t>Стоимость: Радиатор стальной панельный высотой 500мм Purmo Compact                    C22-500-500</t>
  </si>
  <si>
    <r>
      <t>683,09</t>
    </r>
    <r>
      <rPr>
        <i/>
        <sz val="5"/>
        <rFont val="Arial"/>
        <family val="2"/>
        <charset val="204"/>
      </rPr>
      <t xml:space="preserve">
4536,00/1,18/5,74*1,02</t>
    </r>
  </si>
  <si>
    <t>Стоимость: Радиатор стальной панельный высотой 500мм Purmo Compact               C22-500-600</t>
  </si>
  <si>
    <r>
      <t>768,03</t>
    </r>
    <r>
      <rPr>
        <i/>
        <sz val="5"/>
        <rFont val="Arial"/>
        <family val="2"/>
        <charset val="204"/>
      </rPr>
      <t xml:space="preserve">
5100,00/1,18/5,74*1,02</t>
    </r>
  </si>
  <si>
    <t>Стоимость: Радиатор стальной панельный высотой 500мм Purmo Compact               C22-500-800</t>
  </si>
  <si>
    <r>
      <t>908,53</t>
    </r>
    <r>
      <rPr>
        <i/>
        <sz val="5"/>
        <rFont val="Arial"/>
        <family val="2"/>
        <charset val="204"/>
      </rPr>
      <t xml:space="preserve">
6033,00/1,18/5,74*1,02</t>
    </r>
  </si>
  <si>
    <t>Стоимость: Радиатор стальной панельный высотой 500мм Purmo Compact                    C22-500-900</t>
  </si>
  <si>
    <r>
      <t>1052,35</t>
    </r>
    <r>
      <rPr>
        <i/>
        <sz val="5"/>
        <rFont val="Arial"/>
        <family val="2"/>
        <charset val="204"/>
      </rPr>
      <t xml:space="preserve">
6988,00/1,18/5,74*1,02</t>
    </r>
  </si>
  <si>
    <t>Стоимость: Радиатор стальной панельный высотой 500мм Purmo Compact                C22-500-1100</t>
  </si>
  <si>
    <r>
      <t>1141,8</t>
    </r>
    <r>
      <rPr>
        <i/>
        <sz val="5"/>
        <rFont val="Arial"/>
        <family val="2"/>
        <charset val="204"/>
      </rPr>
      <t xml:space="preserve">
7582,00/1,18/5,74*1,02</t>
    </r>
  </si>
  <si>
    <t>Прайс лист от 14.05.15  (стр.8)</t>
  </si>
  <si>
    <t>Стоимость: Радиатор стальной панельный высотой 500мм Purmo Compact               C22-500-1200</t>
  </si>
  <si>
    <r>
      <t>1219,51</t>
    </r>
    <r>
      <rPr>
        <i/>
        <sz val="5"/>
        <rFont val="Arial"/>
        <family val="2"/>
        <charset val="204"/>
      </rPr>
      <t xml:space="preserve">
8098,00/1,18/5,74*1,02</t>
    </r>
  </si>
  <si>
    <t>ТЕР18-03-001-03</t>
  </si>
  <si>
    <r>
      <t>Установка конвекторов</t>
    </r>
    <r>
      <rPr>
        <i/>
        <sz val="7"/>
        <rFont val="Arial"/>
        <family val="2"/>
        <charset val="204"/>
      </rPr>
      <t xml:space="preserve">
1 509,46 = 18 396,46 - 100 x 168,87</t>
    </r>
  </si>
  <si>
    <t>1. 301-0420</t>
  </si>
  <si>
    <t>Конвекторы отопительные типа АККОРД с креплениями без кожуха</t>
  </si>
  <si>
    <t>100
0,5</t>
  </si>
  <si>
    <t>Прайс лист от 14.05.15 (стр.9)</t>
  </si>
  <si>
    <t>Стоимость: Конвектор электрический NOBO C4E05 Nordic</t>
  </si>
  <si>
    <r>
      <t>1005,96</t>
    </r>
    <r>
      <rPr>
        <i/>
        <sz val="5"/>
        <rFont val="Arial"/>
        <family val="2"/>
        <charset val="204"/>
      </rPr>
      <t xml:space="preserve">
6680,00/1,18/5,74*1,02</t>
    </r>
  </si>
  <si>
    <t>Прайс лист от 14.05.15 (стр.10)</t>
  </si>
  <si>
    <t>Стоимость:Клапан терморегулятора ф 15 RA-N и термостат RA-2940</t>
  </si>
  <si>
    <r>
      <t>386,5</t>
    </r>
    <r>
      <rPr>
        <i/>
        <sz val="5"/>
        <rFont val="Arial"/>
        <family val="2"/>
        <charset val="204"/>
      </rPr>
      <t xml:space="preserve">
2175,00/5,74*1,02</t>
    </r>
  </si>
  <si>
    <t>Стоимость:Кран шаровой с накидной гайкой и нипелем американка ф 15</t>
  </si>
  <si>
    <r>
      <t>83,7</t>
    </r>
    <r>
      <rPr>
        <i/>
        <sz val="5"/>
        <rFont val="Arial"/>
        <family val="2"/>
        <charset val="204"/>
      </rPr>
      <t xml:space="preserve">
471,00/5,74*1,02</t>
    </r>
  </si>
  <si>
    <t>1
4</t>
  </si>
  <si>
    <t>Окраска металлических огрунтованных поверхностей эмалью ПФ-115 (2 слоя)</t>
  </si>
  <si>
    <t>Итого по разделу 2 Отопление.</t>
  </si>
  <si>
    <t xml:space="preserve">                           Раздел 3. Вентиляция.</t>
  </si>
  <si>
    <t>ТЕР20-06-002-01 прим.</t>
  </si>
  <si>
    <t>Установка вентиляционная</t>
  </si>
  <si>
    <r>
      <t>48</t>
    </r>
    <r>
      <rPr>
        <i/>
        <sz val="9"/>
        <rFont val="Arial"/>
        <family val="2"/>
        <charset val="204"/>
      </rPr>
      <t xml:space="preserve">
О</t>
    </r>
  </si>
  <si>
    <t>Прайс лист от 14.05.15 (стр.11)</t>
  </si>
  <si>
    <t>Стоимость: Вентиляционная установка VS-10-R-S/H/S-T</t>
  </si>
  <si>
    <r>
      <t>39110,58</t>
    </r>
    <r>
      <rPr>
        <i/>
        <sz val="5"/>
        <rFont val="Arial"/>
        <family val="2"/>
        <charset val="204"/>
      </rPr>
      <t xml:space="preserve">
166474,00/1,18/3,76*1,012*1,03</t>
    </r>
  </si>
  <si>
    <t>ТЕР20-06-006-01 прим.</t>
  </si>
  <si>
    <t>Установка воздухонагревателей</t>
  </si>
  <si>
    <t>1 воздухонагреватель</t>
  </si>
  <si>
    <t>Прайс лист от 18.05.15 (стр.12)</t>
  </si>
  <si>
    <t>Стоимость: Воздухонагреватель  электрический канальный СВ125-0,6</t>
  </si>
  <si>
    <r>
      <t>2186,77</t>
    </r>
    <r>
      <rPr>
        <i/>
        <sz val="5"/>
        <rFont val="Arial"/>
        <family val="2"/>
        <charset val="204"/>
      </rPr>
      <t xml:space="preserve">
14521,00/1,18/5,74*1,02</t>
    </r>
  </si>
  <si>
    <t>Стоимость: Воздухонагреватель  электрический канальный СВ160-1,2</t>
  </si>
  <si>
    <r>
      <t>2687,49</t>
    </r>
    <r>
      <rPr>
        <i/>
        <sz val="5"/>
        <rFont val="Arial"/>
        <family val="2"/>
        <charset val="204"/>
      </rPr>
      <t xml:space="preserve">
17846,00/1,18/5,74*1,02</t>
    </r>
  </si>
  <si>
    <t>Установка решеток жалюзийных площадью в свету до 0,5 м2</t>
  </si>
  <si>
    <t>Прайс лист от 14.05.15 (стр.13)</t>
  </si>
  <si>
    <t>Стоимость: Решетка наружная АРН 500х300</t>
  </si>
  <si>
    <r>
      <t>178,45</t>
    </r>
    <r>
      <rPr>
        <i/>
        <sz val="5"/>
        <rFont val="Arial"/>
        <family val="2"/>
        <charset val="204"/>
      </rPr>
      <t xml:space="preserve">
1185,00/1,18/5,74*1,02</t>
    </r>
  </si>
  <si>
    <t>Установка клапанов огнезадерживающих периметром до 1600 мм</t>
  </si>
  <si>
    <t>Прайс лист от 19.05.15 (стр.14)</t>
  </si>
  <si>
    <t>Стоимость:клапан огнезадерживающий с электроприводом с обратной пружиной       КПУ-1Н-НО-300х200</t>
  </si>
  <si>
    <r>
      <t>1919,01</t>
    </r>
    <r>
      <rPr>
        <i/>
        <sz val="5"/>
        <rFont val="Arial"/>
        <family val="2"/>
        <charset val="204"/>
      </rPr>
      <t xml:space="preserve">
12743,00/1,18/5,74*1,02</t>
    </r>
  </si>
  <si>
    <t>Прайс лист от 14.05.15 (стр.15)</t>
  </si>
  <si>
    <t>Стоимость: Диффузор универсальный         ДПУ-М, Ду-125</t>
  </si>
  <si>
    <r>
      <t>21,84</t>
    </r>
    <r>
      <rPr>
        <i/>
        <sz val="5"/>
        <rFont val="Arial"/>
        <family val="2"/>
        <charset val="204"/>
      </rPr>
      <t xml:space="preserve">
145,00/1,18/5,74*1,02</t>
    </r>
  </si>
  <si>
    <t>Стоимость: Диффузор универсальный        ДПУ-М, Ду-160</t>
  </si>
  <si>
    <r>
      <t>28,31</t>
    </r>
    <r>
      <rPr>
        <i/>
        <sz val="5"/>
        <rFont val="Arial"/>
        <family val="2"/>
        <charset val="204"/>
      </rPr>
      <t xml:space="preserve">
188,00/1,18/5,74*1,02</t>
    </r>
  </si>
  <si>
    <t>ТЕР20-01-001-01 прим.</t>
  </si>
  <si>
    <t>Прокладка воздуховодов  гибких диаметром до 200 мм</t>
  </si>
  <si>
    <t>ТСЦ-301-0159</t>
  </si>
  <si>
    <t>Воздуховоды алюминиевые гибкие гофрированные  диаметром до 200 мм</t>
  </si>
  <si>
    <t>Прокладка воздуховодов из листовой, оцинкованной стали и алюминия класса Н (нормальные) толщиной 0,5 мм, диаметром до 200 мм</t>
  </si>
  <si>
    <t>ТСЦ-301-1786</t>
  </si>
  <si>
    <t>Воздуховоды из оцинкованной стали толщиной 0,5 мм, диаметром до 200 мм</t>
  </si>
  <si>
    <t>ТСЦ-301-1792 прим.</t>
  </si>
  <si>
    <t>Воздуховоды из оцинкованной стали толщиной 0,5 мм, диаметром до 800 мм</t>
  </si>
  <si>
    <t>ТСЦ-301-0475</t>
  </si>
  <si>
    <t>Крепления для воздуховодов подвески СТД6208, СТД6209, СТД6210</t>
  </si>
  <si>
    <t>ТЕРм11-03-001-01 прим.</t>
  </si>
  <si>
    <t>Регулятор температуры.</t>
  </si>
  <si>
    <t>Прайс лист от 18.05.15 (стр.16)</t>
  </si>
  <si>
    <t>Стоимость: Регулятор температуры Pulser</t>
  </si>
  <si>
    <r>
      <t>909,58</t>
    </r>
    <r>
      <rPr>
        <i/>
        <sz val="5"/>
        <rFont val="Arial"/>
        <family val="2"/>
        <charset val="204"/>
      </rPr>
      <t xml:space="preserve">
6040,00/1,18/5,74*1,02</t>
    </r>
  </si>
  <si>
    <r>
      <t>Изоляция плоских и криволинейных поверхностей</t>
    </r>
    <r>
      <rPr>
        <i/>
        <sz val="7"/>
        <rFont val="Arial"/>
        <family val="2"/>
        <charset val="204"/>
      </rPr>
      <t xml:space="preserve">
385,00 = 933,25 - 1,24 x 442,14</t>
    </r>
  </si>
  <si>
    <t>1. 104-0012</t>
  </si>
  <si>
    <t>Маты прошивные из минеральной ваты без обкладок М-125 (ГОСТ 21880-86), толщина 60 мм</t>
  </si>
  <si>
    <t>1,24
0,0868</t>
  </si>
  <si>
    <t>Прайс лист от 18.05.15 (стр.17)</t>
  </si>
  <si>
    <t>Стоимость: Утеплитель K-Flex ST ALU толщина 20 мм</t>
  </si>
  <si>
    <r>
      <t>235,04</t>
    </r>
    <r>
      <rPr>
        <i/>
        <sz val="5"/>
        <rFont val="Arial"/>
        <family val="2"/>
        <charset val="204"/>
      </rPr>
      <t xml:space="preserve">
1560,74/1,18/5,74*1,02</t>
    </r>
  </si>
  <si>
    <t>ТСЦ-301-1746 прим.</t>
  </si>
  <si>
    <t>Лючок питометражный</t>
  </si>
  <si>
    <t>Итого по разделу 3 Вентиляция.</t>
  </si>
  <si>
    <t xml:space="preserve">                           Раздел 4. Система П-2</t>
  </si>
  <si>
    <r>
      <t>71</t>
    </r>
    <r>
      <rPr>
        <i/>
        <sz val="9"/>
        <rFont val="Arial"/>
        <family val="2"/>
        <charset val="204"/>
      </rPr>
      <t xml:space="preserve">
О</t>
    </r>
  </si>
  <si>
    <t>Стоимость: Вентиляционная установка      VS-10-R-S/H/S-T</t>
  </si>
  <si>
    <t>Стоимость: Решетка наружная АРН 600х300</t>
  </si>
  <si>
    <r>
      <t>203,3</t>
    </r>
    <r>
      <rPr>
        <i/>
        <sz val="5"/>
        <rFont val="Arial"/>
        <family val="2"/>
        <charset val="204"/>
      </rPr>
      <t xml:space="preserve">
1350,00/1,18/5,74*1,02</t>
    </r>
  </si>
  <si>
    <t>Стоимость:клапан огнезадерживающий с электроприводом с обратной пружиной         КПУ-1Н-НО-300х200</t>
  </si>
  <si>
    <t>ТЕР20-02-003-10</t>
  </si>
  <si>
    <r>
      <t>Установка решеток жалюзийных стальных  регулирующих, размер 150х150 мм</t>
    </r>
    <r>
      <rPr>
        <i/>
        <sz val="7"/>
        <rFont val="Arial"/>
        <family val="2"/>
        <charset val="204"/>
      </rPr>
      <t xml:space="preserve">
17,35 = 21,90 - 0,02 x 227,29</t>
    </r>
  </si>
  <si>
    <t>1. 301-0602</t>
  </si>
  <si>
    <t>Решетки щелевые регулирующие марка Р-150, размер 150х150 мм</t>
  </si>
  <si>
    <t>0,02
0,08</t>
  </si>
  <si>
    <t>Прайс лист от 14.05.15 (стр.18)</t>
  </si>
  <si>
    <t>Стоимость: Решетка с регулятором расхода АМР 150х150</t>
  </si>
  <si>
    <r>
      <t>238,54</t>
    </r>
    <r>
      <rPr>
        <i/>
        <sz val="5"/>
        <rFont val="Arial"/>
        <family val="2"/>
        <charset val="204"/>
      </rPr>
      <t xml:space="preserve">
1584,00/1,18/5,74*1,02</t>
    </r>
  </si>
  <si>
    <t>ТЕР20-02-003-11</t>
  </si>
  <si>
    <r>
      <t>Установка решеток жалюзийных стальных регулирующих, размер 200х200 мм</t>
    </r>
    <r>
      <rPr>
        <i/>
        <sz val="7"/>
        <rFont val="Arial"/>
        <family val="2"/>
        <charset val="204"/>
      </rPr>
      <t xml:space="preserve">
17,35 = 23,92 - 0,04 x 164,22</t>
    </r>
  </si>
  <si>
    <t>1. 301-0603</t>
  </si>
  <si>
    <t>Решетки щелевые регулирующие марка Р-200, размер 200х200 мм</t>
  </si>
  <si>
    <t>0,04
0,04</t>
  </si>
  <si>
    <t>Стоимость:Решетка с регулятором расхода АМР 200х200</t>
  </si>
  <si>
    <r>
      <t>305,86</t>
    </r>
    <r>
      <rPr>
        <i/>
        <sz val="5"/>
        <rFont val="Arial"/>
        <family val="2"/>
        <charset val="204"/>
      </rPr>
      <t xml:space="preserve">
2031,00/1,18/5,74*1,02</t>
    </r>
  </si>
  <si>
    <t>ТЕР20-02-005-01</t>
  </si>
  <si>
    <t>Установка  клапанов воздушных  с ручным приводом диаметром до 250 мм</t>
  </si>
  <si>
    <t>Прайс лист от 19.05.15 (стр.19)</t>
  </si>
  <si>
    <t>Стоимость: Клапан регулирующий КВК с  ручным приводом КВК-125 Р</t>
  </si>
  <si>
    <r>
      <t>81,32</t>
    </r>
    <r>
      <rPr>
        <i/>
        <sz val="5"/>
        <rFont val="Arial"/>
        <family val="2"/>
        <charset val="204"/>
      </rPr>
      <t xml:space="preserve">
540,00/1,18/5,74*1,02</t>
    </r>
  </si>
  <si>
    <t>Стоимость: Клапан регулирующий КВК с  ручным приводом КВК-160 М</t>
  </si>
  <si>
    <r>
      <t>121,98</t>
    </r>
    <r>
      <rPr>
        <i/>
        <sz val="5"/>
        <rFont val="Arial"/>
        <family val="2"/>
        <charset val="204"/>
      </rPr>
      <t xml:space="preserve">
810,00/1,18/5,74*1,02</t>
    </r>
  </si>
  <si>
    <t>ТЕР20-01-001-09</t>
  </si>
  <si>
    <t>Прокладка воздуховодов из листовой, оцинкованной стали и алюминия класса Н (нормальные) толщиной 0,7 мм, периметром 900 мм</t>
  </si>
  <si>
    <t>ТСЦ-301-1793</t>
  </si>
  <si>
    <t>Воздуховоды из оцинкованной стали толщиной 0,7 мм, периметром до 1000 мм</t>
  </si>
  <si>
    <t>ТЕР20-01-001-11</t>
  </si>
  <si>
    <t>Прокладка воздуховодов из листовой, оцинкованной стали и алюминия класса Н (нормальные) толщиной 0,7 мм, периметром до 2400 мм</t>
  </si>
  <si>
    <t>ТСЦ-301-1795</t>
  </si>
  <si>
    <t>Воздуховоды из оцинкованной стали толщиной 0,7 мм, периметром от 1700 до 4000 мм</t>
  </si>
  <si>
    <t>1,24
0,1265</t>
  </si>
  <si>
    <t>Итого по разделу 4 Система П-2</t>
  </si>
  <si>
    <t xml:space="preserve">                           Раздел 5. Система П-3</t>
  </si>
  <si>
    <r>
      <t>96</t>
    </r>
    <r>
      <rPr>
        <i/>
        <sz val="9"/>
        <rFont val="Arial"/>
        <family val="2"/>
        <charset val="204"/>
      </rPr>
      <t xml:space="preserve">
О</t>
    </r>
  </si>
  <si>
    <t>Стоимость: Вентиляционная установка     VS-10-R-S/H/S-T</t>
  </si>
  <si>
    <t>ТЕР20-06-005-01</t>
  </si>
  <si>
    <t>Установка фильтров</t>
  </si>
  <si>
    <t>1 фильтр</t>
  </si>
  <si>
    <t>Прайс лист от 14.05.15 (стр.20)</t>
  </si>
  <si>
    <t>Стоимость: Фильтр карманный FFR</t>
  </si>
  <si>
    <r>
      <t>939,7</t>
    </r>
    <r>
      <rPr>
        <i/>
        <sz val="5"/>
        <rFont val="Arial"/>
        <family val="2"/>
        <charset val="204"/>
      </rPr>
      <t xml:space="preserve">
6239.95/1,18/5,74*1,02</t>
    </r>
  </si>
  <si>
    <t>Стоимость: Решетка наружная АРН 400х200</t>
  </si>
  <si>
    <r>
      <t>115,81</t>
    </r>
    <r>
      <rPr>
        <i/>
        <sz val="5"/>
        <rFont val="Arial"/>
        <family val="2"/>
        <charset val="204"/>
      </rPr>
      <t xml:space="preserve">
769.00/1,18/5,74*1,02</t>
    </r>
  </si>
  <si>
    <t>ТЕР20-02-004-15 прим.</t>
  </si>
  <si>
    <t>Установка клапанов огнезадерживающих</t>
  </si>
  <si>
    <t>Стоимость:клапан огнезадерживающий с электроприводом с обратной пружиной        КПУ-1Н-НО-200</t>
  </si>
  <si>
    <r>
      <t>1922,48</t>
    </r>
    <r>
      <rPr>
        <i/>
        <sz val="5"/>
        <rFont val="Arial"/>
        <family val="2"/>
        <charset val="204"/>
      </rPr>
      <t xml:space="preserve">
12766,00/1,18/5,74*1,02</t>
    </r>
  </si>
  <si>
    <t>Стоимость: Диффузор универсальный      ДПУ-М, Ду-160</t>
  </si>
  <si>
    <t>1,24
0,0397</t>
  </si>
  <si>
    <t>Итого по разделу 5 Система П-3</t>
  </si>
  <si>
    <t xml:space="preserve">                           Раздел 6. Система В-1</t>
  </si>
  <si>
    <t>ТЕР20-03-001-01</t>
  </si>
  <si>
    <t>Установка вентиляторов  массой до 0,05 т</t>
  </si>
  <si>
    <t>Прайс лист от 19.05.15 (стр.21)</t>
  </si>
  <si>
    <t>Стоимость:Вентилятор канальный            RVK125 E2</t>
  </si>
  <si>
    <r>
      <t>1117,77</t>
    </r>
    <r>
      <rPr>
        <i/>
        <sz val="5"/>
        <rFont val="Arial"/>
        <family val="2"/>
        <charset val="204"/>
      </rPr>
      <t xml:space="preserve">
7422,43/1,18/5,74*1,02</t>
    </r>
  </si>
  <si>
    <t>Прайс лист от 19.05.15 (стр.22)</t>
  </si>
  <si>
    <t>Стоимость:Вставка гибкая FK125</t>
  </si>
  <si>
    <r>
      <t>71,86</t>
    </r>
    <r>
      <rPr>
        <i/>
        <sz val="5"/>
        <rFont val="Arial"/>
        <family val="2"/>
        <charset val="204"/>
      </rPr>
      <t xml:space="preserve">
477,16/1,18/5,74*1,02</t>
    </r>
  </si>
  <si>
    <t>Стоимость:клапан огнезадерживающий с электроприводом с обратной пружиной           КПУ-1Н-НО-100</t>
  </si>
  <si>
    <r>
      <t>1907,42</t>
    </r>
    <r>
      <rPr>
        <i/>
        <sz val="5"/>
        <rFont val="Arial"/>
        <family val="2"/>
        <charset val="204"/>
      </rPr>
      <t xml:space="preserve">
12666,00/1,18/5,74*1,02</t>
    </r>
  </si>
  <si>
    <t>Стоимость: Диффузор универсальный        ДПУ-М, Ду-100</t>
  </si>
  <si>
    <r>
      <t>18,82</t>
    </r>
    <r>
      <rPr>
        <i/>
        <sz val="5"/>
        <rFont val="Arial"/>
        <family val="2"/>
        <charset val="204"/>
      </rPr>
      <t xml:space="preserve">
125,00/1,18/5,74*1,02</t>
    </r>
  </si>
  <si>
    <t>Стоимость: Диффузор универсальный    ДПУ-М, Ду-125</t>
  </si>
  <si>
    <t>ТЕР20-01-002-07 прим.</t>
  </si>
  <si>
    <t>Прокладка воздуховодов из листовой оцинкованной стали и алюминия класса П (плотные) толщиной 0,8 мм, диаметром  до 560 мм</t>
  </si>
  <si>
    <t>ТСЦ-301-1791 прим.</t>
  </si>
  <si>
    <t>Воздуховоды из оцинкованной стали толщиной 0,8 мм, диаметром  до 560 мм</t>
  </si>
  <si>
    <t>ТЕР26-01-054-03 прим.</t>
  </si>
  <si>
    <r>
      <t>Оклеивание поверхности изоляции фольгированным рулонным материалом МБОР по клеящей строительной смеси "Плазас"</t>
    </r>
    <r>
      <rPr>
        <i/>
        <sz val="7"/>
        <rFont val="Arial"/>
        <family val="2"/>
        <charset val="204"/>
      </rPr>
      <t xml:space="preserve">
985,04 = 3 516,32 - 0,024 x 16 220,00 - 0,12 x 17 850,00</t>
    </r>
  </si>
  <si>
    <t>1. 101-1838</t>
  </si>
  <si>
    <t>Клей ПВА</t>
  </si>
  <si>
    <t>0,024
0,0005</t>
  </si>
  <si>
    <t>2. 104-0088</t>
  </si>
  <si>
    <t>Ткань стеклянная конструкционная марки Т-10, Т-10п</t>
  </si>
  <si>
    <t>0,12
0,0026</t>
  </si>
  <si>
    <t>Прайс лист от 06.05.15 (стр.23)</t>
  </si>
  <si>
    <t>Стоимость матов  базальтовых огнезащитных фольгированных МБОР (в том числе "Плазас" расход 0,7/м2)</t>
  </si>
  <si>
    <r>
      <t>49,2</t>
    </r>
    <r>
      <rPr>
        <i/>
        <sz val="5"/>
        <rFont val="Arial"/>
        <family val="2"/>
        <charset val="204"/>
      </rPr>
      <t xml:space="preserve">
326,70/1,18/5,74*1,02</t>
    </r>
  </si>
  <si>
    <t>Установка зонтов над шахтами из листовой стали круглого сечения диаметром до 200 мм</t>
  </si>
  <si>
    <t>Зонты вентиляционных систем из листовой оцинкованной стали, круглые, диаметром шахты до 200 мм</t>
  </si>
  <si>
    <t>Итого по разделу 6 Система В-1</t>
  </si>
  <si>
    <t xml:space="preserve">                           Раздел 7. Система В-2</t>
  </si>
  <si>
    <t>Установка вентиляторов радиальных массой до 0,05 т</t>
  </si>
  <si>
    <t>Стоимость:Вентилятор канальный KVO125</t>
  </si>
  <si>
    <r>
      <t>2572,65</t>
    </r>
    <r>
      <rPr>
        <i/>
        <sz val="5"/>
        <rFont val="Arial"/>
        <family val="2"/>
        <charset val="204"/>
      </rPr>
      <t xml:space="preserve">
17083,38/1,18/5,74*1,02</t>
    </r>
  </si>
  <si>
    <t>Прайс лист от 19.05.15 (стр.24)</t>
  </si>
  <si>
    <t>Стоимость:Клапан обратный КВО-125М</t>
  </si>
  <si>
    <r>
      <t>115,05</t>
    </r>
    <r>
      <rPr>
        <i/>
        <sz val="5"/>
        <rFont val="Arial"/>
        <family val="2"/>
        <charset val="204"/>
      </rPr>
      <t xml:space="preserve">
764,00/1,18/5,74*1,02</t>
    </r>
  </si>
  <si>
    <t>Стоимость: Диффузор универсальный ДПУ-М, Ду-125</t>
  </si>
  <si>
    <t>ТЕР20-02-014-01</t>
  </si>
  <si>
    <t>Установка шумоглушителей вентиляционных трубчатых круглого сечения</t>
  </si>
  <si>
    <t>Стоимость:Шумоглушитель канальный LDC125-600</t>
  </si>
  <si>
    <r>
      <t>505,66</t>
    </r>
    <r>
      <rPr>
        <i/>
        <sz val="5"/>
        <rFont val="Arial"/>
        <family val="2"/>
        <charset val="204"/>
      </rPr>
      <t xml:space="preserve">
3357,77/1,18/5,74*1,02</t>
    </r>
  </si>
  <si>
    <t>1,24
0,0099</t>
  </si>
  <si>
    <t>Установка зонтов над шахтами из листовой стали круглого сечения диаметром  до 200 мм</t>
  </si>
  <si>
    <t>Итого по разделу 7 Система В-2</t>
  </si>
  <si>
    <t xml:space="preserve">                           Раздел 8. Система В-3</t>
  </si>
  <si>
    <t>Стоимость:Вентилятор канальный KVO160</t>
  </si>
  <si>
    <r>
      <t>5943,7</t>
    </r>
    <r>
      <rPr>
        <i/>
        <sz val="5"/>
        <rFont val="Arial"/>
        <family val="2"/>
        <charset val="204"/>
      </rPr>
      <t xml:space="preserve">
39468,50/1,18/5,74*1,02</t>
    </r>
  </si>
  <si>
    <t>Стоимость:Вставка гибкая FK160</t>
  </si>
  <si>
    <r>
      <t>82,5</t>
    </r>
    <r>
      <rPr>
        <i/>
        <sz val="5"/>
        <rFont val="Arial"/>
        <family val="2"/>
        <charset val="204"/>
      </rPr>
      <t xml:space="preserve">
547,85/1,18/5,74*1,02</t>
    </r>
  </si>
  <si>
    <t>Стоимость:Клапан обратный КВО-160М</t>
  </si>
  <si>
    <r>
      <t>133,73</t>
    </r>
    <r>
      <rPr>
        <i/>
        <sz val="5"/>
        <rFont val="Arial"/>
        <family val="2"/>
        <charset val="204"/>
      </rPr>
      <t xml:space="preserve">
888,00/1,18/5,74*1,02</t>
    </r>
  </si>
  <si>
    <t>Стоимость: Диффузор универсальный     ДПУ-М, Ду-125</t>
  </si>
  <si>
    <t>Стоимость:Шумоглушитель канальный LDC160-600</t>
  </si>
  <si>
    <r>
      <t>585,5</t>
    </r>
    <r>
      <rPr>
        <i/>
        <sz val="5"/>
        <rFont val="Arial"/>
        <family val="2"/>
        <charset val="204"/>
      </rPr>
      <t xml:space="preserve">
3887,94/1,18/5,74*1,02</t>
    </r>
  </si>
  <si>
    <t>0,024
0,0006</t>
  </si>
  <si>
    <t>0,12
0,0032</t>
  </si>
  <si>
    <t>Стоимость матов  базальтовых огнезащитных фольгированных МБОР         (в том числе "Плазас" расход 0,7/м2)</t>
  </si>
  <si>
    <t>1,24
0,0124</t>
  </si>
  <si>
    <t>Итого по разделу 8 Система В-3</t>
  </si>
  <si>
    <t xml:space="preserve">                           Раздел 9. Система В-4</t>
  </si>
  <si>
    <t>Стоимость:Вентилятор канальный        RVK160 E2</t>
  </si>
  <si>
    <r>
      <t>1312,94</t>
    </r>
    <r>
      <rPr>
        <i/>
        <sz val="5"/>
        <rFont val="Arial"/>
        <family val="2"/>
        <charset val="204"/>
      </rPr>
      <t xml:space="preserve">
8718,41/1,18/5,74*1,02</t>
    </r>
  </si>
  <si>
    <t>Стоимость:клапан огнезадерживающий с электроприводом с обратной пружиной          КПУ-1Н-НО-100</t>
  </si>
  <si>
    <r>
      <t>1907,42</t>
    </r>
    <r>
      <rPr>
        <i/>
        <sz val="5"/>
        <rFont val="Arial"/>
        <family val="2"/>
        <charset val="204"/>
      </rPr>
      <t xml:space="preserve">
12666/1,18/5,74*1,02</t>
    </r>
  </si>
  <si>
    <t>Стоимость: Диффузор универсальный    ДПУ-М, Ду-100</t>
  </si>
  <si>
    <t>0,12
0,003</t>
  </si>
  <si>
    <t>Итого по разделу 9 Система В-4</t>
  </si>
  <si>
    <t xml:space="preserve">                           Раздел 10. Система В-5</t>
  </si>
  <si>
    <t>Стоимость:Вентилятор канальный         RVK125 E2</t>
  </si>
  <si>
    <t>Стоимость: Клапан регулирующий  с  ручным приводом КВК-125 М</t>
  </si>
  <si>
    <r>
      <t>120,63</t>
    </r>
    <r>
      <rPr>
        <i/>
        <sz val="5"/>
        <rFont val="Arial"/>
        <family val="2"/>
        <charset val="204"/>
      </rPr>
      <t xml:space="preserve">
801,00/1,18/5,74*1,02</t>
    </r>
  </si>
  <si>
    <t>0,12
0,0025</t>
  </si>
  <si>
    <t>Итого по разделу 10 Система В-5</t>
  </si>
  <si>
    <t xml:space="preserve">                           Раздел 11. Система В-6</t>
  </si>
  <si>
    <r>
      <t>221</t>
    </r>
    <r>
      <rPr>
        <i/>
        <sz val="9"/>
        <rFont val="Arial"/>
        <family val="2"/>
        <charset val="204"/>
      </rPr>
      <t xml:space="preserve">
О</t>
    </r>
  </si>
  <si>
    <t>Стоимость:Вентилятор кухонный радиальный КВТ200Е4</t>
  </si>
  <si>
    <r>
      <t>23514</t>
    </r>
    <r>
      <rPr>
        <i/>
        <sz val="5"/>
        <rFont val="Arial"/>
        <family val="2"/>
        <charset val="204"/>
      </rPr>
      <t xml:space="preserve">
99554,86/1,18/3,74*1,012*1,03</t>
    </r>
  </si>
  <si>
    <t>Стоимость:Вставка гибкая термостойкая ASF 200</t>
  </si>
  <si>
    <r>
      <t>603,24</t>
    </r>
    <r>
      <rPr>
        <i/>
        <sz val="5"/>
        <rFont val="Arial"/>
        <family val="2"/>
        <charset val="204"/>
      </rPr>
      <t xml:space="preserve">
4005,76/1,18/5,74*1,02</t>
    </r>
  </si>
  <si>
    <t>Стоимость:Кожух для защиты двигателя от атмосферных осадков WSD1</t>
  </si>
  <si>
    <r>
      <t>452,43</t>
    </r>
    <r>
      <rPr>
        <i/>
        <sz val="5"/>
        <rFont val="Arial"/>
        <family val="2"/>
        <charset val="204"/>
      </rPr>
      <t xml:space="preserve">
3004,32/1,18/5,74*1,02</t>
    </r>
  </si>
  <si>
    <t>Стоимость:Коллектор жира для вентилятора ALS-KBT</t>
  </si>
  <si>
    <r>
      <t>1233,1</t>
    </r>
    <r>
      <rPr>
        <i/>
        <sz val="5"/>
        <rFont val="Arial"/>
        <family val="2"/>
        <charset val="204"/>
      </rPr>
      <t xml:space="preserve">
8188,24/1,18/5,74*1,02</t>
    </r>
  </si>
  <si>
    <t>Стоимость:Кронштейн для крепления вентилятора WBK 225/280</t>
  </si>
  <si>
    <r>
      <t>1321,81</t>
    </r>
    <r>
      <rPr>
        <i/>
        <sz val="5"/>
        <rFont val="Arial"/>
        <family val="2"/>
        <charset val="204"/>
      </rPr>
      <t xml:space="preserve">
8777,32/1,18/5,74*1,02</t>
    </r>
  </si>
  <si>
    <t>Стоимость: Клапан регулирующий с  ручным приводом КВК-160М</t>
  </si>
  <si>
    <t>0,02
0,02</t>
  </si>
  <si>
    <t>Воздуховоды из оцинкованной стали толщиной 0,5 мм, периметром до 1000 мм</t>
  </si>
  <si>
    <t>1,24
0,744</t>
  </si>
  <si>
    <t>Прайс лист от 19.05.15 (стр.25)</t>
  </si>
  <si>
    <t>Стоимость: Плиты минераловатные  ROCKWOOL Tex Mat, толщина 40 мм</t>
  </si>
  <si>
    <r>
      <t>456,45</t>
    </r>
    <r>
      <rPr>
        <i/>
        <sz val="5"/>
        <rFont val="Arial"/>
        <family val="2"/>
        <charset val="204"/>
      </rPr>
      <t xml:space="preserve">
3031,00/1,18/5,74*1,02</t>
    </r>
  </si>
  <si>
    <t>ТЕР16-07-001-02</t>
  </si>
  <si>
    <t>20
20</t>
  </si>
  <si>
    <t>2
2</t>
  </si>
  <si>
    <t>1
1</t>
  </si>
  <si>
    <t>Установка решеток</t>
  </si>
  <si>
    <t>Прайс лист от 19.05.15 (стр.26)</t>
  </si>
  <si>
    <t>Стоимость: Решетка наружная инерционная АГС 300х300</t>
  </si>
  <si>
    <r>
      <t>200,74</t>
    </r>
    <r>
      <rPr>
        <i/>
        <sz val="5"/>
        <rFont val="Arial"/>
        <family val="2"/>
        <charset val="204"/>
      </rPr>
      <t xml:space="preserve">
1333,00/1,18/5,74*1,02</t>
    </r>
  </si>
  <si>
    <t>Итого по разделу 11 Система В-6</t>
  </si>
  <si>
    <t xml:space="preserve">                           Раздел 12. Система В-7</t>
  </si>
  <si>
    <t>Прайс лист от 19.05.15             (стр.21-стр.22)</t>
  </si>
  <si>
    <t>Стоимость:Вентилятор канальный         RVK100 E2</t>
  </si>
  <si>
    <r>
      <t>1108,9</t>
    </r>
    <r>
      <rPr>
        <i/>
        <sz val="5"/>
        <rFont val="Arial"/>
        <family val="2"/>
        <charset val="204"/>
      </rPr>
      <t xml:space="preserve">
7363,53/1,18/5,74*1,02</t>
    </r>
  </si>
  <si>
    <t>Стоимость:Вставка гибкая FK100</t>
  </si>
  <si>
    <r>
      <t>70,97</t>
    </r>
    <r>
      <rPr>
        <i/>
        <sz val="5"/>
        <rFont val="Arial"/>
        <family val="2"/>
        <charset val="204"/>
      </rPr>
      <t xml:space="preserve">
471,27/1,18/5,74*1,02</t>
    </r>
  </si>
  <si>
    <t>0,024
0,0004</t>
  </si>
  <si>
    <t>0,12
0,002</t>
  </si>
  <si>
    <t>Итого по разделу 12 Система В-7</t>
  </si>
  <si>
    <t xml:space="preserve">                           Раздел 13. Система В-8</t>
  </si>
  <si>
    <t>Стоимость:Вентилятор канальный          RVK125 E2</t>
  </si>
  <si>
    <t>Стоимость:Клапан огнезадерживающий с электроприводом с обратной пружиной       КПУ-1Н-НО-100</t>
  </si>
  <si>
    <t>Стоимость матов  базальтовых огнезащитных фольгированных МБОР          (в том числе "Плазас" расход 0,7/м2)</t>
  </si>
  <si>
    <t>Итого по разделу 13 Система В-8</t>
  </si>
  <si>
    <t xml:space="preserve">                           Раздел 14. Система В-9</t>
  </si>
  <si>
    <t>Стоимость:Вентилятор канальный          KVO 160М</t>
  </si>
  <si>
    <t>Стоимость: Диффузор универсальный          ДПУ-М, Ду-125</t>
  </si>
  <si>
    <t>Стоимость:Шумоглушитель канальный LDC160-900</t>
  </si>
  <si>
    <r>
      <t>771,79</t>
    </r>
    <r>
      <rPr>
        <i/>
        <sz val="5"/>
        <rFont val="Arial"/>
        <family val="2"/>
        <charset val="204"/>
      </rPr>
      <t xml:space="preserve">
5125,01/1,18/5,74*1,02</t>
    </r>
  </si>
  <si>
    <t>Итого по разделу 14 Система В-9</t>
  </si>
  <si>
    <t xml:space="preserve">                           Раздел 15. Система В-10</t>
  </si>
  <si>
    <t>Стоимость:клапан огнезадерживающий с электроприводом с обратной пружиной        КПУ-1Н-НО-100</t>
  </si>
  <si>
    <t>Стоимость: Диффузор универсальный        ДПУ-М, Ду-125</t>
  </si>
  <si>
    <t>Итого по разделу 15 Система В-10</t>
  </si>
  <si>
    <t xml:space="preserve">                           Раздел 16. Система ВЕ-1</t>
  </si>
  <si>
    <t>Стоимость:клапан огнезадерживающий с электроприводом с обратной пружиной         КПУ-1Н-НО-160</t>
  </si>
  <si>
    <t>Прайс лист от 14.05.15 (стр.27)</t>
  </si>
  <si>
    <t>Стоимость:Решетка с неподвижными жалюзи сечением АМН 200х200</t>
  </si>
  <si>
    <r>
      <t>53,46</t>
    </r>
    <r>
      <rPr>
        <i/>
        <sz val="5"/>
        <rFont val="Arial"/>
        <family val="2"/>
        <charset val="204"/>
      </rPr>
      <t xml:space="preserve">
355,00/1,18/5,74*1,02</t>
    </r>
  </si>
  <si>
    <t>Итого по разделу 16 Система ВЕ-1</t>
  </si>
  <si>
    <t xml:space="preserve">                           Раздел 17. Система ВЕ-2; ВЕ-3</t>
  </si>
  <si>
    <t>0,024
0,001</t>
  </si>
  <si>
    <t>0,12
0,005</t>
  </si>
  <si>
    <t>Итого по разделу 17 Система ВЕ-2; ВЕ-3</t>
  </si>
  <si>
    <t xml:space="preserve">   Районный к-т 4,3%  (Поз. 1, 3, 7, 9, 11-13, 16, 18, 25, 33, 39, 41-42, 44, 47, 49, 52, 54, 58, 60, 62, 70, 72, 74, 76, 78, 80, 83, 85, 87, 89, 95, 97, 99, 101, 105, 107, 113, 115, 117, 121, 123, 132, 134, 136, 138, 141, 143, 145, 156, 158, 160, 162, 165, 167, 169, 180, 182, 184, 186, 190, 192, 201, 203, 205, 207, 209, 218, 220, 222, 227, 229, 231, 233, 238, 240, 242, 244, 246, 248, 256, 258, 260, 262, 266, 268, 277, 279, 281, 283, 286, 288, 290, 301, 303, 305, 307, 310, 312, 320, 322, 324, 326, 334, 336, 338, 346, 21, 67, 92, 110, 129, 151, 153, 175, 177, 198, 215, 236, 254, 274, 296, 298, 318, 332, 344, 23, 45-46, 126-128, 148-150, 172-174, 195-197, 212-214, 251-253, 271-273, 293-295, 315-317, 329-331, 341-343, 19, 65)</t>
  </si>
  <si>
    <t xml:space="preserve">   Испытание систем вентиляции и кондиционирования. (п. 1.20.19 Тех.часть) ОЗП=1,05; ЭМ=1,05; ЗПМ=1,05; ТЗ=1,05; ТЗМ=1,05  (Поз. 47, 49, 52, 54, 58, 60, 62, 70, 72, 74, 76, 78, 80, 83, 85, 87, 89, 95, 97, 99, 101, 105, 107, 113, 115, 117, 121, 123, 132, 134, 136, 138, 141, 143, 145, 156, 158, 160, 162, 165, 167, 169, 180, 182, 184, 186, 190, 192, 201, 203, 205, 207, 209, 218, 220, 222, 227, 229, 231, 233, 238, 240, 242, 244, 246, 248, 256, 258, 260, 262, 266, 268, 277, 279, 281, 283, 286, 288, 290, 301, 303, 305, 307, 310, 312, 320, 322, 324, 326, 334, 336, 338, 346)</t>
  </si>
  <si>
    <t xml:space="preserve">   Испытание систем отопления. (п. 1.18.16 Тех.часть) ОЗП=1,03; ЭМ=1,03; ЗПМ=1,03; ТЗ=1,03; ТЗМ=1,03  (Поз. 1, 3, 7, 9, 11-13, 16, 18, 25, 33, 39, 41-42, 44)</t>
  </si>
  <si>
    <t xml:space="preserve">   80% ФОТ (от 39)  (Поз. 19, 65)</t>
  </si>
  <si>
    <t xml:space="preserve">   90% ФОТ (от 395)  (Поз. 23, 45-46, 126-128, 148-150, 172-174, 195-197, 212-214, 251-253, 271-273, 293-295, 315-317, 329-331, 341-343)</t>
  </si>
  <si>
    <t xml:space="preserve">   100% ФОТ (от 434)  (Поз. 21, 67, 92, 110, 129, 151, 153, 175, 177, 198, 215, 236, 254, 274, 296, 298, 318, 332, 344)</t>
  </si>
  <si>
    <t xml:space="preserve">   128% ФОТ (от 8204)  (Поз. 1, 3, 7, 9, 11-13, 16, 18, 25, 33, 39, 41-42, 44, 47, 49, 52, 54, 58, 60, 62, 70, 72, 74, 76, 78, 80, 83, 85, 87, 89, 95, 97, 99, 101, 105, 107, 113, 115, 117, 121, 123, 132, 134, 136, 138, 141, 143, 145, 156, 158, 160, 162, 165, 167, 169, 180, 182, 184, 186, 190, 192, 201, 203, 205, 207, 209, 218, 220, 222, 227, 229, 231, 233, 238, 240, 242, 244, 246, 248, 256, 258, 260, 262, 266, 268, 277, 279, 281, 283, 286, 288, 290, 301, 303, 305, 307, 310, 312, 320, 322, 324, 326, 334, 336, 338, 346)</t>
  </si>
  <si>
    <t xml:space="preserve">   60% ФОТ (от 39)  (Поз. 19, 65)</t>
  </si>
  <si>
    <t xml:space="preserve">   70% ФОТ (от 829)  (Поз. 21, 67, 92, 110, 129, 151, 153, 175, 177, 198, 215, 236, 254, 274, 296, 298, 318, 332, 344, 23, 45-46, 126-128, 148-150, 172-174, 195-197, 212-214, 251-253, 271-273, 293-295, 315-317, 329-331, 341-343)</t>
  </si>
  <si>
    <t xml:space="preserve">   83% ФОТ (от 8204)  (Поз. 1, 3, 7, 9, 11-13, 16, 18, 25, 33, 39, 41-42, 44, 47, 49, 52, 54, 58, 60, 62, 70, 72, 74, 76, 78, 80, 83, 85, 87, 89, 95, 97, 99, 101, 105, 107, 113, 115, 117, 121, 123, 132, 134, 136, 138, 141, 143, 145, 156, 158, 160, 162, 165, 167, 169, 180, 182, 184, 186, 190, 192, 201, 203, 205, 207, 209, 218, 220, 222, 227, 229, 231, 233, 238, 240, 242, 244, 246, 248, 256, 258, 260, 262, 266, 268, 277, 279, 281, 283, 286, 288, 290, 301, 303, 305, 307, 310, 312, 320, 322, 324, 326, 334, 336, 338, 346)</t>
  </si>
  <si>
    <t>2. К=3,76 - индекс перевода в I квартале из базисных цен 2001г. в текущие на оборудование (прил. №5 к Письму Минстроя России от 06.02.2015 N 3004-ЛС/08)</t>
  </si>
  <si>
    <t>20.05.15г.</t>
  </si>
  <si>
    <t>Раздел: Отопление и вентиляция</t>
  </si>
  <si>
    <r>
      <t>ЛОКАЛЬНЫЙ СМЕТНЫЙ РАСЧЕТ №</t>
    </r>
    <r>
      <rPr>
        <b/>
        <sz val="10"/>
        <rFont val="Times New Roman"/>
        <family val="1"/>
        <charset val="204"/>
      </rPr>
      <t xml:space="preserve"> 25832</t>
    </r>
  </si>
  <si>
    <r>
      <t>кинологическом городке воинской части 3275.</t>
    </r>
    <r>
      <rPr>
        <b/>
        <sz val="10"/>
        <rFont val="Arial"/>
        <family val="2"/>
        <charset val="204"/>
      </rPr>
      <t xml:space="preserve"> Раздел: Водопровод и канализация.</t>
    </r>
  </si>
  <si>
    <r>
      <t>Основание:</t>
    </r>
    <r>
      <rPr>
        <b/>
        <sz val="10"/>
        <rFont val="Arial"/>
        <family val="2"/>
        <charset val="204"/>
      </rPr>
      <t xml:space="preserve"> Проект № 2014/06-06-У-1-ВК</t>
    </r>
  </si>
  <si>
    <t>___________________________57,917</t>
  </si>
  <si>
    <t>___________________________7,231</t>
  </si>
  <si>
    <t>_______________________________________________________________________________________________476,08</t>
  </si>
  <si>
    <t xml:space="preserve">                           Раздел 1. Хозяйственно-питьевой водопровод</t>
  </si>
  <si>
    <t xml:space="preserve">                           Водомерный узел № 1 холодной воды</t>
  </si>
  <si>
    <t>1. 301-3165</t>
  </si>
  <si>
    <t>Счетчики (водомеры) крыльчатые диаметром 32 мм</t>
  </si>
  <si>
    <t>Прайс лист от 12.05.15 (стр.1)</t>
  </si>
  <si>
    <t>Стоимость: Счетчик холодной воды крыльчатый, марка СКБи-20</t>
  </si>
  <si>
    <r>
      <t>888,5</t>
    </r>
    <r>
      <rPr>
        <i/>
        <sz val="5"/>
        <rFont val="Arial"/>
        <family val="2"/>
        <charset val="204"/>
      </rPr>
      <t xml:space="preserve">
5900,00/1,18/5,74*1,02</t>
    </r>
  </si>
  <si>
    <t>Установка затворов на трубопроводах из стальных труб диаметром до 50 мм</t>
  </si>
  <si>
    <t>Стоимость: Дисковый затвор ф 50 VP 80</t>
  </si>
  <si>
    <r>
      <t>509,61</t>
    </r>
    <r>
      <rPr>
        <i/>
        <sz val="5"/>
        <rFont val="Arial"/>
        <family val="2"/>
        <charset val="204"/>
      </rPr>
      <t xml:space="preserve">
3384,03/1,18/5,74*1,02</t>
    </r>
  </si>
  <si>
    <t>Прайс лист от 12.05.15 (стр.2)</t>
  </si>
  <si>
    <t>Стоимость: Клапан запорный муфтовый ф15, 15Б1бк</t>
  </si>
  <si>
    <r>
      <t>19,17</t>
    </r>
    <r>
      <rPr>
        <i/>
        <sz val="5"/>
        <rFont val="Arial"/>
        <family val="2"/>
        <charset val="204"/>
      </rPr>
      <t xml:space="preserve">
127,30/1,18/5,74*1,02</t>
    </r>
  </si>
  <si>
    <t>ТЕР18-06-007-01</t>
  </si>
  <si>
    <t>Установка фильтров диаметром до 25 мм</t>
  </si>
  <si>
    <t>ТСЦ-302-1233</t>
  </si>
  <si>
    <t>Соединения на сгоне стальные: переходы, диаметром до 50 мм</t>
  </si>
  <si>
    <t>ТЕР15-04-030-04</t>
  </si>
  <si>
    <t>Масляная окраска металлических  труб диаметром менее 50 мм, количество окрасок 2</t>
  </si>
  <si>
    <r>
      <t>Установка кранов поливочных диаметром до 25 мм</t>
    </r>
    <r>
      <rPr>
        <i/>
        <sz val="7"/>
        <rFont val="Arial"/>
        <family val="2"/>
        <charset val="204"/>
      </rPr>
      <t xml:space="preserve">
5,02 = 879,66 - 20 x 40,82 - 2 x 7,20 - 1 x 43,84</t>
    </r>
  </si>
  <si>
    <t>20
80</t>
  </si>
  <si>
    <t>2
8</t>
  </si>
  <si>
    <t>Прайс лист от 12.05.15 (стр.3)</t>
  </si>
  <si>
    <t>Стоимость: Клапан запорный муфтовый ф 25, 15Б1бк</t>
  </si>
  <si>
    <r>
      <t>43,67</t>
    </r>
    <r>
      <rPr>
        <i/>
        <sz val="5"/>
        <rFont val="Arial"/>
        <family val="2"/>
        <charset val="204"/>
      </rPr>
      <t xml:space="preserve">
290,00/1,18/5,74*1,02</t>
    </r>
  </si>
  <si>
    <t>ТСЦ-301-0609</t>
  </si>
  <si>
    <t>Рукава резинотканевые напорно-всасывающие для воды давлением 1 МПа (10 кгс/см2), диаметром 32 мм</t>
  </si>
  <si>
    <t>ТСЦ-302-1483</t>
  </si>
  <si>
    <t>Кран шаровой В-В размером 1/2"</t>
  </si>
  <si>
    <t>ТСЦ-301-0607</t>
  </si>
  <si>
    <t>Рукава резинотканевые напорно-всасывающие для воды давлением 1 МПа (10 кгс/см2), диаметром 20 мм</t>
  </si>
  <si>
    <r>
      <t>Установка смесителей</t>
    </r>
    <r>
      <rPr>
        <i/>
        <sz val="7"/>
        <rFont val="Arial"/>
        <family val="2"/>
        <charset val="204"/>
      </rPr>
      <t xml:space="preserve">
112,27 = 1 246,07 - 10 x 113,38</t>
    </r>
  </si>
  <si>
    <t>1. 301-1527</t>
  </si>
  <si>
    <t>Смесители латунный с гальванопокрытием для мойки настольный, с верхней камерой смешения</t>
  </si>
  <si>
    <t>10
3</t>
  </si>
  <si>
    <t>ТСЦ-301-0629 прим.</t>
  </si>
  <si>
    <t>Смесители ф 15 с резьбой на конце 1/2"</t>
  </si>
  <si>
    <t>Прайс лист от 12.05.15 (стр.4)</t>
  </si>
  <si>
    <t>Стоимость: Вентиль из полипропилена Внт 20</t>
  </si>
  <si>
    <r>
      <t>15,27</t>
    </r>
    <r>
      <rPr>
        <i/>
        <sz val="5"/>
        <rFont val="Arial"/>
        <family val="2"/>
        <charset val="204"/>
      </rPr>
      <t xml:space="preserve">
101,40/1,18/5,74*1,02</t>
    </r>
  </si>
  <si>
    <t>Стоимость: Вентиль из полипропилена Внт 25</t>
  </si>
  <si>
    <r>
      <t>17,62</t>
    </r>
    <r>
      <rPr>
        <i/>
        <sz val="5"/>
        <rFont val="Arial"/>
        <family val="2"/>
        <charset val="204"/>
      </rPr>
      <t xml:space="preserve">
117,00/1,18/5,74*1,02</t>
    </r>
  </si>
  <si>
    <t>ТЕР16-04-002-01</t>
  </si>
  <si>
    <r>
      <t>Прокладка трубопроводов водоснабжения из напорных полиэтиленовых труб низкого давления среднего типа наружным диаметром 20 мм</t>
    </r>
    <r>
      <rPr>
        <i/>
        <sz val="7"/>
        <rFont val="Arial"/>
        <family val="2"/>
        <charset val="204"/>
      </rPr>
      <t xml:space="preserve">
4 230,69 = 4 717,86 - 8,99 x 54,19</t>
    </r>
  </si>
  <si>
    <t>1. 507-0622</t>
  </si>
  <si>
    <t>Трубы напорные из полиэтилена низкого давления тяжелого типа, наружным диаметром 20 мм</t>
  </si>
  <si>
    <t>8,99
4,315</t>
  </si>
  <si>
    <t>Прайс лист от 12.05.15 (стр.5)</t>
  </si>
  <si>
    <t>Стоимость: Труба напорная полипропиленовая PN 20 20</t>
  </si>
  <si>
    <r>
      <t>3,67</t>
    </r>
    <r>
      <rPr>
        <i/>
        <sz val="5"/>
        <rFont val="Arial"/>
        <family val="2"/>
        <charset val="204"/>
      </rPr>
      <t xml:space="preserve">
24,40/1,18/5,74*1,02</t>
    </r>
  </si>
  <si>
    <t>ТЕР16-04-002-02</t>
  </si>
  <si>
    <r>
      <t>Прокладка трубопроводов водоснабжения из напорных полиэтиленовых труб низкого давления среднего типа наружным диаметром 25 мм</t>
    </r>
    <r>
      <rPr>
        <i/>
        <sz val="7"/>
        <rFont val="Arial"/>
        <family val="2"/>
        <charset val="204"/>
      </rPr>
      <t xml:space="preserve">
3 075,45 = 3 663,51 - 9,29 x 63,30</t>
    </r>
  </si>
  <si>
    <t>1. 507-0588</t>
  </si>
  <si>
    <t>Трубы напорные из полиэтилена низкого давления среднего типа, наружным диаметром 25 мм</t>
  </si>
  <si>
    <t>9,29
4,181</t>
  </si>
  <si>
    <t>Стоимость: Труба напорная полипропиленовая PN 20 25</t>
  </si>
  <si>
    <r>
      <t>6,25</t>
    </r>
    <r>
      <rPr>
        <i/>
        <sz val="5"/>
        <rFont val="Arial"/>
        <family val="2"/>
        <charset val="204"/>
      </rPr>
      <t xml:space="preserve">
41,50/1,18/5,74*1,02</t>
    </r>
  </si>
  <si>
    <t>ТЕР16-04-002-03</t>
  </si>
  <si>
    <r>
      <t>Прокладка трубопроводов водоснабжения из напорных полиэтиленовых труб низкого давления среднего типа наружным диаметром 32 мм</t>
    </r>
    <r>
      <rPr>
        <i/>
        <sz val="7"/>
        <rFont val="Arial"/>
        <family val="2"/>
        <charset val="204"/>
      </rPr>
      <t xml:space="preserve">
2 304,16 = 3 066,66 - 9,38 x 81,29</t>
    </r>
  </si>
  <si>
    <t>1. 507-0589</t>
  </si>
  <si>
    <t>Трубы напорные из полиэтилена низкого давления среднего типа, наружным диаметром 32 мм</t>
  </si>
  <si>
    <t>9,38
1,313</t>
  </si>
  <si>
    <r>
      <t>10,5</t>
    </r>
    <r>
      <rPr>
        <i/>
        <sz val="5"/>
        <rFont val="Arial"/>
        <family val="2"/>
        <charset val="204"/>
      </rPr>
      <t xml:space="preserve">
69,70/1,18/5,74*1,02</t>
    </r>
  </si>
  <si>
    <t>ТЕР16-04-002-05</t>
  </si>
  <si>
    <r>
      <t>Прокладка трубопроводов водоснабжения из напорных полиэтиленовых труб низкого давления среднего типа наружным диаметром 50 мм</t>
    </r>
    <r>
      <rPr>
        <i/>
        <sz val="7"/>
        <rFont val="Arial"/>
        <family val="2"/>
        <charset val="204"/>
      </rPr>
      <t xml:space="preserve">
3 581,08 = 5 227,97 - 9,46 x 174,09</t>
    </r>
  </si>
  <si>
    <t>1. 507-0591</t>
  </si>
  <si>
    <t>Трубы напорные из полиэтилена низкого давления среднего типа, наружным диаметром 50 мм</t>
  </si>
  <si>
    <t>9,46
1,892</t>
  </si>
  <si>
    <t>Стоимость: Труба напорная полипропиленовая PN 20 50</t>
  </si>
  <si>
    <r>
      <t>25,65</t>
    </r>
    <r>
      <rPr>
        <i/>
        <sz val="5"/>
        <rFont val="Arial"/>
        <family val="2"/>
        <charset val="204"/>
      </rPr>
      <t xml:space="preserve">
170,30/1,18/5,74*1,02</t>
    </r>
  </si>
  <si>
    <r>
      <t>Изоляция трубопроводов цилиндрами и полуцилиндрами</t>
    </r>
    <r>
      <rPr>
        <i/>
        <sz val="7"/>
        <rFont val="Arial"/>
        <family val="2"/>
        <charset val="204"/>
      </rPr>
      <t xml:space="preserve">
453,87 = 2 429,78 - 0,039 x 17 616,25 - 1,032 x 1 248,91</t>
    </r>
  </si>
  <si>
    <t>0,039
0,0148</t>
  </si>
  <si>
    <t>1,032
0,3922</t>
  </si>
  <si>
    <t>ТСЦ-101-3325</t>
  </si>
  <si>
    <t>Пергамин кровельный марки П-300</t>
  </si>
  <si>
    <t>ТСЦ-104-1310</t>
  </si>
  <si>
    <t>Цилиндры минераловатные кашированные алюминиевой фольгой толщиной 30 мм, диаметром до 54 мм (ROCKWOOL)</t>
  </si>
  <si>
    <t>ТСЦ-104-8102</t>
  </si>
  <si>
    <t>Стеклопластик рулонный марки РСТ 120 шириной 1м</t>
  </si>
  <si>
    <t xml:space="preserve">  Итого по разделу 1 Хозяйственно-питьевой водопровод</t>
  </si>
  <si>
    <t xml:space="preserve">                           Раздел 2. Горячее водоснабжение.</t>
  </si>
  <si>
    <t>8,99
4,585</t>
  </si>
  <si>
    <t>Итого по разделу 2 Горячее водоснабжение.</t>
  </si>
  <si>
    <t xml:space="preserve">                           Раздел 3. Бытовая канализация.</t>
  </si>
  <si>
    <r>
      <t>Установка унитазов с бачком непосредственно присоединенным</t>
    </r>
    <r>
      <rPr>
        <i/>
        <sz val="7"/>
        <rFont val="Arial"/>
        <family val="2"/>
        <charset val="204"/>
      </rPr>
      <t xml:space="preserve">
648,15 = 5 639,05 - 10 x 499,09</t>
    </r>
  </si>
  <si>
    <t>1. 301-1521</t>
  </si>
  <si>
    <t>Унитаз-компакт «Комфорт»</t>
  </si>
  <si>
    <t>10
4</t>
  </si>
  <si>
    <t>ТСЦ-301-0906</t>
  </si>
  <si>
    <t>Унитазы полуфарфоровые и фарфоровые УНТ, УНТП и УНТП1 тарельчатые с сиденьем и креплением, с прямым или косым выпуском без цельноотлитой полочки</t>
  </si>
  <si>
    <t>ТСЦ-101-2450</t>
  </si>
  <si>
    <t>Манжеты резиновые к унитазу</t>
  </si>
  <si>
    <t>Установка умывальников одиночных с подводкой холодной и горячей воды</t>
  </si>
  <si>
    <t>ТСЦ-301-0644</t>
  </si>
  <si>
    <t>Умывальники полуфарфоровые и фарфоровые с смесителем с нижней камерой смешивания, кронштейнами, сифоном бутылочным латунным и выпуском, овальные со скрытыми установочными поверхностями без спинки размером 400-500х300х135 мм</t>
  </si>
  <si>
    <t>1. 301-0539</t>
  </si>
  <si>
    <t>Поддоны душевые</t>
  </si>
  <si>
    <t>ТСЦ-301-0540</t>
  </si>
  <si>
    <t>Поддоны душевые эмалированные стальные мелкие ПМС-2 с чугунным сифоном, латунным выпуском</t>
  </si>
  <si>
    <t>ТСЦ-301-0617 прим.</t>
  </si>
  <si>
    <t>Смесители общие для ванн и умывальников с душевой сеткой на гибком шланге</t>
  </si>
  <si>
    <t>ТЕР17-01-005-03</t>
  </si>
  <si>
    <r>
      <t>Установка моек для мытья уборочного инвентаря</t>
    </r>
    <r>
      <rPr>
        <i/>
        <sz val="7"/>
        <rFont val="Arial"/>
        <family val="2"/>
        <charset val="204"/>
      </rPr>
      <t xml:space="preserve">
354,42 = 3 587,62 - 10 x 323,32</t>
    </r>
  </si>
  <si>
    <t>1. 301-1551</t>
  </si>
  <si>
    <t>Мойки для мытья уборочного инвентаря</t>
  </si>
  <si>
    <t>ТСЦ-301-0493</t>
  </si>
  <si>
    <t>Мойки из нержавеющей стали на одно отделение с одной круглой или прямоугольной чашей, со сливной доской, с креплениями МНДЦ, МНДКЦ со смесителем с пластмассовым бутылочным сифоном, латунным выпуском</t>
  </si>
  <si>
    <r>
      <t>Прокладка трубопроводов канализации из полиэтиленовых труб высокой плотности диаметром 50 мм</t>
    </r>
    <r>
      <rPr>
        <i/>
        <sz val="7"/>
        <rFont val="Arial"/>
        <family val="2"/>
        <charset val="204"/>
      </rPr>
      <t xml:space="preserve">
978,44 = 5 197,98 - 99,8 x 42,28</t>
    </r>
  </si>
  <si>
    <t>1. 302-3339</t>
  </si>
  <si>
    <t>Трубопроводы канализации из полиэтиленовых труб высокой плотности с гильзами, диаметром 50 мм</t>
  </si>
  <si>
    <t>99,8
22,95</t>
  </si>
  <si>
    <t>Прайс лист от 12.05.15 (стр.6)</t>
  </si>
  <si>
    <t>Стоимость: Труба канализационные полипропиленовые РР 50 L=1000</t>
  </si>
  <si>
    <r>
      <t>6,32</t>
    </r>
    <r>
      <rPr>
        <i/>
        <sz val="5"/>
        <rFont val="Arial"/>
        <family val="2"/>
        <charset val="204"/>
      </rPr>
      <t xml:space="preserve">
42,00/1,18/5,74*1,02</t>
    </r>
  </si>
  <si>
    <r>
      <t>Прокладка трубопроводов канализации из полиэтиленовых труб высокой плотности диаметром 100 мм</t>
    </r>
    <r>
      <rPr>
        <i/>
        <sz val="7"/>
        <rFont val="Arial"/>
        <family val="2"/>
        <charset val="204"/>
      </rPr>
      <t xml:space="preserve">
1 062,92 = 8 610,79 - 99,8 x 75,63</t>
    </r>
  </si>
  <si>
    <t>1. 302-3340</t>
  </si>
  <si>
    <t>Трубопроводы канализации из полиэтиленовых труб высокой плотности с гильзами, диаметром 100 мм</t>
  </si>
  <si>
    <t>99,8
14,97</t>
  </si>
  <si>
    <t>Стоимость: Труба канализационные полипропиленовые РР 110 L=1000</t>
  </si>
  <si>
    <r>
      <t>18,22</t>
    </r>
    <r>
      <rPr>
        <i/>
        <sz val="5"/>
        <rFont val="Arial"/>
        <family val="2"/>
        <charset val="204"/>
      </rPr>
      <t xml:space="preserve">
121,00/1,18/5,74*1,02</t>
    </r>
  </si>
  <si>
    <t>ТЕР16-01-002-03</t>
  </si>
  <si>
    <t>Прокладка по стенам зданий и в каналах труб чугунных напорных раструбных диаметром 100 мм</t>
  </si>
  <si>
    <t>100 м труб</t>
  </si>
  <si>
    <t>Итого по разделу 3 Бытовая канализация.</t>
  </si>
  <si>
    <t xml:space="preserve">                           Раздел 4. Производственная канализация.</t>
  </si>
  <si>
    <t>Смесители общие для ванн и умывальников  с душевой сеткой на гибком шланге</t>
  </si>
  <si>
    <t>ТЕРр65-6-3 прим.</t>
  </si>
  <si>
    <r>
      <t>Установка сифонов.</t>
    </r>
    <r>
      <rPr>
        <i/>
        <sz val="7"/>
        <rFont val="Arial"/>
        <family val="2"/>
        <charset val="204"/>
      </rPr>
      <t xml:space="preserve">
2 312,79 = 4 692,79 - 100 x 23,80</t>
    </r>
  </si>
  <si>
    <t>100 приборов</t>
  </si>
  <si>
    <t>1. 301-1515</t>
  </si>
  <si>
    <t>Сифон чугунный двухоборотный асфальтированный</t>
  </si>
  <si>
    <t>100
3</t>
  </si>
  <si>
    <t>Прайс лист от 13.05.15 (стр.7)</t>
  </si>
  <si>
    <t>Стоимость:Сифон для венной</t>
  </si>
  <si>
    <r>
      <t>50</t>
    </r>
    <r>
      <rPr>
        <i/>
        <sz val="5"/>
        <rFont val="Arial"/>
        <family val="2"/>
        <charset val="204"/>
      </rPr>
      <t xml:space="preserve">
332,00/1,18/5,74*1,02</t>
    </r>
  </si>
  <si>
    <t>ТЕР17-01-001-22</t>
  </si>
  <si>
    <t>Установка трапов диаметром 50 мм</t>
  </si>
  <si>
    <t>Установка трапов диаметром 100 мм</t>
  </si>
  <si>
    <t>99,8
11,98</t>
  </si>
  <si>
    <t>Итого по разделу 4 Производственная канализация.</t>
  </si>
  <si>
    <t xml:space="preserve">   Районный к-т 4,3%  (Поз. 1, 3-4, 7, 9-11, 14, 19, 24, 26, 28, 30, 33, 39, 42-43, 47, 50, 52, 54, 56, 58, 60, 62, 65, 69-71, 73, 34, 67)</t>
  </si>
  <si>
    <t xml:space="preserve">   100% ФОТ (от 96)  (Поз. 34)</t>
  </si>
  <si>
    <t xml:space="preserve">   103% ФОТ (от 30)  (Поз. 67)</t>
  </si>
  <si>
    <t xml:space="preserve">   105% ФОТ (от 7)  (Поз. 13)</t>
  </si>
  <si>
    <t xml:space="preserve">   128% ФОТ (от 7098)  (Поз. 1, 3-4, 7, 9-11, 14, 19, 24, 26, 28, 30, 33, 39, 42-43, 47, 50, 52, 54, 56, 58, 60, 62, 65, 69-71, 73)</t>
  </si>
  <si>
    <t xml:space="preserve">   55% ФОТ (от 7)  (Поз. 13)</t>
  </si>
  <si>
    <t xml:space="preserve">   60% ФОТ (от 30)  (Поз. 67)</t>
  </si>
  <si>
    <t xml:space="preserve">   70% ФОТ (от 96)  (Поз. 34)</t>
  </si>
  <si>
    <t xml:space="preserve">   83% ФОТ (от 7098)  (Поз. 1, 3-4, 7, 9-11, 14, 19, 24, 26, 28, 30, 33, 39, 42-43, 47, 50, 52, 54, 56, 58, 60, 62, 65, 69-71, 73)</t>
  </si>
  <si>
    <t xml:space="preserve">  Внутренние санитарно-технические работы: смена труб, санитарно-технических приборов и другие работы (ремонтно-строительные)</t>
  </si>
  <si>
    <t>14.05.15г.</t>
  </si>
  <si>
    <t>Раздел: Водопровод и канализация.</t>
  </si>
  <si>
    <r>
      <t>ЛОКАЛЬНЫЙ СМЕТНЫЙ РАСЧЕТ №</t>
    </r>
    <r>
      <rPr>
        <b/>
        <sz val="10"/>
        <rFont val="Times New Roman"/>
        <family val="1"/>
        <charset val="204"/>
      </rPr>
      <t xml:space="preserve"> 25833</t>
    </r>
  </si>
  <si>
    <r>
      <t>городке воинской части 3275.</t>
    </r>
    <r>
      <rPr>
        <b/>
        <sz val="10"/>
        <rFont val="Arial"/>
        <family val="2"/>
        <charset val="204"/>
      </rPr>
      <t xml:space="preserve"> Раздел: Наружные сети водопровода и канализации</t>
    </r>
  </si>
  <si>
    <r>
      <t>Основание:</t>
    </r>
    <r>
      <rPr>
        <b/>
        <sz val="10"/>
        <rFont val="Arial"/>
        <family val="2"/>
        <charset val="204"/>
      </rPr>
      <t xml:space="preserve"> Проект № 2014/06-06-У-1-НВК</t>
    </r>
  </si>
  <si>
    <t>___________________________74,795</t>
  </si>
  <si>
    <t>___________________________8,200</t>
  </si>
  <si>
    <t>_______________________________________________________________________________________________523,74</t>
  </si>
  <si>
    <t xml:space="preserve">                           Раздел 1. Хозяйственно-питьевой водопровод.</t>
  </si>
  <si>
    <t xml:space="preserve">                           Земляные работы.</t>
  </si>
  <si>
    <r>
      <t>Перевозка грузов автомобилями-самосвалами грузоподъемностью 10 т, работающих вне карьера, на расстояние: до 5 км I класс груза</t>
    </r>
    <r>
      <rPr>
        <i/>
        <sz val="7"/>
        <rFont val="Arial"/>
        <family val="2"/>
        <charset val="204"/>
      </rPr>
      <t xml:space="preserve">
(ОП п.1.1.9Поясные коэффициенты к сметным ценам на перевозку грузов автомобильным транспортом: Свердловская область ПЗ=1,1 (ОЗП=1,1; ЭМ=1,1; ЗПМ=1,1; МАТ=1,1))</t>
    </r>
  </si>
  <si>
    <t xml:space="preserve">                           В-1</t>
  </si>
  <si>
    <t>ТЕР16-05-002-01</t>
  </si>
  <si>
    <t>Установка вентилей, задвижек, затворов, клапанов обратных, кранов проходных на трубопроводах из чугунных напорных фланцевых труб диаметром до 65 мм</t>
  </si>
  <si>
    <t>Стоимость: Дисковый затвор ф 50 VP50</t>
  </si>
  <si>
    <r>
      <t>512,77</t>
    </r>
    <r>
      <rPr>
        <i/>
        <sz val="5"/>
        <rFont val="Arial"/>
        <family val="2"/>
        <charset val="204"/>
      </rPr>
      <t xml:space="preserve">
3405,00/1,18/5,74*1,02</t>
    </r>
  </si>
  <si>
    <t>ТЕР23-01-001-01</t>
  </si>
  <si>
    <t>Устройство основания под трубопроводы песчаного</t>
  </si>
  <si>
    <t>10 м3 основания</t>
  </si>
  <si>
    <t>ТЕР22-01-021-02</t>
  </si>
  <si>
    <r>
      <t>Укладка трубопроводов из полиэтиленовых труб диаметром 65 мм</t>
    </r>
    <r>
      <rPr>
        <i/>
        <sz val="7"/>
        <rFont val="Arial"/>
        <family val="2"/>
        <charset val="204"/>
      </rPr>
      <t xml:space="preserve">
5 411,63 = 31 824,14 - 101 x 261,51</t>
    </r>
  </si>
  <si>
    <t>1. 507-0592</t>
  </si>
  <si>
    <t>Трубы напорные из полиэтилена низкого давления среднего типа, наружным диаметром 63 мм</t>
  </si>
  <si>
    <t>101
6,06</t>
  </si>
  <si>
    <t>Прайс лист от 21.05.15 (стр.2)</t>
  </si>
  <si>
    <t>Стоимость: Труба ПЭ100 SDR17 ф63х3,8</t>
  </si>
  <si>
    <r>
      <t>15,29</t>
    </r>
    <r>
      <rPr>
        <i/>
        <sz val="5"/>
        <rFont val="Arial"/>
        <family val="2"/>
        <charset val="204"/>
      </rPr>
      <t xml:space="preserve">
101,53/1,18/5,74*1,02</t>
    </r>
  </si>
  <si>
    <t>ТЕР22-03-002-01</t>
  </si>
  <si>
    <r>
      <t>Установка полиэтиленовых фасонных частей отводов, колен, патрубков, переходов</t>
    </r>
    <r>
      <rPr>
        <i/>
        <sz val="7"/>
        <rFont val="Arial"/>
        <family val="2"/>
        <charset val="204"/>
      </rPr>
      <t xml:space="preserve">
344,53 = 430,50 - 1 x 85,97</t>
    </r>
  </si>
  <si>
    <t>10 фасонных частей</t>
  </si>
  <si>
    <t>1. 507-0775</t>
  </si>
  <si>
    <t>Соединительная арматура трубопроводов, переход диаметром 90х75 мм</t>
  </si>
  <si>
    <t>1
0,2</t>
  </si>
  <si>
    <t>Прайс лист от 21.05.15 (стр.3)</t>
  </si>
  <si>
    <t>Стоимость: Отвод сварной ПЭ100 SDR17 ф63х3,8</t>
  </si>
  <si>
    <r>
      <t>132,22</t>
    </r>
    <r>
      <rPr>
        <i/>
        <sz val="5"/>
        <rFont val="Arial"/>
        <family val="2"/>
        <charset val="204"/>
      </rPr>
      <t xml:space="preserve">
878,00/1,18/5,74*1,02</t>
    </r>
  </si>
  <si>
    <t>ТЕР22-01-011-07</t>
  </si>
  <si>
    <r>
      <t>Укладка стальных водопроводных труб диаметром 250 мм (футляр)</t>
    </r>
    <r>
      <rPr>
        <i/>
        <sz val="7"/>
        <rFont val="Arial"/>
        <family val="2"/>
        <charset val="204"/>
      </rPr>
      <t xml:space="preserve">
27 686,44 = 403 985,64 - 1004 x 374,80</t>
    </r>
  </si>
  <si>
    <t>1. 103-0196</t>
  </si>
  <si>
    <t>Трубы стальные электросварные прямошовные со снятой фаской из стали марок БСт2кп-БСт4кп и БСт2пс-БСт4пс наружный диаметр 273 мм, толщина стенки 6 мм</t>
  </si>
  <si>
    <t>1004
5,02</t>
  </si>
  <si>
    <t>ТСЦ-103-0197</t>
  </si>
  <si>
    <t>Трубы стальные электросварные прямошовные со снятой фаской из стали марок БСт2кп-БСт4кп и БСт2пс-БСт4пс наружный диаметр 273 мм, толщина стенки 7 мм (футляр)</t>
  </si>
  <si>
    <t>ТЕР22-05-003-01 прим.</t>
  </si>
  <si>
    <t>Протаскивание в футляр полиэтиленовых труб диаметром до 100 мм</t>
  </si>
  <si>
    <t>100 м трубы, уложенной в футляр</t>
  </si>
  <si>
    <t>ТСЦ-507-2584 прим.</t>
  </si>
  <si>
    <t>Кольца центрирующие для труб диаметром до 100 мм</t>
  </si>
  <si>
    <t>ТСЦ-507-2597</t>
  </si>
  <si>
    <t>Манжета предохраняющая для заделки концов кожуха трубопроводов диаметром до 100 мм</t>
  </si>
  <si>
    <t>ТСЦ-507-2611 прим.</t>
  </si>
  <si>
    <t>Укрытие манжет резиновых пластиковое.</t>
  </si>
  <si>
    <t>ТЕР22-06-012-01</t>
  </si>
  <si>
    <r>
      <t>Устройство постоянных бетонных упоров на трубопроводе диаметром до 100 мм</t>
    </r>
    <r>
      <rPr>
        <i/>
        <sz val="7"/>
        <rFont val="Arial"/>
        <family val="2"/>
        <charset val="204"/>
      </rPr>
      <t xml:space="preserve">
453,63 = 685,04 - 0,34 x 680,63</t>
    </r>
  </si>
  <si>
    <t>1. 403-0003</t>
  </si>
  <si>
    <t>Блоки бетонные для стен подвалов на цементном вяжущем сплошные М 100, объемом менее 0,3 м3</t>
  </si>
  <si>
    <t>0,34
0,0204</t>
  </si>
  <si>
    <t>Прайс лист от 21.05.15 (стр.4)</t>
  </si>
  <si>
    <t>Стоимость: Упор наружный вертикальный Ун-1 Серия 3.001.1-3</t>
  </si>
  <si>
    <r>
      <t>1554,77</t>
    </r>
    <r>
      <rPr>
        <i/>
        <sz val="5"/>
        <rFont val="Arial"/>
        <family val="2"/>
        <charset val="204"/>
      </rPr>
      <t xml:space="preserve">
10324,26/1,18/5,74*1,02</t>
    </r>
  </si>
  <si>
    <t>Прайс лист от 21.05.15 (стр.5)</t>
  </si>
  <si>
    <t>Стоимость: Упор наружный вертикальный Уг-1 Серия 3.001.1-3</t>
  </si>
  <si>
    <r>
      <t>473,14</t>
    </r>
    <r>
      <rPr>
        <i/>
        <sz val="5"/>
        <rFont val="Arial"/>
        <family val="2"/>
        <charset val="204"/>
      </rPr>
      <t xml:space="preserve">
3141,82/1,18/5,74*1,02</t>
    </r>
  </si>
  <si>
    <t>ТЕР22-06-005-01</t>
  </si>
  <si>
    <t>Врезка в существующие сети из стальных труб стальных штуцеров (патрубков) диаметром 50 мм</t>
  </si>
  <si>
    <t>1 врезка</t>
  </si>
  <si>
    <t xml:space="preserve">  Итого по разделу 1 Хозяйственно-питьевой водопровод.</t>
  </si>
  <si>
    <t xml:space="preserve">                           Раздел 2. Замена трубопровода.</t>
  </si>
  <si>
    <t xml:space="preserve">                           Разборка</t>
  </si>
  <si>
    <t>ТЕРр65-1-3</t>
  </si>
  <si>
    <t>Разборка трубопроводов из водогазопроводных труб диаметром до 100 мм</t>
  </si>
  <si>
    <t xml:space="preserve">                           Прокладка трубопровода</t>
  </si>
  <si>
    <t>ТЕР16-04-002-08</t>
  </si>
  <si>
    <r>
      <t>Прокладка трубопроводов водоснабжения из напорных полиэтиленовых труб низкого давления среднего типа наружным диаметром 90 мм</t>
    </r>
    <r>
      <rPr>
        <i/>
        <sz val="7"/>
        <rFont val="Arial"/>
        <family val="2"/>
        <charset val="204"/>
      </rPr>
      <t xml:space="preserve">
3 665,96 = 8 070,39 - 9,74 x 452,20</t>
    </r>
  </si>
  <si>
    <t>1. 507-0594</t>
  </si>
  <si>
    <t>Трубы напорные из полиэтилена низкого давления среднего типа, наружным диаметром 90 мм</t>
  </si>
  <si>
    <t>9,74
3,409</t>
  </si>
  <si>
    <t>Стоимость: Труба ПЭ100 SDR17 ф90х5,4</t>
  </si>
  <si>
    <r>
      <t>29,48</t>
    </r>
    <r>
      <rPr>
        <i/>
        <sz val="5"/>
        <rFont val="Arial"/>
        <family val="2"/>
        <charset val="204"/>
      </rPr>
      <t xml:space="preserve">
195,75/1,18/5,74*1,02</t>
    </r>
  </si>
  <si>
    <t>ТЕР16-07-003-08</t>
  </si>
  <si>
    <t>Врезка в действующие внутренние сети трубопроводов отопления и водоснабжения диаметром до 100 мм</t>
  </si>
  <si>
    <t>ТЕР16-07-005-02</t>
  </si>
  <si>
    <t>Гидравлическое испытание трубопроводов систем отопления, водопровода и горячего водоснабжения диаметром до 100 мм</t>
  </si>
  <si>
    <t>0,34
0,0119</t>
  </si>
  <si>
    <t>Итого по разделу 2 Замена трубопровода.</t>
  </si>
  <si>
    <t xml:space="preserve">                           Раздел 3. Хозяйственно-бытовая канализация К-1.</t>
  </si>
  <si>
    <t xml:space="preserve">                           К-1</t>
  </si>
  <si>
    <t>ТЕР22-01-021-05</t>
  </si>
  <si>
    <r>
      <t>Укладка трубопроводов из полиэтиленовых труб диаметром 150 мм</t>
    </r>
    <r>
      <rPr>
        <i/>
        <sz val="7"/>
        <rFont val="Arial"/>
        <family val="2"/>
        <charset val="204"/>
      </rPr>
      <t xml:space="preserve">
8 801,15 = 151 685,85 - 101 x 1 414,70</t>
    </r>
  </si>
  <si>
    <t>1. 507-0598</t>
  </si>
  <si>
    <t>Трубы напорные из полиэтилена низкого давления среднего типа, наружным диаметром 160 мм</t>
  </si>
  <si>
    <t>101
12,93</t>
  </si>
  <si>
    <t>Прайс лист от 05.03.15 (стр.6)</t>
  </si>
  <si>
    <t>Стоимость: Труба ПП двухслойная "ПРОГМА" Ду 160</t>
  </si>
  <si>
    <r>
      <t>95,85</t>
    </r>
    <r>
      <rPr>
        <i/>
        <sz val="5"/>
        <rFont val="Arial"/>
        <family val="2"/>
        <charset val="204"/>
      </rPr>
      <t xml:space="preserve">
636,50/1,18/5,74*1,02</t>
    </r>
  </si>
  <si>
    <t>ТЕР23-04-008-01</t>
  </si>
  <si>
    <t>Присоединение канализационных трубопроводов к существующей сети в грунтах сухих</t>
  </si>
  <si>
    <t>ТСЦ-101-2536</t>
  </si>
  <si>
    <t>Люки чугунные тяжелый</t>
  </si>
  <si>
    <t>Итого по разделу 3 Хозяйственно-бытовая канализация К-1.</t>
  </si>
  <si>
    <t xml:space="preserve">   Районный к-т 4,3%  (Поз. 1, 3, 5, 7, 25, 27, 29, 31, 40, 42, 44, 46, 2, 6, 26, 30, 41, 45, 8, 34, 36-37, 10-11, 13, 15, 17, 21, 24, 33, 38, 47-48, 50-51, 32)</t>
  </si>
  <si>
    <t xml:space="preserve">   74% ФОТ (от 327)  (Поз. 32)</t>
  </si>
  <si>
    <t xml:space="preserve">   80% ФОТ (от 1207)  (Поз. 2, 6, 26, 30, 41, 45)</t>
  </si>
  <si>
    <t xml:space="preserve">   95% ФОТ (от 2474)  (Поз. 1, 3, 5, 7, 25, 27, 29, 31, 40, 42, 44, 46)</t>
  </si>
  <si>
    <t xml:space="preserve">   128% ФОТ (от 949)  (Поз. 8, 34, 36-37)</t>
  </si>
  <si>
    <t xml:space="preserve">   130% ФОТ (от 3243)  (Поз. 10-11, 13, 15, 17, 21, 24, 33, 38, 47-48, 50-51)</t>
  </si>
  <si>
    <t xml:space="preserve">   45% ФОТ (от 1207)  (Поз. 2, 6, 26, 30, 41, 45)</t>
  </si>
  <si>
    <t xml:space="preserve">   50% ФОТ (от 2801)  (Поз. 1, 3, 5, 7, 25, 27, 29, 31, 40, 42, 44, 46, 32)</t>
  </si>
  <si>
    <t xml:space="preserve">   83% ФОТ (от 949)  (Поз. 8, 34, 36-37)</t>
  </si>
  <si>
    <t xml:space="preserve">   89% ФОТ (от 3243)  (Поз. 10-11, 13, 15, 17, 21, 24, 33, 38, 47-48, 50-51)</t>
  </si>
  <si>
    <t xml:space="preserve">  Внутренние санитарно-технические работы: демонтаж и разборка (ремонтно-строительные)</t>
  </si>
  <si>
    <t xml:space="preserve"> Раздел: Наружные сети водопровода и канализации</t>
  </si>
  <si>
    <t>ЛОКАЛЬНЫЙ СМЕТНЫЙ РАСЧЕТ № 25834</t>
  </si>
  <si>
    <t>Раздел: Электроснабжение</t>
  </si>
  <si>
    <t>Основание: Проект№2014/06-06-У-1-ЭС</t>
  </si>
  <si>
    <t>___________________________60,020</t>
  </si>
  <si>
    <t>_______________________________________________________________________________________________0,135</t>
  </si>
  <si>
    <t>_______________________________________________________________________________________________57,565</t>
  </si>
  <si>
    <t>_______________________________________________________________________________________________2,320</t>
  </si>
  <si>
    <t>___________________________4,935</t>
  </si>
  <si>
    <t>_______________________________________________________________________________________________276,39</t>
  </si>
  <si>
    <t>Материалы_________________________________________________37,010</t>
  </si>
  <si>
    <t xml:space="preserve">                           Раздел 1. Демонтажные работы</t>
  </si>
  <si>
    <t>ТЕРм08-03-523-03</t>
  </si>
  <si>
    <r>
      <t>Демонтаж предохранителя, устанавливаемого на изоляционном основании, на ток до 400 А (из силового щита  ЩС-77-5)</t>
    </r>
    <r>
      <rPr>
        <i/>
        <sz val="7"/>
        <rFont val="Arial"/>
        <family val="2"/>
        <charset val="204"/>
      </rPr>
      <t xml:space="preserve">
(Демонтаж оборудования, которое не подлежит дальнейшему использованию (предназначено в лом) без разборки и резки ОЗП=0,3; ЭМ=0,3 к расх.; ЗПМ=0,3; МАТ=0 к расх.; ТЗ=0,3; ТЗМ=0,3)</t>
    </r>
  </si>
  <si>
    <t xml:space="preserve">Итого прямые затраты по разделу с учетом коэффициентов к итогам </t>
  </si>
  <si>
    <t>Итого по разделу 1 Демонтажные работы</t>
  </si>
  <si>
    <t xml:space="preserve">                           Раздел 2. Монтажные работы</t>
  </si>
  <si>
    <t xml:space="preserve">                           Прокладка кабеля</t>
  </si>
  <si>
    <t>ТЕРм08-02-153-01</t>
  </si>
  <si>
    <r>
      <t>Короб (лоток) со стойками и полками для прокладки кабелей до 35 кВ</t>
    </r>
    <r>
      <rPr>
        <i/>
        <sz val="7"/>
        <rFont val="Arial"/>
        <family val="2"/>
        <charset val="204"/>
      </rPr>
      <t xml:space="preserve">
6 620,33 = 6 701,39 - 0,008 x 6 190,38 - 0,004 x 779,46 - 0,00026 x 41 272,77 - 0,0003 x 10 115,00 - 0,00039 x 37 595,67
(1.8.3.ОППри производстве работ на высоте свыше расстояний, указанных в вводных указаниях к разделам сборника: при высоте свыше 2 до 8 м ОЗП=1,05; ТЗ=1,05)</t>
    </r>
  </si>
  <si>
    <t>100 м трассы</t>
  </si>
  <si>
    <r>
      <t>0,8</t>
    </r>
    <r>
      <rPr>
        <i/>
        <sz val="6"/>
        <rFont val="Arial"/>
        <family val="2"/>
        <charset val="204"/>
      </rPr>
      <t xml:space="preserve">
40*2/100</t>
    </r>
  </si>
  <si>
    <t xml:space="preserve"> П/л от 02.01.2015г. лист 1</t>
  </si>
  <si>
    <t>Лоток перфорированный 100х80 L  2000, горячеоцинкованный  (35312HDZ)</t>
  </si>
  <si>
    <r>
      <t>114,9</t>
    </r>
    <r>
      <rPr>
        <i/>
        <sz val="5"/>
        <rFont val="Arial"/>
        <family val="2"/>
        <charset val="204"/>
      </rPr>
      <t xml:space="preserve">
778,25/1,18/5,74</t>
    </r>
  </si>
  <si>
    <t>Крышка на лоток с заземлением осн. 100 L 2000, горячеоцинкованная  (35512HDZ)</t>
  </si>
  <si>
    <r>
      <t>57,81</t>
    </r>
    <r>
      <rPr>
        <i/>
        <sz val="5"/>
        <rFont val="Arial"/>
        <family val="2"/>
        <charset val="204"/>
      </rPr>
      <t xml:space="preserve">
391,55/1,18/5,74</t>
    </r>
  </si>
  <si>
    <t>Угол CDSS 90 вертикальный внеш. переходник лев. осн. 100, HDZ (37022HDZ)</t>
  </si>
  <si>
    <r>
      <t>304,09</t>
    </r>
    <r>
      <rPr>
        <i/>
        <sz val="5"/>
        <rFont val="Arial"/>
        <family val="2"/>
        <charset val="204"/>
      </rPr>
      <t xml:space="preserve">
2059,65/1,18/5,74</t>
    </r>
  </si>
  <si>
    <t>Крышка CDSD/CDSS  90 на угол вертикальный внеш. 100/100, HDZ  (38282HDZ)</t>
  </si>
  <si>
    <r>
      <t>111,89</t>
    </r>
    <r>
      <rPr>
        <i/>
        <sz val="5"/>
        <rFont val="Arial"/>
        <family val="2"/>
        <charset val="204"/>
      </rPr>
      <t xml:space="preserve">
757,83/1,18/5,74</t>
    </r>
  </si>
  <si>
    <t>Угол CPO 90 горизонтальный 90° 100х80, HDZ  (36022HDZ)</t>
  </si>
  <si>
    <r>
      <t>143,82</t>
    </r>
    <r>
      <rPr>
        <i/>
        <sz val="5"/>
        <rFont val="Arial"/>
        <family val="2"/>
        <charset val="204"/>
      </rPr>
      <t xml:space="preserve">
974,15/1,18/5,74</t>
    </r>
  </si>
  <si>
    <t>Крышка CPO 90 на угол горизонтальный 90° осн.       100, HDZ (38002HDZ)</t>
  </si>
  <si>
    <r>
      <t>86,43</t>
    </r>
    <r>
      <rPr>
        <i/>
        <sz val="5"/>
        <rFont val="Arial"/>
        <family val="2"/>
        <charset val="204"/>
      </rPr>
      <t xml:space="preserve">
585,42/1,18/5,74</t>
    </r>
  </si>
  <si>
    <t>П/л от 02.01.2015г. лист 1</t>
  </si>
  <si>
    <t>Пластина PTSE для заземления  (37501)</t>
  </si>
  <si>
    <r>
      <t>8,41</t>
    </r>
    <r>
      <rPr>
        <i/>
        <sz val="5"/>
        <rFont val="Arial"/>
        <family val="2"/>
        <charset val="204"/>
      </rPr>
      <t xml:space="preserve">
56,96/1,18/5,74</t>
    </r>
  </si>
  <si>
    <t>Консоль с опорой ML облегченная осн.100, горячеоцинкованная   (старый код- 34105HDZ, новый код-	BBL4010HDZ)</t>
  </si>
  <si>
    <r>
      <t>64,66</t>
    </r>
    <r>
      <rPr>
        <i/>
        <sz val="5"/>
        <rFont val="Arial"/>
        <family val="2"/>
        <charset val="204"/>
      </rPr>
      <t xml:space="preserve">
437,97/1,18/5,74</t>
    </r>
  </si>
  <si>
    <t>Крепление к стене TM 100 для вертикального монтажа осн.100, горячеоцинкованное (старый код-30690HDZ, новый код-	BMM1010HDZ)</t>
  </si>
  <si>
    <r>
      <t>67,66</t>
    </r>
    <r>
      <rPr>
        <i/>
        <sz val="5"/>
        <rFont val="Arial"/>
        <family val="2"/>
        <charset val="204"/>
      </rPr>
      <t xml:space="preserve">
458,30/1,18/5,74</t>
    </r>
  </si>
  <si>
    <t>Усиленный анкер с болтом М10 (CM461065)</t>
  </si>
  <si>
    <r>
      <t>11,71</t>
    </r>
    <r>
      <rPr>
        <i/>
        <sz val="5"/>
        <rFont val="Arial"/>
        <family val="2"/>
        <charset val="204"/>
      </rPr>
      <t xml:space="preserve">
79,30/1,18/5,74</t>
    </r>
  </si>
  <si>
    <t>Винт с крестообразным шлицем М6х10 (CM010610)</t>
  </si>
  <si>
    <r>
      <t>0,38</t>
    </r>
    <r>
      <rPr>
        <i/>
        <sz val="5"/>
        <rFont val="Arial"/>
        <family val="2"/>
        <charset val="204"/>
      </rPr>
      <t xml:space="preserve">
2,58/1,18/5,74</t>
    </r>
  </si>
  <si>
    <t>Гайка белого цвета М6  (CM110600)</t>
  </si>
  <si>
    <r>
      <t>0,17</t>
    </r>
    <r>
      <rPr>
        <i/>
        <sz val="5"/>
        <rFont val="Arial"/>
        <family val="2"/>
        <charset val="204"/>
      </rPr>
      <t xml:space="preserve">
1,12/1,18/5,74</t>
    </r>
  </si>
  <si>
    <t>Шайба стопорная М6 (CM220600)</t>
  </si>
  <si>
    <r>
      <t>0,22</t>
    </r>
    <r>
      <rPr>
        <i/>
        <sz val="5"/>
        <rFont val="Arial"/>
        <family val="2"/>
        <charset val="204"/>
      </rPr>
      <t xml:space="preserve">
1,52/1,18/5,74</t>
    </r>
  </si>
  <si>
    <t>Усиленный анкер с болтом М6  (CM460645)</t>
  </si>
  <si>
    <r>
      <t>5,34</t>
    </r>
    <r>
      <rPr>
        <i/>
        <sz val="5"/>
        <rFont val="Arial"/>
        <family val="2"/>
        <charset val="204"/>
      </rPr>
      <t xml:space="preserve">
36,16/1,18/5,74</t>
    </r>
  </si>
  <si>
    <t xml:space="preserve"> П/л от 28.01.2015 лист 2</t>
  </si>
  <si>
    <t>Скоба металлическая двухлапковая  (СМА11-38-100)</t>
  </si>
  <si>
    <r>
      <t>0,83</t>
    </r>
    <r>
      <rPr>
        <i/>
        <sz val="5"/>
        <rFont val="Arial"/>
        <family val="2"/>
        <charset val="204"/>
      </rPr>
      <t xml:space="preserve">
5,65/1,18/5,74</t>
    </r>
  </si>
  <si>
    <t>ТЕРм08-02-398-04</t>
  </si>
  <si>
    <r>
      <t>Провод (кабель) в лотках, сечением до 120 мм2</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</si>
  <si>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r>
      <t>0,8</t>
    </r>
    <r>
      <rPr>
        <i/>
        <sz val="6"/>
        <rFont val="Arial"/>
        <family val="2"/>
        <charset val="204"/>
      </rPr>
      <t xml:space="preserve">
80/100</t>
    </r>
  </si>
  <si>
    <r>
      <t>Кабель двух-четырехжильный сечением жилы до 16 мм2 с креплением накладными скобами, полосками с установкой ответвительных коробок</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</si>
  <si>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t>ТЕРм08-02-149-01</t>
  </si>
  <si>
    <r>
      <t>Кабель до 35 кВ, подвешиваемый на тросе, масса 1 м кабеля до 1 кг</t>
    </r>
    <r>
      <rPr>
        <i/>
        <sz val="7"/>
        <rFont val="Arial"/>
        <family val="2"/>
        <charset val="204"/>
      </rPr>
      <t xml:space="preserve">
3 020,81 = 4 535,61 - 8 x 131,04 - 0,08 x 2 975,00 - 0,08 x 2 856,00
(1.8.3.ОППри производстве работ на высоте свыше расстояний, указанных в вводных указаниях к разделам сборника: при высоте свыше 2 до 8 м ОЗП=1,05; ТЗ=1,05)</t>
    </r>
  </si>
  <si>
    <t>Хомут 3,6х250мм нейлон черные (100шт) (UHH32-D036-250-100)</t>
  </si>
  <si>
    <r>
      <t>0,2</t>
    </r>
    <r>
      <rPr>
        <i/>
        <sz val="5"/>
        <rFont val="Arial"/>
        <family val="2"/>
        <charset val="204"/>
      </rPr>
      <t xml:space="preserve">
132,73/100/1,18/5,74</t>
    </r>
  </si>
  <si>
    <t xml:space="preserve"> П/л от 15.05.2015г. лист 3</t>
  </si>
  <si>
    <t>Муфта натяжная К800 У3</t>
  </si>
  <si>
    <r>
      <t>25,51</t>
    </r>
    <r>
      <rPr>
        <i/>
        <sz val="5"/>
        <rFont val="Arial"/>
        <family val="2"/>
        <charset val="204"/>
      </rPr>
      <t xml:space="preserve">
172,8/1,18/5,74</t>
    </r>
  </si>
  <si>
    <t xml:space="preserve"> П/л от 15.05.2015г. лист 4</t>
  </si>
  <si>
    <t>Анкер К675 У3</t>
  </si>
  <si>
    <r>
      <t>16,68</t>
    </r>
    <r>
      <rPr>
        <i/>
        <sz val="5"/>
        <rFont val="Arial"/>
        <family val="2"/>
        <charset val="204"/>
      </rPr>
      <t xml:space="preserve">
113/1,18/5,74</t>
    </r>
  </si>
  <si>
    <t xml:space="preserve"> П/л от 15.05.2015г. лист 5</t>
  </si>
  <si>
    <t>Зажим тросовый К676 У3</t>
  </si>
  <si>
    <r>
      <t>22,88</t>
    </r>
    <r>
      <rPr>
        <i/>
        <sz val="5"/>
        <rFont val="Arial"/>
        <family val="2"/>
        <charset val="204"/>
      </rPr>
      <t xml:space="preserve">
155/1,18/5,74</t>
    </r>
  </si>
  <si>
    <t>ТСЦ-508-0086</t>
  </si>
  <si>
    <t>Канат двойной свивки типа ТК, конструкции 6х19(1+6+12)+1 о.с., без покрытия из проволок марки В, маркировочная группа 1770 н/мм2, диаметром 5,8 мм</t>
  </si>
  <si>
    <r>
      <t>1,1</t>
    </r>
    <r>
      <rPr>
        <i/>
        <sz val="6"/>
        <rFont val="Arial"/>
        <family val="2"/>
        <charset val="204"/>
      </rPr>
      <t xml:space="preserve">
11/10</t>
    </r>
  </si>
  <si>
    <t xml:space="preserve"> П/л от 27.01.15 лист 6</t>
  </si>
  <si>
    <t>Кабель силовой АВВГ-1,0 с алюминиевыми жилами с ПВХ изоляцией, сеч.5х95мм2</t>
  </si>
  <si>
    <t>1000м</t>
  </si>
  <si>
    <r>
      <t>0,104</t>
    </r>
    <r>
      <rPr>
        <i/>
        <sz val="6"/>
        <rFont val="Arial"/>
        <family val="2"/>
        <charset val="204"/>
      </rPr>
      <t xml:space="preserve">
104/1000</t>
    </r>
  </si>
  <si>
    <r>
      <t>100428,01</t>
    </r>
    <r>
      <rPr>
        <i/>
        <sz val="5"/>
        <rFont val="Arial"/>
        <family val="2"/>
        <charset val="204"/>
      </rPr>
      <t xml:space="preserve">
680219/1,18/5,74</t>
    </r>
  </si>
  <si>
    <t>П/л от 27.01.15 лист 6</t>
  </si>
  <si>
    <t>Кабель силовой АВВГ-1,0 с алюминиевыми жилами с ПВХ изоляцией, сеч.5х120мм2</t>
  </si>
  <si>
    <r>
      <t>0,003</t>
    </r>
    <r>
      <rPr>
        <i/>
        <sz val="6"/>
        <rFont val="Arial"/>
        <family val="2"/>
        <charset val="204"/>
      </rPr>
      <t xml:space="preserve">
3/1000</t>
    </r>
  </si>
  <si>
    <r>
      <t>120368,81</t>
    </r>
    <r>
      <rPr>
        <i/>
        <sz val="5"/>
        <rFont val="Arial"/>
        <family val="2"/>
        <charset val="204"/>
      </rPr>
      <t xml:space="preserve">
815282/1,18/5,74</t>
    </r>
  </si>
  <si>
    <t xml:space="preserve">                           Щит учета  ЩУ-250-54 У1 (1 комплект)</t>
  </si>
  <si>
    <t>ТЕРм08-03-599-10</t>
  </si>
  <si>
    <t>Щитки осветительные, устанавливаемые на стене распорными дюбелями, масса щитка до 15 кг</t>
  </si>
  <si>
    <r>
      <t>29</t>
    </r>
    <r>
      <rPr>
        <i/>
        <sz val="9"/>
        <rFont val="Arial"/>
        <family val="2"/>
        <charset val="204"/>
      </rPr>
      <t xml:space="preserve">
О</t>
    </r>
  </si>
  <si>
    <t xml:space="preserve">  П/л от 18.05.15  лист 7</t>
  </si>
  <si>
    <t>Щит ЩУ-250-54 У1</t>
  </si>
  <si>
    <r>
      <t>2225,48</t>
    </r>
    <r>
      <rPr>
        <i/>
        <sz val="5"/>
        <rFont val="Arial"/>
        <family val="2"/>
        <charset val="204"/>
      </rPr>
      <t xml:space="preserve">
9874/1,18/3,76</t>
    </r>
  </si>
  <si>
    <t>ТЕРм08-03-600-02</t>
  </si>
  <si>
    <t>Счетчики, устанавливаемые на готовом основании трехфазные</t>
  </si>
  <si>
    <t>П/л от 01.01.2015г. лист 8</t>
  </si>
  <si>
    <t>Счетчик электрической энергии трехфазный электронный  СЕ 303 S31 503 Z2, многотарифный, трансформаторного включения, 3х380/220В, 5-10А, клсаа точности 0,5S</t>
  </si>
  <si>
    <r>
      <t>921,28</t>
    </r>
    <r>
      <rPr>
        <i/>
        <sz val="5"/>
        <rFont val="Arial"/>
        <family val="2"/>
        <charset val="204"/>
      </rPr>
      <t xml:space="preserve">
6240/1,18/5,74</t>
    </r>
  </si>
  <si>
    <t>Предохранитель, устанавливаемый на изоляционном основании, на ток до 400 А</t>
  </si>
  <si>
    <t>П/л от  15.05.2015г. лист 9</t>
  </si>
  <si>
    <t>Предохранитель плавкий ППНИ-35, Iном.=250А, Iпл.вс.=200А, габарит 1</t>
  </si>
  <si>
    <r>
      <t>24,22</t>
    </r>
    <r>
      <rPr>
        <i/>
        <sz val="5"/>
        <rFont val="Arial"/>
        <family val="2"/>
        <charset val="204"/>
      </rPr>
      <t xml:space="preserve">
164,03/1,18/5,74</t>
    </r>
  </si>
  <si>
    <t>ТЕРм08-01-006-01</t>
  </si>
  <si>
    <t>Трансформатор тока напряжением 35 кВ</t>
  </si>
  <si>
    <t>1 компл. (3 фазы)</t>
  </si>
  <si>
    <t xml:space="preserve"> П/л от 15.05.2015г.  лист 10</t>
  </si>
  <si>
    <t>Трансформатор тока опорный ТО-0,66, Iперв. 200А, Iвтор. 5А</t>
  </si>
  <si>
    <r>
      <t>88,88</t>
    </r>
    <r>
      <rPr>
        <i/>
        <sz val="5"/>
        <rFont val="Arial"/>
        <family val="2"/>
        <charset val="204"/>
      </rPr>
      <t xml:space="preserve">
602/1,18/5,74</t>
    </r>
  </si>
  <si>
    <t xml:space="preserve">                           Существующий щит ЩС-77-5</t>
  </si>
  <si>
    <t>Предохранитель плавкий ППНИ-35, Iном.=250А, Iпл.вс.=250А, габарит 1</t>
  </si>
  <si>
    <r>
      <t>24,02</t>
    </r>
    <r>
      <rPr>
        <i/>
        <sz val="5"/>
        <rFont val="Arial"/>
        <family val="2"/>
        <charset val="204"/>
      </rPr>
      <t xml:space="preserve">
162,68/1,18/5,74</t>
    </r>
  </si>
  <si>
    <t xml:space="preserve"> П/л от 15.05.2015г.  лист 11</t>
  </si>
  <si>
    <t>Держатель предохранителя плавкого ДП-35, габарит 1</t>
  </si>
  <si>
    <r>
      <t>54,48</t>
    </r>
    <r>
      <rPr>
        <i/>
        <sz val="5"/>
        <rFont val="Arial"/>
        <family val="2"/>
        <charset val="204"/>
      </rPr>
      <t xml:space="preserve">
369/1,18/5,74</t>
    </r>
  </si>
  <si>
    <t xml:space="preserve">                           Муфта концевая</t>
  </si>
  <si>
    <t>ТЕРм08-02-165-07</t>
  </si>
  <si>
    <t>Муфта концевая эпоксидная для 3-жильного кабеля напряжением до 10 кВ, сечение одной жилы до 120 мм2</t>
  </si>
  <si>
    <t>ТСЦ-502-0785</t>
  </si>
  <si>
    <t>Муфта термоусаживаемая концевая наружной установки для кабеля с пластмассовой изоляцией на напряжение до 10 кВ, с болтовыми наконечниками</t>
  </si>
  <si>
    <t>ТЕРм08-02-144-06</t>
  </si>
  <si>
    <t>Присоединение к зажимам жил проводов или кабелей сечением до 150 мм2</t>
  </si>
  <si>
    <r>
      <t>0,2</t>
    </r>
    <r>
      <rPr>
        <i/>
        <sz val="6"/>
        <rFont val="Arial"/>
        <family val="2"/>
        <charset val="204"/>
      </rPr>
      <t xml:space="preserve">
4*5/100</t>
    </r>
  </si>
  <si>
    <t>ТЕРм08-02-163-02</t>
  </si>
  <si>
    <t>Заделка концевая с термоусаживающимися полиэтиленовыми перчатками для 3-4-жильного кабеля с бумажной изоляцией напряжением до 1 кВ, сечение одной жилы до 120 мм2</t>
  </si>
  <si>
    <t>ТСЦ-509-0816</t>
  </si>
  <si>
    <t>Перчатка термоусаживаемая</t>
  </si>
  <si>
    <t>ТЕРм08-02-163-02 Прим.</t>
  </si>
  <si>
    <t>Заделка концевая с термоусаживающимися манжетами для 3-4-жильного кабеля с бумажной изоляцией напряжением до 1 кВ, сечение одной жилы до 120 мм2</t>
  </si>
  <si>
    <t>ТСЦ-509-0815</t>
  </si>
  <si>
    <t>Манжета термоусаживаемая</t>
  </si>
  <si>
    <t xml:space="preserve">                           Заземление вводно-распределительного устройства</t>
  </si>
  <si>
    <t>ТЕРм08-02-471-01</t>
  </si>
  <si>
    <t>Заземлитель вертикальный из угловой стали размером 50х50х5 мм</t>
  </si>
  <si>
    <t>ТЕРм08-02-472-06</t>
  </si>
  <si>
    <t>Проводник заземляющий открыто по строительным основаниям из полосовой стали сечением 100 мм2</t>
  </si>
  <si>
    <t xml:space="preserve">                           Проходки в стенах</t>
  </si>
  <si>
    <t>ТЕРм08-02-374-01</t>
  </si>
  <si>
    <r>
      <t>Устройство ввода в здание в стальной трубе, провод сечением до 16 мм2, количество проводов в линии 2</t>
    </r>
    <r>
      <rPr>
        <i/>
        <sz val="7"/>
        <rFont val="Arial"/>
        <family val="2"/>
        <charset val="204"/>
      </rPr>
      <t xml:space="preserve">
64,89 = 499,66 - 2,79 x 155,83
(1.8.3.ОППри производстве работ на высоте свыше расстояний, указанных в вводных указаниях к разделам сборника: при высоте свыше 2 до 8 м ОЗП=1,05; ТЗ=1,05)</t>
    </r>
  </si>
  <si>
    <t>ТСЦ-103-0008</t>
  </si>
  <si>
    <t>Трубы стальные сварные водогазопроводные с резьбой черные легкие (неоцинкованные) диаметр условного прохода 80 мм, толщина стенки 3,5 мм</t>
  </si>
  <si>
    <r>
      <t>1</t>
    </r>
    <r>
      <rPr>
        <i/>
        <sz val="6"/>
        <rFont val="Arial"/>
        <family val="2"/>
        <charset val="204"/>
      </rPr>
      <t xml:space="preserve">
0,5*2</t>
    </r>
  </si>
  <si>
    <t>ТЕРм08-02-155-01</t>
  </si>
  <si>
    <r>
      <t>Герметизация проходов при вводе кабелей во взрывоопасные помещения уплотнительной массой</t>
    </r>
    <r>
      <rPr>
        <i/>
        <sz val="7"/>
        <rFont val="Arial"/>
        <family val="2"/>
        <charset val="204"/>
      </rPr>
      <t xml:space="preserve">
6,50 = 22,58 - 0,15 x 9,76 - 0,72 x 17,93 - 6E-5 x 28 510,02
(1.8.3.ОППри производстве работ на высоте свыше расстояний, указанных в вводных указаниях к разделам сборника: при высоте свыше 2 до 8 м ОЗП=1,05; ТЗ=1,05)</t>
    </r>
  </si>
  <si>
    <t>1 проход кабеля</t>
  </si>
  <si>
    <t>Пена однокомп. огнезащитная балл.740 мл (DF1201)</t>
  </si>
  <si>
    <t>бал.</t>
  </si>
  <si>
    <r>
      <t>279,55</t>
    </r>
    <r>
      <rPr>
        <i/>
        <sz val="5"/>
        <rFont val="Arial"/>
        <family val="2"/>
        <charset val="204"/>
      </rPr>
      <t xml:space="preserve">
1893,48/1,18/5,74</t>
    </r>
  </si>
  <si>
    <t>Итого по разделу 2 Монтажные работы</t>
  </si>
  <si>
    <t xml:space="preserve">   Районный к-т 4,3%  (Поз. 46-47, 1-2, 18-20, 28, 30, 32, 34, 36, 39, 41-42, 44, 48-50, 52)</t>
  </si>
  <si>
    <t xml:space="preserve">   Заготовительно-складские расходы на материалы покупные МАТ=1,02  (Поз. 3-17, 21-24, 26-27, 31, 33, 35, 37-38, 53)</t>
  </si>
  <si>
    <t xml:space="preserve">   Транспортные расходы (оборудование) - согласно п.4.60 из МДС 81-35.2004 ПЗ=1,03 (ОЗП=1,03; ЭМ=1,03; МАТ=1,03)  (Поз. 29)</t>
  </si>
  <si>
    <t xml:space="preserve">   Заготовительно-складские расходы  (оборудование) - согласно п.4.64 из МДС 81-35.2004 ПЗ=1,012 (ОЗП=1,012; ЭМ=1,012; МАТ=1,012)  (Поз. 29)</t>
  </si>
  <si>
    <t xml:space="preserve">   80% ФОТ (от 60)  (Поз. 46-47)</t>
  </si>
  <si>
    <t xml:space="preserve">   95% ФОТ (от 4875)  (Поз. 1-2, 18-20, 28, 30, 32, 34, 36, 39, 41-42, 44, 48-50, 52)</t>
  </si>
  <si>
    <t xml:space="preserve">   45% ФОТ (от 60)  (Поз. 46-47)</t>
  </si>
  <si>
    <t xml:space="preserve">   65% ФОТ (от 4875)  (Поз. 1-2, 18-20, 28, 30, 32, 34, 36, 39, 41-42, 44, 48-50, 52)</t>
  </si>
  <si>
    <t>Примечание: материал от разборки, пригодный для дальнейшего использования, передается балансодержателю по акту.</t>
  </si>
  <si>
    <t>К=5,74 - индекс перевода в I квартале 2015г. текущих цен в базисные цены 2001г. на материалы (прил. №1 к Письму Минстроя России от 06.02.2015 N 3004-ЛС/08)</t>
  </si>
  <si>
    <t>К=3,76 - индекс перевода в Iквартале 2015г. текущих цен в базисные цены 2001г. на оборудование (прил. №5 к Письму Минстроя России от 06.02.2015 N 3004-ЛС/08)</t>
  </si>
  <si>
    <t>Начальник отд.078________________________Ковязина Т.М.</t>
  </si>
  <si>
    <t>Составил инженер-сметчик __________________ Возжаева О.Н.</t>
  </si>
  <si>
    <t xml:space="preserve"> 20.05.15г.</t>
  </si>
  <si>
    <t xml:space="preserve"> Проверил ведущий инженер__________________Воронкова В.В.</t>
  </si>
  <si>
    <t>ЛОКАЛЬНЫЙ СМЕТНЫЙ РАСЧЕТ № 25835</t>
  </si>
  <si>
    <t>Раздел: Cиловое электрооборудование.</t>
  </si>
  <si>
    <t>Основание: Проект №2014/06-06-У-1-ЭМ</t>
  </si>
  <si>
    <t>___________________________170,303</t>
  </si>
  <si>
    <t>_______________________________________________________________________________________________21,481</t>
  </si>
  <si>
    <t>_______________________________________________________________________________________________128,215</t>
  </si>
  <si>
    <t>_______________________________________________________________________________________________20,607</t>
  </si>
  <si>
    <t>___________________________17,374</t>
  </si>
  <si>
    <t>_______________________________________________________________________________________________1044,2</t>
  </si>
  <si>
    <t>Материалы_________________________________________________92,517</t>
  </si>
  <si>
    <t xml:space="preserve">                           Раздел 1. Монтажные работы</t>
  </si>
  <si>
    <t xml:space="preserve">                           Комплектные устройства</t>
  </si>
  <si>
    <t xml:space="preserve">                           Вводное устройство</t>
  </si>
  <si>
    <t>ТЕРм08-03-572-03</t>
  </si>
  <si>
    <t>Блок управления шкафного исполнения или распределительный пункт (шкаф), устанавливаемый на стене, высота и ширина до 600х600 мм</t>
  </si>
  <si>
    <r>
      <t>2</t>
    </r>
    <r>
      <rPr>
        <i/>
        <sz val="9"/>
        <rFont val="Arial"/>
        <family val="2"/>
        <charset val="204"/>
      </rPr>
      <t xml:space="preserve">
О</t>
    </r>
  </si>
  <si>
    <t xml:space="preserve"> Счет №901 от26.05.2015г.   лист 1</t>
  </si>
  <si>
    <t>Ящик силовой ЯРП-250-21-У4</t>
  </si>
  <si>
    <r>
      <t>690,14</t>
    </r>
    <r>
      <rPr>
        <i/>
        <sz val="5"/>
        <rFont val="Arial"/>
        <family val="2"/>
        <charset val="204"/>
      </rPr>
      <t xml:space="preserve">
3062/1,18/3,76</t>
    </r>
  </si>
  <si>
    <t xml:space="preserve">                           Распределительные устройства</t>
  </si>
  <si>
    <t>ТЕРм08-03-572-07</t>
  </si>
  <si>
    <t>Блок управления шкафного исполнения или распределительный пункт (шкаф), устанавливаемый на полу, высота и ширина до 1700х1100 мм</t>
  </si>
  <si>
    <r>
      <t>4</t>
    </r>
    <r>
      <rPr>
        <i/>
        <sz val="9"/>
        <rFont val="Arial"/>
        <family val="2"/>
        <charset val="204"/>
      </rPr>
      <t xml:space="preserve">
О</t>
    </r>
  </si>
  <si>
    <t xml:space="preserve"> Счет №906 от 26.0.2015г.     лист 13</t>
  </si>
  <si>
    <t>Шкаф распределительный ПР11М-1086, IP21 c вводным автоматом Iн=250А без расцепителя</t>
  </si>
  <si>
    <r>
      <t>6025,96</t>
    </r>
    <r>
      <rPr>
        <i/>
        <sz val="5"/>
        <rFont val="Arial"/>
        <family val="2"/>
        <charset val="204"/>
      </rPr>
      <t xml:space="preserve">
26736/1,18/3,76</t>
    </r>
  </si>
  <si>
    <r>
      <t>5</t>
    </r>
    <r>
      <rPr>
        <i/>
        <sz val="9"/>
        <rFont val="Arial"/>
        <family val="2"/>
        <charset val="204"/>
      </rPr>
      <t xml:space="preserve">
О</t>
    </r>
  </si>
  <si>
    <t>Шкаф распределительный ПР11М-1064, IP21 c вводным автоматом Iн=250А без расцепителя</t>
  </si>
  <si>
    <r>
      <t>4885,05</t>
    </r>
    <r>
      <rPr>
        <i/>
        <sz val="5"/>
        <rFont val="Arial"/>
        <family val="2"/>
        <charset val="204"/>
      </rPr>
      <t xml:space="preserve">
21674/1,18/3,76</t>
    </r>
  </si>
  <si>
    <t xml:space="preserve">                           Низковольтная аппаратура:</t>
  </si>
  <si>
    <t xml:space="preserve">                           1.Щиток распределительный ЩСтх, в комплекте:</t>
  </si>
  <si>
    <r>
      <t>7</t>
    </r>
    <r>
      <rPr>
        <i/>
        <sz val="9"/>
        <rFont val="Arial"/>
        <family val="2"/>
        <charset val="204"/>
      </rPr>
      <t xml:space="preserve">
О</t>
    </r>
  </si>
  <si>
    <t>Корпус металлический ЩРн-48з-1 36 УХЛ3 IP31 (MKM14-N-48-31-Z)</t>
  </si>
  <si>
    <r>
      <t>359,99</t>
    </r>
    <r>
      <rPr>
        <i/>
        <sz val="5"/>
        <rFont val="Arial"/>
        <family val="2"/>
        <charset val="204"/>
      </rPr>
      <t xml:space="preserve">
1597,19/1,18/3,76</t>
    </r>
  </si>
  <si>
    <t>ТЕРм08-03-526-02</t>
  </si>
  <si>
    <t>Автомат одно-, двух-, трехполюсный, устанавливаемый на конструкции на стене или колонне, на ток до 100 А (на вводе)</t>
  </si>
  <si>
    <r>
      <t>9</t>
    </r>
    <r>
      <rPr>
        <i/>
        <sz val="9"/>
        <rFont val="Arial"/>
        <family val="2"/>
        <charset val="204"/>
      </rPr>
      <t xml:space="preserve">
О</t>
    </r>
  </si>
  <si>
    <t>Авт. выкл. ВА 47-100 3Р 32А  Iн=100А 10 кА  х-ка С  (MVA40-3-032-C)</t>
  </si>
  <si>
    <r>
      <t>206,71</t>
    </r>
    <r>
      <rPr>
        <i/>
        <sz val="5"/>
        <rFont val="Arial"/>
        <family val="2"/>
        <charset val="204"/>
      </rPr>
      <t xml:space="preserve">
917,11/1,18/3,76</t>
    </r>
  </si>
  <si>
    <t>Автомат одно-, двух-, трехполюсный, устанавливаемый на конструкции на стене или колонне, на ток до 100 А (на линиях)</t>
  </si>
  <si>
    <r>
      <t>11</t>
    </r>
    <r>
      <rPr>
        <i/>
        <sz val="9"/>
        <rFont val="Arial"/>
        <family val="2"/>
        <charset val="204"/>
      </rPr>
      <t xml:space="preserve">
О</t>
    </r>
  </si>
  <si>
    <t>Авт. выкл. ВА47-29 1Р 10А  Iн=63А  4,5кА х-ка С (MVA20-1-010-C)</t>
  </si>
  <si>
    <r>
      <t>13,27</t>
    </r>
    <r>
      <rPr>
        <i/>
        <sz val="5"/>
        <rFont val="Arial"/>
        <family val="2"/>
        <charset val="204"/>
      </rPr>
      <t xml:space="preserve">
58,86/1,18/3,76</t>
    </r>
  </si>
  <si>
    <r>
      <t>13</t>
    </r>
    <r>
      <rPr>
        <i/>
        <sz val="9"/>
        <rFont val="Arial"/>
        <family val="2"/>
        <charset val="204"/>
      </rPr>
      <t xml:space="preserve">
О</t>
    </r>
  </si>
  <si>
    <t>Диф. автомат АД12 2Р Iн=10А  30мА (MAD10-2-010-C-030)</t>
  </si>
  <si>
    <r>
      <t>111,42</t>
    </r>
    <r>
      <rPr>
        <i/>
        <sz val="5"/>
        <rFont val="Arial"/>
        <family val="2"/>
        <charset val="204"/>
      </rPr>
      <t xml:space="preserve">
494,34/1,18/3,76</t>
    </r>
  </si>
  <si>
    <t>Автомат одно-, двух-, трехполюсный, устанавливаемый на конструкции на стене или колонне, на ток до 100 А</t>
  </si>
  <si>
    <r>
      <t>15</t>
    </r>
    <r>
      <rPr>
        <i/>
        <sz val="9"/>
        <rFont val="Arial"/>
        <family val="2"/>
        <charset val="204"/>
      </rPr>
      <t xml:space="preserve">
О</t>
    </r>
  </si>
  <si>
    <t>Авт. выкл. ВА47-29 3Р 10А, Iн=63А 4,5кА х-ка С (MVA20-3-010-C)</t>
  </si>
  <si>
    <r>
      <t>39,87</t>
    </r>
    <r>
      <rPr>
        <i/>
        <sz val="5"/>
        <rFont val="Arial"/>
        <family val="2"/>
        <charset val="204"/>
      </rPr>
      <t xml:space="preserve">
176,91/1,18/3,76</t>
    </r>
  </si>
  <si>
    <r>
      <t>5</t>
    </r>
    <r>
      <rPr>
        <i/>
        <sz val="6"/>
        <rFont val="Arial"/>
        <family val="2"/>
        <charset val="204"/>
      </rPr>
      <t xml:space="preserve">
3+2</t>
    </r>
  </si>
  <si>
    <r>
      <t>17</t>
    </r>
    <r>
      <rPr>
        <i/>
        <sz val="9"/>
        <rFont val="Arial"/>
        <family val="2"/>
        <charset val="204"/>
      </rPr>
      <t xml:space="preserve">
О</t>
    </r>
  </si>
  <si>
    <t>Диф. автомат АД12 2Р 16А 30мА (MAD10-2-016-C-030)</t>
  </si>
  <si>
    <r>
      <t>106,63</t>
    </r>
    <r>
      <rPr>
        <i/>
        <sz val="5"/>
        <rFont val="Arial"/>
        <family val="2"/>
        <charset val="204"/>
      </rPr>
      <t xml:space="preserve">
473,09/1,18/3,76</t>
    </r>
  </si>
  <si>
    <r>
      <t>18</t>
    </r>
    <r>
      <rPr>
        <i/>
        <sz val="9"/>
        <rFont val="Arial"/>
        <family val="2"/>
        <charset val="204"/>
      </rPr>
      <t xml:space="preserve">
О</t>
    </r>
  </si>
  <si>
    <t>П/л от 28.01.2015 лист 2</t>
  </si>
  <si>
    <t>Диф. автомат АД12 2Р 25А 30мА  (MAD10-2-025-C-030)</t>
  </si>
  <si>
    <t xml:space="preserve">                           2.Щиток распределительный ЩС-ОВ1, в комплекте:</t>
  </si>
  <si>
    <t>Корпус металлический ЩРн-12з-1 36 УХЛ3 IP31 (MKM14-N-12-31-Z)</t>
  </si>
  <si>
    <r>
      <t>140,87</t>
    </r>
    <r>
      <rPr>
        <i/>
        <sz val="5"/>
        <rFont val="Arial"/>
        <family val="2"/>
        <charset val="204"/>
      </rPr>
      <t xml:space="preserve">
624,99/1,18/3,76</t>
    </r>
  </si>
  <si>
    <r>
      <t>22</t>
    </r>
    <r>
      <rPr>
        <i/>
        <sz val="9"/>
        <rFont val="Arial"/>
        <family val="2"/>
        <charset val="204"/>
      </rPr>
      <t xml:space="preserve">
О</t>
    </r>
  </si>
  <si>
    <t>Авт. выкл. ВА 47-100 3Р 10А Iн=100А 10 кА  х-ка С (MVA40-3-010-C)</t>
  </si>
  <si>
    <r>
      <t>24</t>
    </r>
    <r>
      <rPr>
        <i/>
        <sz val="9"/>
        <rFont val="Arial"/>
        <family val="2"/>
        <charset val="204"/>
      </rPr>
      <t xml:space="preserve">
О</t>
    </r>
  </si>
  <si>
    <t>Авт. выкл. ВА47-29 1Р 6А 4,5кА х-ка С (MVA20-1-006-C)</t>
  </si>
  <si>
    <t xml:space="preserve">                           3.Щиток распределительный ЩС-ОВ2, в комплекте:</t>
  </si>
  <si>
    <r>
      <t>26</t>
    </r>
    <r>
      <rPr>
        <i/>
        <sz val="9"/>
        <rFont val="Arial"/>
        <family val="2"/>
        <charset val="204"/>
      </rPr>
      <t xml:space="preserve">
О</t>
    </r>
  </si>
  <si>
    <t>Корпус металлический ЩРн-24з-1 36 УХЛ3 IP31 (MKM14-N-24-31-Z)</t>
  </si>
  <si>
    <r>
      <t>165,44</t>
    </r>
    <r>
      <rPr>
        <i/>
        <sz val="5"/>
        <rFont val="Arial"/>
        <family val="2"/>
        <charset val="204"/>
      </rPr>
      <t xml:space="preserve">
734,03/1,18/3,76</t>
    </r>
  </si>
  <si>
    <r>
      <t>28</t>
    </r>
    <r>
      <rPr>
        <i/>
        <sz val="9"/>
        <rFont val="Arial"/>
        <family val="2"/>
        <charset val="204"/>
      </rPr>
      <t xml:space="preserve">
О</t>
    </r>
  </si>
  <si>
    <t>Авт. выкл. ВА 47-100 3Р 25А Iн=100А 10 кА  х-ка С (MVA40-3-025-C)</t>
  </si>
  <si>
    <r>
      <t>8</t>
    </r>
    <r>
      <rPr>
        <i/>
        <sz val="6"/>
        <rFont val="Arial"/>
        <family val="2"/>
        <charset val="204"/>
      </rPr>
      <t xml:space="preserve">
7+1</t>
    </r>
  </si>
  <si>
    <r>
      <t>30</t>
    </r>
    <r>
      <rPr>
        <i/>
        <sz val="9"/>
        <rFont val="Arial"/>
        <family val="2"/>
        <charset val="204"/>
      </rPr>
      <t xml:space="preserve">
О</t>
    </r>
  </si>
  <si>
    <t>Авт. выкл. ВА47-29 1Р 10А Iн=63А, 4,5кА х-ка С (MVA20-1-010-C)</t>
  </si>
  <si>
    <r>
      <t>31</t>
    </r>
    <r>
      <rPr>
        <i/>
        <sz val="9"/>
        <rFont val="Arial"/>
        <family val="2"/>
        <charset val="204"/>
      </rPr>
      <t xml:space="preserve">
О</t>
    </r>
  </si>
  <si>
    <t>Авт. выкл. ВА47-29 1Р 16А   Iн=63А, 4,5кА х-ка С (MVA20-1-016-C)</t>
  </si>
  <si>
    <r>
      <t>33</t>
    </r>
    <r>
      <rPr>
        <i/>
        <sz val="9"/>
        <rFont val="Arial"/>
        <family val="2"/>
        <charset val="204"/>
      </rPr>
      <t xml:space="preserve">
О</t>
    </r>
  </si>
  <si>
    <t xml:space="preserve">                           Приборы по месту</t>
  </si>
  <si>
    <t xml:space="preserve"> П/л от 20.04.2015г. лист 6</t>
  </si>
  <si>
    <t>Пускатель TeSys, закрытого исполнения, 230В, I=9А (LE1-D09P7F09) (к вентиляторам)</t>
  </si>
  <si>
    <r>
      <t>799,27</t>
    </r>
    <r>
      <rPr>
        <i/>
        <sz val="5"/>
        <rFont val="Arial"/>
        <family val="2"/>
        <charset val="204"/>
      </rPr>
      <t xml:space="preserve">
5413,62/1,18/5,74</t>
    </r>
  </si>
  <si>
    <t>Монтаж преобразователя или блока питания</t>
  </si>
  <si>
    <r>
      <t>37</t>
    </r>
    <r>
      <rPr>
        <i/>
        <sz val="9"/>
        <rFont val="Arial"/>
        <family val="2"/>
        <charset val="204"/>
      </rPr>
      <t xml:space="preserve">
О</t>
    </r>
  </si>
  <si>
    <t xml:space="preserve"> Ответ на запрос от 22.05.2015г. лист 8</t>
  </si>
  <si>
    <t>ИБП марки Smart-Vision 3000N</t>
  </si>
  <si>
    <r>
      <t>5720,06</t>
    </r>
    <r>
      <rPr>
        <i/>
        <sz val="5"/>
        <rFont val="Arial"/>
        <family val="2"/>
        <charset val="204"/>
      </rPr>
      <t xml:space="preserve">
509*49,86/1,18/3,76</t>
    </r>
  </si>
  <si>
    <t>ТЕРм08-02-413-02</t>
  </si>
  <si>
    <r>
      <t>Провод (кабель), количество проводов в резинобитумной трубке до 2, сечение провода до 16 мм2 (пом 109 и подводы к вентиляционному оборудованию)</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</si>
  <si>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t>100 м трубок</t>
  </si>
  <si>
    <t>П/л от 02.01.2015 г. лист 3-4</t>
  </si>
  <si>
    <t>Труба ПВХ гибкая гофр. д.32мм, лёгкая с протяжкой, 25м, цвет серый  (91932)</t>
  </si>
  <si>
    <r>
      <t>3,02</t>
    </r>
    <r>
      <rPr>
        <i/>
        <sz val="5"/>
        <rFont val="Arial"/>
        <family val="2"/>
        <charset val="204"/>
      </rPr>
      <t xml:space="preserve">
20,44/1,18/5,74</t>
    </r>
  </si>
  <si>
    <t>Держатель двухкомпонентный, д.32мм (51132)</t>
  </si>
  <si>
    <r>
      <t>1,42</t>
    </r>
    <r>
      <rPr>
        <i/>
        <sz val="5"/>
        <rFont val="Arial"/>
        <family val="2"/>
        <charset val="204"/>
      </rPr>
      <t xml:space="preserve">
9,61/1,18/5,74</t>
    </r>
  </si>
  <si>
    <t>ТЕРм08-02-396-01</t>
  </si>
  <si>
    <r>
      <t>Короб металлический на конструкциях, кронштейнах, по конструкциям чердака, длина 2 м (по чердаку, при переходе с этажа на этаж)</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</si>
  <si>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r>
      <t>0,52</t>
    </r>
    <r>
      <rPr>
        <i/>
        <sz val="6"/>
        <rFont val="Arial"/>
        <family val="2"/>
        <charset val="204"/>
      </rPr>
      <t xml:space="preserve">
52/100</t>
    </r>
  </si>
  <si>
    <t xml:space="preserve"> П/л от 02.01.2015 г. лист 3-4</t>
  </si>
  <si>
    <t>Лоток 100х50 L 2000 (35012)</t>
  </si>
  <si>
    <r>
      <t>35,34</t>
    </r>
    <r>
      <rPr>
        <i/>
        <sz val="5"/>
        <rFont val="Arial"/>
        <family val="2"/>
        <charset val="204"/>
      </rPr>
      <t xml:space="preserve">
239,36/1,18/5,74</t>
    </r>
  </si>
  <si>
    <t>Крышка на лоток с заземлением осн. 100 L 2000 (35512)</t>
  </si>
  <si>
    <r>
      <t>23,87</t>
    </r>
    <r>
      <rPr>
        <i/>
        <sz val="5"/>
        <rFont val="Arial"/>
        <family val="2"/>
        <charset val="204"/>
      </rPr>
      <t xml:space="preserve">
161,70/1,18/5,74</t>
    </r>
  </si>
  <si>
    <t>Угол CPO 90 горизонтальный 90° 100х50 (36002)</t>
  </si>
  <si>
    <r>
      <t>93,18</t>
    </r>
    <r>
      <rPr>
        <i/>
        <sz val="5"/>
        <rFont val="Arial"/>
        <family val="2"/>
        <charset val="204"/>
      </rPr>
      <t xml:space="preserve">
631,11/1,18/5,74</t>
    </r>
  </si>
  <si>
    <t>Ответвитель DPT Т-образный горизонтальный  100х50 (36122)</t>
  </si>
  <si>
    <r>
      <t>151,26</t>
    </r>
    <r>
      <rPr>
        <i/>
        <sz val="5"/>
        <rFont val="Arial"/>
        <family val="2"/>
        <charset val="204"/>
      </rPr>
      <t xml:space="preserve">
1024,49/1,18/5,74</t>
    </r>
  </si>
  <si>
    <t>Угол CD 90 вертикальный внеш. 90° 100/50 (36782)</t>
  </si>
  <si>
    <r>
      <t>109,49</t>
    </r>
    <r>
      <rPr>
        <i/>
        <sz val="5"/>
        <rFont val="Arial"/>
        <family val="2"/>
        <charset val="204"/>
      </rPr>
      <t xml:space="preserve">
741,59/1,18/5,74</t>
    </r>
  </si>
  <si>
    <t>Крышка DPT на ответвитель Т-образный горизонтальный  осн. 100 (38042)</t>
  </si>
  <si>
    <r>
      <t>77,29</t>
    </r>
    <r>
      <rPr>
        <i/>
        <sz val="5"/>
        <rFont val="Arial"/>
        <family val="2"/>
        <charset val="204"/>
      </rPr>
      <t xml:space="preserve">
523,52/1,18/5,74</t>
    </r>
  </si>
  <si>
    <t>Крышка CPO 90 на угол горизонтальный 90° осн. 100 (38002)</t>
  </si>
  <si>
    <r>
      <t>59,71</t>
    </r>
    <r>
      <rPr>
        <i/>
        <sz val="5"/>
        <rFont val="Arial"/>
        <family val="2"/>
        <charset val="204"/>
      </rPr>
      <t xml:space="preserve">
404,40/1,18/5,74</t>
    </r>
  </si>
  <si>
    <t>Крышка CD 90 на угол вертикальный внеш. 90°  осн. 100 (38242)</t>
  </si>
  <si>
    <r>
      <t>56,45</t>
    </r>
    <r>
      <rPr>
        <i/>
        <sz val="5"/>
        <rFont val="Arial"/>
        <family val="2"/>
        <charset val="204"/>
      </rPr>
      <t xml:space="preserve">
382,36/1,18/5,74</t>
    </r>
  </si>
  <si>
    <t>Крепление ТМ к стене для вертикального монтажа осн.100 (старый код -30690,новый код-BMM1010)</t>
  </si>
  <si>
    <r>
      <t>46,74</t>
    </r>
    <r>
      <rPr>
        <i/>
        <sz val="5"/>
        <rFont val="Arial"/>
        <family val="2"/>
        <charset val="204"/>
      </rPr>
      <t xml:space="preserve">
316,59/1,18/5,74</t>
    </r>
  </si>
  <si>
    <t>Пластина крепежная GTO H50 (37301)</t>
  </si>
  <si>
    <r>
      <t>6,93</t>
    </r>
    <r>
      <rPr>
        <i/>
        <sz val="5"/>
        <rFont val="Arial"/>
        <family val="2"/>
        <charset val="204"/>
      </rPr>
      <t xml:space="preserve">
46,92/1,18/5,74</t>
    </r>
  </si>
  <si>
    <t>Пластина PTSE для заземления (37501)</t>
  </si>
  <si>
    <t>Гайка с насечкой, препятствующей откручиванию М6 (CM100600)</t>
  </si>
  <si>
    <r>
      <t>0,4</t>
    </r>
    <r>
      <rPr>
        <i/>
        <sz val="5"/>
        <rFont val="Arial"/>
        <family val="2"/>
        <charset val="204"/>
      </rPr>
      <t xml:space="preserve">
2,74/1,18/5,74</t>
    </r>
  </si>
  <si>
    <t>Винт для электрического соединения М5х8  (CM030508)</t>
  </si>
  <si>
    <r>
      <t>0,59</t>
    </r>
    <r>
      <rPr>
        <i/>
        <sz val="5"/>
        <rFont val="Arial"/>
        <family val="2"/>
        <charset val="204"/>
      </rPr>
      <t xml:space="preserve">
4,01/1,18/5,74</t>
    </r>
  </si>
  <si>
    <t>Стандартный анкер с болтом М8 (CM430850)</t>
  </si>
  <si>
    <r>
      <t>7,34</t>
    </r>
    <r>
      <rPr>
        <i/>
        <sz val="5"/>
        <rFont val="Arial"/>
        <family val="2"/>
        <charset val="204"/>
      </rPr>
      <t xml:space="preserve">
49,73/1,18/5,74</t>
    </r>
  </si>
  <si>
    <t>ТЕРм08-02-402-01</t>
  </si>
  <si>
    <r>
      <t>Кабель двух-четырехжильный по установленным конструкциям и лоткам с установкой ответвительных коробок в помещениях с нормальной средой сечением жилы до 10 мм2</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</si>
  <si>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r>
      <t>3,77</t>
    </r>
    <r>
      <rPr>
        <i/>
        <sz val="6"/>
        <rFont val="Arial"/>
        <family val="2"/>
        <charset val="204"/>
      </rPr>
      <t xml:space="preserve">
377/100</t>
    </r>
  </si>
  <si>
    <t>Коробка установочная для заливки в бетон, д.70х100мм (59381)</t>
  </si>
  <si>
    <r>
      <t>7,69</t>
    </r>
    <r>
      <rPr>
        <i/>
        <sz val="5"/>
        <rFont val="Arial"/>
        <family val="2"/>
        <charset val="204"/>
      </rPr>
      <t xml:space="preserve">
52,09/1,18/5,74</t>
    </r>
  </si>
  <si>
    <t>Коробка установочная для заливки в бетон, д.70х136мм (59382)</t>
  </si>
  <si>
    <r>
      <t>9,89</t>
    </r>
    <r>
      <rPr>
        <i/>
        <sz val="5"/>
        <rFont val="Arial"/>
        <family val="2"/>
        <charset val="204"/>
      </rPr>
      <t xml:space="preserve">
66,98/1,18/5,74</t>
    </r>
  </si>
  <si>
    <t>Коробка ответвит. с кабельными вводами, IP44, 80х80х40мм (53700)</t>
  </si>
  <si>
    <r>
      <t>7,63</t>
    </r>
    <r>
      <rPr>
        <i/>
        <sz val="5"/>
        <rFont val="Arial"/>
        <family val="2"/>
        <charset val="204"/>
      </rPr>
      <t xml:space="preserve">
51,71/1,18/5,74</t>
    </r>
  </si>
  <si>
    <t>ТЕРм08-01-087-03</t>
  </si>
  <si>
    <t>Металлические конструкции</t>
  </si>
  <si>
    <r>
      <t>0,008</t>
    </r>
    <r>
      <rPr>
        <i/>
        <sz val="6"/>
        <rFont val="Arial"/>
        <family val="2"/>
        <charset val="204"/>
      </rPr>
      <t xml:space="preserve">
(5+3)/1000</t>
    </r>
  </si>
  <si>
    <t>ТЕР46-03-011-01</t>
  </si>
  <si>
    <r>
      <t>Пробивка в кирпичных стенах борозд площадью сечения до 20 см2</t>
    </r>
    <r>
      <rPr>
        <i/>
        <sz val="7"/>
        <rFont val="Arial"/>
        <family val="2"/>
        <charset val="204"/>
      </rPr>
      <t xml:space="preserve">
(3.1При работах на высоте от опорной площадки более 1,5 м ОЗП=1,2; ЭМ=1,2 к расх.; ЗПМ=1,2; ТЗ=1,2; ТЗМ=1,2)</t>
    </r>
  </si>
  <si>
    <t>100 м борозд</t>
  </si>
  <si>
    <r>
      <t>8,81</t>
    </r>
    <r>
      <rPr>
        <i/>
        <sz val="6"/>
        <rFont val="Arial"/>
        <family val="2"/>
        <charset val="204"/>
      </rPr>
      <t xml:space="preserve">
881/100</t>
    </r>
  </si>
  <si>
    <t>ТЕРм08-02-403-03</t>
  </si>
  <si>
    <r>
      <t>Кабель двух-трехжильный под штукатурку по стенам или в бороздах</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</si>
  <si>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t>ТЕР46-03-017-05</t>
  </si>
  <si>
    <t>Заделка отверстий, гнезд и борозд в стенах и перегородках бетонных площадью до 0,1 м2</t>
  </si>
  <si>
    <t>1 м3 заделки</t>
  </si>
  <si>
    <r>
      <t>1,8</t>
    </r>
    <r>
      <rPr>
        <i/>
        <sz val="6"/>
        <rFont val="Arial"/>
        <family val="2"/>
        <charset val="204"/>
      </rPr>
      <t xml:space="preserve">
0,002*881</t>
    </r>
  </si>
  <si>
    <t xml:space="preserve"> П/л от 21.01.2015г. лист 5</t>
  </si>
  <si>
    <t>Кабель силовой ВВГнг-LS 3х1,5 кв.мм ОЖ-0,66 малодымный Dн=8мм,Р=0,12кг/м (П4029).</t>
  </si>
  <si>
    <r>
      <t>0,165</t>
    </r>
    <r>
      <rPr>
        <i/>
        <sz val="6"/>
        <rFont val="Arial"/>
        <family val="2"/>
        <charset val="204"/>
      </rPr>
      <t xml:space="preserve">
165/1000</t>
    </r>
  </si>
  <si>
    <r>
      <t>4969,59</t>
    </r>
    <r>
      <rPr>
        <i/>
        <sz val="5"/>
        <rFont val="Arial"/>
        <family val="2"/>
        <charset val="204"/>
      </rPr>
      <t xml:space="preserve">
33,66*1000/1,18/5,74</t>
    </r>
  </si>
  <si>
    <t>Кабель силовой ВВГнг-LS 3х2,5 кв.мм ОЖ-0,66 малодымный Dн=10мм,Р=0,17кг/м (П4032).</t>
  </si>
  <si>
    <r>
      <t>0,65</t>
    </r>
    <r>
      <rPr>
        <i/>
        <sz val="6"/>
        <rFont val="Arial"/>
        <family val="2"/>
        <charset val="204"/>
      </rPr>
      <t xml:space="preserve">
650/1000</t>
    </r>
  </si>
  <si>
    <r>
      <t>7593,16</t>
    </r>
    <r>
      <rPr>
        <i/>
        <sz val="5"/>
        <rFont val="Arial"/>
        <family val="2"/>
        <charset val="204"/>
      </rPr>
      <t xml:space="preserve">
51,43*1000/1,18/5,74</t>
    </r>
  </si>
  <si>
    <t>Кабель силовой ВВГнг-LS 3х6,0 кв.мм ОЖ-0,66 малодымный Dн=12мм,Р=0,31кг/м (П4036).</t>
  </si>
  <si>
    <r>
      <t>0,04</t>
    </r>
    <r>
      <rPr>
        <i/>
        <sz val="6"/>
        <rFont val="Arial"/>
        <family val="2"/>
        <charset val="204"/>
      </rPr>
      <t xml:space="preserve">
40/1000</t>
    </r>
  </si>
  <si>
    <r>
      <t>16771,98</t>
    </r>
    <r>
      <rPr>
        <i/>
        <sz val="5"/>
        <rFont val="Arial"/>
        <family val="2"/>
        <charset val="204"/>
      </rPr>
      <t xml:space="preserve">
113,60*1000/1,18/5,74</t>
    </r>
  </si>
  <si>
    <t>Кабель силовой ВВГнг-LS 5х2,5 кв.мм ОЖ-0,66 малодымный Dн=11мм,Р=0,22кг/м (П4057).</t>
  </si>
  <si>
    <r>
      <t>0,08</t>
    </r>
    <r>
      <rPr>
        <i/>
        <sz val="6"/>
        <rFont val="Arial"/>
        <family val="2"/>
        <charset val="204"/>
      </rPr>
      <t xml:space="preserve">
80/1000</t>
    </r>
  </si>
  <si>
    <r>
      <t>12627,71</t>
    </r>
    <r>
      <rPr>
        <i/>
        <sz val="5"/>
        <rFont val="Arial"/>
        <family val="2"/>
        <charset val="204"/>
      </rPr>
      <t xml:space="preserve">
85,53*1000/1,18/5,74</t>
    </r>
  </si>
  <si>
    <t>Кабель силовой ВВГнг-LS 5х4,0 кв.мм ОЖ-0,66 малодымный Dн=14мм,Р=0,37кг/м (П4058)</t>
  </si>
  <si>
    <r>
      <t>0,05</t>
    </r>
    <r>
      <rPr>
        <i/>
        <sz val="6"/>
        <rFont val="Arial"/>
        <family val="2"/>
        <charset val="204"/>
      </rPr>
      <t xml:space="preserve">
50/1000</t>
    </r>
  </si>
  <si>
    <r>
      <t>21777</t>
    </r>
    <r>
      <rPr>
        <i/>
        <sz val="5"/>
        <rFont val="Arial"/>
        <family val="2"/>
        <charset val="204"/>
      </rPr>
      <t xml:space="preserve">
147,50*1000/1,18/5,74</t>
    </r>
  </si>
  <si>
    <t xml:space="preserve"> П/л от 22.05.2015г. лист 12</t>
  </si>
  <si>
    <t>Кабель силовой ВВГнг-LS 5х6,0 кв.мм ОЖ-0,66 малодымный</t>
  </si>
  <si>
    <r>
      <t>0,02</t>
    </r>
    <r>
      <rPr>
        <i/>
        <sz val="6"/>
        <rFont val="Arial"/>
        <family val="2"/>
        <charset val="204"/>
      </rPr>
      <t xml:space="preserve">
20/1000</t>
    </r>
  </si>
  <si>
    <r>
      <t>30266,34</t>
    </r>
    <r>
      <rPr>
        <i/>
        <sz val="5"/>
        <rFont val="Arial"/>
        <family val="2"/>
        <charset val="204"/>
      </rPr>
      <t xml:space="preserve">
205*1000/1,18/5,74</t>
    </r>
  </si>
  <si>
    <t>Кабель силовой ВВГнг-LS 5х10,0 кв.мм ОЖ-0,66 малодымный Dн=18мм,Р=0,71кг/м (П4073)</t>
  </si>
  <si>
    <r>
      <t>0,055</t>
    </r>
    <r>
      <rPr>
        <i/>
        <sz val="6"/>
        <rFont val="Arial"/>
        <family val="2"/>
        <charset val="204"/>
      </rPr>
      <t xml:space="preserve">
55/1000</t>
    </r>
  </si>
  <si>
    <r>
      <t>40390,07</t>
    </r>
    <r>
      <rPr>
        <i/>
        <sz val="5"/>
        <rFont val="Arial"/>
        <family val="2"/>
        <charset val="204"/>
      </rPr>
      <t xml:space="preserve">
273,57*1000/1,18/5,74</t>
    </r>
  </si>
  <si>
    <t xml:space="preserve"> П/л от 22.05.2015г. лист 11</t>
  </si>
  <si>
    <t>Кабель силовой ВВГнг-LS 5х50,0 кв.мм ОЖ-0,66 малодымный</t>
  </si>
  <si>
    <r>
      <t>169639,17</t>
    </r>
    <r>
      <rPr>
        <i/>
        <sz val="5"/>
        <rFont val="Arial"/>
        <family val="2"/>
        <charset val="204"/>
      </rPr>
      <t xml:space="preserve">
1149*1000/1,18/5,74</t>
    </r>
  </si>
  <si>
    <t xml:space="preserve"> П/л от 22.05.2015г. лист 9</t>
  </si>
  <si>
    <t>Кабель силовой с медными жилами, огнестойкий ВВГнг-FRLS-0,66кВ сеч.5х4 мм2</t>
  </si>
  <si>
    <r>
      <t>0,015</t>
    </r>
    <r>
      <rPr>
        <i/>
        <sz val="6"/>
        <rFont val="Arial"/>
        <family val="2"/>
        <charset val="204"/>
      </rPr>
      <t xml:space="preserve">
15/1000</t>
    </r>
  </si>
  <si>
    <r>
      <t>44439,85</t>
    </r>
    <r>
      <rPr>
        <i/>
        <sz val="5"/>
        <rFont val="Arial"/>
        <family val="2"/>
        <charset val="204"/>
      </rPr>
      <t xml:space="preserve">
301*1000/1,18/5,74</t>
    </r>
  </si>
  <si>
    <t xml:space="preserve"> П/л от 22.05.2015г. лист 7</t>
  </si>
  <si>
    <t>Кабель силовой с медными жилами, огнестойкий ВВГнг-FRLS-0,66кВ сеч.5х2,5 мм2</t>
  </si>
  <si>
    <r>
      <t>19193,29</t>
    </r>
    <r>
      <rPr>
        <i/>
        <sz val="5"/>
        <rFont val="Arial"/>
        <family val="2"/>
        <charset val="204"/>
      </rPr>
      <t xml:space="preserve">
130*1000/1,18/5,74</t>
    </r>
  </si>
  <si>
    <t xml:space="preserve"> П/л от 22.05.2015г. лист 10</t>
  </si>
  <si>
    <t>Кабель силовой с медными жилами, огнестойкий ВВГнг-FRLS-0,66кВ сеч.3х1,5 мм2</t>
  </si>
  <si>
    <r>
      <t>0,275</t>
    </r>
    <r>
      <rPr>
        <i/>
        <sz val="6"/>
        <rFont val="Arial"/>
        <family val="2"/>
        <charset val="204"/>
      </rPr>
      <t xml:space="preserve">
275/1000</t>
    </r>
  </si>
  <si>
    <r>
      <t>15945,2</t>
    </r>
    <r>
      <rPr>
        <i/>
        <sz val="5"/>
        <rFont val="Arial"/>
        <family val="2"/>
        <charset val="204"/>
      </rPr>
      <t xml:space="preserve">
108*1000/1,18/5,74</t>
    </r>
  </si>
  <si>
    <t>ТЕРм08-03-591-10</t>
  </si>
  <si>
    <t>Розетка штепсельная полугерметическая и герметическая</t>
  </si>
  <si>
    <r>
      <t>0,15</t>
    </r>
    <r>
      <rPr>
        <i/>
        <sz val="6"/>
        <rFont val="Arial"/>
        <family val="2"/>
        <charset val="204"/>
      </rPr>
      <t xml:space="preserve">
(14+1)/100</t>
    </r>
  </si>
  <si>
    <t>ТСЦ-503-0471</t>
  </si>
  <si>
    <t>Розетка открытой проводки с заземлением</t>
  </si>
  <si>
    <r>
      <t>15</t>
    </r>
    <r>
      <rPr>
        <i/>
        <sz val="6"/>
        <rFont val="Arial"/>
        <family val="2"/>
        <charset val="204"/>
      </rPr>
      <t xml:space="preserve">
14+1</t>
    </r>
  </si>
  <si>
    <t>ТСЦ-503-4053</t>
  </si>
  <si>
    <t>Розетка штепсельная малогабаритная для скрытой проводки, тип РШ-П-20-С-01-10/220У4</t>
  </si>
  <si>
    <t>Итого по разделу 1 Монтажные работы</t>
  </si>
  <si>
    <t xml:space="preserve">   Районный к-т 4,3%  (Поз. 63, 65, 1, 3, 6, 8, 10, 12, 14, 16, 19, 21, 23, 25, 27, 29, 32, 34, 38, 41, 57-58, 62, 64, 77, 79, 36)</t>
  </si>
  <si>
    <t xml:space="preserve">   Заготовительно-складские расходы на материалы МАТ=1,02  (Поз. 35, 39-40, 42-56, 59-61, 66-76)</t>
  </si>
  <si>
    <t xml:space="preserve">   Транспортные расходы (оборудование) - согласно п.4.60 из МДС 81-35.2004 ПЗ=1,03 (ОЗП=1,03; ЭМ=1,03; МАТ=1,03)  (Поз. 2, 4-5, 7, 9, 11, 13, 15, 17-18, 20, 22, 24, 26, 28, 30-31, 33, 37)</t>
  </si>
  <si>
    <t xml:space="preserve">   Заготовительно-складские расходы (оборудование) - согласно п.4.64 из МДС 81-35.2004 ПЗ=1,012 (ОЗП=1,012; ЭМ=1,012; МАТ=1,012)  (Поз. 2, 4-5, 7, 9, 11, 13, 15, 17-18, 20, 22, 24, 26, 28, 30-31, 33, 37)</t>
  </si>
  <si>
    <t xml:space="preserve">   80% ФОТ (от 172)  (Поз. 36)</t>
  </si>
  <si>
    <t xml:space="preserve">   95% ФОТ (от 12661)  (Поз. 1, 3, 6, 8, 10, 12, 14, 16, 19, 21, 23, 25, 27, 29, 32, 34, 38, 41, 57-58, 62, 64, 77, 79)</t>
  </si>
  <si>
    <t xml:space="preserve">   110% ФОТ (от 4541)  (Поз. 63, 65)</t>
  </si>
  <si>
    <t xml:space="preserve">   60% ФОТ (от 172)  (Поз. 36)</t>
  </si>
  <si>
    <t xml:space="preserve">   65% ФОТ (от 12661)  (Поз. 1, 3, 6, 8, 10, 12, 14, 16, 19, 21, 23, 25, 27, 29, 32, 34, 38, 41, 57-58, 62, 64, 77, 79)</t>
  </si>
  <si>
    <t xml:space="preserve">   70% ФОТ (от 4541)  (Поз. 63, 65)</t>
  </si>
  <si>
    <t xml:space="preserve"> 26.05.15г.</t>
  </si>
  <si>
    <t>ЛОКАЛЬНЫЙ СМЕТНЫЙ РАСЧЕТ № 25836</t>
  </si>
  <si>
    <t>Раздел: Молниезащита и заземление.</t>
  </si>
  <si>
    <t>Основание: проект № 2014/06-06-У-1-ЭГ</t>
  </si>
  <si>
    <t>___________________________38,807</t>
  </si>
  <si>
    <t>_______________________________________________________________________________________________10,663</t>
  </si>
  <si>
    <t>_______________________________________________________________________________________________27,466</t>
  </si>
  <si>
    <t xml:space="preserve">      прочих (ПНР "вхолостую") _______________________________________________________________________________________________</t>
  </si>
  <si>
    <t>_______________________________________________________________________________________________0,678</t>
  </si>
  <si>
    <t>___________________________6,570</t>
  </si>
  <si>
    <t>_______________________________________________________________________________________________507,41</t>
  </si>
  <si>
    <t xml:space="preserve">                           Система уравнивания потенциалов</t>
  </si>
  <si>
    <t>Шкаф (ШДУП) управления навесной, высота, ширина и глубина до 600х600х350 мм</t>
  </si>
  <si>
    <t>П/лист от 21.05.2015г. лист 1</t>
  </si>
  <si>
    <r>
      <t>Ящики ШДУП</t>
    </r>
    <r>
      <rPr>
        <i/>
        <sz val="7"/>
        <rFont val="Arial"/>
        <family val="2"/>
        <charset val="204"/>
      </rPr>
      <t xml:space="preserve">
Формулы цены единицы:
МАТ=380/1,18/5,74</t>
    </r>
  </si>
  <si>
    <r>
      <t>56,1</t>
    </r>
    <r>
      <rPr>
        <i/>
        <sz val="5"/>
        <rFont val="Arial"/>
        <family val="2"/>
        <charset val="204"/>
      </rPr>
      <t xml:space="preserve">
380/1,18/5,74</t>
    </r>
  </si>
  <si>
    <r>
      <t>Проводник заземляющий из медной полосы 50х5мм открыто по строительным основаниям</t>
    </r>
    <r>
      <rPr>
        <i/>
        <sz val="7"/>
        <rFont val="Arial"/>
        <family val="2"/>
        <charset val="204"/>
      </rPr>
      <t xml:space="preserve">
2 206,91 = 4 732,43 - 204 x 12,38</t>
    </r>
  </si>
  <si>
    <r>
      <t>0,009</t>
    </r>
    <r>
      <rPr>
        <i/>
        <sz val="6"/>
        <rFont val="Arial"/>
        <family val="2"/>
        <charset val="204"/>
      </rPr>
      <t xml:space="preserve">
0,9/100</t>
    </r>
  </si>
  <si>
    <t>1. 509-0038</t>
  </si>
  <si>
    <t>Наконечники кабельные для электротехнических установок</t>
  </si>
  <si>
    <t>204
1,836</t>
  </si>
  <si>
    <r>
      <t>Полоса медная 5х50мм</t>
    </r>
    <r>
      <rPr>
        <i/>
        <sz val="7"/>
        <rFont val="Arial"/>
        <family val="2"/>
        <charset val="204"/>
      </rPr>
      <t xml:space="preserve">
Формулы цены единицы:
МАТ=418/1,18/5,74</t>
    </r>
  </si>
  <si>
    <r>
      <t>1,125</t>
    </r>
    <r>
      <rPr>
        <i/>
        <sz val="6"/>
        <rFont val="Arial"/>
        <family val="2"/>
        <charset val="204"/>
      </rPr>
      <t xml:space="preserve">
0,9*0,05*0,005*5000</t>
    </r>
  </si>
  <si>
    <r>
      <t>61,71</t>
    </r>
    <r>
      <rPr>
        <i/>
        <sz val="5"/>
        <rFont val="Arial"/>
        <family val="2"/>
        <charset val="204"/>
      </rPr>
      <t xml:space="preserve">
418/1,18/5,74</t>
    </r>
  </si>
  <si>
    <r>
      <t>0,67</t>
    </r>
    <r>
      <rPr>
        <i/>
        <sz val="6"/>
        <rFont val="Arial"/>
        <family val="2"/>
        <charset val="204"/>
      </rPr>
      <t xml:space="preserve">
67/100</t>
    </r>
  </si>
  <si>
    <t>Проводник заземляющий из медного изолированного провода открыто по строительным основаниям</t>
  </si>
  <si>
    <r>
      <t>1,8</t>
    </r>
    <r>
      <rPr>
        <i/>
        <sz val="6"/>
        <rFont val="Arial"/>
        <family val="2"/>
        <charset val="204"/>
      </rPr>
      <t xml:space="preserve">
(10+110+60)/100</t>
    </r>
  </si>
  <si>
    <t>ТСЦ-502-0526</t>
  </si>
  <si>
    <t>Провода силовые для электрических установок на напряжение до 450 В с медной жилой марки ПВ3, сечением 50 мм2</t>
  </si>
  <si>
    <r>
      <t>0,01</t>
    </r>
    <r>
      <rPr>
        <i/>
        <sz val="6"/>
        <rFont val="Arial"/>
        <family val="2"/>
        <charset val="204"/>
      </rPr>
      <t xml:space="preserve">
10/1000</t>
    </r>
  </si>
  <si>
    <t>ТСЦ-502-0524</t>
  </si>
  <si>
    <t>Провода силовые для электрических установок на напряжение до 450 В с медной жилой марки ПВ3, сечением 25 мм2</t>
  </si>
  <si>
    <r>
      <t>0,11</t>
    </r>
    <r>
      <rPr>
        <i/>
        <sz val="6"/>
        <rFont val="Arial"/>
        <family val="2"/>
        <charset val="204"/>
      </rPr>
      <t xml:space="preserve">
110/1000</t>
    </r>
  </si>
  <si>
    <t>ТСЦ-502-0520</t>
  </si>
  <si>
    <t>Провода силовые для электрических установок на напряжение до 450 В с медной жилой марки ПВ3, сечением 6 мм2</t>
  </si>
  <si>
    <r>
      <t>0,06</t>
    </r>
    <r>
      <rPr>
        <i/>
        <sz val="6"/>
        <rFont val="Arial"/>
        <family val="2"/>
        <charset val="204"/>
      </rPr>
      <t xml:space="preserve">
60/1000</t>
    </r>
  </si>
  <si>
    <t>ТСЦ-509-0043</t>
  </si>
  <si>
    <t>Наконечники кабельные медные ТМ</t>
  </si>
  <si>
    <r>
      <t>6</t>
    </r>
    <r>
      <rPr>
        <i/>
        <sz val="6"/>
        <rFont val="Arial"/>
        <family val="2"/>
        <charset val="204"/>
      </rPr>
      <t xml:space="preserve">
4+2</t>
    </r>
  </si>
  <si>
    <t xml:space="preserve">                           Система заземления и молниезащиты</t>
  </si>
  <si>
    <t>ТЕРм08-02-472-08</t>
  </si>
  <si>
    <t>Проводник заземляющий открыто по строительным основаниям из круглой стали диаметром 8 мм (сетка с ячейкой 10х10м под утеплитель кровли)</t>
  </si>
  <si>
    <r>
      <t>2</t>
    </r>
    <r>
      <rPr>
        <i/>
        <sz val="6"/>
        <rFont val="Arial"/>
        <family val="2"/>
        <charset val="204"/>
      </rPr>
      <t xml:space="preserve">
200/100</t>
    </r>
  </si>
  <si>
    <t>ТЕРм08-02-472-09</t>
  </si>
  <si>
    <r>
      <t>Проводник заземляющий открыто по строительным основаниям из круглой стали диаметром 12 мм</t>
    </r>
    <r>
      <rPr>
        <i/>
        <sz val="7"/>
        <rFont val="Arial"/>
        <family val="2"/>
        <charset val="204"/>
      </rPr>
      <t xml:space="preserve">
1 298,71 = 1 397,41 - 1,5 x 65,80
(1.8.3.ОППри производстве работ на высоте свыше расстояний, указанных в вводных указаниях к разделам сборника: при высоте свыше 2 до 8 м ОЗП=1,05; ТЗ=1,05)</t>
    </r>
  </si>
  <si>
    <r>
      <t>0,4</t>
    </r>
    <r>
      <rPr>
        <i/>
        <sz val="6"/>
        <rFont val="Arial"/>
        <family val="2"/>
        <charset val="204"/>
      </rPr>
      <t xml:space="preserve">
40/100</t>
    </r>
  </si>
  <si>
    <t>1. 509-0102</t>
  </si>
  <si>
    <t>Скобы</t>
  </si>
  <si>
    <t>1,5
0,6</t>
  </si>
  <si>
    <t>П/лист от 02.2015г.</t>
  </si>
  <si>
    <r>
      <t>Фасадный держатель,100 мм ND2307</t>
    </r>
    <r>
      <rPr>
        <i/>
        <sz val="7"/>
        <rFont val="Arial"/>
        <family val="2"/>
        <charset val="204"/>
      </rPr>
      <t xml:space="preserve">
Формулы цены единицы:
МАТ=182,19/1,18/5,74</t>
    </r>
  </si>
  <si>
    <r>
      <t>26,9</t>
    </r>
    <r>
      <rPr>
        <i/>
        <sz val="5"/>
        <rFont val="Arial"/>
        <family val="2"/>
        <charset val="204"/>
      </rPr>
      <t xml:space="preserve">
182,19/1,18/5,74</t>
    </r>
  </si>
  <si>
    <r>
      <t>Угловой коньковый зажим, 100 мм ND2202</t>
    </r>
    <r>
      <rPr>
        <i/>
        <sz val="7"/>
        <rFont val="Arial"/>
        <family val="2"/>
        <charset val="204"/>
      </rPr>
      <t xml:space="preserve">
Формулы цены единицы:
МАТ=175,41/1,18/5,74</t>
    </r>
  </si>
  <si>
    <r>
      <t>25,9</t>
    </r>
    <r>
      <rPr>
        <i/>
        <sz val="5"/>
        <rFont val="Arial"/>
        <family val="2"/>
        <charset val="204"/>
      </rPr>
      <t xml:space="preserve">
175,41/1,18/5,74</t>
    </r>
  </si>
  <si>
    <r>
      <t>Прямой держатель под черепицу, 330 мм ND2209</t>
    </r>
    <r>
      <rPr>
        <i/>
        <sz val="7"/>
        <rFont val="Arial"/>
        <family val="2"/>
        <charset val="204"/>
      </rPr>
      <t xml:space="preserve">
Формулы цены единицы:
МАТ=226,17/1,18/5,74</t>
    </r>
  </si>
  <si>
    <r>
      <t>33,39</t>
    </r>
    <r>
      <rPr>
        <i/>
        <sz val="5"/>
        <rFont val="Arial"/>
        <family val="2"/>
        <charset val="204"/>
      </rPr>
      <t xml:space="preserve">
226,17/1,18/5,74</t>
    </r>
  </si>
  <si>
    <r>
      <t>Заземлитель вертикальный из угловой стали размером 50х50х5 мм</t>
    </r>
    <r>
      <rPr>
        <i/>
        <sz val="7"/>
        <rFont val="Arial"/>
        <family val="2"/>
        <charset val="204"/>
      </rPr>
      <t xml:space="preserve">
250,20 = 933,50 - 0,116 x 5 890,50</t>
    </r>
  </si>
  <si>
    <t>1. 101-1641</t>
  </si>
  <si>
    <t>0,116
0,1392</t>
  </si>
  <si>
    <t>П/лист от 21.05.2015г. лист 3</t>
  </si>
  <si>
    <r>
      <t>Угловая сталь оцинкованная 50х50х5мм  (50м)</t>
    </r>
    <r>
      <rPr>
        <i/>
        <sz val="7"/>
        <rFont val="Arial"/>
        <family val="2"/>
        <charset val="204"/>
      </rPr>
      <t xml:space="preserve">
Формулы цены единицы:
МАТ=67700/1,18/5,74</t>
    </r>
  </si>
  <si>
    <t>тн</t>
  </si>
  <si>
    <r>
      <t>0,189</t>
    </r>
    <r>
      <rPr>
        <i/>
        <sz val="6"/>
        <rFont val="Arial"/>
        <family val="2"/>
        <charset val="204"/>
      </rPr>
      <t xml:space="preserve">
3,77*50/1000</t>
    </r>
  </si>
  <si>
    <r>
      <t>9995,28</t>
    </r>
    <r>
      <rPr>
        <i/>
        <sz val="5"/>
        <rFont val="Arial"/>
        <family val="2"/>
        <charset val="204"/>
      </rPr>
      <t xml:space="preserve">
67700/1,18/5,74</t>
    </r>
  </si>
  <si>
    <t>ТЕРм08-02-472-02</t>
  </si>
  <si>
    <r>
      <t>Заземлитель горизонтальный из стали полосовой сечением 160 мм2</t>
    </r>
    <r>
      <rPr>
        <i/>
        <sz val="7"/>
        <rFont val="Arial"/>
        <family val="2"/>
        <charset val="204"/>
      </rPr>
      <t xml:space="preserve">
376,75 = 1 242,52 - 0,13 x 6 659,79</t>
    </r>
  </si>
  <si>
    <r>
      <t>1,4</t>
    </r>
    <r>
      <rPr>
        <i/>
        <sz val="6"/>
        <rFont val="Arial"/>
        <family val="2"/>
        <charset val="204"/>
      </rPr>
      <t xml:space="preserve">
140/100</t>
    </r>
  </si>
  <si>
    <t>1. 101-1889</t>
  </si>
  <si>
    <t>Сталь полосовая 40х4 мм, кипящая</t>
  </si>
  <si>
    <t>0,13
0,182</t>
  </si>
  <si>
    <r>
      <t>Сталь полосовая 40х5 мм, оцинкованная 140м</t>
    </r>
    <r>
      <rPr>
        <i/>
        <sz val="7"/>
        <rFont val="Arial"/>
        <family val="2"/>
        <charset val="204"/>
      </rPr>
      <t xml:space="preserve">
Формулы цены единицы:
МАТ=67700/1,18/5,74</t>
    </r>
  </si>
  <si>
    <r>
      <t>0,22</t>
    </r>
    <r>
      <rPr>
        <i/>
        <sz val="6"/>
        <rFont val="Arial"/>
        <family val="2"/>
        <charset val="204"/>
      </rPr>
      <t xml:space="preserve">
1,57*140/1000</t>
    </r>
  </si>
  <si>
    <t xml:space="preserve">                           Земляные работы</t>
  </si>
  <si>
    <t>ТЕР01-02-055-03</t>
  </si>
  <si>
    <r>
      <t>Разработка грунта вручную с креплениями в траншеях шириной до 2 м, глубиной до 2 м, группа грунтов 3 (траншея под проводник заземления 300х500(h)мм</t>
    </r>
    <r>
      <rPr>
        <i/>
        <sz val="7"/>
        <rFont val="Arial"/>
        <family val="2"/>
        <charset val="204"/>
      </rPr>
      <t xml:space="preserve">
(3.192 Разработка траншей глубиной до 2 м с вертикальными стенками без креплений ОЗП=0,8; ТЗ=0,8;
3.193 Разработка грунта в траншеях шириной менее 1 м при наличии креплений ОЗП=1,1; ТЗ=1,1)</t>
    </r>
  </si>
  <si>
    <r>
      <t>0,21</t>
    </r>
    <r>
      <rPr>
        <i/>
        <sz val="6"/>
        <rFont val="Arial"/>
        <family val="2"/>
        <charset val="204"/>
      </rPr>
      <t xml:space="preserve">
140*0,3*0,5/100</t>
    </r>
  </si>
  <si>
    <t>ТЕР01-02-059-03</t>
  </si>
  <si>
    <t>Рытье ям вручную глубиной 1,5 м под электрод заземления с обратной засыпкой, группа грунтов 3</t>
  </si>
  <si>
    <t>1 электрод заземления</t>
  </si>
  <si>
    <t>ТЕР01-02-059-07</t>
  </si>
  <si>
    <r>
      <t>При изменении глубины заложения на каждые 0,5 м добавлять  к расценке 01-02-059-03</t>
    </r>
    <r>
      <rPr>
        <i/>
        <sz val="7"/>
        <rFont val="Arial"/>
        <family val="2"/>
        <charset val="204"/>
      </rPr>
      <t xml:space="preserve">
(до глубины 3м ПЗ=3 (ОЗП=3; ЭМ=3 к расх.; ЗПМ=3; МАТ=3 к расх.; ТЗ=3; ТЗМ=3))</t>
    </r>
  </si>
  <si>
    <t xml:space="preserve">  Итого по разделу 1 Монтажные работы</t>
  </si>
  <si>
    <t xml:space="preserve">                           Раздел 2. Пусконаладочные работы ("вхолостую" 80%)</t>
  </si>
  <si>
    <t>ТЕРп01-11-010-01</t>
  </si>
  <si>
    <t>Измерение сопротивления растеканию тока заземлителя</t>
  </si>
  <si>
    <t>1 измерение</t>
  </si>
  <si>
    <t>ТЕРп01-11-010-03</t>
  </si>
  <si>
    <t>Измерение сопротивления растеканию тока контура с диагональю до 200 м</t>
  </si>
  <si>
    <t>Итого по разделу 2 Пусконаладочные работы ("вхолостую" 80%)</t>
  </si>
  <si>
    <t xml:space="preserve">   Районный к-т 4,3%  (Поз. 20-23, 1, 3, 5-6, 11-16, 18, 24-25)</t>
  </si>
  <si>
    <t xml:space="preserve">   Заготовительно-складские расходы на материалы - согласно п.4.64 из МДС 81-35.2004 МАТ=1,02  (Поз. 1, 3, 5-6, 11-16, 18, 2, 4, 17, 19, 7-10)</t>
  </si>
  <si>
    <t xml:space="preserve">   Пусконаладочные работы (вхолостую 80%) ПЗ=0,8 (ОЗП=0,8; ЭМ=0,8; ЗПМ=0,8; МАТ=0,8; ТЗ=0,8; ТЗМ=0,8)  (Поз. 24-25)</t>
  </si>
  <si>
    <t xml:space="preserve">   65% ФОТ (от 331)  (Поз. 24-25)</t>
  </si>
  <si>
    <t xml:space="preserve">   80% ФОТ (от 3661)  (Поз. 20-23)</t>
  </si>
  <si>
    <t xml:space="preserve">   95% ФОТ (от 2578)  (Поз. 1, 3, 5-6, 11-16, 18)</t>
  </si>
  <si>
    <t xml:space="preserve">   40% ФОТ (от 331)  (Поз. 24-25)</t>
  </si>
  <si>
    <t xml:space="preserve">   45% ФОТ (от 3661)  (Поз. 20-23)</t>
  </si>
  <si>
    <t xml:space="preserve">   65% ФОТ (от 2578)  (Поз. 1, 3, 5-6, 11-16, 18)</t>
  </si>
  <si>
    <t xml:space="preserve">  Итого Прочие затраты</t>
  </si>
  <si>
    <t>Е.В.Гордеев</t>
  </si>
  <si>
    <t>ЛОКАЛЬНЫЙ СМЕТНЫЙ РАСЧЕТ № 25838</t>
  </si>
  <si>
    <t xml:space="preserve">строительство кормокухни и вольеров для содержания служебных собак на кинологическом </t>
  </si>
  <si>
    <t>городке войсковой части 3275. Раздел: Наружное освещение.</t>
  </si>
  <si>
    <r>
      <t xml:space="preserve">Основание: </t>
    </r>
    <r>
      <rPr>
        <b/>
        <sz val="10"/>
        <rFont val="Arial"/>
        <family val="2"/>
        <charset val="204"/>
      </rPr>
      <t>проект № 2014/06-06-У-0-ЭН</t>
    </r>
  </si>
  <si>
    <t>___________________________49,229</t>
  </si>
  <si>
    <t>_______________________________________________________________________________________________7,303</t>
  </si>
  <si>
    <t>_______________________________________________________________________________________________41,926</t>
  </si>
  <si>
    <t>___________________________2,472</t>
  </si>
  <si>
    <t>_______________________________________________________________________________________________153,83</t>
  </si>
  <si>
    <t>Материалы ______________________________________</t>
  </si>
  <si>
    <t>Прайс-лист от 25.05.15 Лист 1</t>
  </si>
  <si>
    <t>Светильник консольный "Лидер" с защитным стеклом, ЖКУ16-250-001, IP54</t>
  </si>
  <si>
    <r>
      <t>817,19</t>
    </r>
    <r>
      <rPr>
        <i/>
        <sz val="5"/>
        <rFont val="Arial"/>
        <family val="2"/>
        <charset val="204"/>
      </rPr>
      <t xml:space="preserve">
5535/1,18/5,74</t>
    </r>
  </si>
  <si>
    <t>Прайс-лист от 05.05.15 Лист 2</t>
  </si>
  <si>
    <t>Лампа натриевая PHILIPS SON PRO 250, напряжением 220В, мощностью 250Вт, с цоколем Е40</t>
  </si>
  <si>
    <r>
      <t>84,6</t>
    </r>
    <r>
      <rPr>
        <i/>
        <sz val="5"/>
        <rFont val="Arial"/>
        <family val="2"/>
        <charset val="204"/>
      </rPr>
      <t xml:space="preserve">
573/1,18/5,74</t>
    </r>
  </si>
  <si>
    <t>ТЕР33-04-014-02</t>
  </si>
  <si>
    <r>
      <t>Установка светильников с лампами люминесцентными</t>
    </r>
    <r>
      <rPr>
        <i/>
        <sz val="7"/>
        <rFont val="Arial"/>
        <family val="2"/>
        <charset val="204"/>
      </rPr>
      <t xml:space="preserve">
118,35 = 114,15 + 0,00025 x 16 800,00</t>
    </r>
  </si>
  <si>
    <t>1 светильник</t>
  </si>
  <si>
    <t>Прайс-лист от 25.05.15 Лист 3</t>
  </si>
  <si>
    <t>Кронштейн КС-2</t>
  </si>
  <si>
    <r>
      <t>254,98</t>
    </r>
    <r>
      <rPr>
        <i/>
        <sz val="5"/>
        <rFont val="Arial"/>
        <family val="2"/>
        <charset val="204"/>
      </rPr>
      <t xml:space="preserve">
1727/1,18/5,74</t>
    </r>
  </si>
  <si>
    <t>Прайс-лист от 25.05.15 Лист 4</t>
  </si>
  <si>
    <t>Хомут Х16</t>
  </si>
  <si>
    <r>
      <t>4,04</t>
    </r>
    <r>
      <rPr>
        <i/>
        <sz val="5"/>
        <rFont val="Arial"/>
        <family val="2"/>
        <charset val="204"/>
      </rPr>
      <t xml:space="preserve">
27,38/1,18/5,74</t>
    </r>
  </si>
  <si>
    <t>Прайс-лист от 25.05.15 Лист 5</t>
  </si>
  <si>
    <t>Заземляющий проводник ЗП6</t>
  </si>
  <si>
    <r>
      <t>13,61</t>
    </r>
    <r>
      <rPr>
        <i/>
        <sz val="5"/>
        <rFont val="Arial"/>
        <family val="2"/>
        <charset val="204"/>
      </rPr>
      <t xml:space="preserve">
92,2/1,18/5,74</t>
    </r>
  </si>
  <si>
    <t>ТЕРм08-02-472-11 прим.</t>
  </si>
  <si>
    <r>
      <t>Устройство заземляющего проводника</t>
    </r>
    <r>
      <rPr>
        <i/>
        <sz val="7"/>
        <rFont val="Arial"/>
        <family val="2"/>
        <charset val="204"/>
      </rPr>
      <t xml:space="preserve">
56,47 = 64,73 - 0,0002 x 10 329,20 - 0,001 x 6 190,38</t>
    </r>
  </si>
  <si>
    <t>1. 101-0813</t>
  </si>
  <si>
    <t>Проволока стальная низкоуглеродистая разного назначения оцинкованная диаметром 3,0 мм</t>
  </si>
  <si>
    <t>0,0002
0,0001</t>
  </si>
  <si>
    <t>2. 101-1627</t>
  </si>
  <si>
    <t>Сталь листовая углеродистая обыкновенного качества марки ВСт3пс5 толщиной 4-6 мм</t>
  </si>
  <si>
    <t>0,001
0,0005</t>
  </si>
  <si>
    <t>Прайс-лист от 25.05.15 Лист 6</t>
  </si>
  <si>
    <t>Зажим TTD 051 FJ для ответвления</t>
  </si>
  <si>
    <r>
      <t>24,95</t>
    </r>
    <r>
      <rPr>
        <i/>
        <sz val="5"/>
        <rFont val="Arial"/>
        <family val="2"/>
        <charset val="204"/>
      </rPr>
      <t xml:space="preserve">
169/1,18/5,74</t>
    </r>
  </si>
  <si>
    <t>Прайс-лист от 22.05.15 Лист 8</t>
  </si>
  <si>
    <t>Провод ПВС 3х2,5</t>
  </si>
  <si>
    <r>
      <t>0,0045</t>
    </r>
    <r>
      <rPr>
        <i/>
        <sz val="6"/>
        <rFont val="Arial"/>
        <family val="2"/>
        <charset val="204"/>
      </rPr>
      <t xml:space="preserve">
4,5/1000</t>
    </r>
  </si>
  <si>
    <r>
      <t>7252,85</t>
    </r>
    <r>
      <rPr>
        <i/>
        <sz val="5"/>
        <rFont val="Arial"/>
        <family val="2"/>
        <charset val="204"/>
      </rPr>
      <t xml:space="preserve">
49125/1,18/5,74</t>
    </r>
  </si>
  <si>
    <r>
      <t>Прайс-лист от 25.05.15</t>
    </r>
    <r>
      <rPr>
        <sz val="9"/>
        <rFont val="Arial"/>
        <family val="2"/>
        <charset val="204"/>
      </rPr>
      <t xml:space="preserve"> Лист 9</t>
    </r>
  </si>
  <si>
    <t>Зажим плашечный ПС-1-1</t>
  </si>
  <si>
    <r>
      <t>10,84</t>
    </r>
    <r>
      <rPr>
        <i/>
        <sz val="5"/>
        <rFont val="Arial"/>
        <family val="2"/>
        <charset val="204"/>
      </rPr>
      <t xml:space="preserve">
73,4/1,18/5,74</t>
    </r>
  </si>
  <si>
    <t>Прайс-лист от 25.05.15 Лист 10</t>
  </si>
  <si>
    <t>Зажим ответвительный NTD 301 AF/F для ЗП6</t>
  </si>
  <si>
    <r>
      <t>69,69</t>
    </r>
    <r>
      <rPr>
        <i/>
        <sz val="5"/>
        <rFont val="Arial"/>
        <family val="2"/>
        <charset val="204"/>
      </rPr>
      <t xml:space="preserve">
472/1,18/5,74</t>
    </r>
  </si>
  <si>
    <t>Прайс-лист от 16.03.15 Лист 7</t>
  </si>
  <si>
    <t>Ящик управления освещением серии ЯУО 9602-3474-У1, IP54</t>
  </si>
  <si>
    <r>
      <t>826,79</t>
    </r>
    <r>
      <rPr>
        <i/>
        <sz val="5"/>
        <rFont val="Arial"/>
        <family val="2"/>
        <charset val="204"/>
      </rPr>
      <t xml:space="preserve">
5600/1,18/5,74</t>
    </r>
  </si>
  <si>
    <t>ТЕРм08-03-599-11 прим.</t>
  </si>
  <si>
    <t>Ящик управления освещением на стене, масса щитка до 40 кг</t>
  </si>
  <si>
    <t>ТЕРм10-08-003-09</t>
  </si>
  <si>
    <t>Монтаж фотодатчика на фасаде здания</t>
  </si>
  <si>
    <t>Прайс-лист от 15.03.15 Лист 11</t>
  </si>
  <si>
    <t>Кабель силовой с медными жилами, с ПВХ изоляцией пониженной пожароопасности ВВГнг-LS-0,66 5х35 мм2</t>
  </si>
  <si>
    <r>
      <t>170638,5</t>
    </r>
    <r>
      <rPr>
        <i/>
        <sz val="5"/>
        <rFont val="Arial"/>
        <family val="2"/>
        <charset val="204"/>
      </rPr>
      <t xml:space="preserve">
1155768,7/1,18/5,74</t>
    </r>
  </si>
  <si>
    <t>ТЕРм08-02-147-02</t>
  </si>
  <si>
    <r>
      <t>Кабель до 35 кВ по установленным конструкциям и лоткам с креплением на поворотах и в конце трассы, масса 1 м кабеля до 2 кг</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</si>
  <si>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t>Прайс-лист от 10.03.15 Лист 12</t>
  </si>
  <si>
    <t>Муфта концевая без болтовых наконечников на напряжение 1кВ POLT-01/5x10-35</t>
  </si>
  <si>
    <r>
      <t>100,4</t>
    </r>
    <r>
      <rPr>
        <i/>
        <sz val="5"/>
        <rFont val="Arial"/>
        <family val="2"/>
        <charset val="204"/>
      </rPr>
      <t xml:space="preserve">
680/1,18/5,74</t>
    </r>
  </si>
  <si>
    <t>Перчатка термоусаживаемая 603W035/S</t>
  </si>
  <si>
    <r>
      <t>245,08</t>
    </r>
    <r>
      <rPr>
        <i/>
        <sz val="5"/>
        <rFont val="Arial"/>
        <family val="2"/>
        <charset val="204"/>
      </rPr>
      <t xml:space="preserve">
1660/1,18/5,74</t>
    </r>
  </si>
  <si>
    <t>Манжета термоусаживаемая с клеем MWTM-25/8-100/S</t>
  </si>
  <si>
    <r>
      <t>6,2</t>
    </r>
    <r>
      <rPr>
        <i/>
        <sz val="5"/>
        <rFont val="Arial"/>
        <family val="2"/>
        <charset val="204"/>
      </rPr>
      <t xml:space="preserve">
42/1,18/5,74</t>
    </r>
  </si>
  <si>
    <t>ТЕРм08-02-170-01</t>
  </si>
  <si>
    <r>
      <t>Муфта концевая для кабеля с применением термоусаживаемой перчатки напряжением 1 кВ, сечение жил до 95 мм2</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</si>
  <si>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t>1 оконцевание</t>
  </si>
  <si>
    <t>ТЕРм08-02-144-04</t>
  </si>
  <si>
    <r>
      <t>Присоединение к зажимам жил проводов или кабелей сечением до 35 мм2</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</si>
  <si>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r>
      <t>0,1</t>
    </r>
    <r>
      <rPr>
        <i/>
        <sz val="6"/>
        <rFont val="Arial"/>
        <family val="2"/>
        <charset val="204"/>
      </rPr>
      <t xml:space="preserve">
5*2/100</t>
    </r>
  </si>
  <si>
    <t>Провод самонесущий изолированный, СИП-2А 4х35+1х54,6 мм2</t>
  </si>
  <si>
    <r>
      <t>25833,19</t>
    </r>
    <r>
      <rPr>
        <i/>
        <sz val="5"/>
        <rFont val="Arial"/>
        <family val="2"/>
        <charset val="204"/>
      </rPr>
      <t xml:space="preserve">
174973,35/1,18/5,74</t>
    </r>
  </si>
  <si>
    <t>ТЕР33-04-008-03 прим.</t>
  </si>
  <si>
    <t>Подвеска проводов самонесущих изолированных марки СИП-2А на опорах</t>
  </si>
  <si>
    <t>1 км изолир пров</t>
  </si>
  <si>
    <t>Прайс-лист от 25.05.15 Лист 13</t>
  </si>
  <si>
    <t>Анкерный кронштейн CS 10W2</t>
  </si>
  <si>
    <r>
      <t>114,42</t>
    </r>
    <r>
      <rPr>
        <i/>
        <sz val="5"/>
        <rFont val="Arial"/>
        <family val="2"/>
        <charset val="204"/>
      </rPr>
      <t xml:space="preserve">
775/1,18/5,74</t>
    </r>
  </si>
  <si>
    <t>Прайс-лист от 25.05.15 Лист 14</t>
  </si>
  <si>
    <t>Натяжной зажим РА 54-1500</t>
  </si>
  <si>
    <r>
      <t>41,34</t>
    </r>
    <r>
      <rPr>
        <i/>
        <sz val="5"/>
        <rFont val="Arial"/>
        <family val="2"/>
        <charset val="204"/>
      </rPr>
      <t xml:space="preserve">
280/1,18/5,74</t>
    </r>
  </si>
  <si>
    <t>ТСЦ-403-1193 прим.</t>
  </si>
  <si>
    <t>Стойка опоры СВ 110-5 (масса 1125 кг)</t>
  </si>
  <si>
    <t>ТЕР07-05-004-01</t>
  </si>
  <si>
    <t>Установка колонн в стаканы фундаментов массой до 2 т</t>
  </si>
  <si>
    <t>ТЕРм08-02-472-02 прим.</t>
  </si>
  <si>
    <r>
      <t>Заземлитель горизонтальный из стали полосовой сечением 200 мм2</t>
    </r>
    <r>
      <rPr>
        <i/>
        <sz val="7"/>
        <rFont val="Arial"/>
        <family val="2"/>
        <charset val="204"/>
      </rPr>
      <t xml:space="preserve">
376,75 = 1 242,52 - 0,13 x 6 659,79</t>
    </r>
  </si>
  <si>
    <t>0,13
0,0325</t>
  </si>
  <si>
    <t>ТСЦ-101-1889</t>
  </si>
  <si>
    <t>ТЕРм08-02-396-02</t>
  </si>
  <si>
    <r>
      <t>Короб металлический на конструкциях, консолях, кронштейнах, по фермам и колоннам, длина 3 м</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</si>
  <si>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t>Прайс-лист от 02.01.15 Лист 15</t>
  </si>
  <si>
    <t>Лоток перфорированный 80х80 L 3000</t>
  </si>
  <si>
    <r>
      <t>18</t>
    </r>
    <r>
      <rPr>
        <i/>
        <sz val="6"/>
        <rFont val="Arial"/>
        <family val="2"/>
        <charset val="204"/>
      </rPr>
      <t xml:space="preserve">
6*3</t>
    </r>
  </si>
  <si>
    <r>
      <t>51,6</t>
    </r>
    <r>
      <rPr>
        <i/>
        <sz val="5"/>
        <rFont val="Arial"/>
        <family val="2"/>
        <charset val="204"/>
      </rPr>
      <t xml:space="preserve">
349,52/1,18/5,74</t>
    </r>
  </si>
  <si>
    <t>Крышка на лоток с заземлением осн. 80 L 3000</t>
  </si>
  <si>
    <r>
      <t>20,25</t>
    </r>
    <r>
      <rPr>
        <i/>
        <sz val="5"/>
        <rFont val="Arial"/>
        <family val="2"/>
        <charset val="204"/>
      </rPr>
      <t xml:space="preserve">
137,16/1,18/5,74</t>
    </r>
  </si>
  <si>
    <t>Консоль с опорой ML осн. 100, BBL-50</t>
  </si>
  <si>
    <r>
      <t>28,14</t>
    </r>
    <r>
      <rPr>
        <i/>
        <sz val="5"/>
        <rFont val="Arial"/>
        <family val="2"/>
        <charset val="204"/>
      </rPr>
      <t xml:space="preserve">
190,62/1,18/5,74</t>
    </r>
  </si>
  <si>
    <t>Усиленный анкер с болтом М8</t>
  </si>
  <si>
    <r>
      <t>8,27</t>
    </r>
    <r>
      <rPr>
        <i/>
        <sz val="5"/>
        <rFont val="Arial"/>
        <family val="2"/>
        <charset val="204"/>
      </rPr>
      <t xml:space="preserve">
56,01/1,18/5,74</t>
    </r>
  </si>
  <si>
    <t>ТСЦ-103-0018</t>
  </si>
  <si>
    <t>Трубы стальные сварные водогазопроводные с резьбой черные обыкновенные (неоцинкованные), диаметр условного прохода 50 мм, толщина стенки 3,5 мм</t>
  </si>
  <si>
    <t>ТЕР46-03-009-08</t>
  </si>
  <si>
    <t>Пробивка в кирпичных стенах отверстий круглых диаметром до 50 мм при толщине стен до 51 см</t>
  </si>
  <si>
    <t>ТЕРм08-02-374-01 прим.</t>
  </si>
  <si>
    <r>
      <t>Устройство ввода в здание в стальной трубе</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</si>
  <si>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t>ТЕРм08-02-155-01 прим.</t>
  </si>
  <si>
    <r>
      <t>Герметизация проходов при вводе кабелей в помещения пеной огнестойкой</t>
    </r>
    <r>
      <rPr>
        <i/>
        <sz val="7"/>
        <rFont val="Arial"/>
        <family val="2"/>
        <charset val="204"/>
      </rPr>
      <t xml:space="preserve">
6,50 = 22,58 - 0,15 x 9,76 - 0,72 x 17,93 - 6E-5 x 28 510,02
(1.8.3.ОППри производстве работ на высоте свыше расстояний, указанных в вводных указаниях к разделам сборника: при высоте свыше 2 до 8 м ОЗП=1,05; ТЗ=1,05)</t>
    </r>
  </si>
  <si>
    <t>1. 101-1705</t>
  </si>
  <si>
    <t>Пакля пропитанная</t>
  </si>
  <si>
    <t>0,15
0,15</t>
  </si>
  <si>
    <t>2. 509-0900</t>
  </si>
  <si>
    <t>Уплотнительный состав</t>
  </si>
  <si>
    <t>0,72
0,72</t>
  </si>
  <si>
    <t>3. 509-0988</t>
  </si>
  <si>
    <t>Шнур асбестовый общего назначения марки ШАОН диаметром 3-5 мм</t>
  </si>
  <si>
    <t>6E-5
0,0001</t>
  </si>
  <si>
    <t>Пена однокомп. огнезащитная балл.740 мл</t>
  </si>
  <si>
    <t>ТЕРр69-4-1</t>
  </si>
  <si>
    <t>Заделка отверстий в местах прохода трубопроводов в стенах и перегородках оштукатуренных</t>
  </si>
  <si>
    <t xml:space="preserve">                           Раздел 2. Строительные работы</t>
  </si>
  <si>
    <t xml:space="preserve">                           Для заземляющего устройства</t>
  </si>
  <si>
    <t>ТЕР01-02-057-03</t>
  </si>
  <si>
    <t>Разработка грунта вручную в траншеях глубиной до 2 м без креплений с откосами, группа грунтов 3</t>
  </si>
  <si>
    <r>
      <t>0,038</t>
    </r>
    <r>
      <rPr>
        <i/>
        <sz val="6"/>
        <rFont val="Arial"/>
        <family val="2"/>
        <charset val="204"/>
      </rPr>
      <t xml:space="preserve">
3,8/100</t>
    </r>
  </si>
  <si>
    <t>ТЕР01-02-061-03</t>
  </si>
  <si>
    <t>Засыпка вручную траншей, пазух котлованов и ям, группа грунтов 3</t>
  </si>
  <si>
    <t>ТЕР01-02-005-02</t>
  </si>
  <si>
    <t>Уплотнение грунта пневматическими трамбовками, группа грунтов 3-4</t>
  </si>
  <si>
    <t xml:space="preserve">                           Котлованы для ж/б опор</t>
  </si>
  <si>
    <t>ТЕР01-02-031-04</t>
  </si>
  <si>
    <t>Бурение ям глубиной до 2 м бурильно-крановыми машинами на автомобиле, группа грунтов 2</t>
  </si>
  <si>
    <t>1 м3 основания</t>
  </si>
  <si>
    <r>
      <t>0,9</t>
    </r>
    <r>
      <rPr>
        <i/>
        <sz val="6"/>
        <rFont val="Arial"/>
        <family val="2"/>
        <charset val="204"/>
      </rPr>
      <t xml:space="preserve">
9*0,1</t>
    </r>
  </si>
  <si>
    <t>Итого по разделу 2 Строительные работы</t>
  </si>
  <si>
    <t xml:space="preserve">   Районный к-т 4,3%  (Поз. 3, 23, 27, 37, 42-43, 45-46, 7, 13, 16, 20-21, 28-29, 31, 38-39, 14)</t>
  </si>
  <si>
    <t xml:space="preserve">   Заготовительно-складские расходы на материалы - согласно п.4.64 из МДС 81-35.2004 МАТ=1,02  (Поз. 1-2, 4-6, 8-12, 15, 17-19, 22, 24-25, 32-35, 40)</t>
  </si>
  <si>
    <t xml:space="preserve">   78% ФОТ (от 9)  (Поз. 41)</t>
  </si>
  <si>
    <t xml:space="preserve">   80% ФОТ (от 230)  (Поз. 42-43, 45, 14)</t>
  </si>
  <si>
    <t xml:space="preserve">   95% ФОТ (от 955)  (Поз. 44, 7, 13, 16, 20-21, 28-29, 31, 38-39)</t>
  </si>
  <si>
    <t xml:space="preserve">   105% ФОТ (от 490)  (Поз. 3, 23)</t>
  </si>
  <si>
    <t xml:space="preserve">   110% ФОТ (от 18)  (Поз. 37)</t>
  </si>
  <si>
    <t xml:space="preserve">   122% ФОТ (от 33)  (Поз. 46)</t>
  </si>
  <si>
    <t xml:space="preserve">   155% ФОТ (от 737)  (Поз. 27)</t>
  </si>
  <si>
    <t xml:space="preserve">   45% ФОТ (от 200)  (Поз. 42-43, 45)</t>
  </si>
  <si>
    <t xml:space="preserve">   50% ФОТ (от 18)  (Поз. 41, 44)</t>
  </si>
  <si>
    <t xml:space="preserve">   60% ФОТ (от 520)  (Поз. 3, 23, 14)</t>
  </si>
  <si>
    <t xml:space="preserve">   65% ФОТ (от 946)  (Поз. 7, 13, 16, 20-21, 28-29, 31, 38-39)</t>
  </si>
  <si>
    <t xml:space="preserve">   70% ФОТ (от 18)  (Поз. 37)</t>
  </si>
  <si>
    <t xml:space="preserve">   80% ФОТ (от 33)  (Поз. 46)</t>
  </si>
  <si>
    <t xml:space="preserve">   100% ФОТ (от 737)  (Поз. 27)</t>
  </si>
  <si>
    <t>1.</t>
  </si>
  <si>
    <t>Составил инженер-сметчик __________________ Н.М.Шарина</t>
  </si>
  <si>
    <t>26.05.15 г.</t>
  </si>
  <si>
    <t>Проверил ведущий инженер __________________ В.В.Воронкова</t>
  </si>
  <si>
    <t>Раздел: Наружное освещение.</t>
  </si>
  <si>
    <t xml:space="preserve">ЛОКАЛЬНЫЙ СМЕТНЫЙ РАСЧЕТ № 25837 </t>
  </si>
  <si>
    <t>Раздел: Электроосвещение</t>
  </si>
  <si>
    <t>Основание: Проект №2014/06-06-У-1-ЭО</t>
  </si>
  <si>
    <t>___________________________129,284</t>
  </si>
  <si>
    <t>_______________________________________________________________________________________________15,554</t>
  </si>
  <si>
    <t>_______________________________________________________________________________________________111,648</t>
  </si>
  <si>
    <t>_______________________________________________________________________________________________2,082</t>
  </si>
  <si>
    <t>___________________________10,696</t>
  </si>
  <si>
    <t>_______________________________________________________________________________________________657,54</t>
  </si>
  <si>
    <t>Материалы_________________________________________________91,562</t>
  </si>
  <si>
    <t xml:space="preserve">                           1.Низковольтная аппаратура</t>
  </si>
  <si>
    <t xml:space="preserve">                           1.1 Щиток распределительный ЩАО</t>
  </si>
  <si>
    <t xml:space="preserve"> П/л от 28.01.2015 лист 1</t>
  </si>
  <si>
    <t>Авт. выкл. ВА 47-100 3Р 10А 10 кА  х-ка С (MVA40-3-010-C)</t>
  </si>
  <si>
    <r>
      <t>6</t>
    </r>
    <r>
      <rPr>
        <i/>
        <sz val="9"/>
        <rFont val="Arial"/>
        <family val="2"/>
        <charset val="204"/>
      </rPr>
      <t xml:space="preserve">
О</t>
    </r>
  </si>
  <si>
    <t>Авт. выкл. ВА47-29 1Р 6А 4,5кА х-ка С (MVA20-1-006-С)</t>
  </si>
  <si>
    <t xml:space="preserve">                           1.2 Щиток распределительный ЩО</t>
  </si>
  <si>
    <r>
      <t>8</t>
    </r>
    <r>
      <rPr>
        <i/>
        <sz val="9"/>
        <rFont val="Arial"/>
        <family val="2"/>
        <charset val="204"/>
      </rPr>
      <t xml:space="preserve">
О</t>
    </r>
  </si>
  <si>
    <r>
      <t>10</t>
    </r>
    <r>
      <rPr>
        <i/>
        <sz val="9"/>
        <rFont val="Arial"/>
        <family val="2"/>
        <charset val="204"/>
      </rPr>
      <t xml:space="preserve">
О</t>
    </r>
  </si>
  <si>
    <t>Авт. выкл. ВА 47-100 3Р 25А 10 кА  х-ка С (MVA40-3-025-C)</t>
  </si>
  <si>
    <r>
      <t>12</t>
    </r>
    <r>
      <rPr>
        <i/>
        <sz val="9"/>
        <rFont val="Arial"/>
        <family val="2"/>
        <charset val="204"/>
      </rPr>
      <t xml:space="preserve">
О</t>
    </r>
  </si>
  <si>
    <t>Авт. выкл. ВА47-29 1Р 10А 4,5кА х-ка С (MVA20-1-010-C)</t>
  </si>
  <si>
    <t>Автомат одно-, двух-, трехполюсный, устанавливаемый на конструкции на стене или колонне, на ток до 25 А  (на линиях)</t>
  </si>
  <si>
    <r>
      <t>14</t>
    </r>
    <r>
      <rPr>
        <i/>
        <sz val="9"/>
        <rFont val="Arial"/>
        <family val="2"/>
        <charset val="204"/>
      </rPr>
      <t xml:space="preserve">
О</t>
    </r>
  </si>
  <si>
    <t>Диф. автомат АД12 2Р 16А 30мА  (MAD10-2-016-C-030)</t>
  </si>
  <si>
    <t xml:space="preserve">                           1.3 Ящик с понижающим трансформатором ЯТП-025</t>
  </si>
  <si>
    <t>ТЕРм08-03-603-01</t>
  </si>
  <si>
    <t>Ящик с понижающим трансформатором</t>
  </si>
  <si>
    <r>
      <t>16</t>
    </r>
    <r>
      <rPr>
        <i/>
        <sz val="9"/>
        <rFont val="Arial"/>
        <family val="2"/>
        <charset val="204"/>
      </rPr>
      <t xml:space="preserve">
О</t>
    </r>
  </si>
  <si>
    <t>Ящик с понижающим трансформатором ЯТП-0,25 220/36-3 36 УХЛ4 IP30  (MTT13-036-0250)</t>
  </si>
  <si>
    <r>
      <t>283,61</t>
    </r>
    <r>
      <rPr>
        <i/>
        <sz val="5"/>
        <rFont val="Arial"/>
        <family val="2"/>
        <charset val="204"/>
      </rPr>
      <t xml:space="preserve">
1258,32/1,18/3,76</t>
    </r>
  </si>
  <si>
    <t xml:space="preserve">                           2. Светотехнические изделия</t>
  </si>
  <si>
    <t>ТЕРм08-03-594-02</t>
  </si>
  <si>
    <r>
      <t>Светильник отдельно устанавливаемый на штырях с количеством ламп в светильнике 2</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</si>
  <si>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r>
      <t>0,22</t>
    </r>
    <r>
      <rPr>
        <i/>
        <sz val="6"/>
        <rFont val="Arial"/>
        <family val="2"/>
        <charset val="204"/>
      </rPr>
      <t xml:space="preserve">
(12+3+7)/100</t>
    </r>
  </si>
  <si>
    <t xml:space="preserve"> П/л от 01.03.2015г. лист 2</t>
  </si>
  <si>
    <t>Светильник для 2-х компактных люминесцентных ламп мощ.9Вт, потолочный, со степенью защиты IP54    K 200/209	(Артикул-1135000020, код-62020900)</t>
  </si>
  <si>
    <r>
      <t>229,1</t>
    </r>
    <r>
      <rPr>
        <i/>
        <sz val="5"/>
        <rFont val="Arial"/>
        <family val="2"/>
        <charset val="204"/>
      </rPr>
      <t xml:space="preserve">
1551,76/1,18/5,74</t>
    </r>
  </si>
  <si>
    <t>Светильник для 2-х люминесцентных ламп мощ.36Вт, потолочный, с ЭПРА, Кп&lt;5%, с блоком аварийного питания, со степенью защиты IP65    LZ 236 HFR  ES1 нов.	(Артикул - 1073000560)</t>
  </si>
  <si>
    <r>
      <t>1339,3</t>
    </r>
    <r>
      <rPr>
        <i/>
        <sz val="5"/>
        <rFont val="Arial"/>
        <family val="2"/>
        <charset val="204"/>
      </rPr>
      <t xml:space="preserve">
9071,37/1,18/5,74</t>
    </r>
  </si>
  <si>
    <t>Светильник для 2-х люминесцентных ламп мощ.36Вт, потолочный, с ЭПРА, Кп&lt;5%, со степенью защиты IP65    LZ 236	 (Артикул - 1073000260, код-61223660)</t>
  </si>
  <si>
    <r>
      <t>838,58</t>
    </r>
    <r>
      <rPr>
        <i/>
        <sz val="5"/>
        <rFont val="Arial"/>
        <family val="2"/>
        <charset val="204"/>
      </rPr>
      <t xml:space="preserve">
5679,87/1,18/5,74</t>
    </r>
  </si>
  <si>
    <r>
      <t>Светильник отдельно устанавливаемый на штырях с количеством ламп в светильнике до 4</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</si>
  <si>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r>
      <t>0,15</t>
    </r>
    <r>
      <rPr>
        <i/>
        <sz val="6"/>
        <rFont val="Arial"/>
        <family val="2"/>
        <charset val="204"/>
      </rPr>
      <t xml:space="preserve">
(10+5)/100</t>
    </r>
  </si>
  <si>
    <t>Светильник для 4-х люминесцентных ламп мощ. 18Вт, потолочный, с ЭПРА,  Кп&lt;5%, с опаловым рассеивателем, IP20 OPL/S 418 HFR	(Артикул- 1057000270, код - 25241860)</t>
  </si>
  <si>
    <r>
      <t>721,22</t>
    </r>
    <r>
      <rPr>
        <i/>
        <sz val="5"/>
        <rFont val="Arial"/>
        <family val="2"/>
        <charset val="204"/>
      </rPr>
      <t xml:space="preserve">
4884,95/1,18/5,74</t>
    </r>
  </si>
  <si>
    <t>Светильник для 4-х люминесцентных ламп мощ. 18Вт, потолочный, с ЭПРА,  Кп&lt;5%, с опаловым рассеивателем, IP20 OPL/S 418 ES1	(Артикул - 1057000240, код - 25241841)</t>
  </si>
  <si>
    <r>
      <t>784,12</t>
    </r>
    <r>
      <rPr>
        <i/>
        <sz val="5"/>
        <rFont val="Arial"/>
        <family val="2"/>
        <charset val="204"/>
      </rPr>
      <t xml:space="preserve">
5310,97/1,18/5,74</t>
    </r>
  </si>
  <si>
    <t>ТЕРм08-03-594-17</t>
  </si>
  <si>
    <r>
      <t>Светильник в подвесных потолках, устанавливаемый на закладных деталях, количество ламп в светильнике до 4</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</si>
  <si>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t>Светильник для 4-х люминесцентных ламп мощ.18Вт, встраиваемый, с ЭПРА, Кп&lt;5% с опаловым  рассеивателем, IP 20  OPL/R 418 /605/ HF	(Артикул-1027000350, код-21241830)</t>
  </si>
  <si>
    <r>
      <t>351,91</t>
    </r>
    <r>
      <rPr>
        <i/>
        <sz val="5"/>
        <rFont val="Arial"/>
        <family val="2"/>
        <charset val="204"/>
      </rPr>
      <t xml:space="preserve">
2383,57/1,18/5,74</t>
    </r>
  </si>
  <si>
    <r>
      <t>0,1</t>
    </r>
    <r>
      <rPr>
        <i/>
        <sz val="6"/>
        <rFont val="Arial"/>
        <family val="2"/>
        <charset val="204"/>
      </rPr>
      <t xml:space="preserve">
(4+6)/100</t>
    </r>
  </si>
  <si>
    <t xml:space="preserve"> П/л от 16.04.2015г. лист 3</t>
  </si>
  <si>
    <t>Светильник аварийного освещения "Полет" со встроенной Ni-Cd аккумуляторной батарееей на 3 часа с линейными люминесцентными лампами 2х8Вт, IP20, электронный ПРА (BS-913-2х8)</t>
  </si>
  <si>
    <r>
      <t>531,51</t>
    </r>
    <r>
      <rPr>
        <i/>
        <sz val="5"/>
        <rFont val="Arial"/>
        <family val="2"/>
        <charset val="204"/>
      </rPr>
      <t xml:space="preserve">
3600/1,18/5,74</t>
    </r>
  </si>
  <si>
    <t>Пиктограмма "Выход" арт. PP-32143.03</t>
  </si>
  <si>
    <r>
      <t>51,67</t>
    </r>
    <r>
      <rPr>
        <i/>
        <sz val="5"/>
        <rFont val="Arial"/>
        <family val="2"/>
        <charset val="204"/>
      </rPr>
      <t xml:space="preserve">
350/1,18/5,74</t>
    </r>
  </si>
  <si>
    <t>Светильник аварийного освещения "Универсал" со встроенной Ni-Cd аккумуляторной батарееей на 3 часа с линейными люминесцентными лампами 2х8Вт, IP20, электронный ПРА (BS-943-2х8)</t>
  </si>
  <si>
    <r>
      <t>428,16</t>
    </r>
    <r>
      <rPr>
        <i/>
        <sz val="5"/>
        <rFont val="Arial"/>
        <family val="2"/>
        <charset val="204"/>
      </rPr>
      <t xml:space="preserve">
2900/1,18/5,74</t>
    </r>
  </si>
  <si>
    <t>Пиктограмма "Выход" арт. NPU-3110.03</t>
  </si>
  <si>
    <r>
      <t>14,03</t>
    </r>
    <r>
      <rPr>
        <i/>
        <sz val="5"/>
        <rFont val="Arial"/>
        <family val="2"/>
        <charset val="204"/>
      </rPr>
      <t xml:space="preserve">
95/1,18/5,74</t>
    </r>
  </si>
  <si>
    <t>ТЕРм08-03-594-01</t>
  </si>
  <si>
    <r>
      <t>Светильник отдельно устанавливаемый на штырях с количеством ламп в светильнике 1</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</si>
  <si>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t>Светильник ЛПО3053 1х9Вт 230В G23 IP54  (LLPO0-3053-1-9-K01)</t>
  </si>
  <si>
    <r>
      <t>72,82</t>
    </r>
    <r>
      <rPr>
        <i/>
        <sz val="5"/>
        <rFont val="Arial"/>
        <family val="2"/>
        <charset val="204"/>
      </rPr>
      <t xml:space="preserve">
493,23/1,18/5,74</t>
    </r>
  </si>
  <si>
    <t>П/л от 21.05.2015г. лист 4</t>
  </si>
  <si>
    <t>Компактная люминесцентная лампа с цоколем G23, 9Вт</t>
  </si>
  <si>
    <r>
      <t>19,28</t>
    </r>
    <r>
      <rPr>
        <i/>
        <sz val="5"/>
        <rFont val="Arial"/>
        <family val="2"/>
        <charset val="204"/>
      </rPr>
      <t xml:space="preserve">
130,61/1,18/5,74</t>
    </r>
  </si>
  <si>
    <t xml:space="preserve"> П/л от 21.05.2015г. лист 4</t>
  </si>
  <si>
    <t>Линейная люминесцентная лампа (Т8), мощ.18Вт, с цоколем G13, d26мм   L18W.</t>
  </si>
  <si>
    <r>
      <t>75,6</t>
    </r>
    <r>
      <rPr>
        <i/>
        <sz val="5"/>
        <rFont val="Arial"/>
        <family val="2"/>
        <charset val="204"/>
      </rPr>
      <t xml:space="preserve">
512,03/1,18/5,74</t>
    </r>
  </si>
  <si>
    <t>Линейная люминесцентная лампа (Т8), мощ.36Вт, с цоколем G13, d26мм   L36W.</t>
  </si>
  <si>
    <r>
      <t>87,92</t>
    </r>
    <r>
      <rPr>
        <i/>
        <sz val="5"/>
        <rFont val="Arial"/>
        <family val="2"/>
        <charset val="204"/>
      </rPr>
      <t xml:space="preserve">
595,53/1,18/5,74</t>
    </r>
  </si>
  <si>
    <t>П/л от 21.05.2015г. лист</t>
  </si>
  <si>
    <t>Компактная люминесцентная лампа, мощ. 9Вт, с цоколем G23 DULUX S9W</t>
  </si>
  <si>
    <r>
      <t>Металлические конструкции (для крепления светильников)</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</si>
  <si>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r>
      <t>Провод (кабель), количество проводов в резинобитумной трубке до 2, сечение провода до 16 мм2</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</si>
  <si>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r>
      <t>0,45</t>
    </r>
    <r>
      <rPr>
        <i/>
        <sz val="6"/>
        <rFont val="Arial"/>
        <family val="2"/>
        <charset val="204"/>
      </rPr>
      <t xml:space="preserve">
45/100</t>
    </r>
  </si>
  <si>
    <t xml:space="preserve"> П/л от 02.01.2015 г. лист 5-6</t>
  </si>
  <si>
    <t>Труба ПВХ гибкая гофр. д.25мм, лёгкая с протяжкой, 50м, цвет серый (91925)</t>
  </si>
  <si>
    <r>
      <t>2,12</t>
    </r>
    <r>
      <rPr>
        <i/>
        <sz val="5"/>
        <rFont val="Arial"/>
        <family val="2"/>
        <charset val="204"/>
      </rPr>
      <t xml:space="preserve">
14,38/1,18/5,74</t>
    </r>
  </si>
  <si>
    <t>Держатель оцинкованный двусторонний, д.25 - 26 мм (53357)</t>
  </si>
  <si>
    <r>
      <t>0,79</t>
    </r>
    <r>
      <rPr>
        <i/>
        <sz val="5"/>
        <rFont val="Arial"/>
        <family val="2"/>
        <charset val="204"/>
      </rPr>
      <t xml:space="preserve">
5,36/1,18/5,74</t>
    </r>
  </si>
  <si>
    <r>
      <t>0,48</t>
    </r>
    <r>
      <rPr>
        <i/>
        <sz val="6"/>
        <rFont val="Arial"/>
        <family val="2"/>
        <charset val="204"/>
      </rPr>
      <t xml:space="preserve">
(24+24)/100</t>
    </r>
  </si>
  <si>
    <t>П/л от 02.01.2015 г. лист 5-6</t>
  </si>
  <si>
    <t>Лоток 50х50 L 2000 (35010)</t>
  </si>
  <si>
    <r>
      <t>27,83</t>
    </r>
    <r>
      <rPr>
        <i/>
        <sz val="5"/>
        <rFont val="Arial"/>
        <family val="2"/>
        <charset val="204"/>
      </rPr>
      <t xml:space="preserve">
188,52/1,18/5,74</t>
    </r>
  </si>
  <si>
    <t>Крышка на лоток с заземлением осн. 50 L 2000 (35510)</t>
  </si>
  <si>
    <r>
      <t>18,13</t>
    </r>
    <r>
      <rPr>
        <i/>
        <sz val="5"/>
        <rFont val="Arial"/>
        <family val="2"/>
        <charset val="204"/>
      </rPr>
      <t xml:space="preserve">
122,83/1,18/5,74</t>
    </r>
  </si>
  <si>
    <t>Заглушка TC  50x50 (37240)</t>
  </si>
  <si>
    <r>
      <t>16,53</t>
    </r>
    <r>
      <rPr>
        <i/>
        <sz val="5"/>
        <rFont val="Arial"/>
        <family val="2"/>
        <charset val="204"/>
      </rPr>
      <t xml:space="preserve">
111,95/1,18/5,74</t>
    </r>
  </si>
  <si>
    <t>Ответвитель DPT Т-образный горизонтальный  50х50_x000D_
 (36120)</t>
  </si>
  <si>
    <r>
      <t>139,22</t>
    </r>
    <r>
      <rPr>
        <i/>
        <sz val="5"/>
        <rFont val="Arial"/>
        <family val="2"/>
        <charset val="204"/>
      </rPr>
      <t xml:space="preserve">
942,99/1,18/5,74</t>
    </r>
  </si>
  <si>
    <t>Угол CPO 90 горизонтальный 90° 50х50 (36000)</t>
  </si>
  <si>
    <r>
      <t>80,23</t>
    </r>
    <r>
      <rPr>
        <i/>
        <sz val="5"/>
        <rFont val="Arial"/>
        <family val="2"/>
        <charset val="204"/>
      </rPr>
      <t xml:space="preserve">
543,40/1,18/5,74</t>
    </r>
  </si>
  <si>
    <t>Угол CD 90 вертикальный внеш. 90° 50/50 (36780)</t>
  </si>
  <si>
    <r>
      <t>107,46</t>
    </r>
    <r>
      <rPr>
        <i/>
        <sz val="5"/>
        <rFont val="Arial"/>
        <family val="2"/>
        <charset val="204"/>
      </rPr>
      <t xml:space="preserve">
727,82/1,18/5,74</t>
    </r>
  </si>
  <si>
    <t>Заглушка сборная ТС 100х50 (30193)</t>
  </si>
  <si>
    <r>
      <t>17,78</t>
    </r>
    <r>
      <rPr>
        <i/>
        <sz val="5"/>
        <rFont val="Arial"/>
        <family val="2"/>
        <charset val="204"/>
      </rPr>
      <t xml:space="preserve">
120,41/1,18/5,74</t>
    </r>
  </si>
  <si>
    <t>Ответвитель DPT Т-образный горизонтальный  100х50_x000D_
(36122)</t>
  </si>
  <si>
    <t>Крышка DPT на ответвитель Т-образный горизонтальный  осн. 50 (38040)</t>
  </si>
  <si>
    <r>
      <t>67,01</t>
    </r>
    <r>
      <rPr>
        <i/>
        <sz val="5"/>
        <rFont val="Arial"/>
        <family val="2"/>
        <charset val="204"/>
      </rPr>
      <t xml:space="preserve">
453,84/1,18/5,74</t>
    </r>
  </si>
  <si>
    <t>Крышка CPO 90 на угол горизонтальный 90° осн. 50 (38000)</t>
  </si>
  <si>
    <r>
      <t>45,02</t>
    </r>
    <r>
      <rPr>
        <i/>
        <sz val="5"/>
        <rFont val="Arial"/>
        <family val="2"/>
        <charset val="204"/>
      </rPr>
      <t xml:space="preserve">
304,92/1,18/5,74</t>
    </r>
  </si>
  <si>
    <t>Крепление ТМ к стене для вертикального монтажа осн.100 (старый код - 30690, новый код-BMM1010)</t>
  </si>
  <si>
    <t>Уголок опорный FR TC/RRC/RRD/RRS на H 50 (30199)</t>
  </si>
  <si>
    <r>
      <t>3,95</t>
    </r>
    <r>
      <rPr>
        <i/>
        <sz val="5"/>
        <rFont val="Arial"/>
        <family val="2"/>
        <charset val="204"/>
      </rPr>
      <t xml:space="preserve">
26,76/1,18/5,74</t>
    </r>
  </si>
  <si>
    <t>Винт с крестообразным шлицем М6х10  (CM010610)</t>
  </si>
  <si>
    <t>Винт для электрического соединения М5х8   (CM030508)</t>
  </si>
  <si>
    <r>
      <t>0,48</t>
    </r>
    <r>
      <rPr>
        <i/>
        <sz val="6"/>
        <rFont val="Arial"/>
        <family val="2"/>
        <charset val="204"/>
      </rPr>
      <t xml:space="preserve">
48/100</t>
    </r>
  </si>
  <si>
    <t>Модульная настен. коробка для эл/устан. изделий VIVA, IP55, серая, 2мод. (54655)</t>
  </si>
  <si>
    <r>
      <t>40,42</t>
    </r>
    <r>
      <rPr>
        <i/>
        <sz val="5"/>
        <rFont val="Arial"/>
        <family val="2"/>
        <charset val="204"/>
      </rPr>
      <t xml:space="preserve">
273,77/1,18/5,74</t>
    </r>
  </si>
  <si>
    <r>
      <t>5,97</t>
    </r>
    <r>
      <rPr>
        <i/>
        <sz val="6"/>
        <rFont val="Arial"/>
        <family val="2"/>
        <charset val="204"/>
      </rPr>
      <t xml:space="preserve">
597/100</t>
    </r>
  </si>
  <si>
    <r>
      <t>5,97</t>
    </r>
    <r>
      <rPr>
        <i/>
        <sz val="6"/>
        <rFont val="Arial"/>
        <family val="2"/>
        <charset val="204"/>
      </rPr>
      <t xml:space="preserve">
(690-(45+48))/100</t>
    </r>
  </si>
  <si>
    <t>ТЕР46-03-017-03</t>
  </si>
  <si>
    <t>Заделка отверстий, гнезд и борозд в стенах и перегородках железобетонных площадью до 0,1 м2</t>
  </si>
  <si>
    <r>
      <t>1,194</t>
    </r>
    <r>
      <rPr>
        <i/>
        <sz val="6"/>
        <rFont val="Arial"/>
        <family val="2"/>
        <charset val="204"/>
      </rPr>
      <t xml:space="preserve">
597*0,002</t>
    </r>
  </si>
  <si>
    <t xml:space="preserve"> П/л от 26.05.2015г. лист 7</t>
  </si>
  <si>
    <t>Кабель силовой ВВГнг-LS 2х1,5 кв.мм ОЖ-0,66 малодымный Dн=8мм,Р=0,12кг/м ( ).</t>
  </si>
  <si>
    <r>
      <t>3395,74</t>
    </r>
    <r>
      <rPr>
        <i/>
        <sz val="5"/>
        <rFont val="Arial"/>
        <family val="2"/>
        <charset val="204"/>
      </rPr>
      <t xml:space="preserve">
23*1000/1,18/5,74</t>
    </r>
  </si>
  <si>
    <t xml:space="preserve"> П/л от 21.01.2015г. лист 9</t>
  </si>
  <si>
    <r>
      <t>0,3</t>
    </r>
    <r>
      <rPr>
        <i/>
        <sz val="6"/>
        <rFont val="Arial"/>
        <family val="2"/>
        <charset val="204"/>
      </rPr>
      <t xml:space="preserve">
300/1000</t>
    </r>
  </si>
  <si>
    <t>П/л от 21.01.2015г. лист 9</t>
  </si>
  <si>
    <r>
      <t>0,15</t>
    </r>
    <r>
      <rPr>
        <i/>
        <sz val="6"/>
        <rFont val="Arial"/>
        <family val="2"/>
        <charset val="204"/>
      </rPr>
      <t xml:space="preserve">
150/1000</t>
    </r>
  </si>
  <si>
    <t xml:space="preserve"> П/л от 26.05.2015г. лист 8</t>
  </si>
  <si>
    <t>Кабель силовой с медными жилами, огнестойкий ВВГнг-FRLS-0,66кВ сеч.2х1,5 мм2</t>
  </si>
  <si>
    <r>
      <t>7204,87</t>
    </r>
    <r>
      <rPr>
        <i/>
        <sz val="5"/>
        <rFont val="Arial"/>
        <family val="2"/>
        <charset val="204"/>
      </rPr>
      <t xml:space="preserve">
48,8*1000/1,18/5,74</t>
    </r>
  </si>
  <si>
    <t xml:space="preserve">                           Электроустановочные устройства</t>
  </si>
  <si>
    <t>ТЕРм08-03-591-02</t>
  </si>
  <si>
    <t>Выключатель одноклавишный утопленного типа при скрытой проводке</t>
  </si>
  <si>
    <t xml:space="preserve"> П/л от 02.01.2015 г. лист 6</t>
  </si>
  <si>
    <t>Выключатель одноклавишный, «Viva», 2 мод., серый (45031)</t>
  </si>
  <si>
    <r>
      <t>48,55</t>
    </r>
    <r>
      <rPr>
        <i/>
        <sz val="5"/>
        <rFont val="Arial"/>
        <family val="2"/>
        <charset val="204"/>
      </rPr>
      <t xml:space="preserve">
328,87/1,18/5,74</t>
    </r>
  </si>
  <si>
    <t>ТСЦ-509-1201</t>
  </si>
  <si>
    <t>Выключатель одноклавишный для скрытой проводки</t>
  </si>
  <si>
    <t>ТЕРм08-03-591-05</t>
  </si>
  <si>
    <t>Выключатель двухклавишный утопленного типа при скрытой проводке</t>
  </si>
  <si>
    <t xml:space="preserve"> П/л от 26.05.2015г. лист11</t>
  </si>
  <si>
    <r>
      <t>13,54</t>
    </r>
    <r>
      <rPr>
        <i/>
        <sz val="5"/>
        <rFont val="Arial"/>
        <family val="2"/>
        <charset val="204"/>
      </rPr>
      <t xml:space="preserve">
91,7/1,18/5,74</t>
    </r>
  </si>
  <si>
    <t xml:space="preserve"> П/л от 26.05.2015г. лист</t>
  </si>
  <si>
    <t>Выключатель одноклавишный брызгозащищенный неутопленного типа при открытой проводке</t>
  </si>
  <si>
    <r>
      <t>16,24</t>
    </r>
    <r>
      <rPr>
        <i/>
        <sz val="5"/>
        <rFont val="Arial"/>
        <family val="2"/>
        <charset val="204"/>
      </rPr>
      <t xml:space="preserve">
110/1,18/5,74</t>
    </r>
  </si>
  <si>
    <t>ТСЦ-503-0482</t>
  </si>
  <si>
    <t>Розетка штепсельная с заземляющим контактом</t>
  </si>
  <si>
    <t xml:space="preserve">                           Проходки через стены</t>
  </si>
  <si>
    <t>ТЕР46-03-009-04</t>
  </si>
  <si>
    <t>Пробивка в кирпичных стенах отверстий круглых диаметром до 25 мм при толщине стен до 38 см</t>
  </si>
  <si>
    <r>
      <t>Устройство ввода в здание в стальной трубе, провод сечением до 16 мм2, количество проводов в линии 2</t>
    </r>
    <r>
      <rPr>
        <i/>
        <sz val="7"/>
        <rFont val="Arial"/>
        <family val="2"/>
        <charset val="204"/>
      </rPr>
      <t xml:space="preserve">
64,89 = 499,66 - 2,79 x 155,83</t>
    </r>
  </si>
  <si>
    <t>ТСЦ-103-0003</t>
  </si>
  <si>
    <t>Трубы стальные сварные водогазопроводные с резьбой черные легкие (неоцинкованные) диаметр условного прохода 25 мм, толщина стенки 2,8 мм</t>
  </si>
  <si>
    <r>
      <t>Герметизация проходов при вводе кабелей во взрывоопасные помещения уплотнительной массой</t>
    </r>
    <r>
      <rPr>
        <i/>
        <sz val="7"/>
        <rFont val="Arial"/>
        <family val="2"/>
        <charset val="204"/>
      </rPr>
      <t xml:space="preserve">
6,50 = 22,58 - 0,15 x 9,76 - 0,72 x 17,93 - 6E-5 x 28 510,02</t>
    </r>
  </si>
  <si>
    <t>П/л от 02.01.2015 г. лист 6</t>
  </si>
  <si>
    <t>бал</t>
  </si>
  <si>
    <t xml:space="preserve">   Районный к-т 4,3%  (Поз. 72, 74, 90, 95, 1, 3, 5, 7, 9, 11, 13, 15, 17, 21, 24, 26, 31, 37-38, 41, 67, 73, 80, 82, 84, 86, 88, 91, 93)</t>
  </si>
  <si>
    <t xml:space="preserve">   Заготовительно-складские расходы на материалы МАТ=1,02  (Поз. 18-20, 22-23, 25, 27-30, 32-36, 39-40, 42-66, 68-71, 75-79, 81, 85, 87, 94)</t>
  </si>
  <si>
    <t xml:space="preserve">   Транспортные расходы (оборудование) - согласно п.4.60 из МДС 81-35.2004 ПЗ=1,03 (ОЗП=1,03; ЭМ=1,03; МАТ=1,03)  (Поз. 2, 4, 6, 8, 10, 12, 14, 16)</t>
  </si>
  <si>
    <t xml:space="preserve">   Заготовительно-складские расходы (оборудование) - согласно п.4.64 из МДС 81-35.2004 ПЗ=1,012 (ОЗП=1,012; ЭМ=1,012; МАТ=1,012)  (Поз. 2, 4, 6, 8, 10, 12, 14, 16)</t>
  </si>
  <si>
    <t xml:space="preserve">   78% ФОТ (от 49)  (Поз. 95)</t>
  </si>
  <si>
    <t xml:space="preserve">   95% ФОТ (от 7527)  (Поз. 1, 3, 5, 7, 9, 11, 13, 15, 17, 21, 24, 26, 31, 37-38, 41, 67, 73, 80, 82, 84, 86, 88, 91, 93)</t>
  </si>
  <si>
    <t xml:space="preserve">   110% ФОТ (от 3120)  (Поз. 72, 74, 90)</t>
  </si>
  <si>
    <t xml:space="preserve">   50% ФОТ (от 49)  (Поз. 95)</t>
  </si>
  <si>
    <t xml:space="preserve">   65% ФОТ (от 7527)  (Поз. 1, 3, 5, 7, 9, 11, 13, 15, 17, 21, 24, 26, 31, 37-38, 41, 67, 73, 80, 82, 84, 86, 88, 91, 93)</t>
  </si>
  <si>
    <t xml:space="preserve">   70% ФОТ (от 3120)  (Поз. 72, 74, 90)</t>
  </si>
  <si>
    <t>ЛОКАЛЬНЫЙ СМЕТНЫЙ РАСЧЕТ № 25839</t>
  </si>
  <si>
    <t>Раздел: Cети связи.</t>
  </si>
  <si>
    <t>Основание: Проект №2014/06-06-У-1-CС</t>
  </si>
  <si>
    <t>___________________________40,807</t>
  </si>
  <si>
    <t>_______________________________________________________________________________________________33,954</t>
  </si>
  <si>
    <t>_______________________________________________________________________________________________6,853</t>
  </si>
  <si>
    <t>___________________________1,652</t>
  </si>
  <si>
    <t>_______________________________________________________________________________________________111,49</t>
  </si>
  <si>
    <t>Материалы_________________________________________________35,116</t>
  </si>
  <si>
    <t xml:space="preserve">                           Раздел 1. Строительные работы</t>
  </si>
  <si>
    <t>Бурение ям глубиной до 2 м бурильно-крановыми машинами на автомобиле, группа грунтов 2 (под установку опор)</t>
  </si>
  <si>
    <t>ТЕР07-05-004-01 Прим.</t>
  </si>
  <si>
    <t>Установка стоек в стаканы фундаментов массой до 2 т</t>
  </si>
  <si>
    <r>
      <t>0,04</t>
    </r>
    <r>
      <rPr>
        <i/>
        <sz val="6"/>
        <rFont val="Arial"/>
        <family val="2"/>
        <charset val="204"/>
      </rPr>
      <t xml:space="preserve">
(2+2)/100</t>
    </r>
  </si>
  <si>
    <t xml:space="preserve"> Ответ на запрос лист 1</t>
  </si>
  <si>
    <t>Промежуточная одноцепная опора П25 (26.0008-02)</t>
  </si>
  <si>
    <r>
      <t>14026,72</t>
    </r>
    <r>
      <rPr>
        <i/>
        <sz val="5"/>
        <rFont val="Arial"/>
        <family val="2"/>
        <charset val="204"/>
      </rPr>
      <t xml:space="preserve">
95005,75/1,18/5,74</t>
    </r>
  </si>
  <si>
    <t xml:space="preserve"> П/л от 20.05.2015г. лист 2</t>
  </si>
  <si>
    <t>Стойка СВ95-3 (20.0139)</t>
  </si>
  <si>
    <r>
      <t>878,46</t>
    </r>
    <r>
      <rPr>
        <i/>
        <sz val="5"/>
        <rFont val="Arial"/>
        <family val="2"/>
        <charset val="204"/>
      </rPr>
      <t xml:space="preserve">
5950/1,18/5,74</t>
    </r>
  </si>
  <si>
    <t>ТЕР46-03-001-01</t>
  </si>
  <si>
    <t>Сверление кольцевыми алмазными сверлами в железобетонных конструкциях с применением охлаждающей жидкости (воды) вертикальных отверстий глубиной 200 мм диаметром 20 мм</t>
  </si>
  <si>
    <t>ТЕР46-03-001-17</t>
  </si>
  <si>
    <r>
      <t>На каждые 10 мм изменения глубины сверления добавляется или исключается к расценке 46-03-001-01</t>
    </r>
    <r>
      <rPr>
        <i/>
        <sz val="7"/>
        <rFont val="Arial"/>
        <family val="2"/>
        <charset val="204"/>
      </rPr>
      <t xml:space="preserve">
(Поправка на толщ. перекрытия, всего толщ. 220мм ПЗ=2 (ОЗП=2; ЭМ=2 к расх.; ЗПМ=2; МАТ=2 к расх.; ТЗ=2; ТЗМ=2))</t>
    </r>
  </si>
  <si>
    <t>Итого по разделу 1 Строительные работы</t>
  </si>
  <si>
    <t>ТЕР34-02-061-01</t>
  </si>
  <si>
    <t>Установка стоек для радиотрансляционных сетей одинарных на напряжение до 240 В</t>
  </si>
  <si>
    <t>1 стойка</t>
  </si>
  <si>
    <t xml:space="preserve"> Счет №2090 от 21.05.2015г. лист 4</t>
  </si>
  <si>
    <t>Радиостойка (РС-1 и Т5 - в комплекте)</t>
  </si>
  <si>
    <r>
      <t>143,95</t>
    </r>
    <r>
      <rPr>
        <i/>
        <sz val="5"/>
        <rFont val="Arial"/>
        <family val="2"/>
        <charset val="204"/>
      </rPr>
      <t xml:space="preserve">
826,3/5,74</t>
    </r>
  </si>
  <si>
    <t>Стакан под радиостойку</t>
  </si>
  <si>
    <r>
      <t>64,6</t>
    </r>
    <r>
      <rPr>
        <i/>
        <sz val="5"/>
        <rFont val="Arial"/>
        <family val="2"/>
        <charset val="204"/>
      </rPr>
      <t xml:space="preserve">
370,8/5,74</t>
    </r>
  </si>
  <si>
    <t xml:space="preserve"> Счет №2090 от 21.05.2015г.лист 4</t>
  </si>
  <si>
    <t>Траверса одинарная 2-х штыревая</t>
  </si>
  <si>
    <r>
      <t>101,05</t>
    </r>
    <r>
      <rPr>
        <i/>
        <sz val="5"/>
        <rFont val="Arial"/>
        <family val="2"/>
        <charset val="204"/>
      </rPr>
      <t xml:space="preserve">
580/5,74</t>
    </r>
  </si>
  <si>
    <t>ТСЦ-301-0040 Прим.</t>
  </si>
  <si>
    <t>Хомут ленточный</t>
  </si>
  <si>
    <t xml:space="preserve"> П/л от 20.05.2015г. лист 5</t>
  </si>
  <si>
    <t>Зажим MTCL</t>
  </si>
  <si>
    <r>
      <t>2,07</t>
    </r>
    <r>
      <rPr>
        <i/>
        <sz val="5"/>
        <rFont val="Arial"/>
        <family val="2"/>
        <charset val="204"/>
      </rPr>
      <t xml:space="preserve">
14/1,18/5,74</t>
    </r>
  </si>
  <si>
    <t xml:space="preserve"> П/л от 20.05.2015г. лист 6</t>
  </si>
  <si>
    <t>Телефонный аппарат аналоговый КХ-ТS2350 RUW</t>
  </si>
  <si>
    <r>
      <t>118,56</t>
    </r>
    <r>
      <rPr>
        <i/>
        <sz val="5"/>
        <rFont val="Arial"/>
        <family val="2"/>
        <charset val="204"/>
      </rPr>
      <t xml:space="preserve">
803/1,18/5,74</t>
    </r>
  </si>
  <si>
    <t xml:space="preserve"> П/л от 20.05.2015г. лист 7</t>
  </si>
  <si>
    <t>Плинт телефонный  MFX-4CI-11-000  тип KRONE</t>
  </si>
  <si>
    <r>
      <t>11,81</t>
    </r>
    <r>
      <rPr>
        <i/>
        <sz val="5"/>
        <rFont val="Arial"/>
        <family val="2"/>
        <charset val="204"/>
      </rPr>
      <t xml:space="preserve">
80/1,18/5,74</t>
    </r>
  </si>
  <si>
    <t>ТЕРм10-04-066-07</t>
  </si>
  <si>
    <t>Розетка телефонная</t>
  </si>
  <si>
    <t xml:space="preserve"> П/л от 21.05.2015г. лист9</t>
  </si>
  <si>
    <t>Телефонная розетка RJ-11</t>
  </si>
  <si>
    <r>
      <t>43,55</t>
    </r>
    <r>
      <rPr>
        <i/>
        <sz val="5"/>
        <rFont val="Arial"/>
        <family val="2"/>
        <charset val="204"/>
      </rPr>
      <t xml:space="preserve">
295/1,18/5,74</t>
    </r>
  </si>
  <si>
    <t>ТЕРм10-04-066-04</t>
  </si>
  <si>
    <t>Коробка кабельная соединительная или разветвительная</t>
  </si>
  <si>
    <t>ТЕРм10-01-052-01</t>
  </si>
  <si>
    <t>Кроссировка линий в кроссе длиной до 4 м, двухпроводная</t>
  </si>
  <si>
    <t>10 шт. (кроссировок)</t>
  </si>
  <si>
    <r>
      <t>0,4</t>
    </r>
    <r>
      <rPr>
        <i/>
        <sz val="6"/>
        <rFont val="Arial"/>
        <family val="2"/>
        <charset val="204"/>
      </rPr>
      <t xml:space="preserve">
4/10</t>
    </r>
  </si>
  <si>
    <t>П/л от 20.05.2015г. лист 8</t>
  </si>
  <si>
    <t>Коробка распределительная телефонная 10 пар КРТ-10М-04</t>
  </si>
  <si>
    <r>
      <t>Короба пластмассовые: шириной до 40 мм</t>
    </r>
    <r>
      <rPr>
        <i/>
        <sz val="7"/>
        <rFont val="Arial"/>
        <family val="2"/>
        <charset val="204"/>
      </rPr>
      <t xml:space="preserve">
(Приведение расценок ФЕР к территориальному уровню Свердловской области (Межрегиональный сборник к-тов пересчета сметной стоимости СМР по субъектам РФ, выпуск №3) ОЗП=1,41; ЭМ=1,242; ЗПМ=1,41; МАТ=1,052)</t>
    </r>
  </si>
  <si>
    <r>
      <t>0,07</t>
    </r>
    <r>
      <rPr>
        <i/>
        <sz val="6"/>
        <rFont val="Arial"/>
        <family val="2"/>
        <charset val="204"/>
      </rPr>
      <t xml:space="preserve">
7/100</t>
    </r>
  </si>
  <si>
    <t xml:space="preserve"> П/л от 02.01.2015г. лист 10</t>
  </si>
  <si>
    <t>Короб с крышкой TA-EN 25x30 с плоской основой  (00323)</t>
  </si>
  <si>
    <r>
      <t>13,72</t>
    </r>
    <r>
      <rPr>
        <i/>
        <sz val="5"/>
        <rFont val="Arial"/>
        <family val="2"/>
        <charset val="204"/>
      </rPr>
      <t xml:space="preserve">
92,90/1,18/5,74</t>
    </r>
  </si>
  <si>
    <t>ТЕРм08-02-399-02</t>
  </si>
  <si>
    <r>
      <t>Провод в коробах, сечением до 35 мм2</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</si>
  <si>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t>ТЕРм10-06-035-03</t>
  </si>
  <si>
    <r>
      <t>Кабель на стоечной линии, масса 1 м кабеля до 2 кг</t>
    </r>
    <r>
      <rPr>
        <i/>
        <sz val="7"/>
        <rFont val="Arial"/>
        <family val="2"/>
        <charset val="204"/>
      </rPr>
      <t xml:space="preserve">
1 322,11 = 2 314,87 - 2,48 x 11,89 - 0,066 x 14 595,00</t>
    </r>
  </si>
  <si>
    <r>
      <t>2,4</t>
    </r>
    <r>
      <rPr>
        <i/>
        <sz val="6"/>
        <rFont val="Arial"/>
        <family val="2"/>
        <charset val="204"/>
      </rPr>
      <t xml:space="preserve">
(204+43-7)/100</t>
    </r>
  </si>
  <si>
    <t>П/л от 20.05.2015г. лист  11</t>
  </si>
  <si>
    <t>Зажим поддерживающий ППО-8/11-03 (для подвески самонесущего оптического кабеля на промежуточных опорах)</t>
  </si>
  <si>
    <r>
      <t>8,86</t>
    </r>
    <r>
      <rPr>
        <i/>
        <sz val="5"/>
        <rFont val="Arial"/>
        <family val="2"/>
        <charset val="204"/>
      </rPr>
      <t xml:space="preserve">
60,01/1,18/5,74</t>
    </r>
  </si>
  <si>
    <t>П/л от 20.05.2015г. лист 3</t>
  </si>
  <si>
    <t>Узел крепления УК-П-02 (для воздушной подвески  самонесущего кабеля)</t>
  </si>
  <si>
    <r>
      <t>17,86</t>
    </r>
    <r>
      <rPr>
        <i/>
        <sz val="5"/>
        <rFont val="Arial"/>
        <family val="2"/>
        <charset val="204"/>
      </rPr>
      <t xml:space="preserve">
120,97/1,18/5,74</t>
    </r>
  </si>
  <si>
    <t xml:space="preserve"> П/л от 21.05.2015г. лист 13</t>
  </si>
  <si>
    <t>Кабель, самонесущая витая пара UTR CAT 5E CCAG</t>
  </si>
  <si>
    <r>
      <t>0,204</t>
    </r>
    <r>
      <rPr>
        <i/>
        <sz val="6"/>
        <rFont val="Arial"/>
        <family val="2"/>
        <charset val="204"/>
      </rPr>
      <t xml:space="preserve">
204/1000</t>
    </r>
  </si>
  <si>
    <r>
      <t>770,64</t>
    </r>
    <r>
      <rPr>
        <i/>
        <sz val="5"/>
        <rFont val="Arial"/>
        <family val="2"/>
        <charset val="204"/>
      </rPr>
      <t xml:space="preserve">
1592/305*1000/1,18/5,74</t>
    </r>
  </si>
  <si>
    <t xml:space="preserve"> П/л от 20.05.2015г. лист 12</t>
  </si>
  <si>
    <t>Кабель,  витая пара UTR CAT 5E 4х2х0,52</t>
  </si>
  <si>
    <r>
      <t>0,043</t>
    </r>
    <r>
      <rPr>
        <i/>
        <sz val="6"/>
        <rFont val="Arial"/>
        <family val="2"/>
        <charset val="204"/>
      </rPr>
      <t xml:space="preserve">
43/1000</t>
    </r>
  </si>
  <si>
    <r>
      <t>2391,78</t>
    </r>
    <r>
      <rPr>
        <i/>
        <sz val="5"/>
        <rFont val="Arial"/>
        <family val="2"/>
        <charset val="204"/>
      </rPr>
      <t xml:space="preserve">
16,2*1000/1,18/5,74</t>
    </r>
  </si>
  <si>
    <t xml:space="preserve">   Районный к-т 4,3%  (Поз. 3, 8, 14, 20, 17, 19, 22, 24-25)</t>
  </si>
  <si>
    <t xml:space="preserve">   Заготовительно-складские расходы на материалы МАТ=1,02  (Поз. 4-5, 9-11, 13, 15-16, 18, 21, 23, 26-29)</t>
  </si>
  <si>
    <t xml:space="preserve">   80% ФОТ (от 217)  (Поз. 1, 14, 20)</t>
  </si>
  <si>
    <t xml:space="preserve">   92% ФОТ (от 75)  (Поз. 17, 19)</t>
  </si>
  <si>
    <t xml:space="preserve">   95% ФОТ (от 23)  (Поз. 22, 24)</t>
  </si>
  <si>
    <t xml:space="preserve">   100% ФОТ (от 993)  (Поз. 8, 25)</t>
  </si>
  <si>
    <t xml:space="preserve">   110% ФОТ (от 9)  (Поз. 6-7)</t>
  </si>
  <si>
    <t xml:space="preserve">   122% ФОТ (от 7)  (Поз. 2)</t>
  </si>
  <si>
    <t xml:space="preserve">   155% ФОТ (от 328)  (Поз. 3)</t>
  </si>
  <si>
    <t xml:space="preserve">   45% ФОТ (от 8)  (Поз. 1)</t>
  </si>
  <si>
    <t xml:space="preserve">   60% ФОТ (от 209)  (Поз. 14, 20)</t>
  </si>
  <si>
    <t xml:space="preserve">   65% ФОТ (от 1091)  (Поз. 8, 17, 19, 22, 24-25)</t>
  </si>
  <si>
    <t xml:space="preserve">   70% ФОТ (от 9)  (Поз. 6-7)</t>
  </si>
  <si>
    <t xml:space="preserve">   80% ФОТ (от 7)  (Поз. 2)</t>
  </si>
  <si>
    <t xml:space="preserve">   100% ФОТ (от 328)  (Поз. 3)</t>
  </si>
  <si>
    <t>ЛОКАЛЬНЫЙ СМЕТНЫЙ РАСЧЕТ №25840</t>
  </si>
  <si>
    <r>
      <t xml:space="preserve">  на кинологическом городке  войсковой части 3275.</t>
    </r>
    <r>
      <rPr>
        <b/>
        <sz val="10"/>
        <rFont val="Arial"/>
        <family val="2"/>
        <charset val="204"/>
      </rPr>
      <t xml:space="preserve"> Раздел: Пожарная сигнализация.</t>
    </r>
  </si>
  <si>
    <t>Основание: 2014/06-06-У-1-ПС</t>
  </si>
  <si>
    <t>___________________________56,766</t>
  </si>
  <si>
    <t>_______________________________________________________________________________________________0,159</t>
  </si>
  <si>
    <t>_______________________________________________________________________________________________41,273</t>
  </si>
  <si>
    <t>_______________________________________________________________________________________________15,334</t>
  </si>
  <si>
    <t>___________________________7,688</t>
  </si>
  <si>
    <t>_______________________________________________________________________________________________523,17</t>
  </si>
  <si>
    <t>Материалы_________________________________________________22,328</t>
  </si>
  <si>
    <t xml:space="preserve">                           Шкаф ЩМП и приборы в нем устанавливаемые</t>
  </si>
  <si>
    <t>Корпус металлический ЩМП-4-0 74 У2 IP54     (YKM40-04-54)</t>
  </si>
  <si>
    <r>
      <t>1077,11</t>
    </r>
    <r>
      <rPr>
        <i/>
        <sz val="5"/>
        <rFont val="Arial"/>
        <family val="2"/>
        <charset val="204"/>
      </rPr>
      <t xml:space="preserve">
4778,94/1,18/3,76</t>
    </r>
  </si>
  <si>
    <r>
      <t>3</t>
    </r>
    <r>
      <rPr>
        <i/>
        <sz val="9"/>
        <rFont val="Arial"/>
        <family val="2"/>
        <charset val="204"/>
      </rPr>
      <t xml:space="preserve">
О</t>
    </r>
  </si>
  <si>
    <t xml:space="preserve"> П/л от 20.01.2015 г. лист 3-4</t>
  </si>
  <si>
    <t>Блок контроля и индикации - для отображения состояния и управления 60 разделами в составе интегрированной системы безопасности «Орион» (С2000-БКИ)</t>
  </si>
  <si>
    <r>
      <t>990,12</t>
    </r>
    <r>
      <rPr>
        <i/>
        <sz val="5"/>
        <rFont val="Arial"/>
        <family val="2"/>
        <charset val="204"/>
      </rPr>
      <t xml:space="preserve">
4392,96/1,18/3,76</t>
    </r>
  </si>
  <si>
    <t>ТЕРм10-08-001-13 Прим.</t>
  </si>
  <si>
    <t>Монтаж: блок сигнально-пусковой</t>
  </si>
  <si>
    <t>Информатор телефонный 	Обеспечивает передачу сообщений от пульта «С2000» или АРМ «Орион» по телефонной сети кодом на пульт централизованного наблюдения, сообщение на  пейджер или голосовое сообщение на заданный телефон. Возможна автономная работа, при этом обеспечивается реакция на состояние входного шлейфа (С2000-ИТ)</t>
  </si>
  <si>
    <r>
      <t>910,78</t>
    </r>
    <r>
      <rPr>
        <i/>
        <sz val="5"/>
        <rFont val="Arial"/>
        <family val="2"/>
        <charset val="204"/>
      </rPr>
      <t xml:space="preserve">
4040,96/1,18/3,76</t>
    </r>
  </si>
  <si>
    <t>ТЕРм10-02-016-01</t>
  </si>
  <si>
    <t>Коммутатор диспетчерской или директорской связи с усилительным устройством, емкость 5 номеров</t>
  </si>
  <si>
    <t>1 номер</t>
  </si>
  <si>
    <t>Пульт контроля и управления  с двухстрочным ЖКИ индикатором, количество разделов – 511,шлейфов (зон) - 2048 (С2000М)</t>
  </si>
  <si>
    <r>
      <t>1483,24</t>
    </r>
    <r>
      <rPr>
        <i/>
        <sz val="5"/>
        <rFont val="Arial"/>
        <family val="2"/>
        <charset val="204"/>
      </rPr>
      <t xml:space="preserve">
6580,86/1,18/3,76</t>
    </r>
  </si>
  <si>
    <t>ТЕРм10-08-001-01</t>
  </si>
  <si>
    <t>Приборы ПС приемно-контрольные, пусковые, концентратор блок базовый на 10 лучей</t>
  </si>
  <si>
    <t>Контроль по двухпроводной линии до 127 извещателей                           (зон, шлейфов) с питанием от этой линии, управление от пульта «С2000» или ЭВМ по интерфейсу RS-485 (С2000-КДЛ)</t>
  </si>
  <si>
    <r>
      <t>499,18</t>
    </r>
    <r>
      <rPr>
        <i/>
        <sz val="5"/>
        <rFont val="Arial"/>
        <family val="2"/>
        <charset val="204"/>
      </rPr>
      <t xml:space="preserve">
2214,78/1,18/3,76</t>
    </r>
  </si>
  <si>
    <t>ТЕРм10-08-001-09</t>
  </si>
  <si>
    <t>Приборы приемно-контрольные объектовые на 2 луча</t>
  </si>
  <si>
    <t>Контрольно-пусковой блок с 6 исполнительными реле. Управление от «С2000-АСПТ», «С2000» или АРМ (С2000-КПБ)</t>
  </si>
  <si>
    <r>
      <t>597,1</t>
    </r>
    <r>
      <rPr>
        <i/>
        <sz val="5"/>
        <rFont val="Arial"/>
        <family val="2"/>
        <charset val="204"/>
      </rPr>
      <t xml:space="preserve">
2649,22/1,18/3,76</t>
    </r>
  </si>
  <si>
    <t>Адресный релейный блок на два реле. Питается                           от  «С2000-КДЛ». Управление реле от пульта «С2000» или                           от «С2000-КДЛ»  (С2000-СП2)</t>
  </si>
  <si>
    <r>
      <t>247,21</t>
    </r>
    <r>
      <rPr>
        <i/>
        <sz val="5"/>
        <rFont val="Arial"/>
        <family val="2"/>
        <charset val="204"/>
      </rPr>
      <t xml:space="preserve">
1096,81/1,18/3,76</t>
    </r>
  </si>
  <si>
    <t>ТЕРм10-08-001-12 Прим.</t>
  </si>
  <si>
    <t>Устройства промежуточные на количество лучей  до 5</t>
  </si>
  <si>
    <t>Адресный блок для управления приводом (дымоудаления и т.п.) с рабочим напряжением 220 В.(С2000-СП4/220)</t>
  </si>
  <si>
    <r>
      <t>404,52</t>
    </r>
    <r>
      <rPr>
        <i/>
        <sz val="5"/>
        <rFont val="Arial"/>
        <family val="2"/>
        <charset val="204"/>
      </rPr>
      <t xml:space="preserve">
1794,78/1,18/3,76</t>
    </r>
  </si>
  <si>
    <t xml:space="preserve"> П/л от 20.01.2015 г. лист 2-3</t>
  </si>
  <si>
    <t>Блок разветвительно-изолирующий. Обеспечивает изоляцию короткозамкнутого участка двухпроводной линии связи контроллера С2000-КДЛ с последующим автоматическим восстановлением после устранения неисправности (БРИЗ)</t>
  </si>
  <si>
    <r>
      <t>83,67</t>
    </r>
    <r>
      <rPr>
        <i/>
        <sz val="5"/>
        <rFont val="Arial"/>
        <family val="2"/>
        <charset val="204"/>
      </rPr>
      <t xml:space="preserve">
371,23/1,18/3,76</t>
    </r>
  </si>
  <si>
    <r>
      <t>19</t>
    </r>
    <r>
      <rPr>
        <i/>
        <sz val="9"/>
        <rFont val="Arial"/>
        <family val="2"/>
        <charset val="204"/>
      </rPr>
      <t xml:space="preserve">
О</t>
    </r>
  </si>
  <si>
    <t>Блок защитный коммутационный БЗК исп.02 для распределения тока от источника питания по 8 каналам. Входное напрчжение от 10 до 30 В. Ток по каждому каналу - до 1,0 А. От минус 30 до +50°С</t>
  </si>
  <si>
    <r>
      <t>174,95</t>
    </r>
    <r>
      <rPr>
        <i/>
        <sz val="5"/>
        <rFont val="Arial"/>
        <family val="2"/>
        <charset val="204"/>
      </rPr>
      <t xml:space="preserve">
776,20/1,18/3,76</t>
    </r>
  </si>
  <si>
    <t>ТЕРм10-08-001-06</t>
  </si>
  <si>
    <t>Приборы приемно-контрольные сигнальные, концентратор блок базовый на 10 лучей</t>
  </si>
  <si>
    <t xml:space="preserve"> П/л от 20.01.2015 г. лист 3-4,15</t>
  </si>
  <si>
    <t>Бокс для установки двух аккум.12 В – 17 Ач  с элементами защиты Бокс-12 исп.0     (Бокс-12/34М5)</t>
  </si>
  <si>
    <r>
      <t>224,22</t>
    </r>
    <r>
      <rPr>
        <i/>
        <sz val="5"/>
        <rFont val="Arial"/>
        <family val="2"/>
        <charset val="204"/>
      </rPr>
      <t xml:space="preserve">
1518,66/1,18/5,74</t>
    </r>
  </si>
  <si>
    <t>ТЕРм10-08-003-03</t>
  </si>
  <si>
    <t>Устройство ультразвуковое, блок питания и контроля</t>
  </si>
  <si>
    <t>Релейный усилитель на два канала. Входное напряжение            12 В, ток – 40 мА. Выходное напряжение – до 220 В,  ток – до 10 А. Контакты на переключение. Прочность электрической изоляции – 3500 В (УК-ВК/02)</t>
  </si>
  <si>
    <r>
      <t>77,98</t>
    </r>
    <r>
      <rPr>
        <i/>
        <sz val="5"/>
        <rFont val="Arial"/>
        <family val="2"/>
        <charset val="204"/>
      </rPr>
      <t xml:space="preserve">
528,15/1,18/5,74</t>
    </r>
  </si>
  <si>
    <t>ТЕРм10-01-039-06 Прим.</t>
  </si>
  <si>
    <t>Монтаж: релейный усилитель УК-ВК/02</t>
  </si>
  <si>
    <t>Дымовой оптико-электронный адресно-аналоговый извещатель, питается по двухпроводной линии  от «С2000-КДЛ», до 127 адресов (ДИП-34А)</t>
  </si>
  <si>
    <r>
      <t>21</t>
    </r>
    <r>
      <rPr>
        <i/>
        <sz val="6"/>
        <rFont val="Arial"/>
        <family val="2"/>
        <charset val="204"/>
      </rPr>
      <t xml:space="preserve">
19+2</t>
    </r>
  </si>
  <si>
    <r>
      <t>117,09</t>
    </r>
    <r>
      <rPr>
        <i/>
        <sz val="5"/>
        <rFont val="Arial"/>
        <family val="2"/>
        <charset val="204"/>
      </rPr>
      <t xml:space="preserve">
793,08/1,18/5,74</t>
    </r>
  </si>
  <si>
    <t>ТЕРм10-08-003-01Прим.</t>
  </si>
  <si>
    <t>Извещатель пожарный дымовой оптико-электронный</t>
  </si>
  <si>
    <t xml:space="preserve"> П/л от 20.01.2015 г. лист 3-4,14</t>
  </si>
  <si>
    <t>Монтажный комплект  МК-1  для крепления извещателей ДИП-34А и С2000-ИП в подвесной потолок. Содержит розетку (базу) извещателя. Крепление винтами в металлическую скобу</t>
  </si>
  <si>
    <r>
      <t>45,33</t>
    </r>
    <r>
      <rPr>
        <i/>
        <sz val="5"/>
        <rFont val="Arial"/>
        <family val="2"/>
        <charset val="204"/>
      </rPr>
      <t xml:space="preserve">
6,14*50,01 /1,18/5,74</t>
    </r>
  </si>
  <si>
    <t>П/л от 20.01.2015 г. лист 3-4</t>
  </si>
  <si>
    <t>Ручной пожарный извещатель (ИПР 513-3М)</t>
  </si>
  <si>
    <r>
      <t>38,5</t>
    </r>
    <r>
      <rPr>
        <i/>
        <sz val="5"/>
        <rFont val="Arial"/>
        <family val="2"/>
        <charset val="204"/>
      </rPr>
      <t xml:space="preserve">
260,78/1,18/5,74</t>
    </r>
  </si>
  <si>
    <t>ТЕРм10-04-066-05 Прим.</t>
  </si>
  <si>
    <t>Монтаж: извещатель пожарный ручной</t>
  </si>
  <si>
    <t xml:space="preserve"> П/л от 08.12.2014г. лист 5-6</t>
  </si>
  <si>
    <t>Светозвуковой оповещатель ЛЮКС  "Выход", 12В, 40мА, 100дБ, IP55</t>
  </si>
  <si>
    <r>
      <t>103,5</t>
    </r>
    <r>
      <rPr>
        <i/>
        <sz val="5"/>
        <rFont val="Arial"/>
        <family val="2"/>
        <charset val="204"/>
      </rPr>
      <t xml:space="preserve">
701/1,18/5,74</t>
    </r>
  </si>
  <si>
    <t>ТЕРм10-04-066-06</t>
  </si>
  <si>
    <t>Монтаж: оповещатель комбинированнный свето-звуковой наружного исполнения</t>
  </si>
  <si>
    <r>
      <t>32</t>
    </r>
    <r>
      <rPr>
        <i/>
        <sz val="9"/>
        <rFont val="Arial"/>
        <family val="2"/>
        <charset val="204"/>
      </rPr>
      <t xml:space="preserve">
О</t>
    </r>
  </si>
  <si>
    <t>Резервированный источник питания с микропроцессорным управлением, 12 В, 3 А (10 мин-4 А, 2 мин-8 А), световая и звуковая индикация режимов, возможность установки аккумулятора 17 Ач  и внешних до 34 Ач, защита  от переразряда. Крышка под замок  РИП-12 исп.01       (РИП-12-3/17М1)</t>
  </si>
  <si>
    <r>
      <t>680,77</t>
    </r>
    <r>
      <rPr>
        <i/>
        <sz val="5"/>
        <rFont val="Arial"/>
        <family val="2"/>
        <charset val="204"/>
      </rPr>
      <t xml:space="preserve">
3020,45/1,18/3,76</t>
    </r>
  </si>
  <si>
    <t>Резервированный источник питания с микропроцессорным управлением, 24 В, 1 А (10 мин-1,5 А, 2 мин-3 А), световая и звуковая индикация режимов, емкость 2х7 А?ч (без аккум.), защита от переразряда. Крышка под замок  РИП-24-1/7М4        (РИП-24 исп.02)</t>
  </si>
  <si>
    <r>
      <t>661,76</t>
    </r>
    <r>
      <rPr>
        <i/>
        <sz val="5"/>
        <rFont val="Arial"/>
        <family val="2"/>
        <charset val="204"/>
      </rPr>
      <t xml:space="preserve">
2936,08/1,18/3,76</t>
    </r>
  </si>
  <si>
    <r>
      <t>3</t>
    </r>
    <r>
      <rPr>
        <i/>
        <sz val="6"/>
        <rFont val="Arial"/>
        <family val="2"/>
        <charset val="204"/>
      </rPr>
      <t xml:space="preserve">
1+2</t>
    </r>
  </si>
  <si>
    <t xml:space="preserve"> п/л от февраля 2015г. лист 7,14</t>
  </si>
  <si>
    <t>Аккумуляторная батарея АКБ 17Ач</t>
  </si>
  <si>
    <r>
      <t>214,12</t>
    </r>
    <r>
      <rPr>
        <i/>
        <sz val="5"/>
        <rFont val="Arial"/>
        <family val="2"/>
        <charset val="204"/>
      </rPr>
      <t xml:space="preserve">
29*50,01/1,18/5,74</t>
    </r>
  </si>
  <si>
    <t>Аккумуляторная батарея АКБ  7Ач</t>
  </si>
  <si>
    <r>
      <t>75,31</t>
    </r>
    <r>
      <rPr>
        <i/>
        <sz val="5"/>
        <rFont val="Arial"/>
        <family val="2"/>
        <charset val="204"/>
      </rPr>
      <t xml:space="preserve">
10,2*50,01/1,18/5,74</t>
    </r>
  </si>
  <si>
    <t>ТЕРм08-01-121-01</t>
  </si>
  <si>
    <t>Монтаж: аккумулятор стационарный</t>
  </si>
  <si>
    <r>
      <t>5</t>
    </r>
    <r>
      <rPr>
        <i/>
        <sz val="6"/>
        <rFont val="Arial"/>
        <family val="2"/>
        <charset val="204"/>
      </rPr>
      <t xml:space="preserve">
1+4</t>
    </r>
  </si>
  <si>
    <t xml:space="preserve"> П/л от 19.05.2015г. лист 16</t>
  </si>
  <si>
    <t>Диод КД521А</t>
  </si>
  <si>
    <r>
      <t>2,19</t>
    </r>
    <r>
      <rPr>
        <i/>
        <sz val="5"/>
        <rFont val="Arial"/>
        <family val="2"/>
        <charset val="204"/>
      </rPr>
      <t xml:space="preserve">
14,82/1,18/5,74</t>
    </r>
  </si>
  <si>
    <t xml:space="preserve"> П/л от 19.05.2015г. лист 17</t>
  </si>
  <si>
    <t>Диод КД280А</t>
  </si>
  <si>
    <r>
      <t>0,7</t>
    </r>
    <r>
      <rPr>
        <i/>
        <sz val="5"/>
        <rFont val="Arial"/>
        <family val="2"/>
        <charset val="204"/>
      </rPr>
      <t xml:space="preserve">
4,72/1,18/5,74</t>
    </r>
  </si>
  <si>
    <t>Монтаж: диоды</t>
  </si>
  <si>
    <r>
      <t>8</t>
    </r>
    <r>
      <rPr>
        <i/>
        <sz val="6"/>
        <rFont val="Arial"/>
        <family val="2"/>
        <charset val="204"/>
      </rPr>
      <t xml:space="preserve">
4+4</t>
    </r>
  </si>
  <si>
    <r>
      <t>Короба пластмассовые: шириной до 40 мм</t>
    </r>
    <r>
      <rPr>
        <i/>
        <sz val="7"/>
        <rFont val="Arial"/>
        <family val="2"/>
        <charset val="204"/>
      </rPr>
      <t xml:space="preserve">
189,22 = 237,65 - 0,001 x 12 430,00 - 20 x 1,80
(Приведение расценок ФЕР к территориальному уровню Свердловской области (Межрегиональный сборник к-тов пересчета сметной стоимости СМР по субъектам РФ, выпуск №3) ОЗП=1,41; ЭМ=1,242; ЗПМ=1,41; МАТ=1,052)</t>
    </r>
  </si>
  <si>
    <r>
      <t>1,6</t>
    </r>
    <r>
      <rPr>
        <i/>
        <sz val="6"/>
        <rFont val="Arial"/>
        <family val="2"/>
        <charset val="204"/>
      </rPr>
      <t xml:space="preserve">
(100+60)/100</t>
    </r>
  </si>
  <si>
    <t xml:space="preserve"> П/л от 02.01.2015 г. лист 2</t>
  </si>
  <si>
    <t>Короб с крышкой, с направляющими для установки _x000D_
разделителей (TA-GN 60x40) (код- 01780)</t>
  </si>
  <si>
    <r>
      <t>36,79</t>
    </r>
    <r>
      <rPr>
        <i/>
        <sz val="5"/>
        <rFont val="Arial"/>
        <family val="2"/>
        <charset val="204"/>
      </rPr>
      <t xml:space="preserve">
249,17/1,18/5,74</t>
    </r>
  </si>
  <si>
    <t>Короб перфорированный, серый RL12 25x30  (00127RL)</t>
  </si>
  <si>
    <r>
      <t>18,77</t>
    </r>
    <r>
      <rPr>
        <i/>
        <sz val="5"/>
        <rFont val="Arial"/>
        <family val="2"/>
        <charset val="204"/>
      </rPr>
      <t xml:space="preserve">
127,12/1,18/5,74</t>
    </r>
  </si>
  <si>
    <t>Крышка для перфорированного короба RL 25мм. (00702RL)</t>
  </si>
  <si>
    <r>
      <t>6,28</t>
    </r>
    <r>
      <rPr>
        <i/>
        <sz val="5"/>
        <rFont val="Arial"/>
        <family val="2"/>
        <charset val="204"/>
      </rPr>
      <t xml:space="preserve">
42,56/1,18/5,74</t>
    </r>
  </si>
  <si>
    <t>Стяжка кабеля для короба TR1-N 40-80 (01022)</t>
  </si>
  <si>
    <r>
      <t>8,04</t>
    </r>
    <r>
      <rPr>
        <i/>
        <sz val="5"/>
        <rFont val="Arial"/>
        <family val="2"/>
        <charset val="204"/>
      </rPr>
      <t xml:space="preserve">
54,45/1,18/5,74</t>
    </r>
  </si>
  <si>
    <t>Стяжка кабеля для короба TR1-N 100-150 (01023)</t>
  </si>
  <si>
    <r>
      <t>13,8</t>
    </r>
    <r>
      <rPr>
        <i/>
        <sz val="5"/>
        <rFont val="Arial"/>
        <family val="2"/>
        <charset val="204"/>
      </rPr>
      <t xml:space="preserve">
93,50/1,18/5,74</t>
    </r>
  </si>
  <si>
    <t>Основание PL6.6 черный 9,5мм. (25499)</t>
  </si>
  <si>
    <r>
      <t>1,84</t>
    </r>
    <r>
      <rPr>
        <i/>
        <sz val="5"/>
        <rFont val="Arial"/>
        <family val="2"/>
        <charset val="204"/>
      </rPr>
      <t xml:space="preserve">
12,44/1,18/5,74</t>
    </r>
  </si>
  <si>
    <t>ТСЦ-101-2202</t>
  </si>
  <si>
    <t>Дюбели распорные полиэтиленовые 6х40 мм</t>
  </si>
  <si>
    <r>
      <t>15</t>
    </r>
    <r>
      <rPr>
        <i/>
        <sz val="6"/>
        <rFont val="Arial"/>
        <family val="2"/>
        <charset val="204"/>
      </rPr>
      <t xml:space="preserve">
150/10</t>
    </r>
  </si>
  <si>
    <t xml:space="preserve"> П/л от 18.05.2015г. лист 8</t>
  </si>
  <si>
    <t>Саморез 3,5х35</t>
  </si>
  <si>
    <r>
      <t>7,94</t>
    </r>
    <r>
      <rPr>
        <i/>
        <sz val="5"/>
        <rFont val="Arial"/>
        <family val="2"/>
        <charset val="204"/>
      </rPr>
      <t xml:space="preserve">
53,8/1,18/5,74</t>
    </r>
  </si>
  <si>
    <r>
      <t>Провод  (кабель) в коробах, сечением до 6 мм2</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</si>
  <si>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r>
      <t>1,6</t>
    </r>
    <r>
      <rPr>
        <i/>
        <sz val="6"/>
        <rFont val="Arial"/>
        <family val="2"/>
        <charset val="204"/>
      </rPr>
      <t xml:space="preserve">
160/100</t>
    </r>
  </si>
  <si>
    <t>ТЕРм08-02-409-01</t>
  </si>
  <si>
    <r>
      <t>Труба винипластовая по установленным конструкциям, по стенам и колоннам с креплением скобами, диаметр до 25 мм</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</si>
  <si>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t>Труба гофр.ПНД d 20 с зондом (100 м) (CTG20-20-K02-100-1) черный</t>
  </si>
  <si>
    <r>
      <t>1,34</t>
    </r>
    <r>
      <rPr>
        <i/>
        <sz val="5"/>
        <rFont val="Arial"/>
        <family val="2"/>
        <charset val="204"/>
      </rPr>
      <t xml:space="preserve">
9,09/1,18/5,74</t>
    </r>
  </si>
  <si>
    <t>ТЕРм08-02-412-01</t>
  </si>
  <si>
    <r>
      <t>Затягивание провода в проложенные трубы и металлические рукава первого одножильного или многожильного в общей оплетке, суммарное сечение до 2,5 мм2</t>
    </r>
    <r>
      <rPr>
        <i/>
        <sz val="7"/>
        <rFont val="Arial"/>
        <family val="2"/>
        <charset val="204"/>
      </rPr>
      <t xml:space="preserve">
(1.8.3.ОППри производстве работ на высоте свыше расстояний, указанных в вводных указаниях к разделам сборника: при высоте свыше 2 до 8 м ОЗП=1,05; ТЗ=1,05)</t>
    </r>
  </si>
  <si>
    <t xml:space="preserve"> П/л от 15.01.2015г. лист 9</t>
  </si>
  <si>
    <t>Кабель огнестойкий групповой прокладки для систем противопожарной защиты и передачи данных с пониженным дымо- и газовыделением КПСЭнг(А)-FRLS 1х2х0,5</t>
  </si>
  <si>
    <r>
      <t>0,435</t>
    </r>
    <r>
      <rPr>
        <i/>
        <sz val="6"/>
        <rFont val="Arial"/>
        <family val="2"/>
        <charset val="204"/>
      </rPr>
      <t xml:space="preserve">
435/1000</t>
    </r>
  </si>
  <si>
    <r>
      <t>2922,7</t>
    </r>
    <r>
      <rPr>
        <i/>
        <sz val="5"/>
        <rFont val="Arial"/>
        <family val="2"/>
        <charset val="204"/>
      </rPr>
      <t xml:space="preserve">
19796/1,18/5,74</t>
    </r>
  </si>
  <si>
    <t>Кабель огнестойкий групповой прокладки для систем противопожарной защиты и передачи данных с пониженным дымо- и газовыделением КПСЭнг(А)-FRLS 1х2х0,75</t>
  </si>
  <si>
    <r>
      <t>0,105</t>
    </r>
    <r>
      <rPr>
        <i/>
        <sz val="6"/>
        <rFont val="Arial"/>
        <family val="2"/>
        <charset val="204"/>
      </rPr>
      <t xml:space="preserve">
105/1000</t>
    </r>
  </si>
  <si>
    <r>
      <t>3691,02</t>
    </r>
    <r>
      <rPr>
        <i/>
        <sz val="5"/>
        <rFont val="Arial"/>
        <family val="2"/>
        <charset val="204"/>
      </rPr>
      <t xml:space="preserve">
25000/1,18/5,74</t>
    </r>
  </si>
  <si>
    <t>Кабель огнестойкий групповой прокладки для систем противопожарной защиты и передачи данных с пониженным дымо- и газовыделением КПСЭнг(А)-FRLS 1х2х1,5</t>
  </si>
  <si>
    <r>
      <t>0,23</t>
    </r>
    <r>
      <rPr>
        <i/>
        <sz val="6"/>
        <rFont val="Arial"/>
        <family val="2"/>
        <charset val="204"/>
      </rPr>
      <t xml:space="preserve">
230/1000</t>
    </r>
  </si>
  <si>
    <r>
      <t>6053,71</t>
    </r>
    <r>
      <rPr>
        <i/>
        <sz val="5"/>
        <rFont val="Arial"/>
        <family val="2"/>
        <charset val="204"/>
      </rPr>
      <t xml:space="preserve">
41003/1,18/5,74</t>
    </r>
  </si>
  <si>
    <t>Кабель огнестойкий групповой прокладки для систем противопожарной защиты и передачи данных с пониженным дымо- и газовыделением КПСЭнг(А)-FRLS 1х2х2,5</t>
  </si>
  <si>
    <r>
      <t>0,14</t>
    </r>
    <r>
      <rPr>
        <i/>
        <sz val="6"/>
        <rFont val="Arial"/>
        <family val="2"/>
        <charset val="204"/>
      </rPr>
      <t xml:space="preserve">
140/1000</t>
    </r>
  </si>
  <si>
    <r>
      <t>8922,37</t>
    </r>
    <r>
      <rPr>
        <i/>
        <sz val="5"/>
        <rFont val="Arial"/>
        <family val="2"/>
        <charset val="204"/>
      </rPr>
      <t xml:space="preserve">
60433/1,18/5,74</t>
    </r>
  </si>
  <si>
    <t>Кабель огнестойкий групповой прокладки для систем противопожарной защиты и передачи данных с пониженным дымо- и газовыделением КПСЭнг(А)-FRLS 2х2х0,5</t>
  </si>
  <si>
    <r>
      <t>5478,36</t>
    </r>
    <r>
      <rPr>
        <i/>
        <sz val="5"/>
        <rFont val="Arial"/>
        <family val="2"/>
        <charset val="204"/>
      </rPr>
      <t xml:space="preserve">
37106/1,18/5,74</t>
    </r>
  </si>
  <si>
    <r>
      <t>0,025</t>
    </r>
    <r>
      <rPr>
        <i/>
        <sz val="6"/>
        <rFont val="Arial"/>
        <family val="2"/>
        <charset val="204"/>
      </rPr>
      <t xml:space="preserve">
25/1000</t>
    </r>
  </si>
  <si>
    <t>П/л от 18.05.2015г. лист 10</t>
  </si>
  <si>
    <t>Терморасширяющаяся противопожарная мастика   СР 611А  для заделки малых и средних сквозных отверстий под кабели и трубы</t>
  </si>
  <si>
    <r>
      <t>130,01</t>
    </r>
    <r>
      <rPr>
        <i/>
        <sz val="5"/>
        <rFont val="Arial"/>
        <family val="2"/>
        <charset val="204"/>
      </rPr>
      <t xml:space="preserve">
880,6/1,18/5,74</t>
    </r>
  </si>
  <si>
    <t xml:space="preserve"> П/л от 18.05.2015г. лист 12</t>
  </si>
  <si>
    <t>Двухкомпонентный силиконовый огнестойкий компаунд (герметик) Силотерм ЭП-120</t>
  </si>
  <si>
    <r>
      <t>70,13</t>
    </r>
    <r>
      <rPr>
        <i/>
        <sz val="5"/>
        <rFont val="Arial"/>
        <family val="2"/>
        <charset val="204"/>
      </rPr>
      <t xml:space="preserve">
475/1,18/5,74</t>
    </r>
  </si>
  <si>
    <t xml:space="preserve"> П/л от 18.05.2015г. лист 11</t>
  </si>
  <si>
    <t>Противопожарная монтажная пена для герметизации межкомнатных кабельных проходов DBS 9802-NBS</t>
  </si>
  <si>
    <r>
      <t>93,01</t>
    </r>
    <r>
      <rPr>
        <i/>
        <sz val="5"/>
        <rFont val="Arial"/>
        <family val="2"/>
        <charset val="204"/>
      </rPr>
      <t xml:space="preserve">
630/1,18/5,74</t>
    </r>
  </si>
  <si>
    <r>
      <t>Заделка отверстий в местах прохода трубопроводов в стенах и перегородках оштукатуренных</t>
    </r>
    <r>
      <rPr>
        <i/>
        <sz val="7"/>
        <rFont val="Arial"/>
        <family val="2"/>
        <charset val="204"/>
      </rPr>
      <t xml:space="preserve">
951,42 = 1 343,10 - 0,2 x 1 285,20 - 0,2 x 673,20</t>
    </r>
  </si>
  <si>
    <t xml:space="preserve"> П/л от 18.05.2015г.лист 13</t>
  </si>
  <si>
    <t>Противопожарный раствор с термогидроизоляцией для заделки средних и больших сквозных отверстий (20кг) СР 636</t>
  </si>
  <si>
    <r>
      <t>699,14</t>
    </r>
    <r>
      <rPr>
        <i/>
        <sz val="5"/>
        <rFont val="Arial"/>
        <family val="2"/>
        <charset val="204"/>
      </rPr>
      <t xml:space="preserve">
4013,08/5,74</t>
    </r>
  </si>
  <si>
    <t xml:space="preserve">   Районный к-т 4,3%  (Поз. 67, 1, 37, 41, 50-51, 53, 59, 61, 63, 4, 6, 8, 10, 12, 14, 16, 18, 20, 22, 24, 26, 34, 40, 29, 31)</t>
  </si>
  <si>
    <t xml:space="preserve">   Заготовительно-складские расходы на материалы МАТ=1,02  (Поз. 21, 23, 25, 27-28, 30, 35-36, 38-39, 42-47, 49, 52, 54-58, 64-66, 68)</t>
  </si>
  <si>
    <t xml:space="preserve">   Транспортные расходы - согласно п.4.60 из МДС 81-35.2004 (оборудование) ПЗ=1,03 (ОЗП=1,03; ЭМ=1,03; МАТ=1,03)  (Поз. 2-3, 5, 7, 9, 11, 13, 15, 17, 19, 32-33)</t>
  </si>
  <si>
    <t xml:space="preserve">   Заготовительно-складские расходы - согласно п.4.64 из МДС 81-35.2004 (оборудование) ПЗ=1,012 (ОЗП=1,012; ЭМ=1,012; МАТ=1,012)  (Поз. 2-3, 5, 7, 9, 11, 13, 15, 17, 19, 32-33)</t>
  </si>
  <si>
    <t xml:space="preserve">   78% ФОТ (от 69)  (Поз. 67)</t>
  </si>
  <si>
    <t xml:space="preserve">   80% ФОТ (от 5886)  (Поз. 4, 6, 8, 10, 12, 14, 16, 18, 20, 22, 24, 26, 34, 40)</t>
  </si>
  <si>
    <t xml:space="preserve">   92% ФОТ (от 366)  (Поз. 29, 31)</t>
  </si>
  <si>
    <t xml:space="preserve">   95% ФОТ (от 1367)  (Поз. 1, 37, 41, 50-51, 53, 59, 61, 63)</t>
  </si>
  <si>
    <t xml:space="preserve">   50% ФОТ (от 69)  (Поз. 67)</t>
  </si>
  <si>
    <t xml:space="preserve">   60% ФОТ (от 5886)  (Поз. 4, 6, 8, 10, 12, 14, 16, 18, 20, 22, 24, 26, 34, 40)</t>
  </si>
  <si>
    <t xml:space="preserve">   65% ФОТ (от 1733)  (Поз. 1, 37, 41, 50-51, 53, 59, 61, 63, 29, 31)</t>
  </si>
  <si>
    <t xml:space="preserve"> 19.05.15г.</t>
  </si>
  <si>
    <t>Раздел: Пожарная сигнализация</t>
  </si>
  <si>
    <r>
      <t>ЛОКАЛЬНЫЙ СМЕТНЫЙ РАСЧЕТ №</t>
    </r>
    <r>
      <rPr>
        <b/>
        <sz val="10"/>
        <rFont val="Times New Roman"/>
        <family val="1"/>
        <charset val="204"/>
      </rPr>
      <t xml:space="preserve"> 25829</t>
    </r>
  </si>
  <si>
    <r>
      <t>кинологическом городке войсковой части 3275.</t>
    </r>
    <r>
      <rPr>
        <b/>
        <sz val="10"/>
        <rFont val="Arial"/>
        <family val="2"/>
        <charset val="204"/>
      </rPr>
      <t xml:space="preserve"> Раздел: Пусконаладочные работы</t>
    </r>
  </si>
  <si>
    <t>Сметная стоимость прочих _______________________________________________________________________________________________</t>
  </si>
  <si>
    <t>___________________________8,762</t>
  </si>
  <si>
    <t>___________________________4,274</t>
  </si>
  <si>
    <t>_______________________________________________________________________________________________288,8</t>
  </si>
  <si>
    <t xml:space="preserve">                           Раздел 1. Пусконаладочные работы: (вхолостую 75%)</t>
  </si>
  <si>
    <t xml:space="preserve">                           Система П-1</t>
  </si>
  <si>
    <t>ТЕРп03-01-007-01 прим.</t>
  </si>
  <si>
    <t>Вентиляционная установка VS</t>
  </si>
  <si>
    <t>1 устройство</t>
  </si>
  <si>
    <t>ТЕРп03-01-004-01 прим.</t>
  </si>
  <si>
    <t>Воздухонагреватель электрический.</t>
  </si>
  <si>
    <t>1 установка</t>
  </si>
  <si>
    <t>ТЕРп03-01-011-06</t>
  </si>
  <si>
    <t>Регулировочно-запорное устройство клапан огнезадерживающий</t>
  </si>
  <si>
    <t>ТЕРп03-01-022-01</t>
  </si>
  <si>
    <t>Сеть систем вентиляции и кондиционирования воздуха при количестве сечений до 5</t>
  </si>
  <si>
    <t>1 вентиляционная сеть</t>
  </si>
  <si>
    <t xml:space="preserve">                           Система П-2</t>
  </si>
  <si>
    <t xml:space="preserve">                           Система П-3</t>
  </si>
  <si>
    <t>ТЕРп03-01-028-01</t>
  </si>
  <si>
    <t>Фильтр</t>
  </si>
  <si>
    <t xml:space="preserve">                           Система В-2; В-3; В-9</t>
  </si>
  <si>
    <t>ТЕРп03-01-002-13</t>
  </si>
  <si>
    <t>Вентилятор</t>
  </si>
  <si>
    <t>ТЕРп03-01-011-05</t>
  </si>
  <si>
    <t>Регулировочно-запорное устройство клапан обратный</t>
  </si>
  <si>
    <t xml:space="preserve">                           Система В-1; В-4; В-8; В-10</t>
  </si>
  <si>
    <t xml:space="preserve">                           Система В-5; В-6; В-7</t>
  </si>
  <si>
    <t>Вентилятор до массой до 0,05т</t>
  </si>
  <si>
    <t xml:space="preserve">                           Система ВЕ-1</t>
  </si>
  <si>
    <t xml:space="preserve">                           Система ВЕ-2; ВЕ-3</t>
  </si>
  <si>
    <t xml:space="preserve">  Итого по разделу 1 Пусконаладочные работы: (вхолостую 75%)</t>
  </si>
  <si>
    <t xml:space="preserve">   Районный к-т 4,3%  (Поз. 1-2, 4-9, 11-13, 17-27)</t>
  </si>
  <si>
    <t xml:space="preserve">   Пусконаладочные работы: (вхолостую 75%) ПЗ=0,75 (ОЗП=0,75; ЭМ=0,75; ЗПМ=0,75; МАТ=0,75)  (Поз. 1-2, 4-9, 11-13, 17-27)</t>
  </si>
  <si>
    <t xml:space="preserve">   65% ФОТ (от 4274)  (Поз. 1-2, 4-9, 11-13, 17-27)</t>
  </si>
  <si>
    <t xml:space="preserve">   40% ФОТ (от 4274)  (Поз. 1-2, 4-9, 11-13, 17-27)</t>
  </si>
  <si>
    <t xml:space="preserve">  Пусконаладочные работы: 'вхолостую' - 75%</t>
  </si>
  <si>
    <t>Раздел: Пусконаладочные работы</t>
  </si>
  <si>
    <t>ЛОКАЛЬНЫЙ СМЕТНЫЙ РАСЧЕТ № 25885</t>
  </si>
  <si>
    <t>Раздел: Электроосвещение. ПНР.</t>
  </si>
  <si>
    <t>___________________________2,792</t>
  </si>
  <si>
    <t>___________________________1,362</t>
  </si>
  <si>
    <t>_______________________________________________________________________________________________78,93</t>
  </si>
  <si>
    <t xml:space="preserve">                           Раздел 1. Пусконаладочные работы (вхолостую 80%)</t>
  </si>
  <si>
    <t>ТЕРп01-06-021-01</t>
  </si>
  <si>
    <t>Схема разводки трехпроводной системы с количеством панелей (шкафов, ячеек) до 2</t>
  </si>
  <si>
    <t>1 схема</t>
  </si>
  <si>
    <t>ТЕРп01-11-024-01</t>
  </si>
  <si>
    <t>Фазировка электрической линии или трансформатора с сетью напряжением до 1 кВ</t>
  </si>
  <si>
    <t>1 фазировка</t>
  </si>
  <si>
    <t>ТЕРп01-03-001-01</t>
  </si>
  <si>
    <t>Выключатель однополюсный напряжением до 1 кВ с электромагнитным, тепловым или комбинированным расцепителем</t>
  </si>
  <si>
    <r>
      <t>11</t>
    </r>
    <r>
      <rPr>
        <i/>
        <sz val="6"/>
        <rFont val="Arial"/>
        <family val="2"/>
        <charset val="204"/>
      </rPr>
      <t xml:space="preserve">
4+7</t>
    </r>
  </si>
  <si>
    <t>ТЕРп01-03-002-04</t>
  </si>
  <si>
    <r>
      <t>Выключатель трехполюсный (двухполюсный) напряжением до 1 кВ с электромагнитным, тепловым или комбинированным расцепителем, номинальный ток до 50 А</t>
    </r>
    <r>
      <rPr>
        <i/>
        <sz val="7"/>
        <rFont val="Arial"/>
        <family val="2"/>
        <charset val="204"/>
      </rPr>
      <t xml:space="preserve">
(1.1.27.ОППри проверке двухполюсного автоматического выключателя  ОЗП=0,8; ТЗ=0,8)</t>
    </r>
  </si>
  <si>
    <t>ТЕРп01-03-002-05</t>
  </si>
  <si>
    <t>Выключатель трехполюсный напряжением до 1 кВ с электромагнитным, тепловым или комбинированным расцепителем, номинальный ток до 200 А</t>
  </si>
  <si>
    <t>ТЕРп01-11-013-01</t>
  </si>
  <si>
    <t>Замер полного сопротивления цепи «фаза-нуль»</t>
  </si>
  <si>
    <t>1 токоприемник</t>
  </si>
  <si>
    <r>
      <t>16</t>
    </r>
    <r>
      <rPr>
        <i/>
        <sz val="6"/>
        <rFont val="Arial"/>
        <family val="2"/>
        <charset val="204"/>
      </rPr>
      <t xml:space="preserve">
11+3+2</t>
    </r>
  </si>
  <si>
    <t>ТЕРп01-11-011-01</t>
  </si>
  <si>
    <t>Проверка наличия цепи между заземлителями и заземленными элементами</t>
  </si>
  <si>
    <t>100 точек</t>
  </si>
  <si>
    <r>
      <t>0,16</t>
    </r>
    <r>
      <rPr>
        <i/>
        <sz val="6"/>
        <rFont val="Arial"/>
        <family val="2"/>
        <charset val="204"/>
      </rPr>
      <t xml:space="preserve">
(11+3+2)/100</t>
    </r>
  </si>
  <si>
    <t>ТЕРп01-11-028-01</t>
  </si>
  <si>
    <t>Измерение сопротивления изоляции мегаомметром кабельных и других линий напряжением до 1 кВ, предназначенных для передачи электроэнергии к распределительным устройствам, щитам, шкафам, коммутационным аппаратам и электропотребителям</t>
  </si>
  <si>
    <t>1 линия</t>
  </si>
  <si>
    <r>
      <t>87</t>
    </r>
    <r>
      <rPr>
        <i/>
        <sz val="6"/>
        <rFont val="Arial"/>
        <family val="2"/>
        <charset val="204"/>
      </rPr>
      <t xml:space="preserve">
5+16+64+2</t>
    </r>
  </si>
  <si>
    <t>Итого по разделу 1 Пусконаладочные работы (вхолостую 80%)</t>
  </si>
  <si>
    <t xml:space="preserve">   Районный к-т 4,3%  (Поз. 1-8)</t>
  </si>
  <si>
    <t xml:space="preserve">   Пусконаладочные работы (вхолостую 80%) ПЗ=0,8 (ОЗП=0,8; ЭМ=0,8; ЗПМ=0,8; МАТ=0,8; ТЗ=0,8; ТЗМ=0,8)  (Поз. 1-8)</t>
  </si>
  <si>
    <t xml:space="preserve">   65% ФОТ (от 1362)  (Поз. 1-8)</t>
  </si>
  <si>
    <t xml:space="preserve">   40% ФОТ (от 1362)  (Поз. 1-8)</t>
  </si>
  <si>
    <t xml:space="preserve">  Пусконаладочные работы: 'вхолостую' - 80%, 'под нагрузкой' - 20%</t>
  </si>
  <si>
    <t xml:space="preserve">ЛОКАЛЬНЫЙ СМЕТНЫЙ РАСЧЕТ №25876 </t>
  </si>
  <si>
    <t>Раздел: Cиловое электрооборудование. ПНР.</t>
  </si>
  <si>
    <t>___________________________4,549</t>
  </si>
  <si>
    <t>___________________________2,219</t>
  </si>
  <si>
    <t>_______________________________________________________________________________________________132,58</t>
  </si>
  <si>
    <r>
      <t>20</t>
    </r>
    <r>
      <rPr>
        <i/>
        <sz val="6"/>
        <rFont val="Arial"/>
        <family val="2"/>
        <charset val="204"/>
      </rPr>
      <t xml:space="preserve">
7+5+7+1</t>
    </r>
  </si>
  <si>
    <r>
      <t>8</t>
    </r>
    <r>
      <rPr>
        <i/>
        <sz val="6"/>
        <rFont val="Arial"/>
        <family val="2"/>
        <charset val="204"/>
      </rPr>
      <t xml:space="preserve">
1+3+2+2</t>
    </r>
  </si>
  <si>
    <r>
      <t>4</t>
    </r>
    <r>
      <rPr>
        <i/>
        <sz val="6"/>
        <rFont val="Arial"/>
        <family val="2"/>
        <charset val="204"/>
      </rPr>
      <t xml:space="preserve">
1+1+1+1</t>
    </r>
  </si>
  <si>
    <r>
      <t>32</t>
    </r>
    <r>
      <rPr>
        <i/>
        <sz val="6"/>
        <rFont val="Arial"/>
        <family val="2"/>
        <charset val="204"/>
      </rPr>
      <t xml:space="preserve">
1+7+1+1+5+1+5+1+8+2</t>
    </r>
  </si>
  <si>
    <r>
      <t>32</t>
    </r>
    <r>
      <rPr>
        <i/>
        <sz val="6"/>
        <rFont val="Arial"/>
        <family val="2"/>
        <charset val="204"/>
      </rPr>
      <t xml:space="preserve">
30+2</t>
    </r>
  </si>
  <si>
    <t>ТЕРп01-09-010-03</t>
  </si>
  <si>
    <t>Функциональная группа управления релейно-контакторная с общим числом внешних блокировочных связей до 10</t>
  </si>
  <si>
    <t xml:space="preserve">   Районный к-т 4,3%  (Поз. 1-9)</t>
  </si>
  <si>
    <t xml:space="preserve">   Пусконаладочные работы (вхолостую 80%) ПЗ=0,8 (ОЗП=0,8; ЭМ=0,8; ЗПМ=0,8; МАТ=0,8; ТЗ=0,8; ТЗМ=0,8)  (Поз. 1-9)</t>
  </si>
  <si>
    <t xml:space="preserve">   65% ФОТ (от 2219)  (Поз. 1-9)</t>
  </si>
  <si>
    <t xml:space="preserve">   40% ФОТ (от 2219)  (Поз. 1-9)</t>
  </si>
  <si>
    <t xml:space="preserve">ЛОКАЛЬНЫЙ СМЕТНЫЙ РАСЧЕТ №25875 </t>
  </si>
  <si>
    <r>
      <t xml:space="preserve">Раздел: </t>
    </r>
    <r>
      <rPr>
        <b/>
        <sz val="10"/>
        <rFont val="Arial"/>
        <family val="2"/>
        <charset val="204"/>
      </rPr>
      <t>ПНР. Электроснабжение.</t>
    </r>
  </si>
  <si>
    <t>Основание: Проект №2014/06-06-У-1-ЭС</t>
  </si>
  <si>
    <t>___________________________0,404</t>
  </si>
  <si>
    <t>___________________________0,197</t>
  </si>
  <si>
    <t>_______________________________________________________________________________________________10,8</t>
  </si>
  <si>
    <t>ТЕРп01-11-010-02</t>
  </si>
  <si>
    <t>Измерение сопротивления растеканию тока контура с диагональю до 20 м</t>
  </si>
  <si>
    <t xml:space="preserve">   Районный к-т 4,3%  (Поз. 1-5)</t>
  </si>
  <si>
    <t xml:space="preserve">   Пусконаладочные работы (вхолостую 80%) ПЗ=0,8 (ОЗП=0,8; ЭМ=0,8; ЗПМ=0,8; МАТ=0,8; ТЗ=0,8; ТЗМ=0,8)  (Поз. 1-5)</t>
  </si>
  <si>
    <t xml:space="preserve">   65% ФОТ (от 197)  (Поз. 1-5)</t>
  </si>
  <si>
    <t xml:space="preserve">   40% ФОТ (от 197)  (Поз. 1-5)</t>
  </si>
  <si>
    <t>Раздел: ПНР. Электроснабжение.</t>
  </si>
  <si>
    <t xml:space="preserve">ЛОКАЛЬНЫЙ СМЕТНЫЙ РАСЧЕТ №25874 </t>
  </si>
  <si>
    <t>на кинологическом городке войсковой части 3275.</t>
  </si>
  <si>
    <t>Раздел: ПНР. Пожарная сигнализация.</t>
  </si>
  <si>
    <t>Основание: Проект №2014/06-06-У-1-ПС</t>
  </si>
  <si>
    <t>___________________________2,595</t>
  </si>
  <si>
    <t>___________________________1,266</t>
  </si>
  <si>
    <t>_______________________________________________________________________________________________69,36</t>
  </si>
  <si>
    <r>
      <t>29</t>
    </r>
    <r>
      <rPr>
        <i/>
        <sz val="6"/>
        <rFont val="Arial"/>
        <family val="2"/>
        <charset val="204"/>
      </rPr>
      <t xml:space="preserve">
27+2</t>
    </r>
  </si>
  <si>
    <t>ТЕРп01-10-001-01</t>
  </si>
  <si>
    <t>Сбор и реализация сигналов информации устройств защиты, автоматики электрических и технологических режимов</t>
  </si>
  <si>
    <t>1 сигнал</t>
  </si>
  <si>
    <r>
      <t>27</t>
    </r>
    <r>
      <rPr>
        <i/>
        <sz val="6"/>
        <rFont val="Arial"/>
        <family val="2"/>
        <charset val="204"/>
      </rPr>
      <t xml:space="preserve">
19+4+4</t>
    </r>
  </si>
  <si>
    <t>ТЕРп01-10-010-01</t>
  </si>
  <si>
    <t>Схема контроля изоляции электрической сети с помощью электроизмерительных приборов</t>
  </si>
  <si>
    <t>ТЕРп02-01-002-01</t>
  </si>
  <si>
    <t>Автоматизированная система управления II категории технической сложности с количеством каналов (Кобщ) 2</t>
  </si>
  <si>
    <t>1 система</t>
  </si>
  <si>
    <t xml:space="preserve">   Районный к-т 4,3%  (Поз. 1-6)</t>
  </si>
  <si>
    <t xml:space="preserve">   Пусконаладочные работы (вхолостую 80%) ПЗ=0,8 (ОЗП=0,8; ЭМ=0,8; ЗПМ=0,8; МАТ=0,8; ТЗ=0,8; ТЗМ=0,8)  (Поз. 1-6)</t>
  </si>
  <si>
    <t xml:space="preserve">   65% ФОТ (от 1266)  (Поз. 1-6)</t>
  </si>
  <si>
    <t xml:space="preserve">   40% ФОТ (от 1266)  (Поз. 1-6)</t>
  </si>
  <si>
    <t>ЛОКАЛЬНЫЙ СМЕТНЫЙ РАСЧЕТ № 25886</t>
  </si>
  <si>
    <t>городке войсковой части 3275. Раздел: ПНР. Наружное освещение.</t>
  </si>
  <si>
    <t>Сметная стоимость ПНР "вхолостую 80%" _______________________________________________________________________________________________</t>
  </si>
  <si>
    <t>___________________________2,194</t>
  </si>
  <si>
    <t>___________________________1,070</t>
  </si>
  <si>
    <t>_______________________________________________________________________________________________58,08</t>
  </si>
  <si>
    <t xml:space="preserve">                           Раздел 1. Пусконаладочные работы</t>
  </si>
  <si>
    <r>
      <t>6</t>
    </r>
    <r>
      <rPr>
        <i/>
        <sz val="6"/>
        <rFont val="Arial"/>
        <family val="2"/>
        <charset val="204"/>
      </rPr>
      <t xml:space="preserve">
2*3</t>
    </r>
  </si>
  <si>
    <t>Измерение сопротивления изоляции мегаомметром кабельных и других линий, предназначенных для передачи электроэнергии к распределительным устройствам, щитам, шкафам, коммутационным аппаратам и электропотребителям</t>
  </si>
  <si>
    <t xml:space="preserve">  Итого по разделу 1 Пусконаладочные работы</t>
  </si>
  <si>
    <t xml:space="preserve">   65% ФОТ (от 1070)  (Поз. 1-8)</t>
  </si>
  <si>
    <t xml:space="preserve">   40% ФОТ (от 1070)  (Поз. 1-8)</t>
  </si>
  <si>
    <t xml:space="preserve">  Пусконаладочные работы: 'вхолостую' - 80%</t>
  </si>
  <si>
    <t>Раздел: ПНР. Наружное освещение.</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</si>
</sst>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quot;р.&quot;_-;\-* #,##0.00&quot;р.&quot;_-;_-* &quot;-&quot;??&quot;р.&quot;_-;_-@_-"/>
    <numFmt numFmtId="165" formatCode="0.000"/>
    <numFmt numFmtId="166" formatCode="dd/mm/yy;@"/>
  </numFmts>
  <fonts count="63" x14ac:knownFonts="1">
    <font>
      <sz val="10"/>
      <name val="Arial Cyr"/>
      <charset val="204"/>
    </font>
    <font>
      <sz val="11"/>
      <color theme="1"/>
      <name val="Calibri"/>
      <family val="2"/>
      <charset val="204"/>
      <scheme val="minor"/>
    </font>
    <font>
      <sz val="10"/>
      <name val="Arial Cyr"/>
      <charset val="204"/>
    </font>
    <font>
      <b/>
      <sz val="10"/>
      <name val="Arial"/>
      <family val="2"/>
      <charset val="204"/>
    </font>
    <font>
      <sz val="9"/>
      <name val="Arial"/>
      <family val="2"/>
      <charset val="204"/>
    </font>
    <font>
      <sz val="10"/>
      <name val="Arial"/>
      <family val="2"/>
      <charset val="204"/>
    </font>
    <font>
      <sz val="8"/>
      <name val="Arial"/>
      <family val="2"/>
      <charset val="204"/>
    </font>
    <font>
      <b/>
      <sz val="9"/>
      <name val="Arial"/>
      <family val="2"/>
      <charset val="204"/>
    </font>
    <font>
      <sz val="9"/>
      <name val="Times New Roman"/>
      <family val="1"/>
      <charset val="204"/>
    </font>
    <font>
      <sz val="11"/>
      <color indexed="8"/>
      <name val="Calibri"/>
      <family val="2"/>
      <charset val="204"/>
    </font>
    <font>
      <sz val="11"/>
      <color indexed="9"/>
      <name val="Calibri"/>
      <family val="2"/>
      <charset val="204"/>
    </font>
    <font>
      <sz val="11"/>
      <color indexed="62"/>
      <name val="Calibri"/>
      <family val="2"/>
      <charset val="204"/>
    </font>
    <font>
      <b/>
      <sz val="11"/>
      <color indexed="63"/>
      <name val="Calibri"/>
      <family val="2"/>
      <charset val="204"/>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11"/>
      <color indexed="8"/>
      <name val="Calibri"/>
      <family val="2"/>
      <charset val="204"/>
    </font>
    <font>
      <b/>
      <sz val="11"/>
      <color indexed="9"/>
      <name val="Calibri"/>
      <family val="2"/>
      <charset val="204"/>
    </font>
    <font>
      <b/>
      <sz val="18"/>
      <color indexed="56"/>
      <name val="Cambria"/>
      <family val="2"/>
      <charset val="204"/>
    </font>
    <font>
      <sz val="11"/>
      <color indexed="60"/>
      <name val="Calibri"/>
      <family val="2"/>
      <charset val="204"/>
    </font>
    <font>
      <sz val="11"/>
      <color indexed="20"/>
      <name val="Calibri"/>
      <family val="2"/>
      <charset val="204"/>
    </font>
    <font>
      <i/>
      <sz val="11"/>
      <color indexed="23"/>
      <name val="Calibri"/>
      <family val="2"/>
      <charset val="204"/>
    </font>
    <font>
      <sz val="11"/>
      <color indexed="52"/>
      <name val="Calibri"/>
      <family val="2"/>
      <charset val="204"/>
    </font>
    <font>
      <sz val="11"/>
      <color indexed="10"/>
      <name val="Calibri"/>
      <family val="2"/>
      <charset val="204"/>
    </font>
    <font>
      <sz val="11"/>
      <color indexed="17"/>
      <name val="Calibri"/>
      <family val="2"/>
      <charset val="204"/>
    </font>
    <font>
      <sz val="10"/>
      <name val="Helv"/>
      <charset val="204"/>
    </font>
    <font>
      <sz val="12"/>
      <name val="Times New Roman"/>
      <family val="1"/>
      <charset val="204"/>
    </font>
    <font>
      <sz val="14"/>
      <name val="Times New Roman"/>
      <family val="1"/>
      <charset val="204"/>
    </font>
    <font>
      <b/>
      <sz val="12"/>
      <name val="Times New Roman"/>
      <family val="1"/>
      <charset val="204"/>
    </font>
    <font>
      <i/>
      <sz val="7"/>
      <name val="Arial"/>
      <family val="2"/>
      <charset val="204"/>
    </font>
    <font>
      <i/>
      <sz val="10"/>
      <name val="Arial"/>
      <family val="2"/>
      <charset val="204"/>
    </font>
    <font>
      <sz val="8"/>
      <name val="Times New Roman"/>
      <family val="1"/>
      <charset val="204"/>
    </font>
    <font>
      <i/>
      <sz val="9"/>
      <name val="Arial"/>
      <family val="2"/>
      <charset val="204"/>
    </font>
    <font>
      <sz val="11"/>
      <color theme="0"/>
      <name val="Times New Roman"/>
      <family val="1"/>
      <charset val="204"/>
    </font>
    <font>
      <sz val="12"/>
      <color theme="0"/>
      <name val="Times New Roman"/>
      <family val="1"/>
      <charset val="204"/>
    </font>
    <font>
      <u/>
      <sz val="11"/>
      <color theme="10"/>
      <name val="Calibri"/>
      <family val="2"/>
      <charset val="204"/>
    </font>
    <font>
      <sz val="10"/>
      <name val="Times New Roman Cyr"/>
      <charset val="204"/>
    </font>
    <font>
      <sz val="11"/>
      <color theme="1"/>
      <name val="Times New Roman"/>
      <family val="1"/>
      <charset val="204"/>
    </font>
    <font>
      <sz val="12"/>
      <color theme="1"/>
      <name val="Times New Roman"/>
      <family val="1"/>
      <charset val="204"/>
    </font>
    <font>
      <sz val="14"/>
      <color theme="1"/>
      <name val="Times New Roman"/>
      <family val="1"/>
      <charset val="204"/>
    </font>
    <font>
      <sz val="12"/>
      <color rgb="FFFF0000"/>
      <name val="Times New Roman"/>
      <family val="1"/>
      <charset val="204"/>
    </font>
    <font>
      <sz val="7"/>
      <name val="Arial"/>
      <family val="2"/>
      <charset val="204"/>
    </font>
    <font>
      <b/>
      <sz val="7"/>
      <name val="Arial"/>
      <family val="2"/>
      <charset val="204"/>
    </font>
    <font>
      <i/>
      <sz val="6"/>
      <name val="Arial"/>
      <family val="2"/>
      <charset val="204"/>
    </font>
    <font>
      <i/>
      <sz val="5"/>
      <name val="Arial"/>
      <family val="2"/>
      <charset val="204"/>
    </font>
    <font>
      <sz val="11"/>
      <name val="Arial"/>
      <family val="2"/>
      <charset val="204"/>
    </font>
    <font>
      <b/>
      <i/>
      <sz val="10"/>
      <name val="Arial"/>
      <family val="2"/>
      <charset val="204"/>
    </font>
    <font>
      <b/>
      <i/>
      <sz val="9"/>
      <name val="Arial"/>
      <family val="2"/>
      <charset val="204"/>
    </font>
    <font>
      <b/>
      <i/>
      <sz val="11"/>
      <color theme="1"/>
      <name val="Calibri"/>
      <family val="2"/>
      <charset val="204"/>
      <scheme val="minor"/>
    </font>
    <font>
      <i/>
      <sz val="8"/>
      <name val="Arial"/>
      <family val="2"/>
      <charset val="204"/>
    </font>
    <font>
      <sz val="7"/>
      <color indexed="8"/>
      <name val="Arial"/>
      <family val="2"/>
      <charset val="204"/>
    </font>
    <font>
      <sz val="7"/>
      <name val="Times New Roman"/>
      <family val="1"/>
      <charset val="204"/>
    </font>
    <font>
      <sz val="10"/>
      <name val="Times New Roman"/>
      <family val="1"/>
      <charset val="204"/>
    </font>
    <font>
      <sz val="10"/>
      <name val="Times New Roman"/>
      <family val="1"/>
    </font>
    <font>
      <b/>
      <sz val="9"/>
      <name val="Times New Roman"/>
      <family val="1"/>
      <charset val="204"/>
    </font>
    <font>
      <i/>
      <sz val="10"/>
      <name val="Times New Roman"/>
      <family val="1"/>
      <charset val="204"/>
    </font>
    <font>
      <b/>
      <sz val="10"/>
      <name val="Times New Roman"/>
      <family val="1"/>
      <charset val="204"/>
    </font>
    <font>
      <u/>
      <sz val="10"/>
      <name val="Arial"/>
      <family val="2"/>
      <charset val="204"/>
    </font>
    <font>
      <b/>
      <i/>
      <sz val="9"/>
      <name val="Times New Roman"/>
      <family val="1"/>
      <charset val="204"/>
    </font>
    <font>
      <sz val="10"/>
      <color indexed="8"/>
      <name val="Arial"/>
      <family val="2"/>
      <charset val="204"/>
    </font>
    <font>
      <b/>
      <i/>
      <sz val="7"/>
      <name val="Times New Roman"/>
      <family val="1"/>
      <charset val="204"/>
    </font>
    <font>
      <sz val="16"/>
      <name val="Times New Roman"/>
      <family val="1"/>
      <charset val="204"/>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s>
  <borders count="23">
    <border>
      <left/>
      <right/>
      <top/>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s>
  <cellStyleXfs count="89">
    <xf numFmtId="0" fontId="0" fillId="0" borderId="0"/>
    <xf numFmtId="0" fontId="9" fillId="2" borderId="0" applyNumberFormat="0" applyBorder="0" applyAlignment="0" applyProtection="0"/>
    <xf numFmtId="0" fontId="9" fillId="2" borderId="0" applyNumberFormat="0" applyBorder="0" applyAlignment="0" applyProtection="0"/>
    <xf numFmtId="0" fontId="9" fillId="3"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6" borderId="0" applyNumberFormat="0" applyBorder="0" applyAlignment="0" applyProtection="0"/>
    <xf numFmtId="0" fontId="10" fillId="16" borderId="0" applyNumberFormat="0" applyBorder="0" applyAlignment="0" applyProtection="0"/>
    <xf numFmtId="0" fontId="10" fillId="17" borderId="0" applyNumberFormat="0" applyBorder="0" applyAlignment="0" applyProtection="0"/>
    <xf numFmtId="0" fontId="10" fillId="17" borderId="0" applyNumberFormat="0" applyBorder="0" applyAlignment="0" applyProtection="0"/>
    <xf numFmtId="0" fontId="10" fillId="18" borderId="0" applyNumberFormat="0" applyBorder="0" applyAlignment="0" applyProtection="0"/>
    <xf numFmtId="0" fontId="10" fillId="18"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19" borderId="0" applyNumberFormat="0" applyBorder="0" applyAlignment="0" applyProtection="0"/>
    <xf numFmtId="0" fontId="10" fillId="19" borderId="0" applyNumberFormat="0" applyBorder="0" applyAlignment="0" applyProtection="0"/>
    <xf numFmtId="0" fontId="11" fillId="7" borderId="1" applyNumberFormat="0" applyAlignment="0" applyProtection="0"/>
    <xf numFmtId="0" fontId="11" fillId="7" borderId="1" applyNumberFormat="0" applyAlignment="0" applyProtection="0"/>
    <xf numFmtId="0" fontId="12" fillId="20" borderId="2" applyNumberFormat="0" applyAlignment="0" applyProtection="0"/>
    <xf numFmtId="0" fontId="12" fillId="20" borderId="2" applyNumberFormat="0" applyAlignment="0" applyProtection="0"/>
    <xf numFmtId="0" fontId="13" fillId="20" borderId="1" applyNumberFormat="0" applyAlignment="0" applyProtection="0"/>
    <xf numFmtId="0" fontId="13" fillId="20" borderId="1" applyNumberFormat="0" applyAlignment="0" applyProtection="0"/>
    <xf numFmtId="0" fontId="14" fillId="0" borderId="3" applyNumberFormat="0" applyFill="0" applyAlignment="0" applyProtection="0"/>
    <xf numFmtId="0" fontId="14" fillId="0" borderId="3" applyNumberFormat="0" applyFill="0" applyAlignment="0" applyProtection="0"/>
    <xf numFmtId="0" fontId="15" fillId="0" borderId="4" applyNumberFormat="0" applyFill="0" applyAlignment="0" applyProtection="0"/>
    <xf numFmtId="0" fontId="15" fillId="0" borderId="4" applyNumberFormat="0" applyFill="0" applyAlignment="0" applyProtection="0"/>
    <xf numFmtId="0" fontId="16" fillId="0" borderId="5" applyNumberFormat="0" applyFill="0" applyAlignment="0" applyProtection="0"/>
    <xf numFmtId="0" fontId="16" fillId="0" borderId="5" applyNumberFormat="0" applyFill="0" applyAlignment="0" applyProtection="0"/>
    <xf numFmtId="0" fontId="16" fillId="0" borderId="0" applyNumberFormat="0" applyFill="0" applyBorder="0" applyAlignment="0" applyProtection="0"/>
    <xf numFmtId="0" fontId="16" fillId="0" borderId="0" applyNumberFormat="0" applyFill="0" applyBorder="0" applyAlignment="0" applyProtection="0"/>
    <xf numFmtId="0" fontId="17" fillId="0" borderId="6" applyNumberFormat="0" applyFill="0" applyAlignment="0" applyProtection="0"/>
    <xf numFmtId="0" fontId="17" fillId="0" borderId="6" applyNumberFormat="0" applyFill="0" applyAlignment="0" applyProtection="0"/>
    <xf numFmtId="0" fontId="18" fillId="21" borderId="7" applyNumberFormat="0" applyAlignment="0" applyProtection="0"/>
    <xf numFmtId="0" fontId="18" fillId="21" borderId="7" applyNumberFormat="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22" borderId="0" applyNumberFormat="0" applyBorder="0" applyAlignment="0" applyProtection="0"/>
    <xf numFmtId="0" fontId="20" fillId="22" borderId="0" applyNumberFormat="0" applyBorder="0" applyAlignment="0" applyProtection="0"/>
    <xf numFmtId="0" fontId="2" fillId="0" borderId="0" applyAlignment="0"/>
    <xf numFmtId="0" fontId="21" fillId="3" borderId="0" applyNumberFormat="0" applyBorder="0" applyAlignment="0" applyProtection="0"/>
    <xf numFmtId="0" fontId="21" fillId="3" borderId="0" applyNumberFormat="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 fillId="23" borderId="8" applyNumberFormat="0" applyFont="0" applyAlignment="0" applyProtection="0"/>
    <xf numFmtId="0" fontId="2" fillId="23" borderId="8" applyNumberFormat="0" applyFont="0" applyAlignment="0" applyProtection="0"/>
    <xf numFmtId="0" fontId="23" fillId="0" borderId="9" applyNumberFormat="0" applyFill="0" applyAlignment="0" applyProtection="0"/>
    <xf numFmtId="0" fontId="23" fillId="0" borderId="9" applyNumberFormat="0" applyFill="0" applyAlignment="0" applyProtection="0"/>
    <xf numFmtId="0" fontId="26" fillId="0" borderId="0"/>
    <xf numFmtId="0" fontId="24" fillId="0" borderId="0" applyNumberFormat="0" applyFill="0" applyBorder="0" applyAlignment="0" applyProtection="0"/>
    <xf numFmtId="0" fontId="24" fillId="0" borderId="0" applyNumberFormat="0" applyFill="0" applyBorder="0" applyAlignment="0" applyProtection="0"/>
    <xf numFmtId="0" fontId="25" fillId="4" borderId="0" applyNumberFormat="0" applyBorder="0" applyAlignment="0" applyProtection="0"/>
    <xf numFmtId="0" fontId="25" fillId="4" borderId="0" applyNumberFormat="0" applyBorder="0" applyAlignment="0" applyProtection="0"/>
    <xf numFmtId="0" fontId="1" fillId="0" borderId="0"/>
    <xf numFmtId="0" fontId="36" fillId="0" borderId="0" applyNumberFormat="0" applyFill="0" applyBorder="0" applyAlignment="0" applyProtection="0">
      <alignment vertical="top"/>
      <protection locked="0"/>
    </xf>
    <xf numFmtId="44" fontId="37" fillId="0" borderId="0" applyFont="0" applyFill="0" applyBorder="0" applyAlignment="0" applyProtection="0"/>
    <xf numFmtId="0" fontId="2" fillId="0" borderId="0"/>
  </cellStyleXfs>
  <cellXfs count="303">
    <xf numFmtId="0" fontId="0" fillId="0" borderId="0" xfId="0"/>
    <xf numFmtId="0" fontId="5" fillId="0" borderId="0" xfId="0" applyFont="1"/>
    <xf numFmtId="0" fontId="5" fillId="0" borderId="0" xfId="0" applyFont="1" applyAlignment="1">
      <alignment horizontal="left" vertical="top"/>
    </xf>
    <xf numFmtId="0" fontId="4" fillId="0" borderId="0" xfId="0" applyFont="1" applyAlignment="1">
      <alignment horizontal="left" vertical="top" wrapText="1"/>
    </xf>
    <xf numFmtId="0" fontId="6" fillId="0" borderId="0" xfId="0" applyFont="1" applyAlignment="1">
      <alignment horizontal="center" vertical="top"/>
    </xf>
    <xf numFmtId="0" fontId="5" fillId="0" borderId="0" xfId="0" applyFont="1" applyAlignment="1">
      <alignment horizontal="center" vertical="top"/>
    </xf>
    <xf numFmtId="0" fontId="31" fillId="0" borderId="11" xfId="0" applyFont="1" applyBorder="1" applyAlignment="1">
      <alignment horizontal="center" vertical="top"/>
    </xf>
    <xf numFmtId="0" fontId="8" fillId="0" borderId="0" xfId="0" applyFont="1" applyAlignment="1">
      <alignment horizontal="center" vertical="top" wrapText="1"/>
    </xf>
    <xf numFmtId="0" fontId="8" fillId="0" borderId="0" xfId="0" applyFont="1" applyAlignment="1">
      <alignment horizontal="left" vertical="top" wrapText="1"/>
    </xf>
    <xf numFmtId="0" fontId="8" fillId="0" borderId="0" xfId="0" applyFont="1" applyAlignment="1">
      <alignment horizontal="center" vertical="top"/>
    </xf>
    <xf numFmtId="0" fontId="27" fillId="0" borderId="0" xfId="85" applyFont="1" applyFill="1" applyAlignment="1">
      <alignment wrapText="1"/>
    </xf>
    <xf numFmtId="4" fontId="27" fillId="0" borderId="0" xfId="85" applyNumberFormat="1" applyFont="1" applyFill="1" applyAlignment="1">
      <alignment horizontal="center" vertical="center" wrapText="1"/>
    </xf>
    <xf numFmtId="0" fontId="27" fillId="0" borderId="0" xfId="85" applyFont="1" applyFill="1" applyAlignment="1">
      <alignment vertical="center" wrapText="1"/>
    </xf>
    <xf numFmtId="0" fontId="28" fillId="0" borderId="0" xfId="85" applyFont="1" applyFill="1" applyAlignment="1">
      <alignment wrapText="1"/>
    </xf>
    <xf numFmtId="4" fontId="28" fillId="0" borderId="0" xfId="85" applyNumberFormat="1" applyFont="1" applyFill="1" applyAlignment="1">
      <alignment horizontal="center" vertical="center" wrapText="1"/>
    </xf>
    <xf numFmtId="4" fontId="34" fillId="0" borderId="0" xfId="85" applyNumberFormat="1" applyFont="1" applyFill="1" applyAlignment="1">
      <alignment vertical="center" wrapText="1"/>
    </xf>
    <xf numFmtId="4" fontId="27" fillId="0" borderId="0" xfId="85" applyNumberFormat="1" applyFont="1" applyFill="1" applyAlignment="1">
      <alignment horizontal="left" vertical="center" wrapText="1"/>
    </xf>
    <xf numFmtId="4" fontId="35" fillId="0" borderId="0" xfId="85" applyNumberFormat="1" applyFont="1" applyFill="1" applyAlignment="1">
      <alignment horizontal="center" vertical="center" wrapText="1"/>
    </xf>
    <xf numFmtId="0" fontId="29" fillId="0" borderId="0" xfId="85" applyFont="1" applyFill="1" applyAlignment="1">
      <alignment wrapText="1"/>
    </xf>
    <xf numFmtId="4" fontId="29" fillId="0" borderId="12" xfId="85" applyNumberFormat="1" applyFont="1" applyFill="1" applyBorder="1" applyAlignment="1">
      <alignment horizontal="center" vertical="center" wrapText="1"/>
    </xf>
    <xf numFmtId="0" fontId="29" fillId="0" borderId="12" xfId="85" applyFont="1" applyFill="1" applyBorder="1" applyAlignment="1">
      <alignment vertical="center" wrapText="1"/>
    </xf>
    <xf numFmtId="0" fontId="27" fillId="0" borderId="12" xfId="85" applyFont="1" applyFill="1" applyBorder="1" applyAlignment="1">
      <alignment vertical="center" wrapText="1"/>
    </xf>
    <xf numFmtId="0" fontId="29" fillId="0" borderId="12" xfId="85" applyFont="1" applyFill="1" applyBorder="1" applyAlignment="1">
      <alignment horizontal="right" vertical="center" wrapText="1"/>
    </xf>
    <xf numFmtId="1" fontId="27" fillId="0" borderId="0" xfId="85" applyNumberFormat="1" applyFont="1" applyFill="1" applyAlignment="1">
      <alignment horizontal="center" vertical="center" wrapText="1"/>
    </xf>
    <xf numFmtId="1" fontId="27" fillId="0" borderId="12" xfId="85" applyNumberFormat="1" applyFont="1" applyFill="1" applyBorder="1" applyAlignment="1">
      <alignment horizontal="center" vertical="center" wrapText="1"/>
    </xf>
    <xf numFmtId="0" fontId="27" fillId="0" borderId="0" xfId="85" applyFont="1" applyFill="1" applyAlignment="1">
      <alignment horizontal="center" vertical="center" wrapText="1"/>
    </xf>
    <xf numFmtId="4" fontId="27" fillId="0" borderId="17" xfId="85" applyNumberFormat="1" applyFont="1" applyFill="1" applyBorder="1" applyAlignment="1">
      <alignment horizontal="center" vertical="center" wrapText="1"/>
    </xf>
    <xf numFmtId="0" fontId="38" fillId="0" borderId="0" xfId="85" applyFont="1"/>
    <xf numFmtId="0" fontId="27" fillId="0" borderId="0" xfId="85" applyFont="1"/>
    <xf numFmtId="0" fontId="27" fillId="0" borderId="0" xfId="85" applyFont="1" applyBorder="1" applyAlignment="1">
      <alignment horizontal="center"/>
    </xf>
    <xf numFmtId="4" fontId="27" fillId="0" borderId="12" xfId="85" applyNumberFormat="1" applyFont="1" applyBorder="1" applyAlignment="1">
      <alignment horizontal="center" wrapText="1"/>
    </xf>
    <xf numFmtId="4" fontId="27" fillId="0" borderId="19" xfId="85" applyNumberFormat="1" applyFont="1" applyBorder="1" applyAlignment="1">
      <alignment horizontal="center" vertical="center"/>
    </xf>
    <xf numFmtId="4" fontId="27" fillId="0" borderId="12" xfId="85" applyNumberFormat="1" applyFont="1" applyBorder="1" applyAlignment="1">
      <alignment horizontal="center"/>
    </xf>
    <xf numFmtId="4" fontId="27" fillId="0" borderId="18" xfId="85" applyNumberFormat="1" applyFont="1" applyBorder="1" applyAlignment="1">
      <alignment horizontal="center" vertical="center"/>
    </xf>
    <xf numFmtId="0" fontId="27" fillId="0" borderId="12" xfId="85" applyFont="1" applyBorder="1" applyAlignment="1">
      <alignment horizontal="center"/>
    </xf>
    <xf numFmtId="0" fontId="27" fillId="0" borderId="18" xfId="85" applyFont="1" applyBorder="1" applyAlignment="1">
      <alignment horizontal="center" vertical="center"/>
    </xf>
    <xf numFmtId="0" fontId="27" fillId="0" borderId="0" xfId="85" applyFont="1" applyAlignment="1">
      <alignment horizontal="left" vertical="center"/>
    </xf>
    <xf numFmtId="0" fontId="39" fillId="0" borderId="0" xfId="85" applyFont="1"/>
    <xf numFmtId="0" fontId="28" fillId="0" borderId="0" xfId="85" applyFont="1"/>
    <xf numFmtId="0" fontId="40" fillId="0" borderId="0" xfId="85" applyFont="1"/>
    <xf numFmtId="0" fontId="41" fillId="0" borderId="0" xfId="85" applyFont="1" applyAlignment="1">
      <alignment horizontal="right"/>
    </xf>
    <xf numFmtId="0" fontId="42" fillId="0" borderId="0" xfId="0" applyFont="1" applyAlignment="1">
      <alignment horizontal="right" vertical="top"/>
    </xf>
    <xf numFmtId="0" fontId="5" fillId="0" borderId="0" xfId="0" applyFont="1" applyAlignment="1">
      <alignment horizontal="right" vertical="top"/>
    </xf>
    <xf numFmtId="0" fontId="5" fillId="0" borderId="0" xfId="0" applyFont="1" applyAlignment="1">
      <alignment horizontal="center" vertical="top" wrapText="1"/>
    </xf>
    <xf numFmtId="0" fontId="5" fillId="0" borderId="0" xfId="0" applyFont="1" applyAlignment="1">
      <alignment horizontal="left" vertical="top" wrapText="1"/>
    </xf>
    <xf numFmtId="49" fontId="5" fillId="0" borderId="0" xfId="0" applyNumberFormat="1" applyFont="1" applyAlignment="1">
      <alignment horizontal="left" vertical="top"/>
    </xf>
    <xf numFmtId="0" fontId="5" fillId="0" borderId="0" xfId="0" applyFont="1" applyAlignment="1"/>
    <xf numFmtId="0" fontId="5" fillId="0" borderId="0" xfId="0" applyFont="1" applyAlignment="1">
      <alignment horizontal="left"/>
    </xf>
    <xf numFmtId="49" fontId="31" fillId="0" borderId="0" xfId="0" applyNumberFormat="1" applyFont="1" applyAlignment="1">
      <alignment horizontal="left" vertical="top"/>
    </xf>
    <xf numFmtId="0" fontId="31" fillId="0" borderId="0" xfId="0" applyFont="1" applyAlignment="1">
      <alignment horizontal="center" vertical="top"/>
    </xf>
    <xf numFmtId="0" fontId="5" fillId="0" borderId="10" xfId="0" applyFont="1" applyBorder="1" applyAlignment="1">
      <alignment horizontal="right" vertical="top"/>
    </xf>
    <xf numFmtId="0" fontId="5" fillId="0" borderId="0" xfId="0" applyFont="1" applyAlignment="1">
      <alignment horizontal="right" vertical="top" wrapText="1"/>
    </xf>
    <xf numFmtId="0" fontId="3" fillId="0" borderId="0" xfId="0" applyFont="1" applyAlignment="1">
      <alignment horizontal="center" vertical="top"/>
    </xf>
    <xf numFmtId="0" fontId="28" fillId="0" borderId="0" xfId="85" applyFont="1" applyFill="1" applyAlignment="1">
      <alignment wrapText="1"/>
    </xf>
    <xf numFmtId="4" fontId="27" fillId="0" borderId="12" xfId="85" applyNumberFormat="1" applyFont="1" applyFill="1" applyBorder="1" applyAlignment="1">
      <alignment horizontal="center" vertical="center" wrapText="1"/>
    </xf>
    <xf numFmtId="0" fontId="28" fillId="0" borderId="0" xfId="85" applyFont="1" applyFill="1" applyAlignment="1">
      <alignment horizontal="center" wrapText="1"/>
    </xf>
    <xf numFmtId="0" fontId="28" fillId="0" borderId="0" xfId="85" applyFont="1" applyFill="1" applyAlignment="1">
      <alignment vertical="center" wrapText="1"/>
    </xf>
    <xf numFmtId="4" fontId="27" fillId="0" borderId="0" xfId="85" applyNumberFormat="1" applyFont="1" applyFill="1" applyAlignment="1">
      <alignment horizontal="center" vertical="center" wrapText="1"/>
    </xf>
    <xf numFmtId="0" fontId="28" fillId="0" borderId="0" xfId="85" applyFont="1" applyFill="1" applyAlignment="1"/>
    <xf numFmtId="0" fontId="28" fillId="0" borderId="0" xfId="85" applyFont="1" applyFill="1" applyAlignment="1">
      <alignment horizontal="right"/>
    </xf>
    <xf numFmtId="4" fontId="27" fillId="0" borderId="0" xfId="85" applyNumberFormat="1" applyFont="1" applyFill="1" applyAlignment="1">
      <alignment horizontal="right" vertical="center" wrapText="1"/>
    </xf>
    <xf numFmtId="4" fontId="27" fillId="0" borderId="0" xfId="85" applyNumberFormat="1" applyFont="1" applyFill="1" applyAlignment="1">
      <alignment horizontal="center" vertical="center" wrapText="1"/>
    </xf>
    <xf numFmtId="0" fontId="28" fillId="0" borderId="0" xfId="85" applyFont="1" applyFill="1" applyAlignment="1">
      <alignment wrapText="1"/>
    </xf>
    <xf numFmtId="4" fontId="27" fillId="0" borderId="12" xfId="85" applyNumberFormat="1" applyFont="1" applyFill="1" applyBorder="1" applyAlignment="1">
      <alignment horizontal="center" vertical="center" wrapText="1"/>
    </xf>
    <xf numFmtId="1" fontId="27" fillId="0" borderId="12" xfId="85" applyNumberFormat="1" applyFont="1" applyFill="1" applyBorder="1" applyAlignment="1">
      <alignment horizontal="left" vertical="center" wrapText="1"/>
    </xf>
    <xf numFmtId="0" fontId="27" fillId="0" borderId="12" xfId="85" applyFont="1" applyFill="1" applyBorder="1" applyAlignment="1">
      <alignment horizontal="left" vertical="center" wrapText="1"/>
    </xf>
    <xf numFmtId="0" fontId="29" fillId="0" borderId="0" xfId="85" applyFont="1" applyFill="1" applyAlignment="1">
      <alignment vertical="center" wrapText="1"/>
    </xf>
    <xf numFmtId="4" fontId="28" fillId="0" borderId="0" xfId="85" applyNumberFormat="1" applyFont="1" applyFill="1" applyAlignment="1">
      <alignment horizontal="center" wrapText="1"/>
    </xf>
    <xf numFmtId="0" fontId="38" fillId="0" borderId="0" xfId="85" applyFont="1" applyAlignment="1">
      <alignment horizontal="left"/>
    </xf>
    <xf numFmtId="0" fontId="40" fillId="0" borderId="0" xfId="85" applyFont="1" applyAlignment="1">
      <alignment horizontal="left"/>
    </xf>
    <xf numFmtId="0" fontId="38" fillId="0" borderId="0" xfId="85" applyFont="1" applyAlignment="1">
      <alignment horizontal="right"/>
    </xf>
    <xf numFmtId="0" fontId="40" fillId="0" borderId="0" xfId="85" applyFont="1" applyAlignment="1">
      <alignment horizontal="right"/>
    </xf>
    <xf numFmtId="4" fontId="28" fillId="0" borderId="0" xfId="85" applyNumberFormat="1" applyFont="1" applyFill="1" applyAlignment="1">
      <alignment horizontal="right" wrapText="1"/>
    </xf>
    <xf numFmtId="0" fontId="28" fillId="0" borderId="0" xfId="85" applyFont="1" applyFill="1" applyAlignment="1">
      <alignment horizontal="left"/>
    </xf>
    <xf numFmtId="4" fontId="27" fillId="0" borderId="12" xfId="85" applyNumberFormat="1" applyFont="1" applyFill="1" applyBorder="1" applyAlignment="1">
      <alignment horizontal="center" vertical="center" wrapText="1"/>
    </xf>
    <xf numFmtId="0" fontId="27" fillId="0" borderId="12" xfId="85" applyNumberFormat="1" applyFont="1" applyFill="1" applyBorder="1" applyAlignment="1">
      <alignment horizontal="center" vertical="center" wrapText="1"/>
    </xf>
    <xf numFmtId="4" fontId="27" fillId="0" borderId="0" xfId="85" applyNumberFormat="1" applyFont="1" applyFill="1" applyAlignment="1">
      <alignment horizontal="center" vertical="center" wrapText="1"/>
    </xf>
    <xf numFmtId="4" fontId="27" fillId="0" borderId="12" xfId="85" applyNumberFormat="1" applyFont="1" applyFill="1" applyBorder="1" applyAlignment="1">
      <alignment horizontal="center" vertical="center" wrapText="1"/>
    </xf>
    <xf numFmtId="4" fontId="27" fillId="0" borderId="12" xfId="85" applyNumberFormat="1" applyFont="1" applyBorder="1" applyAlignment="1">
      <alignment horizontal="center" vertical="center"/>
    </xf>
    <xf numFmtId="4" fontId="38" fillId="0" borderId="0" xfId="85" applyNumberFormat="1" applyFont="1"/>
    <xf numFmtId="4" fontId="27" fillId="0" borderId="12" xfId="85" applyNumberFormat="1" applyFont="1" applyFill="1" applyBorder="1" applyAlignment="1">
      <alignment horizontal="center" vertical="center" wrapText="1"/>
    </xf>
    <xf numFmtId="4" fontId="27" fillId="0" borderId="12" xfId="85" applyNumberFormat="1" applyFont="1" applyFill="1" applyBorder="1" applyAlignment="1">
      <alignment horizontal="center" vertical="center" wrapText="1"/>
    </xf>
    <xf numFmtId="4" fontId="27" fillId="0" borderId="0" xfId="85" applyNumberFormat="1" applyFont="1" applyFill="1" applyAlignment="1">
      <alignment vertical="center" wrapText="1"/>
    </xf>
    <xf numFmtId="2" fontId="27" fillId="0" borderId="0" xfId="85" applyNumberFormat="1" applyFont="1" applyFill="1" applyAlignment="1">
      <alignment vertical="center" wrapText="1"/>
    </xf>
    <xf numFmtId="0" fontId="4" fillId="0" borderId="0" xfId="0" applyFont="1" applyAlignment="1">
      <alignment horizontal="center" vertical="top" wrapText="1"/>
    </xf>
    <xf numFmtId="0" fontId="0" fillId="0" borderId="0" xfId="0" applyAlignment="1">
      <alignment vertical="top" wrapText="1"/>
    </xf>
    <xf numFmtId="0" fontId="3" fillId="0" borderId="0" xfId="88" applyFont="1" applyAlignment="1">
      <alignment horizontal="left" vertical="top"/>
    </xf>
    <xf numFmtId="49" fontId="5" fillId="0" borderId="0" xfId="88" applyNumberFormat="1" applyFont="1" applyAlignment="1">
      <alignment horizontal="left" vertical="top"/>
    </xf>
    <xf numFmtId="0" fontId="5" fillId="0" borderId="0" xfId="88" applyFont="1" applyAlignment="1">
      <alignment horizontal="left" vertical="top" wrapText="1"/>
    </xf>
    <xf numFmtId="0" fontId="5" fillId="0" borderId="0" xfId="88" applyFont="1" applyAlignment="1">
      <alignment horizontal="center" vertical="top" wrapText="1"/>
    </xf>
    <xf numFmtId="0" fontId="5" fillId="0" borderId="0" xfId="88" applyFont="1" applyAlignment="1">
      <alignment horizontal="right" vertical="top"/>
    </xf>
    <xf numFmtId="0" fontId="5" fillId="0" borderId="0" xfId="71" applyFont="1" applyAlignment="1">
      <alignment horizontal="right" vertical="top"/>
    </xf>
    <xf numFmtId="0" fontId="5" fillId="0" borderId="0" xfId="71" applyFont="1"/>
    <xf numFmtId="0" fontId="5" fillId="0" borderId="0" xfId="88" applyFont="1" applyAlignment="1">
      <alignment horizontal="left" vertical="top"/>
    </xf>
    <xf numFmtId="0" fontId="31" fillId="0" borderId="11" xfId="88" applyFont="1" applyBorder="1" applyAlignment="1">
      <alignment horizontal="center" vertical="top"/>
    </xf>
    <xf numFmtId="0" fontId="5" fillId="0" borderId="0" xfId="88" applyFont="1"/>
    <xf numFmtId="0" fontId="5" fillId="0" borderId="0" xfId="71" applyFont="1" applyBorder="1"/>
    <xf numFmtId="0" fontId="5" fillId="0" borderId="0" xfId="88" applyFont="1" applyAlignment="1">
      <alignment horizontal="center" vertical="top"/>
    </xf>
    <xf numFmtId="0" fontId="3" fillId="0" borderId="0" xfId="88" applyFont="1" applyAlignment="1">
      <alignment horizontal="center" vertical="top"/>
    </xf>
    <xf numFmtId="0" fontId="5" fillId="0" borderId="0" xfId="71" applyFont="1" applyAlignment="1">
      <alignment horizontal="center" vertical="top"/>
    </xf>
    <xf numFmtId="49" fontId="5" fillId="0" borderId="0" xfId="71" applyNumberFormat="1" applyFont="1" applyAlignment="1">
      <alignment horizontal="left" vertical="top"/>
    </xf>
    <xf numFmtId="0" fontId="5" fillId="0" borderId="0" xfId="71" applyFont="1" applyAlignment="1">
      <alignment horizontal="center" vertical="top" wrapText="1"/>
    </xf>
    <xf numFmtId="0" fontId="3" fillId="0" borderId="0" xfId="71" applyFont="1" applyAlignment="1">
      <alignment horizontal="center" vertical="top"/>
    </xf>
    <xf numFmtId="0" fontId="5" fillId="0" borderId="0" xfId="71" applyFont="1" applyAlignment="1">
      <alignment horizontal="right" vertical="top" wrapText="1"/>
    </xf>
    <xf numFmtId="0" fontId="5" fillId="0" borderId="10" xfId="71" applyFont="1" applyBorder="1" applyAlignment="1">
      <alignment horizontal="left"/>
    </xf>
    <xf numFmtId="0" fontId="5" fillId="0" borderId="10" xfId="71" applyFont="1" applyBorder="1" applyAlignment="1">
      <alignment horizontal="right" vertical="top"/>
    </xf>
    <xf numFmtId="0" fontId="5" fillId="0" borderId="10" xfId="71" applyFont="1" applyBorder="1" applyAlignment="1">
      <alignment horizontal="center" vertical="top"/>
    </xf>
    <xf numFmtId="0" fontId="5" fillId="0" borderId="0" xfId="71" applyFont="1" applyBorder="1" applyAlignment="1">
      <alignment horizontal="right" vertical="top"/>
    </xf>
    <xf numFmtId="0" fontId="31" fillId="0" borderId="0" xfId="71" applyFont="1" applyBorder="1" applyAlignment="1">
      <alignment horizontal="center" vertical="top"/>
    </xf>
    <xf numFmtId="0" fontId="31" fillId="0" borderId="0" xfId="71" applyFont="1" applyAlignment="1">
      <alignment horizontal="center" vertical="top"/>
    </xf>
    <xf numFmtId="49" fontId="31" fillId="0" borderId="0" xfId="71" applyNumberFormat="1" applyFont="1" applyAlignment="1">
      <alignment horizontal="left" vertical="top"/>
    </xf>
    <xf numFmtId="0" fontId="5" fillId="0" borderId="0" xfId="71" applyFont="1" applyAlignment="1">
      <alignment horizontal="left" vertical="top" wrapText="1"/>
    </xf>
    <xf numFmtId="0" fontId="5" fillId="0" borderId="0" xfId="71" applyFont="1" applyAlignment="1">
      <alignment horizontal="left"/>
    </xf>
    <xf numFmtId="0" fontId="46" fillId="0" borderId="0" xfId="71" applyFont="1" applyAlignment="1">
      <alignment horizontal="right" vertical="top"/>
    </xf>
    <xf numFmtId="0" fontId="5" fillId="0" borderId="0" xfId="71" applyFont="1" applyAlignment="1">
      <alignment horizontal="left" vertical="top"/>
    </xf>
    <xf numFmtId="0" fontId="4" fillId="0" borderId="0" xfId="71" applyFont="1" applyAlignment="1">
      <alignment horizontal="center" vertical="top"/>
    </xf>
    <xf numFmtId="49" fontId="4" fillId="0" borderId="0" xfId="71" applyNumberFormat="1" applyFont="1" applyAlignment="1">
      <alignment horizontal="left" vertical="top"/>
    </xf>
    <xf numFmtId="0" fontId="4" fillId="0" borderId="0" xfId="71" applyFont="1" applyAlignment="1">
      <alignment horizontal="left" vertical="top" wrapText="1"/>
    </xf>
    <xf numFmtId="0" fontId="4" fillId="0" borderId="0" xfId="71" applyFont="1" applyAlignment="1">
      <alignment horizontal="center" vertical="top" wrapText="1"/>
    </xf>
    <xf numFmtId="0" fontId="6" fillId="0" borderId="0" xfId="71" applyFont="1" applyAlignment="1">
      <alignment horizontal="center" vertical="top"/>
    </xf>
    <xf numFmtId="0" fontId="6" fillId="0" borderId="0" xfId="71" applyFont="1" applyAlignment="1">
      <alignment horizontal="right" vertical="top"/>
    </xf>
    <xf numFmtId="0" fontId="4" fillId="0" borderId="12" xfId="71" applyFont="1" applyBorder="1" applyAlignment="1">
      <alignment horizontal="center" vertical="center" wrapText="1"/>
    </xf>
    <xf numFmtId="0" fontId="4" fillId="0" borderId="12" xfId="71" applyFont="1" applyBorder="1" applyAlignment="1">
      <alignment horizontal="center" vertical="top"/>
    </xf>
    <xf numFmtId="49" fontId="4" fillId="0" borderId="12" xfId="71" applyNumberFormat="1" applyFont="1" applyBorder="1" applyAlignment="1">
      <alignment horizontal="center" vertical="center"/>
    </xf>
    <xf numFmtId="0" fontId="4" fillId="0" borderId="12" xfId="71" applyFont="1" applyBorder="1" applyAlignment="1">
      <alignment horizontal="center" vertical="center"/>
    </xf>
    <xf numFmtId="49" fontId="7" fillId="0" borderId="12" xfId="71" applyNumberFormat="1" applyFont="1" applyBorder="1" applyAlignment="1">
      <alignment horizontal="left" vertical="top" wrapText="1"/>
    </xf>
    <xf numFmtId="0" fontId="4" fillId="0" borderId="12" xfId="71" applyFont="1" applyBorder="1" applyAlignment="1">
      <alignment horizontal="left" vertical="top" wrapText="1"/>
    </xf>
    <xf numFmtId="0" fontId="4" fillId="0" borderId="12" xfId="71" applyFont="1" applyBorder="1" applyAlignment="1">
      <alignment horizontal="center" vertical="top" wrapText="1"/>
    </xf>
    <xf numFmtId="0" fontId="6" fillId="0" borderId="12" xfId="71" applyFont="1" applyBorder="1" applyAlignment="1">
      <alignment horizontal="center" vertical="top" wrapText="1"/>
    </xf>
    <xf numFmtId="0" fontId="42" fillId="0" borderId="12" xfId="71" applyFont="1" applyBorder="1" applyAlignment="1">
      <alignment horizontal="right" vertical="top" wrapText="1"/>
    </xf>
    <xf numFmtId="0" fontId="42" fillId="0" borderId="12" xfId="71" applyFont="1" applyBorder="1" applyAlignment="1">
      <alignment horizontal="right" vertical="top"/>
    </xf>
    <xf numFmtId="0" fontId="6" fillId="0" borderId="12" xfId="71" applyFont="1" applyBorder="1" applyAlignment="1">
      <alignment horizontal="center" vertical="top"/>
    </xf>
    <xf numFmtId="0" fontId="43" fillId="0" borderId="12" xfId="71" applyFont="1" applyBorder="1" applyAlignment="1">
      <alignment horizontal="right" vertical="top" wrapText="1"/>
    </xf>
    <xf numFmtId="0" fontId="33" fillId="0" borderId="12" xfId="71" applyFont="1" applyBorder="1" applyAlignment="1">
      <alignment horizontal="center" vertical="top" wrapText="1"/>
    </xf>
    <xf numFmtId="49" fontId="33" fillId="0" borderId="12" xfId="71" applyNumberFormat="1" applyFont="1" applyBorder="1" applyAlignment="1">
      <alignment horizontal="left" vertical="top" wrapText="1"/>
    </xf>
    <xf numFmtId="0" fontId="33" fillId="0" borderId="12" xfId="71" applyFont="1" applyBorder="1" applyAlignment="1">
      <alignment horizontal="left" vertical="top" wrapText="1"/>
    </xf>
    <xf numFmtId="0" fontId="50" fillId="0" borderId="12" xfId="71" applyFont="1" applyBorder="1" applyAlignment="1">
      <alignment horizontal="center" vertical="top" wrapText="1"/>
    </xf>
    <xf numFmtId="0" fontId="51" fillId="0" borderId="12" xfId="71" applyFont="1" applyBorder="1" applyAlignment="1">
      <alignment horizontal="right" vertical="top"/>
    </xf>
    <xf numFmtId="0" fontId="30" fillId="0" borderId="12" xfId="71" applyFont="1" applyBorder="1" applyAlignment="1">
      <alignment horizontal="right" vertical="top"/>
    </xf>
    <xf numFmtId="0" fontId="4" fillId="0" borderId="12" xfId="71" applyFont="1" applyBorder="1" applyAlignment="1">
      <alignment horizontal="left" vertical="top" wrapText="1"/>
    </xf>
    <xf numFmtId="0" fontId="42" fillId="0" borderId="0" xfId="71" applyFont="1" applyAlignment="1">
      <alignment horizontal="right" vertical="top"/>
    </xf>
    <xf numFmtId="0" fontId="8" fillId="0" borderId="0" xfId="85" applyFont="1" applyAlignment="1">
      <alignment horizontal="center" vertical="top"/>
    </xf>
    <xf numFmtId="0" fontId="5" fillId="0" borderId="0" xfId="85" applyFont="1" applyAlignment="1">
      <alignment horizontal="left"/>
    </xf>
    <xf numFmtId="0" fontId="52" fillId="0" borderId="0" xfId="85" applyFont="1" applyAlignment="1">
      <alignment horizontal="right" vertical="top"/>
    </xf>
    <xf numFmtId="0" fontId="1" fillId="0" borderId="0" xfId="85"/>
    <xf numFmtId="0" fontId="53" fillId="0" borderId="0" xfId="85" applyFont="1" applyAlignment="1">
      <alignment horizontal="left" vertical="top"/>
    </xf>
    <xf numFmtId="0" fontId="54" fillId="0" borderId="0" xfId="85" applyFont="1" applyAlignment="1">
      <alignment horizontal="left" vertical="top"/>
    </xf>
    <xf numFmtId="0" fontId="53" fillId="0" borderId="0" xfId="85" applyFont="1" applyAlignment="1">
      <alignment horizontal="center" vertical="top" wrapText="1"/>
    </xf>
    <xf numFmtId="0" fontId="53" fillId="0" borderId="0" xfId="85" applyFont="1" applyAlignment="1">
      <alignment horizontal="right" vertical="top"/>
    </xf>
    <xf numFmtId="0" fontId="2" fillId="0" borderId="0" xfId="71"/>
    <xf numFmtId="4" fontId="29" fillId="0" borderId="12" xfId="85" applyNumberFormat="1" applyFont="1" applyBorder="1" applyAlignment="1">
      <alignment horizontal="center" vertical="center"/>
    </xf>
    <xf numFmtId="4" fontId="27" fillId="0" borderId="0" xfId="85" applyNumberFormat="1" applyFont="1" applyFill="1" applyAlignment="1">
      <alignment horizontal="center" vertical="center" wrapText="1"/>
    </xf>
    <xf numFmtId="0" fontId="3" fillId="0" borderId="0" xfId="0" applyFont="1" applyAlignment="1">
      <alignment horizontal="left" vertical="top"/>
    </xf>
    <xf numFmtId="0" fontId="5" fillId="0" borderId="0" xfId="0" applyFont="1" applyBorder="1" applyAlignment="1">
      <alignment vertical="top"/>
    </xf>
    <xf numFmtId="0" fontId="31" fillId="0" borderId="0" xfId="0" applyFont="1" applyBorder="1" applyAlignment="1">
      <alignment vertical="top"/>
    </xf>
    <xf numFmtId="0" fontId="53" fillId="0" borderId="0" xfId="0" applyFont="1" applyAlignment="1">
      <alignment horizontal="center" vertical="top"/>
    </xf>
    <xf numFmtId="49" fontId="53" fillId="0" borderId="0" xfId="0" applyNumberFormat="1" applyFont="1" applyAlignment="1">
      <alignment horizontal="left" vertical="top"/>
    </xf>
    <xf numFmtId="0" fontId="7" fillId="0" borderId="0" xfId="0" applyFont="1" applyAlignment="1">
      <alignment horizontal="left" vertical="top" wrapText="1"/>
    </xf>
    <xf numFmtId="165" fontId="5" fillId="0" borderId="0" xfId="0" applyNumberFormat="1" applyFont="1" applyAlignment="1">
      <alignment horizontal="right"/>
    </xf>
    <xf numFmtId="0" fontId="53" fillId="0" borderId="0" xfId="0" applyFont="1" applyAlignment="1">
      <alignment horizontal="right" vertical="top"/>
    </xf>
    <xf numFmtId="0" fontId="7" fillId="0" borderId="0" xfId="0" applyFont="1" applyAlignment="1">
      <alignment vertical="top"/>
    </xf>
    <xf numFmtId="0" fontId="55" fillId="0" borderId="0" xfId="0" applyFont="1" applyAlignment="1">
      <alignment horizontal="right" vertical="top"/>
    </xf>
    <xf numFmtId="165" fontId="7" fillId="0" borderId="0" xfId="0" applyNumberFormat="1" applyFont="1" applyAlignment="1">
      <alignment horizontal="right" vertical="top"/>
    </xf>
    <xf numFmtId="0" fontId="47" fillId="0" borderId="0" xfId="0" applyFont="1" applyAlignment="1">
      <alignment horizontal="left"/>
    </xf>
    <xf numFmtId="0" fontId="3" fillId="0" borderId="0" xfId="0" applyFont="1" applyAlignment="1">
      <alignment vertical="top"/>
    </xf>
    <xf numFmtId="0" fontId="3" fillId="0" borderId="0" xfId="0" applyFont="1" applyAlignment="1">
      <alignment horizontal="right" vertical="top"/>
    </xf>
    <xf numFmtId="0" fontId="52" fillId="0" borderId="0" xfId="0" applyFont="1" applyAlignment="1">
      <alignment horizontal="right" vertical="top"/>
    </xf>
    <xf numFmtId="0" fontId="53" fillId="0" borderId="0" xfId="0" applyFont="1" applyAlignment="1">
      <alignment horizontal="left" vertical="top"/>
    </xf>
    <xf numFmtId="0" fontId="54" fillId="0" borderId="0" xfId="0" applyFont="1" applyAlignment="1">
      <alignment horizontal="left" vertical="top"/>
    </xf>
    <xf numFmtId="0" fontId="53" fillId="0" borderId="0" xfId="0" applyFont="1" applyAlignment="1">
      <alignment horizontal="center" vertical="top" wrapText="1"/>
    </xf>
    <xf numFmtId="0" fontId="53" fillId="0" borderId="0" xfId="0" applyFont="1" applyAlignment="1">
      <alignment horizontal="left" vertical="top" wrapText="1"/>
    </xf>
    <xf numFmtId="0" fontId="53" fillId="0" borderId="11" xfId="0" applyFont="1" applyBorder="1" applyAlignment="1">
      <alignment horizontal="right" vertical="top"/>
    </xf>
    <xf numFmtId="0" fontId="56" fillId="0" borderId="11" xfId="0" applyFont="1" applyBorder="1" applyAlignment="1">
      <alignment horizontal="center" vertical="top"/>
    </xf>
    <xf numFmtId="0" fontId="53" fillId="0" borderId="0" xfId="0" applyFont="1" applyBorder="1" applyAlignment="1">
      <alignment horizontal="right" vertical="top"/>
    </xf>
    <xf numFmtId="0" fontId="57" fillId="0" borderId="0" xfId="0" applyFont="1" applyAlignment="1">
      <alignment horizontal="center" vertical="top"/>
    </xf>
    <xf numFmtId="0" fontId="58" fillId="0" borderId="10" xfId="0" applyFont="1" applyBorder="1" applyAlignment="1">
      <alignment horizontal="right" vertical="top"/>
    </xf>
    <xf numFmtId="0" fontId="53" fillId="0" borderId="0" xfId="0" applyFont="1"/>
    <xf numFmtId="0" fontId="5" fillId="0" borderId="10" xfId="71" applyFont="1" applyBorder="1" applyAlignment="1">
      <alignment horizontal="left" vertical="top"/>
    </xf>
    <xf numFmtId="0" fontId="53" fillId="0" borderId="0" xfId="0" applyFont="1" applyAlignment="1">
      <alignment horizontal="left"/>
    </xf>
    <xf numFmtId="0" fontId="7" fillId="0" borderId="0" xfId="0" applyFont="1" applyAlignment="1">
      <alignment horizontal="right" vertical="top"/>
    </xf>
    <xf numFmtId="0" fontId="2" fillId="0" borderId="0" xfId="0" applyFont="1"/>
    <xf numFmtId="166" fontId="53" fillId="0" borderId="0" xfId="0" applyNumberFormat="1" applyFont="1" applyAlignment="1">
      <alignment horizontal="left" vertical="top"/>
    </xf>
    <xf numFmtId="0" fontId="4" fillId="0" borderId="0" xfId="0" applyFont="1" applyAlignment="1">
      <alignment horizontal="left" vertical="top"/>
    </xf>
    <xf numFmtId="166" fontId="4" fillId="0" borderId="0" xfId="0" applyNumberFormat="1" applyFont="1" applyAlignment="1">
      <alignment horizontal="left" vertical="top"/>
    </xf>
    <xf numFmtId="49" fontId="8" fillId="0" borderId="0" xfId="0" applyNumberFormat="1" applyFont="1" applyAlignment="1">
      <alignment horizontal="left" vertical="top"/>
    </xf>
    <xf numFmtId="0" fontId="32" fillId="0" borderId="0" xfId="0" applyFont="1" applyAlignment="1">
      <alignment horizontal="center" vertical="top"/>
    </xf>
    <xf numFmtId="0" fontId="5" fillId="0" borderId="20" xfId="71" applyFont="1" applyBorder="1" applyAlignment="1">
      <alignment horizontal="left" vertical="top"/>
    </xf>
    <xf numFmtId="0" fontId="5" fillId="0" borderId="20" xfId="71" applyFont="1" applyBorder="1" applyAlignment="1">
      <alignment horizontal="left"/>
    </xf>
    <xf numFmtId="0" fontId="5" fillId="0" borderId="20" xfId="71" applyFont="1" applyBorder="1" applyAlignment="1">
      <alignment horizontal="right" vertical="top"/>
    </xf>
    <xf numFmtId="0" fontId="5" fillId="0" borderId="20" xfId="71" applyFont="1" applyBorder="1" applyAlignment="1">
      <alignment horizontal="center" vertical="top"/>
    </xf>
    <xf numFmtId="0" fontId="7" fillId="0" borderId="0" xfId="71" applyFont="1" applyBorder="1" applyAlignment="1">
      <alignment horizontal="left" vertical="top" wrapText="1"/>
    </xf>
    <xf numFmtId="0" fontId="0" fillId="0" borderId="0" xfId="0" applyBorder="1" applyAlignment="1">
      <alignment vertical="top" wrapText="1"/>
    </xf>
    <xf numFmtId="0" fontId="43" fillId="0" borderId="0" xfId="71" applyFont="1" applyBorder="1" applyAlignment="1">
      <alignment horizontal="right" vertical="top" wrapText="1"/>
    </xf>
    <xf numFmtId="0" fontId="42" fillId="0" borderId="0" xfId="71" applyFont="1" applyBorder="1" applyAlignment="1">
      <alignment horizontal="right" vertical="top"/>
    </xf>
    <xf numFmtId="0" fontId="48" fillId="0" borderId="0" xfId="0" applyFont="1" applyAlignment="1">
      <alignment horizontal="left" wrapText="1"/>
    </xf>
    <xf numFmtId="0" fontId="6" fillId="0" borderId="0" xfId="71" applyFont="1" applyAlignment="1">
      <alignment horizontal="center" vertical="top" wrapText="1"/>
    </xf>
    <xf numFmtId="0" fontId="59" fillId="0" borderId="0" xfId="0" applyFont="1" applyAlignment="1">
      <alignment horizontal="center" vertical="top"/>
    </xf>
    <xf numFmtId="0" fontId="47" fillId="0" borderId="0" xfId="0" applyFont="1" applyAlignment="1">
      <alignment horizontal="right"/>
    </xf>
    <xf numFmtId="0" fontId="5" fillId="0" borderId="0" xfId="71" applyFont="1" applyAlignment="1"/>
    <xf numFmtId="49" fontId="3" fillId="0" borderId="0" xfId="0" applyNumberFormat="1" applyFont="1" applyAlignment="1">
      <alignment horizontal="left" vertical="top"/>
    </xf>
    <xf numFmtId="0" fontId="5" fillId="0" borderId="10" xfId="88" applyFont="1" applyBorder="1" applyAlignment="1">
      <alignment horizontal="right" vertical="top"/>
    </xf>
    <xf numFmtId="0" fontId="5" fillId="0" borderId="0" xfId="0" applyFont="1" applyBorder="1" applyAlignment="1"/>
    <xf numFmtId="0" fontId="31" fillId="0" borderId="0" xfId="0" applyFont="1" applyBorder="1" applyAlignment="1">
      <alignment horizontal="center" vertical="top"/>
    </xf>
    <xf numFmtId="0" fontId="3" fillId="0" borderId="10" xfId="71" applyFont="1" applyBorder="1" applyAlignment="1">
      <alignment horizontal="left"/>
    </xf>
    <xf numFmtId="0" fontId="3" fillId="0" borderId="10" xfId="71" applyFont="1" applyBorder="1" applyAlignment="1">
      <alignment horizontal="right" vertical="top"/>
    </xf>
    <xf numFmtId="0" fontId="3" fillId="0" borderId="10" xfId="71" applyFont="1" applyBorder="1" applyAlignment="1">
      <alignment horizontal="center" vertical="top"/>
    </xf>
    <xf numFmtId="0" fontId="3" fillId="0" borderId="0" xfId="71" applyFont="1" applyAlignment="1">
      <alignment horizontal="left"/>
    </xf>
    <xf numFmtId="0" fontId="5" fillId="0" borderId="11" xfId="71" applyFont="1" applyBorder="1"/>
    <xf numFmtId="0" fontId="5" fillId="0" borderId="11" xfId="71" applyFont="1" applyBorder="1" applyAlignment="1">
      <alignment horizontal="right" vertical="top"/>
    </xf>
    <xf numFmtId="0" fontId="31" fillId="0" borderId="11" xfId="71" applyFont="1" applyBorder="1" applyAlignment="1">
      <alignment horizontal="center" vertical="top"/>
    </xf>
    <xf numFmtId="0" fontId="61" fillId="0" borderId="0" xfId="0" applyFont="1" applyAlignment="1">
      <alignment horizontal="right" vertical="top"/>
    </xf>
    <xf numFmtId="0" fontId="61" fillId="0" borderId="0" xfId="0" applyFont="1" applyBorder="1" applyAlignment="1">
      <alignment horizontal="right" vertical="top"/>
    </xf>
    <xf numFmtId="49" fontId="55" fillId="0" borderId="0" xfId="0" applyNumberFormat="1" applyFont="1" applyBorder="1" applyAlignment="1">
      <alignment horizontal="left" vertical="top" wrapText="1"/>
    </xf>
    <xf numFmtId="0" fontId="3" fillId="0" borderId="0" xfId="71" applyFont="1" applyBorder="1" applyAlignment="1">
      <alignment horizontal="center"/>
    </xf>
    <xf numFmtId="0" fontId="5" fillId="0" borderId="0" xfId="71" applyFont="1" applyBorder="1" applyAlignment="1">
      <alignment horizontal="center"/>
    </xf>
    <xf numFmtId="0" fontId="47" fillId="0" borderId="0" xfId="88" applyFont="1" applyAlignment="1">
      <alignment horizontal="left"/>
    </xf>
    <xf numFmtId="0" fontId="62" fillId="0" borderId="0" xfId="85" applyFont="1" applyFill="1" applyAlignment="1">
      <alignment vertical="center" wrapText="1"/>
    </xf>
    <xf numFmtId="4" fontId="62" fillId="0" borderId="0" xfId="85" applyNumberFormat="1" applyFont="1" applyFill="1" applyAlignment="1">
      <alignment horizontal="left" vertical="center" wrapText="1"/>
    </xf>
    <xf numFmtId="0" fontId="0" fillId="0" borderId="12" xfId="0" applyBorder="1" applyAlignment="1">
      <alignment vertical="top" wrapText="1"/>
    </xf>
    <xf numFmtId="0" fontId="0" fillId="0" borderId="12" xfId="0" applyBorder="1" applyAlignment="1">
      <alignment vertical="top"/>
    </xf>
    <xf numFmtId="0" fontId="0" fillId="0" borderId="0" xfId="0" applyAlignment="1">
      <alignment horizontal="right"/>
    </xf>
    <xf numFmtId="0" fontId="27" fillId="0" borderId="12" xfId="85" applyFont="1" applyFill="1" applyBorder="1" applyAlignment="1">
      <alignment horizontal="center" vertical="center" wrapText="1"/>
    </xf>
    <xf numFmtId="0" fontId="28" fillId="0" borderId="0" xfId="85" applyFont="1" applyFill="1" applyAlignment="1">
      <alignment horizontal="left" vertical="center" wrapText="1"/>
    </xf>
    <xf numFmtId="0" fontId="62" fillId="0" borderId="0" xfId="85" applyFont="1" applyFill="1" applyAlignment="1">
      <alignment wrapText="1"/>
    </xf>
    <xf numFmtId="4" fontId="27" fillId="0" borderId="12" xfId="85" applyNumberFormat="1" applyFont="1" applyFill="1" applyBorder="1" applyAlignment="1">
      <alignment horizontal="center" vertical="center" wrapText="1"/>
    </xf>
    <xf numFmtId="0" fontId="28" fillId="0" borderId="0" xfId="85" applyFont="1" applyFill="1" applyAlignment="1">
      <alignment vertical="center" wrapText="1"/>
    </xf>
    <xf numFmtId="0" fontId="28" fillId="0" borderId="0" xfId="85" applyFont="1" applyFill="1" applyAlignment="1">
      <alignment horizontal="center" vertical="center" wrapText="1"/>
    </xf>
    <xf numFmtId="0" fontId="28" fillId="0" borderId="0" xfId="85" applyFont="1" applyFill="1" applyAlignment="1">
      <alignment horizontal="center" wrapText="1"/>
    </xf>
    <xf numFmtId="4" fontId="27" fillId="0" borderId="18" xfId="85" applyNumberFormat="1" applyFont="1" applyFill="1" applyBorder="1" applyAlignment="1">
      <alignment horizontal="center" vertical="center" wrapText="1"/>
    </xf>
    <xf numFmtId="4" fontId="27" fillId="0" borderId="20" xfId="85" applyNumberFormat="1" applyFont="1" applyFill="1" applyBorder="1" applyAlignment="1">
      <alignment horizontal="center" vertical="center" wrapText="1"/>
    </xf>
    <xf numFmtId="4" fontId="27" fillId="0" borderId="13" xfId="85" applyNumberFormat="1" applyFont="1" applyFill="1" applyBorder="1" applyAlignment="1">
      <alignment horizontal="center" vertical="center" wrapText="1"/>
    </xf>
    <xf numFmtId="4" fontId="27" fillId="0" borderId="0" xfId="85" applyNumberFormat="1" applyFont="1" applyFill="1" applyAlignment="1">
      <alignment horizontal="center" vertical="center" wrapText="1"/>
    </xf>
    <xf numFmtId="4" fontId="62" fillId="0" borderId="0" xfId="85" applyNumberFormat="1" applyFont="1" applyFill="1" applyAlignment="1">
      <alignment horizontal="left" wrapText="1"/>
    </xf>
    <xf numFmtId="0" fontId="62" fillId="0" borderId="0" xfId="85" applyFont="1" applyFill="1" applyAlignment="1"/>
    <xf numFmtId="4" fontId="39" fillId="0" borderId="12" xfId="85" applyNumberFormat="1" applyFont="1" applyBorder="1" applyAlignment="1">
      <alignment horizontal="center" vertical="center"/>
    </xf>
    <xf numFmtId="0" fontId="39" fillId="0" borderId="12" xfId="85" applyFont="1" applyBorder="1" applyAlignment="1">
      <alignment horizontal="center" vertical="center"/>
    </xf>
    <xf numFmtId="0" fontId="40" fillId="0" borderId="0" xfId="85" applyFont="1" applyAlignment="1">
      <alignment horizontal="left" vertical="center" wrapText="1"/>
    </xf>
    <xf numFmtId="0" fontId="27" fillId="0" borderId="10" xfId="85" applyFont="1" applyBorder="1" applyAlignment="1">
      <alignment horizontal="right"/>
    </xf>
    <xf numFmtId="0" fontId="27" fillId="0" borderId="12" xfId="85" applyFont="1" applyBorder="1" applyAlignment="1">
      <alignment horizontal="center" vertical="center" wrapText="1"/>
    </xf>
    <xf numFmtId="0" fontId="38" fillId="0" borderId="12" xfId="85" applyFont="1" applyBorder="1" applyAlignment="1">
      <alignment horizontal="center"/>
    </xf>
    <xf numFmtId="4" fontId="27" fillId="0" borderId="19" xfId="85" applyNumberFormat="1" applyFont="1" applyBorder="1" applyAlignment="1">
      <alignment horizontal="center" vertical="center"/>
    </xf>
    <xf numFmtId="4" fontId="27" fillId="0" borderId="22" xfId="85" applyNumberFormat="1" applyFont="1" applyBorder="1" applyAlignment="1">
      <alignment horizontal="center" vertical="center"/>
    </xf>
    <xf numFmtId="0" fontId="27" fillId="0" borderId="19" xfId="85" applyFont="1" applyBorder="1" applyAlignment="1">
      <alignment horizontal="center" vertical="center" wrapText="1"/>
    </xf>
    <xf numFmtId="0" fontId="27" fillId="0" borderId="22" xfId="85" applyFont="1" applyBorder="1" applyAlignment="1">
      <alignment horizontal="center" vertical="center" wrapText="1"/>
    </xf>
    <xf numFmtId="0" fontId="27" fillId="0" borderId="16" xfId="85" applyFont="1" applyBorder="1" applyAlignment="1">
      <alignment horizontal="center" vertical="center" wrapText="1"/>
    </xf>
    <xf numFmtId="0" fontId="27" fillId="0" borderId="15" xfId="85" applyFont="1" applyBorder="1" applyAlignment="1">
      <alignment horizontal="center" vertical="center" wrapText="1"/>
    </xf>
    <xf numFmtId="0" fontId="28" fillId="0" borderId="0" xfId="85" applyFont="1" applyFill="1" applyAlignment="1">
      <alignment wrapText="1"/>
    </xf>
    <xf numFmtId="0" fontId="27" fillId="0" borderId="12" xfId="85" applyFont="1" applyBorder="1" applyAlignment="1">
      <alignment horizontal="left" vertical="center" wrapText="1"/>
    </xf>
    <xf numFmtId="4" fontId="27" fillId="0" borderId="12" xfId="85" applyNumberFormat="1" applyFont="1" applyBorder="1" applyAlignment="1">
      <alignment horizontal="center" vertical="center"/>
    </xf>
    <xf numFmtId="0" fontId="27" fillId="0" borderId="18" xfId="85" applyFont="1" applyBorder="1" applyAlignment="1">
      <alignment horizontal="left" vertical="center"/>
    </xf>
    <xf numFmtId="0" fontId="27" fillId="0" borderId="20" xfId="85" applyFont="1" applyBorder="1" applyAlignment="1">
      <alignment horizontal="left" vertical="center"/>
    </xf>
    <xf numFmtId="0" fontId="27" fillId="0" borderId="12" xfId="85" applyFont="1" applyBorder="1" applyAlignment="1">
      <alignment horizontal="left" vertical="center"/>
    </xf>
    <xf numFmtId="0" fontId="27" fillId="0" borderId="19" xfId="85" applyFont="1" applyBorder="1" applyAlignment="1">
      <alignment horizontal="center" vertical="center"/>
    </xf>
    <xf numFmtId="0" fontId="27" fillId="0" borderId="22" xfId="85" applyFont="1" applyBorder="1" applyAlignment="1">
      <alignment horizontal="center" vertical="center"/>
    </xf>
    <xf numFmtId="0" fontId="28" fillId="0" borderId="0" xfId="85" applyFont="1" applyAlignment="1">
      <alignment horizontal="center"/>
    </xf>
    <xf numFmtId="0" fontId="28" fillId="0" borderId="0" xfId="85" applyFont="1" applyAlignment="1">
      <alignment horizontal="center" vertical="center" wrapText="1"/>
    </xf>
    <xf numFmtId="0" fontId="27" fillId="0" borderId="12" xfId="85" applyFont="1" applyBorder="1" applyAlignment="1">
      <alignment horizontal="center" vertical="center"/>
    </xf>
    <xf numFmtId="0" fontId="27" fillId="0" borderId="21" xfId="85" applyFont="1" applyBorder="1" applyAlignment="1">
      <alignment horizontal="center" vertical="center" wrapText="1"/>
    </xf>
    <xf numFmtId="0" fontId="27" fillId="0" borderId="14" xfId="85" applyFont="1" applyBorder="1" applyAlignment="1">
      <alignment horizontal="center" vertical="center" wrapText="1"/>
    </xf>
    <xf numFmtId="0" fontId="27" fillId="0" borderId="17" xfId="85" applyFont="1" applyBorder="1" applyAlignment="1">
      <alignment horizontal="center" vertical="center" wrapText="1"/>
    </xf>
    <xf numFmtId="0" fontId="27" fillId="0" borderId="0" xfId="85" applyFont="1" applyAlignment="1">
      <alignment horizontal="center"/>
    </xf>
    <xf numFmtId="0" fontId="27" fillId="0" borderId="18" xfId="85" applyFont="1" applyBorder="1" applyAlignment="1">
      <alignment horizontal="center" vertical="center"/>
    </xf>
    <xf numFmtId="0" fontId="27" fillId="0" borderId="13" xfId="85" applyFont="1" applyBorder="1" applyAlignment="1">
      <alignment horizontal="center" vertical="center"/>
    </xf>
    <xf numFmtId="0" fontId="27" fillId="0" borderId="0" xfId="85" applyFont="1" applyAlignment="1">
      <alignment horizontal="left"/>
    </xf>
    <xf numFmtId="0" fontId="4" fillId="0" borderId="12" xfId="71" applyFont="1" applyBorder="1" applyAlignment="1">
      <alignment horizontal="left" vertical="top" wrapText="1"/>
    </xf>
    <xf numFmtId="0" fontId="7" fillId="0" borderId="12" xfId="71" applyFont="1" applyBorder="1" applyAlignment="1">
      <alignment horizontal="left" vertical="top" wrapText="1"/>
    </xf>
    <xf numFmtId="0" fontId="3" fillId="0" borderId="12" xfId="71" applyFont="1" applyBorder="1" applyAlignment="1">
      <alignment horizontal="left" vertical="top" wrapText="1"/>
    </xf>
    <xf numFmtId="0" fontId="48" fillId="0" borderId="12" xfId="71" applyFont="1" applyBorder="1" applyAlignment="1">
      <alignment horizontal="left" vertical="top" wrapText="1"/>
    </xf>
    <xf numFmtId="0" fontId="49" fillId="0" borderId="12" xfId="0" applyFont="1" applyBorder="1" applyAlignment="1">
      <alignment vertical="top" wrapText="1"/>
    </xf>
    <xf numFmtId="0" fontId="7" fillId="0" borderId="12" xfId="71" applyFont="1" applyBorder="1" applyAlignment="1">
      <alignment horizontal="center" vertical="top"/>
    </xf>
    <xf numFmtId="0" fontId="4" fillId="0" borderId="12" xfId="71" applyFont="1" applyBorder="1" applyAlignment="1">
      <alignment horizontal="center" vertical="center" wrapText="1"/>
    </xf>
    <xf numFmtId="0" fontId="4" fillId="0" borderId="12" xfId="71" applyFont="1" applyBorder="1" applyAlignment="1">
      <alignment horizontal="center" vertical="center"/>
    </xf>
    <xf numFmtId="0" fontId="47" fillId="0" borderId="0" xfId="71" applyFont="1" applyAlignment="1">
      <alignment horizontal="left" vertical="top" wrapText="1"/>
    </xf>
    <xf numFmtId="49" fontId="4" fillId="0" borderId="12" xfId="71" applyNumberFormat="1" applyFont="1" applyBorder="1" applyAlignment="1">
      <alignment horizontal="center" vertical="center" wrapText="1"/>
    </xf>
    <xf numFmtId="49" fontId="4" fillId="0" borderId="12" xfId="71" applyNumberFormat="1" applyFont="1" applyBorder="1" applyAlignment="1">
      <alignment horizontal="center" vertical="center"/>
    </xf>
    <xf numFmtId="0" fontId="5" fillId="0" borderId="12" xfId="71" applyFont="1" applyBorder="1" applyAlignment="1">
      <alignment horizontal="center" vertical="center" wrapText="1"/>
    </xf>
    <xf numFmtId="0" fontId="5" fillId="0" borderId="10" xfId="88" applyFont="1" applyBorder="1" applyAlignment="1">
      <alignment horizontal="center"/>
    </xf>
    <xf numFmtId="0" fontId="5" fillId="0" borderId="20" xfId="71" applyFont="1" applyBorder="1" applyAlignment="1">
      <alignment horizontal="center"/>
    </xf>
    <xf numFmtId="0" fontId="3" fillId="0" borderId="20" xfId="71" applyFont="1" applyBorder="1" applyAlignment="1">
      <alignment horizontal="center"/>
    </xf>
    <xf numFmtId="0" fontId="5" fillId="0" borderId="0" xfId="71" applyFont="1" applyAlignment="1">
      <alignment horizontal="right"/>
    </xf>
    <xf numFmtId="0" fontId="5" fillId="0" borderId="10" xfId="0" applyFont="1" applyBorder="1" applyAlignment="1">
      <alignment horizontal="center"/>
    </xf>
    <xf numFmtId="0" fontId="5" fillId="0" borderId="10" xfId="0" applyFont="1" applyBorder="1" applyAlignment="1">
      <alignment horizontal="center" vertical="top"/>
    </xf>
    <xf numFmtId="0" fontId="5" fillId="0" borderId="20" xfId="0" applyFont="1" applyBorder="1" applyAlignment="1">
      <alignment horizontal="center" vertical="top"/>
    </xf>
    <xf numFmtId="0" fontId="31" fillId="0" borderId="0" xfId="0" applyFont="1" applyBorder="1" applyAlignment="1">
      <alignment horizontal="center" vertical="top"/>
    </xf>
    <xf numFmtId="0" fontId="31" fillId="0" borderId="11" xfId="0" applyFont="1" applyBorder="1" applyAlignment="1">
      <alignment horizontal="center" vertical="top"/>
    </xf>
    <xf numFmtId="0" fontId="5" fillId="0" borderId="10" xfId="0" applyFont="1" applyBorder="1" applyAlignment="1">
      <alignment horizontal="center" vertical="top" wrapText="1"/>
    </xf>
    <xf numFmtId="0" fontId="53" fillId="0" borderId="10" xfId="0" applyFont="1" applyBorder="1" applyAlignment="1">
      <alignment horizontal="center" vertical="top" wrapText="1"/>
    </xf>
    <xf numFmtId="165" fontId="5" fillId="0" borderId="0" xfId="0" applyNumberFormat="1" applyFont="1" applyAlignment="1">
      <alignment horizontal="right"/>
    </xf>
    <xf numFmtId="0" fontId="48" fillId="0" borderId="0" xfId="0" applyFont="1" applyAlignment="1">
      <alignment horizontal="left" wrapText="1"/>
    </xf>
    <xf numFmtId="0" fontId="5" fillId="0" borderId="12" xfId="71" applyFont="1" applyBorder="1" applyAlignment="1">
      <alignment horizontal="center" vertical="center"/>
    </xf>
    <xf numFmtId="0" fontId="6" fillId="0" borderId="12" xfId="71" applyFont="1" applyBorder="1" applyAlignment="1">
      <alignment horizontal="center" vertical="center" textRotation="90" wrapText="1" readingOrder="1"/>
    </xf>
    <xf numFmtId="0" fontId="48" fillId="0" borderId="0" xfId="0" applyFont="1" applyAlignment="1">
      <alignment horizontal="center" wrapText="1"/>
    </xf>
    <xf numFmtId="0" fontId="4" fillId="0" borderId="0" xfId="0" applyFont="1" applyAlignment="1">
      <alignment horizontal="center" vertical="top"/>
    </xf>
    <xf numFmtId="0" fontId="60" fillId="0" borderId="0" xfId="0" applyFont="1" applyAlignment="1">
      <alignment horizontal="left" vertical="top" wrapText="1"/>
    </xf>
    <xf numFmtId="0" fontId="48" fillId="0" borderId="18" xfId="71" applyFont="1" applyBorder="1" applyAlignment="1">
      <alignment horizontal="left" vertical="center" wrapText="1"/>
    </xf>
    <xf numFmtId="0" fontId="49" fillId="0" borderId="20" xfId="0" applyFont="1" applyBorder="1" applyAlignment="1">
      <alignment vertical="center" wrapText="1"/>
    </xf>
    <xf numFmtId="0" fontId="49" fillId="0" borderId="13" xfId="0" applyFont="1" applyBorder="1" applyAlignment="1">
      <alignment vertical="center" wrapText="1"/>
    </xf>
    <xf numFmtId="0" fontId="48" fillId="0" borderId="0" xfId="0" applyFont="1" applyAlignment="1">
      <alignment horizontal="left"/>
    </xf>
    <xf numFmtId="0" fontId="5" fillId="0" borderId="20" xfId="71" applyFont="1" applyBorder="1" applyAlignment="1">
      <alignment horizontal="center" vertical="top"/>
    </xf>
    <xf numFmtId="0" fontId="3" fillId="0" borderId="20" xfId="71" applyFont="1" applyBorder="1" applyAlignment="1">
      <alignment horizontal="center" vertical="top"/>
    </xf>
    <xf numFmtId="0" fontId="3" fillId="0" borderId="18" xfId="71" applyFont="1" applyBorder="1" applyAlignment="1">
      <alignment horizontal="left" vertical="center" wrapText="1"/>
    </xf>
    <xf numFmtId="0" fontId="0" fillId="0" borderId="20" xfId="0" applyBorder="1" applyAlignment="1">
      <alignment vertical="center" wrapText="1"/>
    </xf>
    <xf numFmtId="0" fontId="0" fillId="0" borderId="13" xfId="0" applyBorder="1" applyAlignment="1">
      <alignment vertical="center" wrapText="1"/>
    </xf>
  </cellXfs>
  <cellStyles count="89">
    <cellStyle name="20% - Акцент1 2" xfId="1"/>
    <cellStyle name="20% - Акцент1 3" xfId="2"/>
    <cellStyle name="20% - Акцент2 2" xfId="3"/>
    <cellStyle name="20% - Акцент2 3" xfId="4"/>
    <cellStyle name="20% - Акцент3 2" xfId="5"/>
    <cellStyle name="20% - Акцент3 3" xfId="6"/>
    <cellStyle name="20% - Акцент4 2" xfId="7"/>
    <cellStyle name="20% - Акцент4 3" xfId="8"/>
    <cellStyle name="20% - Акцент5 2" xfId="9"/>
    <cellStyle name="20% - Акцент5 3" xfId="10"/>
    <cellStyle name="20% - Акцент6 2" xfId="11"/>
    <cellStyle name="20% - Акцент6 3" xfId="12"/>
    <cellStyle name="40% - Акцент1 2" xfId="13"/>
    <cellStyle name="40% - Акцент1 3" xfId="14"/>
    <cellStyle name="40% - Акцент2 2" xfId="15"/>
    <cellStyle name="40% - Акцент2 3" xfId="16"/>
    <cellStyle name="40% - Акцент3 2" xfId="17"/>
    <cellStyle name="40% - Акцент3 3" xfId="18"/>
    <cellStyle name="40% - Акцент4 2" xfId="19"/>
    <cellStyle name="40% - Акцент4 3" xfId="20"/>
    <cellStyle name="40% - Акцент5 2" xfId="21"/>
    <cellStyle name="40% - Акцент5 3" xfId="22"/>
    <cellStyle name="40% - Акцент6 2" xfId="23"/>
    <cellStyle name="40% - Акцент6 3" xfId="24"/>
    <cellStyle name="60% - Акцент1 2" xfId="25"/>
    <cellStyle name="60% - Акцент1 3" xfId="26"/>
    <cellStyle name="60% - Акцент2 2" xfId="27"/>
    <cellStyle name="60% - Акцент2 3" xfId="28"/>
    <cellStyle name="60% - Акцент3 2" xfId="29"/>
    <cellStyle name="60% - Акцент3 3" xfId="30"/>
    <cellStyle name="60% - Акцент4 2" xfId="31"/>
    <cellStyle name="60% - Акцент4 3" xfId="32"/>
    <cellStyle name="60% - Акцент5 2" xfId="33"/>
    <cellStyle name="60% - Акцент5 3" xfId="34"/>
    <cellStyle name="60% - Акцент6 2" xfId="35"/>
    <cellStyle name="60% - Акцент6 3" xfId="36"/>
    <cellStyle name="Акцент1 2" xfId="37"/>
    <cellStyle name="Акцент1 3" xfId="38"/>
    <cellStyle name="Акцент2 2" xfId="39"/>
    <cellStyle name="Акцент2 3" xfId="40"/>
    <cellStyle name="Акцент3 2" xfId="41"/>
    <cellStyle name="Акцент3 3" xfId="42"/>
    <cellStyle name="Акцент4 2" xfId="43"/>
    <cellStyle name="Акцент4 3" xfId="44"/>
    <cellStyle name="Акцент5 2" xfId="45"/>
    <cellStyle name="Акцент5 3" xfId="46"/>
    <cellStyle name="Акцент6 2" xfId="47"/>
    <cellStyle name="Акцент6 3" xfId="48"/>
    <cellStyle name="Ввод  2" xfId="49"/>
    <cellStyle name="Ввод  3" xfId="50"/>
    <cellStyle name="Вывод 2" xfId="51"/>
    <cellStyle name="Вывод 3" xfId="52"/>
    <cellStyle name="Вычисление 2" xfId="53"/>
    <cellStyle name="Вычисление 3" xfId="54"/>
    <cellStyle name="Гиперссылка 2" xfId="86"/>
    <cellStyle name="Денежный 2" xfId="87"/>
    <cellStyle name="Заголовок 1 2" xfId="55"/>
    <cellStyle name="Заголовок 1 3" xfId="56"/>
    <cellStyle name="Заголовок 2 2" xfId="57"/>
    <cellStyle name="Заголовок 2 3" xfId="58"/>
    <cellStyle name="Заголовок 3 2" xfId="59"/>
    <cellStyle name="Заголовок 3 3" xfId="60"/>
    <cellStyle name="Заголовок 4 2" xfId="61"/>
    <cellStyle name="Заголовок 4 3" xfId="62"/>
    <cellStyle name="Итог 2" xfId="63"/>
    <cellStyle name="Итог 3" xfId="64"/>
    <cellStyle name="Контрольная ячейка 2" xfId="65"/>
    <cellStyle name="Контрольная ячейка 3" xfId="66"/>
    <cellStyle name="Название 2" xfId="67"/>
    <cellStyle name="Название 3" xfId="68"/>
    <cellStyle name="Нейтральный 2" xfId="69"/>
    <cellStyle name="Нейтральный 3" xfId="70"/>
    <cellStyle name="Обычный" xfId="0" builtinId="0"/>
    <cellStyle name="Обычный 2" xfId="71"/>
    <cellStyle name="Обычный 3" xfId="85"/>
    <cellStyle name="Обычный_ЛСР 17 граф с оборудованием" xfId="88"/>
    <cellStyle name="Плохой 2" xfId="72"/>
    <cellStyle name="Плохой 3" xfId="73"/>
    <cellStyle name="Пояснение 2" xfId="74"/>
    <cellStyle name="Пояснение 3" xfId="75"/>
    <cellStyle name="Примечание 2" xfId="76"/>
    <cellStyle name="Примечание 3" xfId="77"/>
    <cellStyle name="Связанная ячейка 2" xfId="78"/>
    <cellStyle name="Связанная ячейка 3" xfId="79"/>
    <cellStyle name="Стиль 1" xfId="80"/>
    <cellStyle name="Текст предупреждения 2" xfId="81"/>
    <cellStyle name="Текст предупреждения 3" xfId="82"/>
    <cellStyle name="Хороший 2" xfId="83"/>
    <cellStyle name="Хороший 3" xfId="84"/>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0090-210\work\&#1051;&#1072;&#1093;&#1090;&#1080;&#1086;&#1085;&#1086;&#1074;&#1072;\428%20&#1079;&#1076;\&#1047;&#1076;%20_428%2005.04.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050;&#1083;&#1102;&#1089;&#1086;&#1074;&#1072;/&#1044;&#1054;&#1050;&#1059;&#1052;&#1045;&#1053;&#1058;&#1067;%20&#1085;&#1072;%20&#1082;&#1086;&#1085;&#1082;&#1091;&#1088;&#1089;&#1099;%20&#1074;%202015/&#1050;&#1086;&#1088;&#1084;&#1086;&#1082;&#1091;&#1093;&#1085;&#1103;%20&#1074;.&#1095;%203275/&#1089;&#1074;&#1086;&#1076;&#1082;&#1072;%20&#1079;&#1072;&#1090;&#1088;&#1072;&#1090;%202584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ССР"/>
      <sheetName val="подг терр"/>
      <sheetName val=" 428"/>
      <sheetName val=" пристр428"/>
      <sheetName val="Набл.скважины"/>
      <sheetName val="Зд 428 А"/>
      <sheetName val="Зд 449 А"/>
      <sheetName val=" ИТСО СФЗ"/>
      <sheetName val="ж д пути"/>
      <sheetName val="Зд 490"/>
      <sheetName val="Зд 428 Б"/>
      <sheetName val="нар сети"/>
      <sheetName val=" дороги"/>
      <sheetName val=" тротуар"/>
      <sheetName val=" Верт.план."/>
      <sheetName val="каб каналы"/>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5841"/>
      <sheetName val="25558"/>
    </sheetNames>
    <sheetDataSet>
      <sheetData sheetId="0">
        <row r="17">
          <cell r="B17">
            <v>25826</v>
          </cell>
          <cell r="E17">
            <v>2917465</v>
          </cell>
          <cell r="F17">
            <v>2917465</v>
          </cell>
        </row>
        <row r="18">
          <cell r="B18">
            <v>25827</v>
          </cell>
          <cell r="E18">
            <v>1277724</v>
          </cell>
          <cell r="F18">
            <v>1277724</v>
          </cell>
        </row>
        <row r="19">
          <cell r="B19">
            <v>25828</v>
          </cell>
          <cell r="E19">
            <v>202092</v>
          </cell>
          <cell r="F19">
            <v>202092</v>
          </cell>
        </row>
        <row r="20">
          <cell r="B20">
            <v>25884</v>
          </cell>
          <cell r="E20">
            <v>894163</v>
          </cell>
          <cell r="F20">
            <v>894163</v>
          </cell>
        </row>
        <row r="22">
          <cell r="B22">
            <v>25830</v>
          </cell>
          <cell r="E22">
            <v>6717</v>
          </cell>
          <cell r="F22">
            <v>6717</v>
          </cell>
        </row>
        <row r="23">
          <cell r="B23">
            <v>25831</v>
          </cell>
          <cell r="E23">
            <v>322172</v>
          </cell>
          <cell r="F23">
            <v>171704</v>
          </cell>
          <cell r="G23">
            <v>150468</v>
          </cell>
        </row>
        <row r="24">
          <cell r="B24">
            <v>25832</v>
          </cell>
          <cell r="E24">
            <v>57917</v>
          </cell>
          <cell r="F24">
            <v>57917</v>
          </cell>
        </row>
        <row r="25">
          <cell r="B25">
            <v>25833</v>
          </cell>
          <cell r="E25">
            <v>74795</v>
          </cell>
          <cell r="F25">
            <v>74795</v>
          </cell>
        </row>
        <row r="26">
          <cell r="B26">
            <v>25834</v>
          </cell>
          <cell r="E26">
            <v>60020</v>
          </cell>
          <cell r="F26">
            <v>57700</v>
          </cell>
          <cell r="G26">
            <v>2320</v>
          </cell>
        </row>
        <row r="27">
          <cell r="B27">
            <v>25835</v>
          </cell>
          <cell r="E27">
            <v>170303</v>
          </cell>
          <cell r="F27">
            <v>149696</v>
          </cell>
          <cell r="G27">
            <v>20607</v>
          </cell>
        </row>
        <row r="28">
          <cell r="B28">
            <v>25836</v>
          </cell>
          <cell r="E28">
            <v>38807</v>
          </cell>
          <cell r="F28">
            <v>38129</v>
          </cell>
          <cell r="H28">
            <v>678</v>
          </cell>
        </row>
        <row r="29">
          <cell r="B29">
            <v>25837</v>
          </cell>
          <cell r="E29">
            <v>129284</v>
          </cell>
          <cell r="F29">
            <v>127202</v>
          </cell>
          <cell r="G29">
            <v>2082</v>
          </cell>
        </row>
        <row r="30">
          <cell r="B30">
            <v>25838</v>
          </cell>
          <cell r="E30">
            <v>49229</v>
          </cell>
          <cell r="F30">
            <v>49229</v>
          </cell>
        </row>
        <row r="31">
          <cell r="B31">
            <v>25839</v>
          </cell>
          <cell r="E31">
            <v>40807</v>
          </cell>
          <cell r="F31">
            <v>40807</v>
          </cell>
        </row>
        <row r="32">
          <cell r="B32">
            <v>25840</v>
          </cell>
          <cell r="E32">
            <v>56766</v>
          </cell>
          <cell r="F32">
            <v>41432</v>
          </cell>
          <cell r="G32">
            <v>15334</v>
          </cell>
        </row>
        <row r="33">
          <cell r="B33">
            <v>25829</v>
          </cell>
          <cell r="E33">
            <v>8762</v>
          </cell>
          <cell r="H33">
            <v>8762</v>
          </cell>
        </row>
        <row r="34">
          <cell r="B34">
            <v>25885</v>
          </cell>
          <cell r="E34">
            <v>2792</v>
          </cell>
          <cell r="H34">
            <v>2792</v>
          </cell>
        </row>
        <row r="35">
          <cell r="B35">
            <v>25876</v>
          </cell>
          <cell r="E35">
            <v>4549</v>
          </cell>
          <cell r="H35">
            <v>4549</v>
          </cell>
        </row>
        <row r="36">
          <cell r="B36">
            <v>25875</v>
          </cell>
          <cell r="E36">
            <v>404</v>
          </cell>
          <cell r="H36">
            <v>404</v>
          </cell>
        </row>
        <row r="37">
          <cell r="B37">
            <v>25874</v>
          </cell>
          <cell r="E37">
            <v>2595</v>
          </cell>
          <cell r="H37">
            <v>2595</v>
          </cell>
        </row>
        <row r="38">
          <cell r="B38">
            <v>25886</v>
          </cell>
          <cell r="E38">
            <v>2194</v>
          </cell>
          <cell r="H38">
            <v>2194</v>
          </cell>
        </row>
      </sheetData>
      <sheetData sheetId="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U46"/>
  <sheetViews>
    <sheetView showZeros="0" zoomScale="80" zoomScaleNormal="80" workbookViewId="0">
      <pane ySplit="1995" topLeftCell="A16" activePane="bottomLeft"/>
      <selection activeCell="A2" sqref="A2:R2"/>
      <selection pane="bottomLeft" activeCell="H10" sqref="H10"/>
    </sheetView>
  </sheetViews>
  <sheetFormatPr defaultColWidth="9.140625" defaultRowHeight="15.75" x14ac:dyDescent="0.25"/>
  <cols>
    <col min="1" max="1" width="41.28515625" style="12" customWidth="1"/>
    <col min="2" max="4" width="15.7109375" style="57" customWidth="1"/>
    <col min="5" max="5" width="11.7109375" style="57" customWidth="1"/>
    <col min="6" max="8" width="15.7109375" style="57" customWidth="1"/>
    <col min="9" max="9" width="11.7109375" style="57" customWidth="1"/>
    <col min="10" max="12" width="15.7109375" style="57" customWidth="1"/>
    <col min="13" max="13" width="11.7109375" style="57" customWidth="1"/>
    <col min="14" max="14" width="18" style="57" customWidth="1"/>
    <col min="15" max="15" width="20.42578125" style="61" customWidth="1"/>
    <col min="16" max="17" width="15.7109375" style="57" customWidth="1"/>
    <col min="18" max="18" width="14.7109375" style="57" customWidth="1"/>
    <col min="19" max="19" width="16.7109375" style="10" customWidth="1"/>
    <col min="20" max="20" width="17.28515625" style="10" customWidth="1"/>
    <col min="21" max="21" width="13.85546875" style="10" customWidth="1"/>
    <col min="22" max="16384" width="9.140625" style="10"/>
  </cols>
  <sheetData>
    <row r="1" spans="1:21" ht="32.25" customHeight="1" x14ac:dyDescent="0.25">
      <c r="A1" s="226" t="s">
        <v>70</v>
      </c>
      <c r="B1" s="226"/>
      <c r="C1" s="226"/>
      <c r="D1" s="226"/>
      <c r="E1" s="226"/>
      <c r="F1" s="226"/>
      <c r="G1" s="226"/>
      <c r="H1" s="226"/>
      <c r="I1" s="226"/>
      <c r="J1" s="226"/>
      <c r="K1" s="226"/>
      <c r="L1" s="226"/>
      <c r="M1" s="226"/>
      <c r="N1" s="226"/>
      <c r="O1" s="226"/>
      <c r="P1" s="226"/>
      <c r="Q1" s="226"/>
      <c r="R1" s="226"/>
    </row>
    <row r="2" spans="1:21" ht="33" customHeight="1" x14ac:dyDescent="0.25">
      <c r="A2" s="226" t="s">
        <v>300</v>
      </c>
      <c r="B2" s="226"/>
      <c r="C2" s="226"/>
      <c r="D2" s="226"/>
      <c r="E2" s="226"/>
      <c r="F2" s="226"/>
      <c r="G2" s="226"/>
      <c r="H2" s="226"/>
      <c r="I2" s="226"/>
      <c r="J2" s="226"/>
      <c r="K2" s="226"/>
      <c r="L2" s="226"/>
      <c r="M2" s="226"/>
      <c r="N2" s="226"/>
      <c r="O2" s="226"/>
      <c r="P2" s="226"/>
      <c r="Q2" s="226"/>
      <c r="R2" s="226"/>
    </row>
    <row r="3" spans="1:21" ht="15" customHeight="1" x14ac:dyDescent="0.3">
      <c r="A3" s="227"/>
      <c r="B3" s="227"/>
      <c r="C3" s="227"/>
      <c r="D3" s="227"/>
      <c r="E3" s="227"/>
      <c r="F3" s="227"/>
      <c r="G3" s="227"/>
      <c r="H3" s="227"/>
      <c r="I3" s="227"/>
      <c r="J3" s="227"/>
      <c r="K3" s="227"/>
      <c r="L3" s="227"/>
      <c r="M3" s="227"/>
      <c r="N3" s="227"/>
      <c r="O3" s="227"/>
      <c r="P3" s="227"/>
      <c r="Q3" s="55"/>
      <c r="R3" s="55"/>
    </row>
    <row r="4" spans="1:21" s="25" customFormat="1" ht="35.25" customHeight="1" x14ac:dyDescent="0.2">
      <c r="A4" s="221" t="s">
        <v>59</v>
      </c>
      <c r="B4" s="228" t="s">
        <v>58</v>
      </c>
      <c r="C4" s="229"/>
      <c r="D4" s="229"/>
      <c r="E4" s="230"/>
      <c r="F4" s="228" t="s">
        <v>299</v>
      </c>
      <c r="G4" s="229"/>
      <c r="H4" s="229"/>
      <c r="I4" s="230"/>
      <c r="J4" s="228" t="s">
        <v>57</v>
      </c>
      <c r="K4" s="229"/>
      <c r="L4" s="229"/>
      <c r="M4" s="230"/>
      <c r="N4" s="224" t="s">
        <v>22</v>
      </c>
      <c r="O4" s="224" t="s">
        <v>23</v>
      </c>
      <c r="P4" s="224" t="s">
        <v>301</v>
      </c>
      <c r="Q4" s="224"/>
      <c r="R4" s="224"/>
      <c r="S4" s="221" t="s">
        <v>302</v>
      </c>
      <c r="T4" s="221"/>
      <c r="U4" s="221"/>
    </row>
    <row r="5" spans="1:21" s="25" customFormat="1" ht="73.5" customHeight="1" x14ac:dyDescent="0.2">
      <c r="A5" s="221"/>
      <c r="B5" s="26" t="s">
        <v>5</v>
      </c>
      <c r="C5" s="26" t="s">
        <v>56</v>
      </c>
      <c r="D5" s="26" t="s">
        <v>55</v>
      </c>
      <c r="E5" s="26" t="s">
        <v>54</v>
      </c>
      <c r="F5" s="26" t="s">
        <v>5</v>
      </c>
      <c r="G5" s="26" t="s">
        <v>56</v>
      </c>
      <c r="H5" s="26" t="s">
        <v>55</v>
      </c>
      <c r="I5" s="26" t="s">
        <v>54</v>
      </c>
      <c r="J5" s="26" t="s">
        <v>5</v>
      </c>
      <c r="K5" s="26" t="s">
        <v>56</v>
      </c>
      <c r="L5" s="26" t="s">
        <v>55</v>
      </c>
      <c r="M5" s="26" t="s">
        <v>54</v>
      </c>
      <c r="N5" s="224"/>
      <c r="O5" s="224"/>
      <c r="P5" s="26" t="s">
        <v>56</v>
      </c>
      <c r="Q5" s="26" t="s">
        <v>55</v>
      </c>
      <c r="R5" s="26" t="s">
        <v>54</v>
      </c>
      <c r="S5" s="77" t="s">
        <v>56</v>
      </c>
      <c r="T5" s="77" t="s">
        <v>55</v>
      </c>
      <c r="U5" s="77" t="s">
        <v>54</v>
      </c>
    </row>
    <row r="6" spans="1:21" s="23" customFormat="1" x14ac:dyDescent="0.2">
      <c r="A6" s="24">
        <v>1</v>
      </c>
      <c r="B6" s="24">
        <v>2</v>
      </c>
      <c r="C6" s="24">
        <v>3</v>
      </c>
      <c r="D6" s="24">
        <v>4</v>
      </c>
      <c r="E6" s="24">
        <v>5</v>
      </c>
      <c r="F6" s="24">
        <v>6</v>
      </c>
      <c r="G6" s="24">
        <v>7</v>
      </c>
      <c r="H6" s="24">
        <v>8</v>
      </c>
      <c r="I6" s="24">
        <v>9</v>
      </c>
      <c r="J6" s="24">
        <v>10</v>
      </c>
      <c r="K6" s="24">
        <v>11</v>
      </c>
      <c r="L6" s="24">
        <v>12</v>
      </c>
      <c r="M6" s="24">
        <v>13</v>
      </c>
      <c r="N6" s="24">
        <v>14</v>
      </c>
      <c r="O6" s="24">
        <v>15</v>
      </c>
      <c r="P6" s="24">
        <v>16</v>
      </c>
      <c r="Q6" s="24">
        <v>17</v>
      </c>
      <c r="R6" s="24">
        <v>18</v>
      </c>
      <c r="S6" s="24">
        <v>19</v>
      </c>
      <c r="T6" s="24">
        <v>20</v>
      </c>
      <c r="U6" s="24">
        <v>21</v>
      </c>
    </row>
    <row r="7" spans="1:21" s="23" customFormat="1" ht="85.5" customHeight="1" x14ac:dyDescent="0.2">
      <c r="A7" s="64" t="s">
        <v>318</v>
      </c>
      <c r="B7" s="54">
        <f>'[2]25841'!E17</f>
        <v>2917465</v>
      </c>
      <c r="C7" s="54">
        <f>'[2]25841'!F17</f>
        <v>2917465</v>
      </c>
      <c r="D7" s="24">
        <f>'[2]25841'!G17</f>
        <v>0</v>
      </c>
      <c r="E7" s="24">
        <f>'[2]25841'!H17</f>
        <v>0</v>
      </c>
      <c r="F7" s="54">
        <f t="shared" ref="F7:F27" si="0">SUM(G7:I7)</f>
        <v>2917465</v>
      </c>
      <c r="G7" s="54">
        <f>C7</f>
        <v>2917465</v>
      </c>
      <c r="H7" s="54">
        <f t="shared" ref="H7" si="1">D7</f>
        <v>0</v>
      </c>
      <c r="I7" s="54">
        <f t="shared" ref="I7:I27" si="2">E7</f>
        <v>0</v>
      </c>
      <c r="J7" s="54">
        <f t="shared" ref="J7:J17" si="3">SUM(K7:M7)</f>
        <v>2917465</v>
      </c>
      <c r="K7" s="54">
        <f t="shared" ref="K7:K27" si="4">G7</f>
        <v>2917465</v>
      </c>
      <c r="L7" s="54">
        <f t="shared" ref="L7" si="5">Q7</f>
        <v>0</v>
      </c>
      <c r="M7" s="54">
        <f t="shared" ref="M7:M27" si="6">E7</f>
        <v>0</v>
      </c>
      <c r="N7" s="54">
        <f>SUM(P7:R7)</f>
        <v>16746249</v>
      </c>
      <c r="O7" s="75">
        <f>'[2]25841'!B17</f>
        <v>25826</v>
      </c>
      <c r="P7" s="54">
        <f>ROUND(C7*5.74,0)</f>
        <v>16746249</v>
      </c>
      <c r="Q7" s="54">
        <f t="shared" ref="Q7:R7" si="7">D7</f>
        <v>0</v>
      </c>
      <c r="R7" s="54">
        <f t="shared" si="7"/>
        <v>0</v>
      </c>
      <c r="S7" s="77"/>
      <c r="T7" s="77"/>
      <c r="U7" s="77"/>
    </row>
    <row r="8" spans="1:21" ht="76.5" customHeight="1" x14ac:dyDescent="0.25">
      <c r="A8" s="65" t="s">
        <v>1143</v>
      </c>
      <c r="B8" s="54">
        <f>'[2]25841'!E18</f>
        <v>1277724</v>
      </c>
      <c r="C8" s="54">
        <f>'[2]25841'!F18</f>
        <v>1277724</v>
      </c>
      <c r="D8" s="54">
        <f>'[2]25841'!G18</f>
        <v>0</v>
      </c>
      <c r="E8" s="54">
        <f>'[2]25841'!H18</f>
        <v>0</v>
      </c>
      <c r="F8" s="54">
        <f t="shared" si="0"/>
        <v>1277724</v>
      </c>
      <c r="G8" s="54">
        <f t="shared" ref="G8:G17" si="8">C8</f>
        <v>1277724</v>
      </c>
      <c r="H8" s="54">
        <f t="shared" ref="H8:H27" si="9">D8</f>
        <v>0</v>
      </c>
      <c r="I8" s="54">
        <f t="shared" si="2"/>
        <v>0</v>
      </c>
      <c r="J8" s="54">
        <f t="shared" si="3"/>
        <v>1277724</v>
      </c>
      <c r="K8" s="54">
        <f t="shared" si="4"/>
        <v>1277724</v>
      </c>
      <c r="L8" s="54">
        <f t="shared" ref="L8:L27" si="10">Q8</f>
        <v>0</v>
      </c>
      <c r="M8" s="54">
        <f t="shared" si="6"/>
        <v>0</v>
      </c>
      <c r="N8" s="54">
        <f>SUM(S8:U8)</f>
        <v>7334136</v>
      </c>
      <c r="O8" s="75">
        <f>'[2]25841'!B18</f>
        <v>25827</v>
      </c>
      <c r="P8" s="54"/>
      <c r="Q8" s="54">
        <f t="shared" ref="Q8:Q27" si="11">H8</f>
        <v>0</v>
      </c>
      <c r="R8" s="74">
        <f t="shared" ref="R8:R21" si="12">I8</f>
        <v>0</v>
      </c>
      <c r="S8" s="77">
        <f>ROUND(C8*5.74,0)</f>
        <v>7334136</v>
      </c>
      <c r="T8" s="77">
        <f t="shared" ref="T8:T11" si="13">D8</f>
        <v>0</v>
      </c>
      <c r="U8" s="77">
        <f t="shared" ref="U8:U16" si="14">E8</f>
        <v>0</v>
      </c>
    </row>
    <row r="9" spans="1:21" s="66" customFormat="1" ht="78.75" customHeight="1" x14ac:dyDescent="0.2">
      <c r="A9" s="65" t="s">
        <v>1222</v>
      </c>
      <c r="B9" s="54">
        <f>'[2]25841'!E19</f>
        <v>202092</v>
      </c>
      <c r="C9" s="54">
        <f>'[2]25841'!F19</f>
        <v>202092</v>
      </c>
      <c r="D9" s="54">
        <f>'[2]25841'!G19</f>
        <v>0</v>
      </c>
      <c r="E9" s="54">
        <f>'[2]25841'!H19</f>
        <v>0</v>
      </c>
      <c r="F9" s="54">
        <f t="shared" si="0"/>
        <v>202092</v>
      </c>
      <c r="G9" s="54">
        <f t="shared" si="8"/>
        <v>202092</v>
      </c>
      <c r="H9" s="54">
        <f t="shared" si="9"/>
        <v>0</v>
      </c>
      <c r="I9" s="54">
        <f t="shared" si="2"/>
        <v>0</v>
      </c>
      <c r="J9" s="54">
        <f t="shared" si="3"/>
        <v>202092</v>
      </c>
      <c r="K9" s="54">
        <f t="shared" si="4"/>
        <v>202092</v>
      </c>
      <c r="L9" s="54">
        <f t="shared" si="10"/>
        <v>0</v>
      </c>
      <c r="M9" s="54">
        <f t="shared" si="6"/>
        <v>0</v>
      </c>
      <c r="N9" s="81">
        <f t="shared" ref="N9:N27" si="15">SUM(S9:U9)</f>
        <v>1160008</v>
      </c>
      <c r="O9" s="24">
        <f>'[2]25841'!B19</f>
        <v>25828</v>
      </c>
      <c r="P9" s="54"/>
      <c r="Q9" s="54">
        <f t="shared" si="11"/>
        <v>0</v>
      </c>
      <c r="R9" s="74">
        <f t="shared" si="12"/>
        <v>0</v>
      </c>
      <c r="S9" s="81">
        <f t="shared" ref="S9:S27" si="16">ROUND(C9*5.74,0)</f>
        <v>1160008</v>
      </c>
      <c r="T9" s="19">
        <f t="shared" si="13"/>
        <v>0</v>
      </c>
      <c r="U9" s="19">
        <f t="shared" si="14"/>
        <v>0</v>
      </c>
    </row>
    <row r="10" spans="1:21" s="66" customFormat="1" ht="72" customHeight="1" x14ac:dyDescent="0.2">
      <c r="A10" s="65" t="s">
        <v>1295</v>
      </c>
      <c r="B10" s="54">
        <f>'[2]25841'!E20</f>
        <v>894163</v>
      </c>
      <c r="C10" s="54">
        <f>'[2]25841'!F20</f>
        <v>894163</v>
      </c>
      <c r="D10" s="54">
        <f>'[2]25841'!G20</f>
        <v>0</v>
      </c>
      <c r="E10" s="54">
        <f>'[2]25841'!H20</f>
        <v>0</v>
      </c>
      <c r="F10" s="54">
        <f t="shared" si="0"/>
        <v>894163</v>
      </c>
      <c r="G10" s="54">
        <f t="shared" si="8"/>
        <v>894163</v>
      </c>
      <c r="H10" s="54">
        <f t="shared" si="9"/>
        <v>0</v>
      </c>
      <c r="I10" s="54">
        <f t="shared" si="2"/>
        <v>0</v>
      </c>
      <c r="J10" s="54">
        <f t="shared" si="3"/>
        <v>894163</v>
      </c>
      <c r="K10" s="54">
        <f t="shared" si="4"/>
        <v>894163</v>
      </c>
      <c r="L10" s="54">
        <f t="shared" si="10"/>
        <v>0</v>
      </c>
      <c r="M10" s="54">
        <f t="shared" si="6"/>
        <v>0</v>
      </c>
      <c r="N10" s="81">
        <f t="shared" si="15"/>
        <v>5132496</v>
      </c>
      <c r="O10" s="24">
        <f>'[2]25841'!B20</f>
        <v>25884</v>
      </c>
      <c r="P10" s="54"/>
      <c r="Q10" s="54">
        <f t="shared" si="11"/>
        <v>0</v>
      </c>
      <c r="R10" s="74">
        <f t="shared" si="12"/>
        <v>0</v>
      </c>
      <c r="S10" s="81">
        <f t="shared" si="16"/>
        <v>5132496</v>
      </c>
      <c r="T10" s="19">
        <f t="shared" si="13"/>
        <v>0</v>
      </c>
      <c r="U10" s="19">
        <f t="shared" si="14"/>
        <v>0</v>
      </c>
    </row>
    <row r="11" spans="1:21" s="66" customFormat="1" ht="57.75" customHeight="1" x14ac:dyDescent="0.2">
      <c r="A11" s="65" t="s">
        <v>1353</v>
      </c>
      <c r="B11" s="54">
        <f>'[2]25841'!E22</f>
        <v>6717</v>
      </c>
      <c r="C11" s="54">
        <f>'[2]25841'!F22</f>
        <v>6717</v>
      </c>
      <c r="D11" s="54">
        <f>'[2]25841'!G22</f>
        <v>0</v>
      </c>
      <c r="E11" s="54">
        <f>'[2]25841'!H22</f>
        <v>0</v>
      </c>
      <c r="F11" s="54">
        <f t="shared" si="0"/>
        <v>6717</v>
      </c>
      <c r="G11" s="54">
        <f t="shared" si="8"/>
        <v>6717</v>
      </c>
      <c r="H11" s="54">
        <f t="shared" si="9"/>
        <v>0</v>
      </c>
      <c r="I11" s="54">
        <f t="shared" si="2"/>
        <v>0</v>
      </c>
      <c r="J11" s="54">
        <f t="shared" si="3"/>
        <v>6717</v>
      </c>
      <c r="K11" s="54">
        <f t="shared" si="4"/>
        <v>6717</v>
      </c>
      <c r="L11" s="54">
        <f t="shared" ref="L11:L21" si="17">H11</f>
        <v>0</v>
      </c>
      <c r="M11" s="54">
        <f t="shared" si="6"/>
        <v>0</v>
      </c>
      <c r="N11" s="81">
        <f t="shared" si="15"/>
        <v>38556</v>
      </c>
      <c r="O11" s="24">
        <f>'[2]25841'!B22</f>
        <v>25830</v>
      </c>
      <c r="P11" s="54"/>
      <c r="Q11" s="54"/>
      <c r="R11" s="74">
        <f t="shared" si="12"/>
        <v>0</v>
      </c>
      <c r="S11" s="81">
        <f t="shared" si="16"/>
        <v>38556</v>
      </c>
      <c r="T11" s="77">
        <f t="shared" si="13"/>
        <v>0</v>
      </c>
      <c r="U11" s="19">
        <f t="shared" si="14"/>
        <v>0</v>
      </c>
    </row>
    <row r="12" spans="1:21" ht="72" customHeight="1" x14ac:dyDescent="0.25">
      <c r="A12" s="65" t="s">
        <v>1731</v>
      </c>
      <c r="B12" s="54">
        <f>'[2]25841'!E23</f>
        <v>322172</v>
      </c>
      <c r="C12" s="54">
        <f>'[2]25841'!F23</f>
        <v>171704</v>
      </c>
      <c r="D12" s="54">
        <f>'[2]25841'!G23</f>
        <v>150468</v>
      </c>
      <c r="E12" s="54">
        <f>'[2]25841'!H23</f>
        <v>0</v>
      </c>
      <c r="F12" s="54">
        <f t="shared" si="0"/>
        <v>322172</v>
      </c>
      <c r="G12" s="54">
        <f t="shared" si="8"/>
        <v>171704</v>
      </c>
      <c r="H12" s="54">
        <f t="shared" si="9"/>
        <v>150468</v>
      </c>
      <c r="I12" s="54">
        <f t="shared" si="2"/>
        <v>0</v>
      </c>
      <c r="J12" s="54">
        <f t="shared" si="3"/>
        <v>322172</v>
      </c>
      <c r="K12" s="54">
        <f t="shared" si="4"/>
        <v>171704</v>
      </c>
      <c r="L12" s="54">
        <f t="shared" si="17"/>
        <v>150468</v>
      </c>
      <c r="M12" s="54">
        <f t="shared" si="6"/>
        <v>0</v>
      </c>
      <c r="N12" s="81">
        <f t="shared" si="15"/>
        <v>1551341</v>
      </c>
      <c r="O12" s="24">
        <f>'[2]25841'!B23</f>
        <v>25831</v>
      </c>
      <c r="P12" s="54"/>
      <c r="Q12" s="54"/>
      <c r="R12" s="74">
        <f t="shared" si="12"/>
        <v>0</v>
      </c>
      <c r="S12" s="81">
        <f t="shared" si="16"/>
        <v>985581</v>
      </c>
      <c r="T12" s="77">
        <f>ROUND(D12*3.76,0)</f>
        <v>565760</v>
      </c>
      <c r="U12" s="77">
        <f t="shared" si="14"/>
        <v>0</v>
      </c>
    </row>
    <row r="13" spans="1:21" ht="59.25" customHeight="1" x14ac:dyDescent="0.25">
      <c r="A13" s="65" t="s">
        <v>1889</v>
      </c>
      <c r="B13" s="54">
        <f>'[2]25841'!E24</f>
        <v>57917</v>
      </c>
      <c r="C13" s="54">
        <f>'[2]25841'!F24</f>
        <v>57917</v>
      </c>
      <c r="D13" s="54">
        <f>'[2]25841'!G24</f>
        <v>0</v>
      </c>
      <c r="E13" s="54">
        <f>'[2]25841'!H24</f>
        <v>0</v>
      </c>
      <c r="F13" s="54">
        <f t="shared" si="0"/>
        <v>57917</v>
      </c>
      <c r="G13" s="54">
        <f t="shared" si="8"/>
        <v>57917</v>
      </c>
      <c r="H13" s="54">
        <f t="shared" si="9"/>
        <v>0</v>
      </c>
      <c r="I13" s="54">
        <f t="shared" si="2"/>
        <v>0</v>
      </c>
      <c r="J13" s="54">
        <f t="shared" si="3"/>
        <v>57917</v>
      </c>
      <c r="K13" s="54">
        <f t="shared" si="4"/>
        <v>57917</v>
      </c>
      <c r="L13" s="54">
        <f t="shared" si="17"/>
        <v>0</v>
      </c>
      <c r="M13" s="54">
        <f t="shared" si="6"/>
        <v>0</v>
      </c>
      <c r="N13" s="81">
        <f t="shared" si="15"/>
        <v>332444</v>
      </c>
      <c r="O13" s="24">
        <f>'[2]25841'!B24</f>
        <v>25832</v>
      </c>
      <c r="P13" s="54"/>
      <c r="Q13" s="54"/>
      <c r="R13" s="74">
        <f t="shared" si="12"/>
        <v>0</v>
      </c>
      <c r="S13" s="81">
        <f t="shared" si="16"/>
        <v>332444</v>
      </c>
      <c r="T13" s="81">
        <f t="shared" ref="T13:T27" si="18">ROUND(D13*3.76,0)</f>
        <v>0</v>
      </c>
      <c r="U13" s="77">
        <f t="shared" si="14"/>
        <v>0</v>
      </c>
    </row>
    <row r="14" spans="1:21" ht="57" customHeight="1" x14ac:dyDescent="0.25">
      <c r="A14" s="65" t="s">
        <v>1999</v>
      </c>
      <c r="B14" s="54">
        <f>'[2]25841'!E25</f>
        <v>74795</v>
      </c>
      <c r="C14" s="54">
        <f>'[2]25841'!F25</f>
        <v>74795</v>
      </c>
      <c r="D14" s="54">
        <f>'[2]25841'!G25</f>
        <v>0</v>
      </c>
      <c r="E14" s="54">
        <f>'[2]25841'!H25</f>
        <v>0</v>
      </c>
      <c r="F14" s="54">
        <f t="shared" si="0"/>
        <v>74795</v>
      </c>
      <c r="G14" s="54">
        <f t="shared" si="8"/>
        <v>74795</v>
      </c>
      <c r="H14" s="54">
        <f t="shared" si="9"/>
        <v>0</v>
      </c>
      <c r="I14" s="54">
        <f t="shared" si="2"/>
        <v>0</v>
      </c>
      <c r="J14" s="54">
        <f t="shared" si="3"/>
        <v>74795</v>
      </c>
      <c r="K14" s="54">
        <f t="shared" si="4"/>
        <v>74795</v>
      </c>
      <c r="L14" s="54">
        <f t="shared" si="17"/>
        <v>0</v>
      </c>
      <c r="M14" s="54">
        <f t="shared" si="6"/>
        <v>0</v>
      </c>
      <c r="N14" s="81">
        <f t="shared" si="15"/>
        <v>429323</v>
      </c>
      <c r="O14" s="24">
        <f>'[2]25841'!B25</f>
        <v>25833</v>
      </c>
      <c r="P14" s="54"/>
      <c r="Q14" s="54"/>
      <c r="R14" s="74">
        <f t="shared" si="12"/>
        <v>0</v>
      </c>
      <c r="S14" s="81">
        <f t="shared" si="16"/>
        <v>429323</v>
      </c>
      <c r="T14" s="81">
        <f t="shared" si="18"/>
        <v>0</v>
      </c>
      <c r="U14" s="77">
        <f t="shared" si="14"/>
        <v>0</v>
      </c>
    </row>
    <row r="15" spans="1:21" ht="45.75" customHeight="1" x14ac:dyDescent="0.25">
      <c r="A15" s="65" t="s">
        <v>2001</v>
      </c>
      <c r="B15" s="54">
        <f>'[2]25841'!E26</f>
        <v>60020</v>
      </c>
      <c r="C15" s="54">
        <f>'[2]25841'!F26</f>
        <v>57700</v>
      </c>
      <c r="D15" s="54">
        <f>'[2]25841'!G26</f>
        <v>2320</v>
      </c>
      <c r="E15" s="54">
        <f>'[2]25841'!H26</f>
        <v>0</v>
      </c>
      <c r="F15" s="54">
        <f>SUM(G15:I15)</f>
        <v>60020</v>
      </c>
      <c r="G15" s="54">
        <f t="shared" ref="G15" si="19">C15</f>
        <v>57700</v>
      </c>
      <c r="H15" s="54">
        <f t="shared" ref="H15" si="20">D15</f>
        <v>2320</v>
      </c>
      <c r="I15" s="54">
        <f t="shared" si="2"/>
        <v>0</v>
      </c>
      <c r="J15" s="54">
        <f>SUM(K15:M15)</f>
        <v>60020</v>
      </c>
      <c r="K15" s="54">
        <f t="shared" si="4"/>
        <v>57700</v>
      </c>
      <c r="L15" s="54">
        <f t="shared" si="17"/>
        <v>2320</v>
      </c>
      <c r="M15" s="54">
        <f t="shared" si="6"/>
        <v>0</v>
      </c>
      <c r="N15" s="81">
        <f t="shared" si="15"/>
        <v>339921</v>
      </c>
      <c r="O15" s="24">
        <f>'[2]25841'!B26</f>
        <v>25834</v>
      </c>
      <c r="P15" s="54"/>
      <c r="Q15" s="54"/>
      <c r="R15" s="74">
        <f t="shared" si="12"/>
        <v>0</v>
      </c>
      <c r="S15" s="81">
        <f t="shared" si="16"/>
        <v>331198</v>
      </c>
      <c r="T15" s="81">
        <f t="shared" si="18"/>
        <v>8723</v>
      </c>
      <c r="U15" s="77">
        <f t="shared" si="14"/>
        <v>0</v>
      </c>
    </row>
    <row r="16" spans="1:21" ht="52.5" customHeight="1" x14ac:dyDescent="0.25">
      <c r="A16" s="65" t="s">
        <v>2161</v>
      </c>
      <c r="B16" s="54">
        <f>'[2]25841'!E27</f>
        <v>170303</v>
      </c>
      <c r="C16" s="54">
        <f>'[2]25841'!F27</f>
        <v>149696</v>
      </c>
      <c r="D16" s="54">
        <f>'[2]25841'!G27</f>
        <v>20607</v>
      </c>
      <c r="E16" s="54">
        <f>'[2]25841'!H27</f>
        <v>0</v>
      </c>
      <c r="F16" s="54">
        <f t="shared" si="0"/>
        <v>170303</v>
      </c>
      <c r="G16" s="54">
        <f t="shared" si="8"/>
        <v>149696</v>
      </c>
      <c r="H16" s="54">
        <f t="shared" si="9"/>
        <v>20607</v>
      </c>
      <c r="I16" s="54">
        <f t="shared" si="2"/>
        <v>0</v>
      </c>
      <c r="J16" s="54">
        <f t="shared" si="3"/>
        <v>170303</v>
      </c>
      <c r="K16" s="54">
        <f t="shared" si="4"/>
        <v>149696</v>
      </c>
      <c r="L16" s="54">
        <f t="shared" si="17"/>
        <v>20607</v>
      </c>
      <c r="M16" s="54">
        <f t="shared" si="6"/>
        <v>0</v>
      </c>
      <c r="N16" s="81">
        <f t="shared" si="15"/>
        <v>936737</v>
      </c>
      <c r="O16" s="24">
        <f>'[2]25841'!B27</f>
        <v>25835</v>
      </c>
      <c r="P16" s="54"/>
      <c r="Q16" s="54"/>
      <c r="R16" s="74">
        <f t="shared" si="12"/>
        <v>0</v>
      </c>
      <c r="S16" s="81">
        <f t="shared" si="16"/>
        <v>859255</v>
      </c>
      <c r="T16" s="81">
        <f t="shared" si="18"/>
        <v>77482</v>
      </c>
      <c r="U16" s="77">
        <f t="shared" si="14"/>
        <v>0</v>
      </c>
    </row>
    <row r="17" spans="1:21" ht="48.75" customHeight="1" x14ac:dyDescent="0.25">
      <c r="A17" s="65" t="s">
        <v>2364</v>
      </c>
      <c r="B17" s="54">
        <f>'[2]25841'!E28</f>
        <v>38807</v>
      </c>
      <c r="C17" s="54">
        <f>'[2]25841'!F28</f>
        <v>38129</v>
      </c>
      <c r="D17" s="74">
        <f>'[2]25841'!G28</f>
        <v>0</v>
      </c>
      <c r="E17" s="54">
        <f>'[2]25841'!H28</f>
        <v>678</v>
      </c>
      <c r="F17" s="54">
        <f t="shared" si="0"/>
        <v>38807</v>
      </c>
      <c r="G17" s="54">
        <f t="shared" si="8"/>
        <v>38129</v>
      </c>
      <c r="H17" s="74">
        <f t="shared" si="9"/>
        <v>0</v>
      </c>
      <c r="I17" s="54">
        <f t="shared" si="2"/>
        <v>678</v>
      </c>
      <c r="J17" s="54">
        <f t="shared" si="3"/>
        <v>38807</v>
      </c>
      <c r="K17" s="54">
        <f t="shared" si="4"/>
        <v>38129</v>
      </c>
      <c r="L17" s="80">
        <f t="shared" si="17"/>
        <v>0</v>
      </c>
      <c r="M17" s="54">
        <f t="shared" si="6"/>
        <v>678</v>
      </c>
      <c r="N17" s="81">
        <f t="shared" si="15"/>
        <v>225674</v>
      </c>
      <c r="O17" s="75">
        <f>'[2]25841'!B28</f>
        <v>25836</v>
      </c>
      <c r="P17" s="54"/>
      <c r="Q17" s="74">
        <f t="shared" si="11"/>
        <v>0</v>
      </c>
      <c r="R17" s="74"/>
      <c r="S17" s="81">
        <f t="shared" si="16"/>
        <v>218860</v>
      </c>
      <c r="T17" s="81">
        <f t="shared" si="18"/>
        <v>0</v>
      </c>
      <c r="U17" s="77">
        <f>ROUND(E17*10.05,0)</f>
        <v>6814</v>
      </c>
    </row>
    <row r="18" spans="1:21" ht="45.75" customHeight="1" x14ac:dyDescent="0.25">
      <c r="A18" s="65" t="s">
        <v>2624</v>
      </c>
      <c r="B18" s="54">
        <f>'[2]25841'!E29</f>
        <v>129284</v>
      </c>
      <c r="C18" s="54">
        <f>'[2]25841'!F29</f>
        <v>127202</v>
      </c>
      <c r="D18" s="74">
        <f>'[2]25841'!G29</f>
        <v>2082</v>
      </c>
      <c r="E18" s="54">
        <f>'[2]25841'!H29</f>
        <v>0</v>
      </c>
      <c r="F18" s="54">
        <f t="shared" si="0"/>
        <v>129284</v>
      </c>
      <c r="G18" s="54">
        <f t="shared" ref="G18:G27" si="21">C18</f>
        <v>127202</v>
      </c>
      <c r="H18" s="74">
        <f t="shared" si="9"/>
        <v>2082</v>
      </c>
      <c r="I18" s="54">
        <f t="shared" si="2"/>
        <v>0</v>
      </c>
      <c r="J18" s="54">
        <f t="shared" ref="J18:J27" si="22">SUM(K18:M18)</f>
        <v>129284</v>
      </c>
      <c r="K18" s="54">
        <f t="shared" si="4"/>
        <v>127202</v>
      </c>
      <c r="L18" s="80">
        <f t="shared" si="17"/>
        <v>2082</v>
      </c>
      <c r="M18" s="54">
        <f t="shared" si="6"/>
        <v>0</v>
      </c>
      <c r="N18" s="81">
        <f t="shared" si="15"/>
        <v>737967</v>
      </c>
      <c r="O18" s="75">
        <f>'[2]25841'!B29</f>
        <v>25837</v>
      </c>
      <c r="P18" s="54"/>
      <c r="Q18" s="74"/>
      <c r="R18" s="74">
        <f t="shared" si="12"/>
        <v>0</v>
      </c>
      <c r="S18" s="81">
        <f t="shared" si="16"/>
        <v>730139</v>
      </c>
      <c r="T18" s="81">
        <f t="shared" si="18"/>
        <v>7828</v>
      </c>
      <c r="U18" s="81">
        <f t="shared" ref="U18:U27" si="23">ROUND(E18*10.05,0)</f>
        <v>0</v>
      </c>
    </row>
    <row r="19" spans="1:21" ht="43.5" customHeight="1" x14ac:dyDescent="0.25">
      <c r="A19" s="65" t="s">
        <v>2622</v>
      </c>
      <c r="B19" s="74">
        <f>'[2]25841'!E30</f>
        <v>49229</v>
      </c>
      <c r="C19" s="74">
        <f>'[2]25841'!F30</f>
        <v>49229</v>
      </c>
      <c r="D19" s="74">
        <f>'[2]25841'!G30</f>
        <v>0</v>
      </c>
      <c r="E19" s="74">
        <f>'[2]25841'!H30</f>
        <v>0</v>
      </c>
      <c r="F19" s="74">
        <f t="shared" si="0"/>
        <v>49229</v>
      </c>
      <c r="G19" s="74">
        <f t="shared" si="21"/>
        <v>49229</v>
      </c>
      <c r="H19" s="74">
        <f t="shared" si="9"/>
        <v>0</v>
      </c>
      <c r="I19" s="74">
        <f t="shared" si="2"/>
        <v>0</v>
      </c>
      <c r="J19" s="74">
        <f t="shared" si="22"/>
        <v>49229</v>
      </c>
      <c r="K19" s="74">
        <f t="shared" si="4"/>
        <v>49229</v>
      </c>
      <c r="L19" s="80">
        <f t="shared" si="17"/>
        <v>0</v>
      </c>
      <c r="M19" s="74">
        <f t="shared" si="6"/>
        <v>0</v>
      </c>
      <c r="N19" s="81">
        <f t="shared" si="15"/>
        <v>282574</v>
      </c>
      <c r="O19" s="75">
        <f>'[2]25841'!B30</f>
        <v>25838</v>
      </c>
      <c r="P19" s="74"/>
      <c r="Q19" s="74">
        <f t="shared" si="11"/>
        <v>0</v>
      </c>
      <c r="R19" s="74">
        <f t="shared" si="12"/>
        <v>0</v>
      </c>
      <c r="S19" s="81">
        <f t="shared" si="16"/>
        <v>282574</v>
      </c>
      <c r="T19" s="81">
        <f t="shared" si="18"/>
        <v>0</v>
      </c>
      <c r="U19" s="81">
        <f t="shared" si="23"/>
        <v>0</v>
      </c>
    </row>
    <row r="20" spans="1:21" ht="42" customHeight="1" x14ac:dyDescent="0.25">
      <c r="A20" s="65" t="s">
        <v>2788</v>
      </c>
      <c r="B20" s="74">
        <f>'[2]25841'!E31</f>
        <v>40807</v>
      </c>
      <c r="C20" s="74">
        <f>'[2]25841'!F31</f>
        <v>40807</v>
      </c>
      <c r="D20" s="74">
        <f>'[2]25841'!G31</f>
        <v>0</v>
      </c>
      <c r="E20" s="74">
        <f>'[2]25841'!H31</f>
        <v>0</v>
      </c>
      <c r="F20" s="74">
        <f t="shared" si="0"/>
        <v>40807</v>
      </c>
      <c r="G20" s="74">
        <f t="shared" si="21"/>
        <v>40807</v>
      </c>
      <c r="H20" s="74">
        <f t="shared" si="9"/>
        <v>0</v>
      </c>
      <c r="I20" s="74">
        <f t="shared" si="2"/>
        <v>0</v>
      </c>
      <c r="J20" s="74">
        <f t="shared" si="22"/>
        <v>40807</v>
      </c>
      <c r="K20" s="74">
        <f t="shared" si="4"/>
        <v>40807</v>
      </c>
      <c r="L20" s="80">
        <f t="shared" si="17"/>
        <v>0</v>
      </c>
      <c r="M20" s="74">
        <f t="shared" si="6"/>
        <v>0</v>
      </c>
      <c r="N20" s="81">
        <f t="shared" si="15"/>
        <v>234232</v>
      </c>
      <c r="O20" s="75">
        <f>'[2]25841'!B31</f>
        <v>25839</v>
      </c>
      <c r="P20" s="74"/>
      <c r="Q20" s="74"/>
      <c r="R20" s="74">
        <f t="shared" si="12"/>
        <v>0</v>
      </c>
      <c r="S20" s="81">
        <f t="shared" si="16"/>
        <v>234232</v>
      </c>
      <c r="T20" s="81">
        <f t="shared" si="18"/>
        <v>0</v>
      </c>
      <c r="U20" s="81">
        <f t="shared" si="23"/>
        <v>0</v>
      </c>
    </row>
    <row r="21" spans="1:21" ht="42.75" customHeight="1" x14ac:dyDescent="0.25">
      <c r="A21" s="65" t="s">
        <v>3053</v>
      </c>
      <c r="B21" s="74">
        <f>'[2]25841'!E32</f>
        <v>56766</v>
      </c>
      <c r="C21" s="74">
        <f>'[2]25841'!F32</f>
        <v>41432</v>
      </c>
      <c r="D21" s="74">
        <f>'[2]25841'!G32</f>
        <v>15334</v>
      </c>
      <c r="E21" s="74">
        <f>'[2]25841'!H32</f>
        <v>0</v>
      </c>
      <c r="F21" s="74">
        <f t="shared" si="0"/>
        <v>56766</v>
      </c>
      <c r="G21" s="74">
        <f t="shared" si="21"/>
        <v>41432</v>
      </c>
      <c r="H21" s="74">
        <f t="shared" si="9"/>
        <v>15334</v>
      </c>
      <c r="I21" s="74">
        <f t="shared" si="2"/>
        <v>0</v>
      </c>
      <c r="J21" s="74">
        <f t="shared" si="22"/>
        <v>56766</v>
      </c>
      <c r="K21" s="74">
        <f t="shared" si="4"/>
        <v>41432</v>
      </c>
      <c r="L21" s="80">
        <f t="shared" si="17"/>
        <v>15334</v>
      </c>
      <c r="M21" s="74">
        <f t="shared" si="6"/>
        <v>0</v>
      </c>
      <c r="N21" s="81">
        <f t="shared" si="15"/>
        <v>295476</v>
      </c>
      <c r="O21" s="75">
        <f>'[2]25841'!B32</f>
        <v>25840</v>
      </c>
      <c r="P21" s="74"/>
      <c r="Q21" s="74"/>
      <c r="R21" s="74">
        <f t="shared" si="12"/>
        <v>0</v>
      </c>
      <c r="S21" s="81">
        <f t="shared" si="16"/>
        <v>237820</v>
      </c>
      <c r="T21" s="81">
        <f t="shared" si="18"/>
        <v>57656</v>
      </c>
      <c r="U21" s="81">
        <f t="shared" si="23"/>
        <v>0</v>
      </c>
    </row>
    <row r="22" spans="1:21" ht="75" customHeight="1" x14ac:dyDescent="0.25">
      <c r="A22" s="65" t="s">
        <v>3093</v>
      </c>
      <c r="B22" s="74">
        <f>'[2]25841'!E33</f>
        <v>8762</v>
      </c>
      <c r="C22" s="74">
        <f>'[2]25841'!F33</f>
        <v>0</v>
      </c>
      <c r="D22" s="74">
        <f>'[2]25841'!G33</f>
        <v>0</v>
      </c>
      <c r="E22" s="74">
        <f>'[2]25841'!H33</f>
        <v>8762</v>
      </c>
      <c r="F22" s="74">
        <f t="shared" si="0"/>
        <v>8762</v>
      </c>
      <c r="G22" s="74">
        <f t="shared" si="21"/>
        <v>0</v>
      </c>
      <c r="H22" s="74">
        <f t="shared" si="9"/>
        <v>0</v>
      </c>
      <c r="I22" s="74">
        <f t="shared" si="2"/>
        <v>8762</v>
      </c>
      <c r="J22" s="74">
        <f t="shared" si="22"/>
        <v>8762</v>
      </c>
      <c r="K22" s="74">
        <f t="shared" si="4"/>
        <v>0</v>
      </c>
      <c r="L22" s="74">
        <f t="shared" si="10"/>
        <v>0</v>
      </c>
      <c r="M22" s="74">
        <f t="shared" si="6"/>
        <v>8762</v>
      </c>
      <c r="N22" s="81">
        <f t="shared" si="15"/>
        <v>88058</v>
      </c>
      <c r="O22" s="75">
        <f>'[2]25841'!B33</f>
        <v>25829</v>
      </c>
      <c r="P22" s="74"/>
      <c r="Q22" s="74">
        <f t="shared" si="11"/>
        <v>0</v>
      </c>
      <c r="R22" s="74"/>
      <c r="S22" s="81">
        <f t="shared" si="16"/>
        <v>0</v>
      </c>
      <c r="T22" s="81">
        <f t="shared" si="18"/>
        <v>0</v>
      </c>
      <c r="U22" s="81">
        <f t="shared" si="23"/>
        <v>88058</v>
      </c>
    </row>
    <row r="23" spans="1:21" ht="59.25" customHeight="1" x14ac:dyDescent="0.25">
      <c r="A23" s="65" t="s">
        <v>3095</v>
      </c>
      <c r="B23" s="74">
        <f>'[2]25841'!E34</f>
        <v>2792</v>
      </c>
      <c r="C23" s="74">
        <f>'[2]25841'!F34</f>
        <v>0</v>
      </c>
      <c r="D23" s="74">
        <f>'[2]25841'!G34</f>
        <v>0</v>
      </c>
      <c r="E23" s="74">
        <f>'[2]25841'!H34</f>
        <v>2792</v>
      </c>
      <c r="F23" s="74">
        <f t="shared" si="0"/>
        <v>2792</v>
      </c>
      <c r="G23" s="74">
        <f t="shared" si="21"/>
        <v>0</v>
      </c>
      <c r="H23" s="74">
        <f t="shared" si="9"/>
        <v>0</v>
      </c>
      <c r="I23" s="74">
        <f t="shared" si="2"/>
        <v>2792</v>
      </c>
      <c r="J23" s="74">
        <f t="shared" si="22"/>
        <v>2792</v>
      </c>
      <c r="K23" s="74">
        <f t="shared" si="4"/>
        <v>0</v>
      </c>
      <c r="L23" s="74">
        <f t="shared" si="10"/>
        <v>0</v>
      </c>
      <c r="M23" s="74">
        <f t="shared" si="6"/>
        <v>2792</v>
      </c>
      <c r="N23" s="81">
        <f t="shared" si="15"/>
        <v>28060</v>
      </c>
      <c r="O23" s="75">
        <f>'[2]25841'!B34</f>
        <v>25885</v>
      </c>
      <c r="P23" s="74"/>
      <c r="Q23" s="74">
        <f t="shared" si="11"/>
        <v>0</v>
      </c>
      <c r="R23" s="74"/>
      <c r="S23" s="81">
        <f t="shared" si="16"/>
        <v>0</v>
      </c>
      <c r="T23" s="81">
        <f t="shared" si="18"/>
        <v>0</v>
      </c>
      <c r="U23" s="81">
        <f t="shared" si="23"/>
        <v>28060</v>
      </c>
    </row>
    <row r="24" spans="1:21" ht="51" customHeight="1" x14ac:dyDescent="0.25">
      <c r="A24" s="65" t="s">
        <v>3132</v>
      </c>
      <c r="B24" s="74">
        <f>'[2]25841'!E35</f>
        <v>4549</v>
      </c>
      <c r="C24" s="74">
        <f>'[2]25841'!F35</f>
        <v>0</v>
      </c>
      <c r="D24" s="74">
        <f>'[2]25841'!G35</f>
        <v>0</v>
      </c>
      <c r="E24" s="74">
        <f>'[2]25841'!H35</f>
        <v>4549</v>
      </c>
      <c r="F24" s="74">
        <f t="shared" si="0"/>
        <v>4549</v>
      </c>
      <c r="G24" s="74">
        <f t="shared" si="21"/>
        <v>0</v>
      </c>
      <c r="H24" s="74">
        <f t="shared" si="9"/>
        <v>0</v>
      </c>
      <c r="I24" s="74">
        <f t="shared" si="2"/>
        <v>4549</v>
      </c>
      <c r="J24" s="74">
        <f t="shared" si="22"/>
        <v>4549</v>
      </c>
      <c r="K24" s="74">
        <f t="shared" si="4"/>
        <v>0</v>
      </c>
      <c r="L24" s="74">
        <f t="shared" si="10"/>
        <v>0</v>
      </c>
      <c r="M24" s="74">
        <f t="shared" si="6"/>
        <v>4549</v>
      </c>
      <c r="N24" s="81">
        <f t="shared" si="15"/>
        <v>45717</v>
      </c>
      <c r="O24" s="75">
        <f>'[2]25841'!B35</f>
        <v>25876</v>
      </c>
      <c r="P24" s="74"/>
      <c r="Q24" s="74">
        <f t="shared" si="11"/>
        <v>0</v>
      </c>
      <c r="R24" s="74"/>
      <c r="S24" s="81">
        <f t="shared" si="16"/>
        <v>0</v>
      </c>
      <c r="T24" s="81">
        <f t="shared" si="18"/>
        <v>0</v>
      </c>
      <c r="U24" s="81">
        <f t="shared" si="23"/>
        <v>45717</v>
      </c>
    </row>
    <row r="25" spans="1:21" ht="54.75" customHeight="1" x14ac:dyDescent="0.25">
      <c r="A25" s="65" t="s">
        <v>3159</v>
      </c>
      <c r="B25" s="74">
        <f>'[2]25841'!E36</f>
        <v>404</v>
      </c>
      <c r="C25" s="74">
        <f>'[2]25841'!F36</f>
        <v>0</v>
      </c>
      <c r="D25" s="74">
        <f>'[2]25841'!G36</f>
        <v>0</v>
      </c>
      <c r="E25" s="74">
        <f>'[2]25841'!H36</f>
        <v>404</v>
      </c>
      <c r="F25" s="74">
        <f t="shared" si="0"/>
        <v>404</v>
      </c>
      <c r="G25" s="74">
        <f t="shared" si="21"/>
        <v>0</v>
      </c>
      <c r="H25" s="74">
        <f t="shared" si="9"/>
        <v>0</v>
      </c>
      <c r="I25" s="74">
        <f t="shared" si="2"/>
        <v>404</v>
      </c>
      <c r="J25" s="74">
        <f t="shared" si="22"/>
        <v>404</v>
      </c>
      <c r="K25" s="74">
        <f t="shared" si="4"/>
        <v>0</v>
      </c>
      <c r="L25" s="74">
        <f t="shared" si="10"/>
        <v>0</v>
      </c>
      <c r="M25" s="74">
        <f t="shared" si="6"/>
        <v>404</v>
      </c>
      <c r="N25" s="81">
        <f t="shared" si="15"/>
        <v>4060</v>
      </c>
      <c r="O25" s="75">
        <f>'[2]25841'!B36</f>
        <v>25875</v>
      </c>
      <c r="P25" s="74"/>
      <c r="Q25" s="74">
        <f t="shared" si="11"/>
        <v>0</v>
      </c>
      <c r="R25" s="74"/>
      <c r="S25" s="81">
        <f t="shared" si="16"/>
        <v>0</v>
      </c>
      <c r="T25" s="81">
        <f t="shared" si="18"/>
        <v>0</v>
      </c>
      <c r="U25" s="81">
        <f t="shared" si="23"/>
        <v>4060</v>
      </c>
    </row>
    <row r="26" spans="1:21" ht="63.75" customHeight="1" x14ac:dyDescent="0.25">
      <c r="A26" s="65" t="s">
        <v>3162</v>
      </c>
      <c r="B26" s="74">
        <f>'[2]25841'!E37</f>
        <v>2595</v>
      </c>
      <c r="C26" s="74">
        <f>'[2]25841'!F37</f>
        <v>0</v>
      </c>
      <c r="D26" s="74">
        <f>'[2]25841'!G37</f>
        <v>0</v>
      </c>
      <c r="E26" s="74">
        <f>'[2]25841'!H37</f>
        <v>2595</v>
      </c>
      <c r="F26" s="74">
        <f t="shared" si="0"/>
        <v>2595</v>
      </c>
      <c r="G26" s="74">
        <f t="shared" si="21"/>
        <v>0</v>
      </c>
      <c r="H26" s="74">
        <f t="shared" si="9"/>
        <v>0</v>
      </c>
      <c r="I26" s="74">
        <f t="shared" si="2"/>
        <v>2595</v>
      </c>
      <c r="J26" s="74">
        <f t="shared" si="22"/>
        <v>2595</v>
      </c>
      <c r="K26" s="74">
        <f t="shared" si="4"/>
        <v>0</v>
      </c>
      <c r="L26" s="74">
        <f t="shared" si="10"/>
        <v>0</v>
      </c>
      <c r="M26" s="74">
        <f t="shared" si="6"/>
        <v>2595</v>
      </c>
      <c r="N26" s="81">
        <f t="shared" si="15"/>
        <v>26080</v>
      </c>
      <c r="O26" s="75">
        <f>'[2]25841'!B37</f>
        <v>25874</v>
      </c>
      <c r="P26" s="74"/>
      <c r="Q26" s="74">
        <f t="shared" si="11"/>
        <v>0</v>
      </c>
      <c r="R26" s="74"/>
      <c r="S26" s="81">
        <f t="shared" si="16"/>
        <v>0</v>
      </c>
      <c r="T26" s="81">
        <f t="shared" si="18"/>
        <v>0</v>
      </c>
      <c r="U26" s="81">
        <f t="shared" si="23"/>
        <v>26080</v>
      </c>
    </row>
    <row r="27" spans="1:21" ht="58.5" customHeight="1" x14ac:dyDescent="0.25">
      <c r="A27" s="65" t="s">
        <v>3194</v>
      </c>
      <c r="B27" s="74">
        <f>'[2]25841'!E38</f>
        <v>2194</v>
      </c>
      <c r="C27" s="74">
        <f>'[2]25841'!F38</f>
        <v>0</v>
      </c>
      <c r="D27" s="74">
        <f>'[2]25841'!G38</f>
        <v>0</v>
      </c>
      <c r="E27" s="74">
        <f>'[2]25841'!H38</f>
        <v>2194</v>
      </c>
      <c r="F27" s="74">
        <f t="shared" si="0"/>
        <v>2194</v>
      </c>
      <c r="G27" s="74">
        <f t="shared" si="21"/>
        <v>0</v>
      </c>
      <c r="H27" s="74">
        <f t="shared" si="9"/>
        <v>0</v>
      </c>
      <c r="I27" s="74">
        <f t="shared" si="2"/>
        <v>2194</v>
      </c>
      <c r="J27" s="74">
        <f t="shared" si="22"/>
        <v>2194</v>
      </c>
      <c r="K27" s="74">
        <f t="shared" si="4"/>
        <v>0</v>
      </c>
      <c r="L27" s="74">
        <f t="shared" si="10"/>
        <v>0</v>
      </c>
      <c r="M27" s="74">
        <f t="shared" si="6"/>
        <v>2194</v>
      </c>
      <c r="N27" s="81">
        <f t="shared" si="15"/>
        <v>22050</v>
      </c>
      <c r="O27" s="75">
        <f>'[2]25841'!B38</f>
        <v>25886</v>
      </c>
      <c r="P27" s="74"/>
      <c r="Q27" s="74">
        <f t="shared" si="11"/>
        <v>0</v>
      </c>
      <c r="R27" s="74"/>
      <c r="S27" s="81">
        <f t="shared" si="16"/>
        <v>0</v>
      </c>
      <c r="T27" s="81">
        <f t="shared" si="18"/>
        <v>0</v>
      </c>
      <c r="U27" s="81">
        <f t="shared" si="23"/>
        <v>22050</v>
      </c>
    </row>
    <row r="28" spans="1:21" s="18" customFormat="1" ht="42" customHeight="1" x14ac:dyDescent="0.25">
      <c r="A28" s="22" t="s">
        <v>53</v>
      </c>
      <c r="B28" s="19">
        <f t="shared" ref="B28:M28" si="24">SUM(B7:B27)</f>
        <v>6319557</v>
      </c>
      <c r="C28" s="19">
        <f t="shared" si="24"/>
        <v>6106772</v>
      </c>
      <c r="D28" s="19">
        <f t="shared" si="24"/>
        <v>190811</v>
      </c>
      <c r="E28" s="19">
        <f t="shared" si="24"/>
        <v>21974</v>
      </c>
      <c r="F28" s="19">
        <f t="shared" si="24"/>
        <v>6319557</v>
      </c>
      <c r="G28" s="19">
        <f t="shared" si="24"/>
        <v>6106772</v>
      </c>
      <c r="H28" s="19">
        <f t="shared" si="24"/>
        <v>190811</v>
      </c>
      <c r="I28" s="19">
        <f t="shared" si="24"/>
        <v>21974</v>
      </c>
      <c r="J28" s="19">
        <f t="shared" si="24"/>
        <v>6319557</v>
      </c>
      <c r="K28" s="19">
        <f t="shared" si="24"/>
        <v>6106772</v>
      </c>
      <c r="L28" s="19">
        <f t="shared" si="24"/>
        <v>190811</v>
      </c>
      <c r="M28" s="19">
        <f t="shared" si="24"/>
        <v>21974</v>
      </c>
      <c r="N28" s="19">
        <f>SUM(P28:U28)</f>
        <v>35991159</v>
      </c>
      <c r="O28" s="19"/>
      <c r="P28" s="19">
        <f>SUM(P7:P27)</f>
        <v>16746249</v>
      </c>
      <c r="Q28" s="19">
        <f>SUM(Q7:Q27)</f>
        <v>0</v>
      </c>
      <c r="R28" s="19">
        <f>SUM(R7:R18)</f>
        <v>0</v>
      </c>
      <c r="S28" s="19">
        <f>SUM(S7:S27)</f>
        <v>18306622</v>
      </c>
      <c r="T28" s="19">
        <f>SUM(T7:T27)</f>
        <v>717449</v>
      </c>
      <c r="U28" s="19">
        <f>SUM(U7:U27)</f>
        <v>220839</v>
      </c>
    </row>
    <row r="29" spans="1:21" s="18" customFormat="1" ht="34.5" customHeight="1" x14ac:dyDescent="0.25">
      <c r="A29" s="20" t="s">
        <v>296</v>
      </c>
      <c r="B29" s="19"/>
      <c r="C29" s="19"/>
      <c r="D29" s="19"/>
      <c r="E29" s="19"/>
      <c r="F29" s="19"/>
      <c r="G29" s="19"/>
      <c r="H29" s="19"/>
      <c r="I29" s="19"/>
      <c r="J29" s="19"/>
      <c r="K29" s="19"/>
      <c r="L29" s="19"/>
      <c r="M29" s="19"/>
      <c r="N29" s="19">
        <f>P28+S29+T29+U29</f>
        <v>37011139</v>
      </c>
      <c r="O29" s="19"/>
      <c r="P29" s="19"/>
      <c r="Q29" s="19"/>
      <c r="R29" s="19"/>
      <c r="S29" s="19">
        <f>ROUND(S28*1.053,0)</f>
        <v>19276873</v>
      </c>
      <c r="T29" s="19">
        <f>ROUND(T28*1.053,0)</f>
        <v>755474</v>
      </c>
      <c r="U29" s="19">
        <f>ROUND(U28*1.053,0)</f>
        <v>232543</v>
      </c>
    </row>
    <row r="30" spans="1:21" ht="31.5" customHeight="1" x14ac:dyDescent="0.25">
      <c r="A30" s="21" t="s">
        <v>24</v>
      </c>
      <c r="B30" s="54"/>
      <c r="C30" s="54"/>
      <c r="D30" s="54"/>
      <c r="E30" s="54"/>
      <c r="F30" s="54"/>
      <c r="G30" s="54"/>
      <c r="H30" s="54"/>
      <c r="I30" s="54"/>
      <c r="J30" s="54"/>
      <c r="K30" s="54"/>
      <c r="L30" s="54"/>
      <c r="M30" s="54"/>
      <c r="N30" s="54">
        <f>SUM(P30:U30)</f>
        <v>6662005.0200000005</v>
      </c>
      <c r="O30" s="63"/>
      <c r="P30" s="54">
        <f>ROUND(P28*18%,2)</f>
        <v>3014324.82</v>
      </c>
      <c r="Q30" s="54"/>
      <c r="R30" s="54"/>
      <c r="S30" s="77">
        <f>ROUND(S29*18%,2)</f>
        <v>3469837.14</v>
      </c>
      <c r="T30" s="77">
        <f>ROUND(T29*18%,2)</f>
        <v>135985.32</v>
      </c>
      <c r="U30" s="77">
        <f>ROUND(U29*18%,2)</f>
        <v>41857.74</v>
      </c>
    </row>
    <row r="31" spans="1:21" s="18" customFormat="1" ht="36" customHeight="1" x14ac:dyDescent="0.25">
      <c r="A31" s="20" t="s">
        <v>52</v>
      </c>
      <c r="B31" s="19"/>
      <c r="C31" s="19"/>
      <c r="D31" s="19"/>
      <c r="E31" s="19"/>
      <c r="F31" s="19"/>
      <c r="G31" s="19"/>
      <c r="H31" s="19"/>
      <c r="I31" s="19"/>
      <c r="J31" s="19"/>
      <c r="K31" s="19"/>
      <c r="L31" s="19"/>
      <c r="M31" s="19"/>
      <c r="N31" s="19">
        <f>SUM(P31:U31)</f>
        <v>43673144.020000003</v>
      </c>
      <c r="O31" s="19"/>
      <c r="P31" s="19">
        <f>SUM(P28:P30)</f>
        <v>19760573.82</v>
      </c>
      <c r="Q31" s="19"/>
      <c r="R31" s="19"/>
      <c r="S31" s="19">
        <f>SUM(S29:S30)</f>
        <v>22746710.140000001</v>
      </c>
      <c r="T31" s="19">
        <f>SUM(T29:T30)</f>
        <v>891459.32000000007</v>
      </c>
      <c r="U31" s="19">
        <f>SUM(U29:U30)</f>
        <v>274400.74</v>
      </c>
    </row>
    <row r="32" spans="1:21" ht="20.25" customHeight="1" x14ac:dyDescent="0.25">
      <c r="P32" s="17">
        <v>60000000</v>
      </c>
      <c r="T32" s="16"/>
    </row>
    <row r="33" spans="1:21" ht="24.95" customHeight="1" x14ac:dyDescent="0.25">
      <c r="A33" s="225" t="s">
        <v>51</v>
      </c>
      <c r="B33" s="225"/>
      <c r="C33" s="225"/>
      <c r="D33" s="225"/>
      <c r="E33" s="225"/>
      <c r="F33" s="225"/>
      <c r="G33" s="225"/>
      <c r="H33" s="225"/>
      <c r="I33" s="225"/>
      <c r="J33" s="225"/>
      <c r="K33" s="225"/>
      <c r="L33" s="225"/>
      <c r="M33" s="225"/>
      <c r="N33" s="225"/>
      <c r="O33" s="225"/>
      <c r="P33" s="225"/>
      <c r="Q33" s="15">
        <f>P32-P31</f>
        <v>40239426.18</v>
      </c>
      <c r="R33" s="56"/>
      <c r="S33" s="12"/>
      <c r="T33" s="83"/>
    </row>
    <row r="34" spans="1:21" ht="24.95" customHeight="1" x14ac:dyDescent="0.25">
      <c r="A34" s="225" t="s">
        <v>965</v>
      </c>
      <c r="B34" s="225"/>
      <c r="C34" s="225"/>
      <c r="D34" s="225"/>
      <c r="E34" s="225"/>
      <c r="F34" s="225"/>
      <c r="G34" s="225"/>
      <c r="H34" s="225"/>
      <c r="I34" s="225"/>
      <c r="J34" s="225"/>
      <c r="K34" s="225"/>
      <c r="L34" s="225"/>
      <c r="M34" s="225"/>
      <c r="N34" s="225"/>
      <c r="O34" s="225"/>
      <c r="P34" s="225"/>
      <c r="Q34" s="56"/>
      <c r="R34" s="56"/>
      <c r="S34" s="82"/>
      <c r="T34" s="12"/>
    </row>
    <row r="35" spans="1:21" ht="20.25" customHeight="1" x14ac:dyDescent="0.25">
      <c r="A35" s="222" t="s">
        <v>966</v>
      </c>
      <c r="B35" s="222"/>
      <c r="C35" s="222"/>
      <c r="D35" s="222"/>
      <c r="E35" s="222"/>
      <c r="F35" s="222"/>
      <c r="G35" s="222"/>
      <c r="H35" s="222"/>
      <c r="I35" s="222"/>
      <c r="J35" s="222"/>
      <c r="K35" s="222"/>
      <c r="L35" s="222"/>
      <c r="M35" s="222"/>
    </row>
    <row r="36" spans="1:21" ht="20.25" customHeight="1" x14ac:dyDescent="0.25">
      <c r="A36" s="222" t="s">
        <v>967</v>
      </c>
      <c r="B36" s="222"/>
      <c r="C36" s="222"/>
      <c r="D36" s="222"/>
      <c r="E36" s="222"/>
      <c r="F36" s="222"/>
      <c r="G36" s="222"/>
      <c r="H36" s="222"/>
      <c r="I36" s="222"/>
      <c r="J36" s="222"/>
      <c r="K36" s="222"/>
      <c r="L36" s="222"/>
      <c r="M36" s="222"/>
      <c r="N36" s="151"/>
      <c r="O36" s="151"/>
      <c r="P36" s="151"/>
      <c r="Q36" s="151"/>
      <c r="R36" s="151"/>
    </row>
    <row r="37" spans="1:21" ht="20.25" customHeight="1" x14ac:dyDescent="0.25">
      <c r="A37" s="222" t="s">
        <v>968</v>
      </c>
      <c r="B37" s="222"/>
      <c r="C37" s="222"/>
      <c r="D37" s="222"/>
      <c r="E37" s="222"/>
      <c r="F37" s="222"/>
      <c r="G37" s="222"/>
      <c r="H37" s="222"/>
      <c r="I37" s="222"/>
      <c r="J37" s="222"/>
      <c r="K37" s="222"/>
      <c r="L37" s="222"/>
      <c r="M37" s="222"/>
      <c r="N37" s="222"/>
      <c r="O37" s="222"/>
      <c r="P37" s="222"/>
      <c r="Q37" s="222"/>
      <c r="R37" s="222"/>
      <c r="S37" s="222"/>
      <c r="T37" s="222"/>
      <c r="U37" s="222"/>
    </row>
    <row r="38" spans="1:21" ht="12.75" customHeight="1" x14ac:dyDescent="0.25">
      <c r="B38" s="76"/>
      <c r="C38" s="76"/>
      <c r="D38" s="76"/>
      <c r="E38" s="76"/>
      <c r="F38" s="76"/>
      <c r="G38" s="76"/>
      <c r="H38" s="76"/>
      <c r="I38" s="76"/>
      <c r="J38" s="76"/>
      <c r="K38" s="76"/>
      <c r="L38" s="76"/>
      <c r="M38" s="76"/>
      <c r="N38" s="76"/>
      <c r="O38" s="76"/>
      <c r="P38" s="76"/>
      <c r="Q38" s="76"/>
      <c r="R38" s="76"/>
    </row>
    <row r="39" spans="1:21" s="53" customFormat="1" ht="18.75" customHeight="1" x14ac:dyDescent="0.3">
      <c r="A39" s="223" t="s">
        <v>71</v>
      </c>
      <c r="B39" s="223"/>
      <c r="C39" s="223"/>
      <c r="O39" s="14"/>
      <c r="P39" s="14"/>
      <c r="Q39" s="14"/>
      <c r="R39" s="14"/>
    </row>
    <row r="40" spans="1:21" s="53" customFormat="1" ht="18.75" customHeight="1" x14ac:dyDescent="0.3">
      <c r="A40" s="223" t="s">
        <v>21</v>
      </c>
      <c r="B40" s="223"/>
      <c r="C40" s="223"/>
      <c r="G40" s="58"/>
      <c r="H40" s="233" t="s">
        <v>303</v>
      </c>
      <c r="I40" s="233"/>
      <c r="J40" s="58"/>
      <c r="O40" s="62"/>
      <c r="P40" s="14"/>
      <c r="Q40" s="14"/>
      <c r="R40" s="14"/>
    </row>
    <row r="41" spans="1:21" ht="41.25" customHeight="1" x14ac:dyDescent="0.25">
      <c r="H41" s="231"/>
      <c r="I41" s="231"/>
    </row>
    <row r="42" spans="1:21" s="53" customFormat="1" ht="19.5" customHeight="1" x14ac:dyDescent="0.3">
      <c r="A42" s="223" t="s">
        <v>969</v>
      </c>
      <c r="B42" s="223"/>
      <c r="C42" s="67"/>
      <c r="D42" s="67"/>
      <c r="E42" s="67"/>
      <c r="F42" s="67"/>
      <c r="G42" s="67"/>
      <c r="H42" s="232" t="s">
        <v>304</v>
      </c>
      <c r="I42" s="232"/>
      <c r="J42" s="67"/>
      <c r="K42" s="67"/>
      <c r="L42" s="67"/>
      <c r="M42" s="67"/>
      <c r="N42" s="67"/>
      <c r="O42" s="67"/>
      <c r="P42" s="67"/>
      <c r="Q42" s="67"/>
      <c r="R42" s="67"/>
    </row>
    <row r="43" spans="1:21" ht="45.75" customHeight="1" x14ac:dyDescent="0.25">
      <c r="H43" s="231"/>
      <c r="I43" s="231"/>
    </row>
    <row r="44" spans="1:21" s="53" customFormat="1" ht="20.25" x14ac:dyDescent="0.3">
      <c r="A44" s="216" t="s">
        <v>85</v>
      </c>
      <c r="B44" s="14"/>
      <c r="C44" s="14"/>
      <c r="D44" s="14"/>
      <c r="E44" s="14"/>
      <c r="F44" s="14"/>
      <c r="G44" s="14"/>
      <c r="H44" s="217" t="s">
        <v>86</v>
      </c>
      <c r="I44" s="14"/>
      <c r="J44" s="14"/>
      <c r="K44" s="14"/>
      <c r="L44" s="14"/>
      <c r="M44" s="14"/>
      <c r="N44" s="14"/>
      <c r="O44" s="14"/>
      <c r="P44" s="14"/>
      <c r="Q44" s="14"/>
      <c r="R44" s="14"/>
    </row>
    <row r="46" spans="1:21" x14ac:dyDescent="0.25">
      <c r="M46" s="57" t="s">
        <v>47</v>
      </c>
    </row>
  </sheetData>
  <mergeCells count="23">
    <mergeCell ref="H41:I41"/>
    <mergeCell ref="H42:I42"/>
    <mergeCell ref="H43:I43"/>
    <mergeCell ref="A42:B42"/>
    <mergeCell ref="A40:C40"/>
    <mergeCell ref="H40:I40"/>
    <mergeCell ref="A1:R1"/>
    <mergeCell ref="A2:R2"/>
    <mergeCell ref="A3:P3"/>
    <mergeCell ref="A4:A5"/>
    <mergeCell ref="B4:E4"/>
    <mergeCell ref="F4:I4"/>
    <mergeCell ref="P4:R4"/>
    <mergeCell ref="O4:O5"/>
    <mergeCell ref="J4:M4"/>
    <mergeCell ref="S4:U4"/>
    <mergeCell ref="A37:U37"/>
    <mergeCell ref="A39:C39"/>
    <mergeCell ref="N4:N5"/>
    <mergeCell ref="A33:P33"/>
    <mergeCell ref="A34:P34"/>
    <mergeCell ref="A35:M35"/>
    <mergeCell ref="A36:M36"/>
  </mergeCells>
  <pageMargins left="0.39370078740157483" right="0.19685039370078741" top="0.19685039370078741" bottom="0" header="0.31496062992125984" footer="0.31496062992125984"/>
  <pageSetup paperSize="9" scale="47"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39"/>
  <sheetViews>
    <sheetView topLeftCell="A31" workbookViewId="0">
      <selection activeCell="A31" sqref="A31:I31"/>
    </sheetView>
  </sheetViews>
  <sheetFormatPr defaultColWidth="9.140625" defaultRowHeight="15" x14ac:dyDescent="0.25"/>
  <cols>
    <col min="1" max="1" width="9.5703125" style="27" customWidth="1"/>
    <col min="2" max="2" width="7.42578125" style="27" customWidth="1"/>
    <col min="3" max="3" width="23" style="27" customWidth="1"/>
    <col min="4" max="4" width="9.140625" style="27"/>
    <col min="5" max="5" width="12.28515625" style="27" customWidth="1"/>
    <col min="6" max="6" width="19.85546875" style="27" customWidth="1"/>
    <col min="7" max="7" width="18" style="27" customWidth="1"/>
    <col min="8" max="11" width="9.140625" style="27"/>
    <col min="12" max="12" width="12.7109375" style="27" bestFit="1" customWidth="1"/>
    <col min="13" max="16384" width="9.140625" style="27"/>
  </cols>
  <sheetData>
    <row r="1" spans="1:9" ht="15.75" x14ac:dyDescent="0.25">
      <c r="G1" s="40"/>
    </row>
    <row r="2" spans="1:9" ht="15.75" x14ac:dyDescent="0.25">
      <c r="G2" s="40"/>
    </row>
    <row r="3" spans="1:9" ht="15.75" x14ac:dyDescent="0.25">
      <c r="G3" s="40"/>
    </row>
    <row r="4" spans="1:9" ht="15.75" x14ac:dyDescent="0.25">
      <c r="G4" s="40"/>
    </row>
    <row r="5" spans="1:9" ht="15.75" x14ac:dyDescent="0.25">
      <c r="G5" s="36"/>
    </row>
    <row r="6" spans="1:9" ht="15.75" x14ac:dyDescent="0.25">
      <c r="G6" s="36"/>
    </row>
    <row r="7" spans="1:9" ht="15.75" x14ac:dyDescent="0.25">
      <c r="G7" s="36"/>
    </row>
    <row r="8" spans="1:9" ht="18.75" x14ac:dyDescent="0.3">
      <c r="A8" s="254" t="s">
        <v>69</v>
      </c>
      <c r="B8" s="254"/>
      <c r="C8" s="254"/>
      <c r="D8" s="254"/>
      <c r="E8" s="254"/>
      <c r="F8" s="254"/>
      <c r="G8" s="254"/>
      <c r="H8" s="254"/>
      <c r="I8" s="254"/>
    </row>
    <row r="9" spans="1:9" ht="63" customHeight="1" x14ac:dyDescent="0.25">
      <c r="A9" s="255" t="s">
        <v>300</v>
      </c>
      <c r="B9" s="255"/>
      <c r="C9" s="255"/>
      <c r="D9" s="255"/>
      <c r="E9" s="255"/>
      <c r="F9" s="255"/>
      <c r="G9" s="255"/>
      <c r="H9" s="255"/>
      <c r="I9" s="255"/>
    </row>
    <row r="10" spans="1:9" ht="18.75" x14ac:dyDescent="0.3">
      <c r="A10" s="254" t="s">
        <v>305</v>
      </c>
      <c r="B10" s="254"/>
      <c r="C10" s="254"/>
      <c r="D10" s="254"/>
      <c r="E10" s="254"/>
      <c r="F10" s="254"/>
      <c r="G10" s="254"/>
      <c r="H10" s="254"/>
      <c r="I10" s="254"/>
    </row>
    <row r="11" spans="1:9" ht="15.75" x14ac:dyDescent="0.25">
      <c r="A11" s="260"/>
      <c r="B11" s="260"/>
      <c r="C11" s="260"/>
      <c r="D11" s="260"/>
      <c r="E11" s="260"/>
      <c r="F11" s="260"/>
      <c r="G11" s="260"/>
    </row>
    <row r="12" spans="1:9" ht="15.75" x14ac:dyDescent="0.25">
      <c r="A12" s="263" t="s">
        <v>298</v>
      </c>
      <c r="B12" s="263"/>
      <c r="C12" s="263"/>
      <c r="D12" s="263"/>
      <c r="E12" s="263"/>
      <c r="F12" s="28"/>
      <c r="G12" s="28"/>
    </row>
    <row r="13" spans="1:9" ht="15.75" x14ac:dyDescent="0.25">
      <c r="A13" s="28"/>
      <c r="B13" s="28"/>
      <c r="C13" s="28"/>
      <c r="D13" s="28"/>
      <c r="E13" s="28"/>
      <c r="F13" s="237" t="s">
        <v>68</v>
      </c>
      <c r="G13" s="237"/>
      <c r="H13" s="237"/>
      <c r="I13" s="237"/>
    </row>
    <row r="14" spans="1:9" ht="12.75" customHeight="1" x14ac:dyDescent="0.25">
      <c r="A14" s="242" t="s">
        <v>67</v>
      </c>
      <c r="B14" s="243"/>
      <c r="C14" s="257" t="s">
        <v>66</v>
      </c>
      <c r="D14" s="242" t="s">
        <v>65</v>
      </c>
      <c r="E14" s="243"/>
      <c r="F14" s="257" t="s">
        <v>64</v>
      </c>
      <c r="G14" s="238" t="s">
        <v>63</v>
      </c>
      <c r="H14" s="238"/>
      <c r="I14" s="238"/>
    </row>
    <row r="15" spans="1:9" ht="31.5" customHeight="1" x14ac:dyDescent="0.25">
      <c r="A15" s="244"/>
      <c r="B15" s="245"/>
      <c r="C15" s="258"/>
      <c r="D15" s="244"/>
      <c r="E15" s="245"/>
      <c r="F15" s="258"/>
      <c r="G15" s="238"/>
      <c r="H15" s="238"/>
      <c r="I15" s="238"/>
    </row>
    <row r="16" spans="1:9" ht="13.9" customHeight="1" x14ac:dyDescent="0.25">
      <c r="A16" s="244"/>
      <c r="B16" s="245"/>
      <c r="C16" s="258"/>
      <c r="D16" s="244"/>
      <c r="E16" s="245"/>
      <c r="F16" s="258"/>
      <c r="G16" s="238"/>
      <c r="H16" s="238"/>
      <c r="I16" s="238"/>
    </row>
    <row r="17" spans="1:12" x14ac:dyDescent="0.25">
      <c r="A17" s="244"/>
      <c r="B17" s="245"/>
      <c r="C17" s="258"/>
      <c r="D17" s="244"/>
      <c r="E17" s="245"/>
      <c r="F17" s="258"/>
      <c r="G17" s="256" t="s">
        <v>295</v>
      </c>
      <c r="H17" s="235" t="s">
        <v>970</v>
      </c>
      <c r="I17" s="235"/>
    </row>
    <row r="18" spans="1:12" x14ac:dyDescent="0.25">
      <c r="A18" s="244"/>
      <c r="B18" s="245"/>
      <c r="C18" s="258"/>
      <c r="D18" s="244"/>
      <c r="E18" s="245"/>
      <c r="F18" s="258"/>
      <c r="G18" s="256"/>
      <c r="H18" s="235"/>
      <c r="I18" s="235"/>
    </row>
    <row r="19" spans="1:12" x14ac:dyDescent="0.25">
      <c r="A19" s="244"/>
      <c r="B19" s="245"/>
      <c r="C19" s="258"/>
      <c r="D19" s="244"/>
      <c r="E19" s="245"/>
      <c r="F19" s="258"/>
      <c r="G19" s="256"/>
      <c r="H19" s="235"/>
      <c r="I19" s="235"/>
    </row>
    <row r="20" spans="1:12" x14ac:dyDescent="0.25">
      <c r="A20" s="244"/>
      <c r="B20" s="245"/>
      <c r="C20" s="259"/>
      <c r="D20" s="244"/>
      <c r="E20" s="245"/>
      <c r="F20" s="259"/>
      <c r="G20" s="256"/>
      <c r="H20" s="235"/>
      <c r="I20" s="235"/>
    </row>
    <row r="21" spans="1:12" ht="15.75" x14ac:dyDescent="0.25">
      <c r="A21" s="261">
        <v>1</v>
      </c>
      <c r="B21" s="262"/>
      <c r="C21" s="35">
        <v>2</v>
      </c>
      <c r="D21" s="261">
        <v>3</v>
      </c>
      <c r="E21" s="262"/>
      <c r="F21" s="35">
        <v>4</v>
      </c>
      <c r="G21" s="34">
        <v>5</v>
      </c>
      <c r="H21" s="239">
        <v>6</v>
      </c>
      <c r="I21" s="239"/>
    </row>
    <row r="22" spans="1:12" ht="32.25" customHeight="1" x14ac:dyDescent="0.25">
      <c r="A22" s="252" t="s">
        <v>56</v>
      </c>
      <c r="B22" s="253"/>
      <c r="C22" s="31">
        <f>СМР!$C$28</f>
        <v>6106772</v>
      </c>
      <c r="D22" s="240">
        <f t="shared" ref="D22:D24" si="0">F22</f>
        <v>36023122</v>
      </c>
      <c r="E22" s="241"/>
      <c r="F22" s="31">
        <f>G22+H22</f>
        <v>36023122</v>
      </c>
      <c r="G22" s="78">
        <f>СМР!$P$28</f>
        <v>16746249</v>
      </c>
      <c r="H22" s="234">
        <f>СМР!S29</f>
        <v>19276873</v>
      </c>
      <c r="I22" s="235"/>
    </row>
    <row r="23" spans="1:12" ht="32.25" customHeight="1" x14ac:dyDescent="0.25">
      <c r="A23" s="252" t="s">
        <v>55</v>
      </c>
      <c r="B23" s="253"/>
      <c r="C23" s="31">
        <f>СМР!$D$28</f>
        <v>190811</v>
      </c>
      <c r="D23" s="240">
        <f t="shared" si="0"/>
        <v>755474</v>
      </c>
      <c r="E23" s="241"/>
      <c r="F23" s="31">
        <f>H23</f>
        <v>755474</v>
      </c>
      <c r="G23" s="78">
        <v>0</v>
      </c>
      <c r="H23" s="234">
        <f>СМР!T29</f>
        <v>755474</v>
      </c>
      <c r="I23" s="235"/>
    </row>
    <row r="24" spans="1:12" ht="32.25" customHeight="1" x14ac:dyDescent="0.25">
      <c r="A24" s="252" t="s">
        <v>62</v>
      </c>
      <c r="B24" s="253"/>
      <c r="C24" s="31">
        <f>СМР!$E$28</f>
        <v>21974</v>
      </c>
      <c r="D24" s="240">
        <f t="shared" si="0"/>
        <v>0</v>
      </c>
      <c r="E24" s="241"/>
      <c r="F24" s="31">
        <f t="shared" ref="F24" si="1">G24</f>
        <v>0</v>
      </c>
      <c r="G24" s="78">
        <v>0</v>
      </c>
      <c r="H24" s="234">
        <v>232543</v>
      </c>
      <c r="I24" s="234"/>
    </row>
    <row r="25" spans="1:12" ht="21.75" customHeight="1" x14ac:dyDescent="0.25">
      <c r="A25" s="251" t="s">
        <v>52</v>
      </c>
      <c r="B25" s="251"/>
      <c r="C25" s="33">
        <f>SUM(C22:C24)</f>
        <v>6319557</v>
      </c>
      <c r="D25" s="240">
        <f>СМР!N29</f>
        <v>37011139</v>
      </c>
      <c r="E25" s="241"/>
      <c r="F25" s="31">
        <f>SUM(G25:I25)</f>
        <v>37011139</v>
      </c>
      <c r="G25" s="78">
        <f>SUM(G22:G24)</f>
        <v>16746249</v>
      </c>
      <c r="H25" s="234">
        <f>SUM(H22:I24)</f>
        <v>20264890</v>
      </c>
      <c r="I25" s="235"/>
      <c r="L25" s="79"/>
    </row>
    <row r="26" spans="1:12" ht="22.5" customHeight="1" x14ac:dyDescent="0.25">
      <c r="A26" s="249" t="s">
        <v>61</v>
      </c>
      <c r="B26" s="250"/>
      <c r="C26" s="32"/>
      <c r="D26" s="240">
        <f>СМР!N30</f>
        <v>6662005.0200000005</v>
      </c>
      <c r="E26" s="241"/>
      <c r="F26" s="31">
        <f>SUM(G26:I26)</f>
        <v>6662005.0199999996</v>
      </c>
      <c r="G26" s="78">
        <f>СМР!P30+СМР!Q30</f>
        <v>3014324.82</v>
      </c>
      <c r="H26" s="234">
        <f>ROUND(H25*18%,2)</f>
        <v>3647680.2</v>
      </c>
      <c r="I26" s="235"/>
    </row>
    <row r="27" spans="1:12" ht="21" customHeight="1" x14ac:dyDescent="0.25">
      <c r="A27" s="247" t="s">
        <v>60</v>
      </c>
      <c r="B27" s="247"/>
      <c r="C27" s="30"/>
      <c r="D27" s="248">
        <f>СМР!N31</f>
        <v>43673144.020000003</v>
      </c>
      <c r="E27" s="248"/>
      <c r="F27" s="150">
        <f>SUM(G27:I27)</f>
        <v>43673144.019999996</v>
      </c>
      <c r="G27" s="78">
        <f>СМР!P31+СМР!Q31</f>
        <v>19760573.82</v>
      </c>
      <c r="H27" s="234">
        <f>SUM(H25:I26)</f>
        <v>23912570.199999999</v>
      </c>
      <c r="I27" s="235"/>
    </row>
    <row r="28" spans="1:12" ht="15.75" customHeight="1" x14ac:dyDescent="0.25">
      <c r="A28" s="29"/>
      <c r="B28" s="29"/>
      <c r="C28" s="29"/>
      <c r="D28" s="29"/>
      <c r="E28" s="29"/>
      <c r="F28" s="29"/>
      <c r="G28" s="29"/>
    </row>
    <row r="29" spans="1:12" s="37" customFormat="1" ht="18.75" x14ac:dyDescent="0.3">
      <c r="A29" s="38" t="s">
        <v>297</v>
      </c>
      <c r="B29" s="38"/>
      <c r="C29" s="38"/>
      <c r="D29" s="38"/>
      <c r="E29" s="38"/>
      <c r="F29" s="38"/>
      <c r="G29" s="38"/>
    </row>
    <row r="30" spans="1:12" s="37" customFormat="1" ht="12" customHeight="1" x14ac:dyDescent="0.3">
      <c r="A30" s="39"/>
      <c r="B30" s="39"/>
      <c r="C30" s="39"/>
      <c r="D30" s="39"/>
      <c r="E30" s="39"/>
      <c r="F30" s="39"/>
      <c r="G30" s="39"/>
    </row>
    <row r="31" spans="1:12" s="37" customFormat="1" ht="120.75" customHeight="1" x14ac:dyDescent="0.25">
      <c r="A31" s="236" t="s">
        <v>972</v>
      </c>
      <c r="B31" s="236"/>
      <c r="C31" s="236"/>
      <c r="D31" s="236"/>
      <c r="E31" s="236"/>
      <c r="F31" s="236"/>
      <c r="G31" s="236"/>
      <c r="H31" s="236"/>
      <c r="I31" s="236"/>
    </row>
    <row r="32" spans="1:12" s="37" customFormat="1" ht="57.6" customHeight="1" x14ac:dyDescent="0.25">
      <c r="A32" s="236" t="s">
        <v>968</v>
      </c>
      <c r="B32" s="236"/>
      <c r="C32" s="236"/>
      <c r="D32" s="236"/>
      <c r="E32" s="236"/>
      <c r="F32" s="236"/>
      <c r="G32" s="236"/>
      <c r="H32" s="236"/>
      <c r="I32" s="236"/>
    </row>
    <row r="34" spans="1:14" s="13" customFormat="1" ht="18.75" customHeight="1" x14ac:dyDescent="0.3">
      <c r="A34" s="246" t="s">
        <v>71</v>
      </c>
      <c r="B34" s="246"/>
      <c r="C34" s="246"/>
      <c r="D34" s="246"/>
      <c r="K34" s="14"/>
      <c r="L34" s="14"/>
      <c r="M34" s="14"/>
      <c r="N34" s="14"/>
    </row>
    <row r="35" spans="1:14" s="13" customFormat="1" ht="18.75" customHeight="1" x14ac:dyDescent="0.3">
      <c r="A35" s="246" t="s">
        <v>21</v>
      </c>
      <c r="B35" s="246"/>
      <c r="C35" s="246"/>
      <c r="D35" s="246"/>
      <c r="F35" s="59"/>
      <c r="G35" s="73" t="s">
        <v>303</v>
      </c>
      <c r="L35" s="14"/>
      <c r="M35" s="14"/>
      <c r="N35" s="14"/>
    </row>
    <row r="36" spans="1:14" s="10" customFormat="1" ht="18.75" customHeight="1" x14ac:dyDescent="0.3">
      <c r="A36" s="12"/>
      <c r="B36" s="11"/>
      <c r="C36" s="11"/>
      <c r="D36" s="11"/>
      <c r="E36" s="11"/>
      <c r="F36" s="60"/>
      <c r="G36" s="73"/>
      <c r="H36" s="11"/>
      <c r="I36" s="11"/>
      <c r="J36" s="11"/>
      <c r="K36" s="11"/>
      <c r="L36" s="11"/>
      <c r="M36" s="11"/>
      <c r="N36" s="11"/>
    </row>
    <row r="37" spans="1:14" s="53" customFormat="1" ht="19.5" customHeight="1" x14ac:dyDescent="0.3">
      <c r="A37" s="246" t="s">
        <v>969</v>
      </c>
      <c r="B37" s="246"/>
      <c r="C37" s="246"/>
      <c r="D37" s="246"/>
      <c r="E37" s="67"/>
      <c r="F37" s="72"/>
      <c r="G37" s="73" t="s">
        <v>971</v>
      </c>
      <c r="H37" s="67"/>
      <c r="I37" s="67"/>
      <c r="J37" s="67"/>
      <c r="K37" s="67"/>
      <c r="L37" s="67"/>
      <c r="M37" s="67"/>
      <c r="N37" s="67"/>
    </row>
    <row r="38" spans="1:14" x14ac:dyDescent="0.25">
      <c r="F38" s="70"/>
      <c r="G38" s="68"/>
    </row>
    <row r="39" spans="1:14" s="39" customFormat="1" ht="18.75" x14ac:dyDescent="0.3">
      <c r="A39" s="39" t="s">
        <v>85</v>
      </c>
      <c r="F39" s="71"/>
      <c r="G39" s="69" t="s">
        <v>86</v>
      </c>
    </row>
  </sheetData>
  <mergeCells count="39">
    <mergeCell ref="A10:I10"/>
    <mergeCell ref="A8:I8"/>
    <mergeCell ref="A9:I9"/>
    <mergeCell ref="A22:B22"/>
    <mergeCell ref="A23:B23"/>
    <mergeCell ref="D23:E23"/>
    <mergeCell ref="G17:G20"/>
    <mergeCell ref="C14:C20"/>
    <mergeCell ref="F14:F20"/>
    <mergeCell ref="A11:G11"/>
    <mergeCell ref="A21:B21"/>
    <mergeCell ref="D21:E21"/>
    <mergeCell ref="A12:E12"/>
    <mergeCell ref="A37:D37"/>
    <mergeCell ref="A34:D34"/>
    <mergeCell ref="A35:D35"/>
    <mergeCell ref="D24:E24"/>
    <mergeCell ref="A27:B27"/>
    <mergeCell ref="D27:E27"/>
    <mergeCell ref="A26:B26"/>
    <mergeCell ref="D26:E26"/>
    <mergeCell ref="D25:E25"/>
    <mergeCell ref="A25:B25"/>
    <mergeCell ref="A24:B24"/>
    <mergeCell ref="H27:I27"/>
    <mergeCell ref="A31:I31"/>
    <mergeCell ref="A32:I32"/>
    <mergeCell ref="F13:I13"/>
    <mergeCell ref="H23:I23"/>
    <mergeCell ref="H24:I24"/>
    <mergeCell ref="H25:I25"/>
    <mergeCell ref="H26:I26"/>
    <mergeCell ref="G14:I16"/>
    <mergeCell ref="H17:I20"/>
    <mergeCell ref="H21:I21"/>
    <mergeCell ref="H22:I22"/>
    <mergeCell ref="D22:E22"/>
    <mergeCell ref="A14:B20"/>
    <mergeCell ref="D14:E20"/>
  </mergeCells>
  <pageMargins left="0.59055118110236227" right="0.39370078740157483" top="0.59055118110236227" bottom="0.39370078740157483" header="0.31496062992125984" footer="0.31496062992125984"/>
  <pageSetup paperSize="9" scale="8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403"/>
  <sheetViews>
    <sheetView workbookViewId="0">
      <selection activeCell="D12" sqref="D12:K12"/>
    </sheetView>
  </sheetViews>
  <sheetFormatPr defaultRowHeight="12.75" x14ac:dyDescent="0.2"/>
  <sheetData>
    <row r="1" spans="1:18" x14ac:dyDescent="0.2">
      <c r="A1" s="86" t="s">
        <v>306</v>
      </c>
      <c r="B1" s="87"/>
      <c r="C1" s="88"/>
      <c r="D1" s="89"/>
      <c r="E1" s="276" t="s">
        <v>307</v>
      </c>
      <c r="F1" s="276"/>
      <c r="G1" s="276"/>
      <c r="H1" s="276"/>
      <c r="I1" s="276"/>
      <c r="J1" s="276"/>
      <c r="K1" s="90"/>
      <c r="L1" s="90"/>
      <c r="M1" s="86" t="s">
        <v>308</v>
      </c>
      <c r="N1" s="90"/>
      <c r="O1" s="91"/>
      <c r="P1" s="91"/>
      <c r="R1" s="92"/>
    </row>
    <row r="2" spans="1:18" x14ac:dyDescent="0.2">
      <c r="A2" s="93"/>
      <c r="B2" s="87"/>
      <c r="C2" s="88"/>
      <c r="D2" s="89"/>
      <c r="E2" s="89"/>
      <c r="F2" s="90"/>
      <c r="G2" s="94" t="s">
        <v>2</v>
      </c>
      <c r="H2" s="90"/>
      <c r="I2" s="90"/>
      <c r="J2" s="90"/>
      <c r="K2" s="90"/>
      <c r="L2" s="90"/>
      <c r="M2" s="93" t="s">
        <v>309</v>
      </c>
      <c r="N2" s="90"/>
      <c r="O2" s="91"/>
      <c r="P2" s="91"/>
      <c r="R2" s="92"/>
    </row>
    <row r="3" spans="1:18" x14ac:dyDescent="0.2">
      <c r="A3" s="93" t="s">
        <v>310</v>
      </c>
      <c r="B3" s="87"/>
      <c r="C3" s="88"/>
      <c r="D3" s="89"/>
      <c r="E3" s="89"/>
      <c r="F3" s="90"/>
      <c r="G3" s="90"/>
      <c r="H3" s="90"/>
      <c r="I3" s="90"/>
      <c r="J3" s="90"/>
      <c r="K3" s="90"/>
      <c r="L3" s="90"/>
      <c r="M3" s="93"/>
      <c r="N3" s="90" t="s">
        <v>311</v>
      </c>
      <c r="O3" s="91"/>
      <c r="P3" s="91"/>
      <c r="R3" s="92"/>
    </row>
    <row r="4" spans="1:18" x14ac:dyDescent="0.2">
      <c r="A4" s="93" t="s">
        <v>312</v>
      </c>
      <c r="B4" s="87"/>
      <c r="C4" s="88"/>
      <c r="D4" s="89"/>
      <c r="E4" s="89"/>
      <c r="F4" s="90"/>
      <c r="G4" s="90"/>
      <c r="H4" s="90"/>
      <c r="I4" s="90"/>
      <c r="J4" s="90"/>
      <c r="K4" s="90"/>
      <c r="L4" s="90"/>
      <c r="M4" s="95" t="s">
        <v>313</v>
      </c>
      <c r="N4" s="90"/>
      <c r="O4" s="91"/>
      <c r="P4" s="91"/>
      <c r="R4" s="96"/>
    </row>
    <row r="5" spans="1:18" x14ac:dyDescent="0.2">
      <c r="A5" s="97"/>
      <c r="B5" s="87"/>
      <c r="C5" s="89"/>
      <c r="D5" s="95"/>
      <c r="E5" s="90"/>
      <c r="F5" s="90"/>
      <c r="G5" s="98"/>
      <c r="H5" s="98"/>
      <c r="I5" s="98"/>
      <c r="J5" s="90"/>
      <c r="K5" s="90"/>
      <c r="L5" s="90"/>
      <c r="M5" s="93" t="s">
        <v>314</v>
      </c>
      <c r="N5" s="90"/>
      <c r="O5" s="91"/>
      <c r="P5" s="91"/>
      <c r="R5" s="92"/>
    </row>
    <row r="6" spans="1:18" x14ac:dyDescent="0.2">
      <c r="A6" s="99"/>
      <c r="B6" s="100"/>
      <c r="C6" s="101"/>
      <c r="D6" s="92"/>
      <c r="E6" s="91"/>
      <c r="F6" s="91"/>
      <c r="G6" s="91"/>
      <c r="H6" s="91"/>
      <c r="I6" s="91"/>
      <c r="J6" s="91"/>
      <c r="K6" s="91"/>
      <c r="L6" s="91"/>
      <c r="M6" s="91"/>
      <c r="N6" s="91"/>
      <c r="O6" s="91"/>
      <c r="P6" s="91"/>
      <c r="R6" s="92"/>
    </row>
    <row r="7" spans="1:18" x14ac:dyDescent="0.2">
      <c r="A7" s="99"/>
      <c r="B7" s="100"/>
      <c r="C7" s="101"/>
      <c r="D7" s="92"/>
      <c r="E7" s="91"/>
      <c r="F7" s="91"/>
      <c r="G7" s="102" t="s">
        <v>315</v>
      </c>
      <c r="H7" s="102"/>
      <c r="I7" s="102"/>
      <c r="J7" s="91"/>
      <c r="K7" s="91"/>
      <c r="L7" s="91"/>
      <c r="M7" s="91"/>
      <c r="N7" s="91"/>
      <c r="O7" s="91"/>
      <c r="P7" s="91"/>
      <c r="R7" s="92"/>
    </row>
    <row r="8" spans="1:18" x14ac:dyDescent="0.2">
      <c r="A8" s="99"/>
      <c r="B8" s="100"/>
      <c r="C8" s="101"/>
      <c r="D8" s="92"/>
      <c r="E8" s="91"/>
      <c r="F8" s="91"/>
      <c r="G8" s="99" t="s">
        <v>37</v>
      </c>
      <c r="H8" s="99"/>
      <c r="I8" s="99"/>
      <c r="J8" s="91"/>
      <c r="K8" s="91"/>
      <c r="L8" s="91"/>
      <c r="M8" s="91"/>
      <c r="N8" s="91"/>
      <c r="O8" s="91"/>
      <c r="P8" s="91"/>
      <c r="R8" s="92"/>
    </row>
    <row r="9" spans="1:18" x14ac:dyDescent="0.2">
      <c r="A9" s="99"/>
      <c r="B9" s="100"/>
      <c r="C9" s="101"/>
      <c r="D9" s="92"/>
      <c r="E9" s="91"/>
      <c r="F9" s="91"/>
      <c r="G9" s="91"/>
      <c r="H9" s="91"/>
      <c r="I9" s="91"/>
      <c r="J9" s="91"/>
      <c r="K9" s="91"/>
      <c r="L9" s="91"/>
      <c r="M9" s="91"/>
      <c r="N9" s="91"/>
      <c r="O9" s="91"/>
      <c r="P9" s="91"/>
      <c r="R9" s="92"/>
    </row>
    <row r="10" spans="1:18" x14ac:dyDescent="0.2">
      <c r="A10" s="99"/>
      <c r="B10" s="100"/>
      <c r="C10" s="103" t="s">
        <v>3</v>
      </c>
      <c r="D10" s="104" t="s">
        <v>316</v>
      </c>
      <c r="E10" s="105"/>
      <c r="F10" s="105"/>
      <c r="G10" s="106"/>
      <c r="H10" s="105"/>
      <c r="I10" s="105"/>
      <c r="J10" s="105"/>
      <c r="K10" s="105"/>
      <c r="L10" s="91"/>
      <c r="M10" s="91"/>
      <c r="N10" s="91"/>
      <c r="O10" s="91"/>
      <c r="P10" s="91"/>
      <c r="R10" s="92"/>
    </row>
    <row r="11" spans="1:18" x14ac:dyDescent="0.2">
      <c r="A11" s="99"/>
      <c r="B11" s="100"/>
      <c r="C11" s="103"/>
      <c r="D11" s="277" t="s">
        <v>317</v>
      </c>
      <c r="E11" s="277"/>
      <c r="F11" s="277"/>
      <c r="G11" s="277"/>
      <c r="H11" s="277"/>
      <c r="I11" s="277"/>
      <c r="J11" s="277"/>
      <c r="K11" s="277"/>
      <c r="L11" s="91"/>
      <c r="M11" s="91"/>
      <c r="N11" s="91"/>
      <c r="O11" s="91"/>
      <c r="P11" s="91"/>
      <c r="R11" s="92"/>
    </row>
    <row r="12" spans="1:18" x14ac:dyDescent="0.2">
      <c r="A12" s="99"/>
      <c r="B12" s="100"/>
      <c r="C12" s="103"/>
      <c r="D12" s="278" t="s">
        <v>318</v>
      </c>
      <c r="E12" s="277"/>
      <c r="F12" s="277"/>
      <c r="G12" s="277"/>
      <c r="H12" s="277"/>
      <c r="I12" s="277"/>
      <c r="J12" s="277"/>
      <c r="K12" s="277"/>
      <c r="L12" s="91"/>
      <c r="M12" s="91"/>
      <c r="N12" s="91"/>
      <c r="O12" s="91"/>
      <c r="P12" s="91"/>
      <c r="R12" s="92"/>
    </row>
    <row r="13" spans="1:18" x14ac:dyDescent="0.2">
      <c r="A13" s="99"/>
      <c r="B13" s="100"/>
      <c r="C13" s="101"/>
      <c r="D13" s="96"/>
      <c r="E13" s="107"/>
      <c r="F13" s="107"/>
      <c r="G13" s="108" t="s">
        <v>31</v>
      </c>
      <c r="H13" s="108"/>
      <c r="I13" s="108"/>
      <c r="J13" s="107"/>
      <c r="K13" s="107"/>
      <c r="L13" s="91"/>
      <c r="M13" s="91"/>
      <c r="N13" s="91"/>
      <c r="O13" s="91"/>
      <c r="P13" s="91"/>
      <c r="R13" s="92"/>
    </row>
    <row r="14" spans="1:18" x14ac:dyDescent="0.2">
      <c r="A14" s="109"/>
      <c r="B14" s="110"/>
      <c r="C14" s="111"/>
      <c r="D14" s="101"/>
      <c r="E14" s="92"/>
      <c r="F14" s="91"/>
      <c r="G14" s="91"/>
      <c r="H14" s="91"/>
      <c r="I14" s="91"/>
      <c r="J14" s="91"/>
      <c r="K14" s="91"/>
      <c r="L14" s="91"/>
      <c r="M14" s="91"/>
      <c r="N14" s="91"/>
      <c r="O14" s="91"/>
      <c r="P14" s="91"/>
      <c r="Q14" s="91"/>
      <c r="R14" s="92"/>
    </row>
    <row r="15" spans="1:18" ht="14.25" x14ac:dyDescent="0.2">
      <c r="A15" s="99"/>
      <c r="B15" s="100"/>
      <c r="C15" s="111"/>
      <c r="D15" s="112" t="s">
        <v>319</v>
      </c>
      <c r="E15" s="99"/>
      <c r="F15" s="91"/>
      <c r="G15" s="91"/>
      <c r="H15" s="91"/>
      <c r="I15" s="112"/>
      <c r="J15" s="112"/>
      <c r="K15" s="91"/>
      <c r="L15" s="91"/>
      <c r="M15" s="91"/>
      <c r="N15" s="91"/>
      <c r="O15" s="91"/>
      <c r="P15" s="91"/>
      <c r="Q15" s="91"/>
      <c r="R15" s="113"/>
    </row>
    <row r="16" spans="1:18" x14ac:dyDescent="0.2">
      <c r="A16" s="99"/>
      <c r="B16" s="100"/>
      <c r="C16" s="111"/>
      <c r="D16" s="112" t="s">
        <v>43</v>
      </c>
      <c r="E16" s="99"/>
      <c r="F16" s="91"/>
      <c r="G16" s="91"/>
      <c r="H16" s="91"/>
      <c r="I16" s="112"/>
      <c r="J16" s="279" t="s">
        <v>320</v>
      </c>
      <c r="K16" s="220"/>
      <c r="L16" s="114" t="s">
        <v>30</v>
      </c>
      <c r="M16" s="91"/>
      <c r="N16" s="91"/>
      <c r="O16" s="91"/>
      <c r="P16" s="91"/>
      <c r="Q16" s="91"/>
      <c r="R16" s="92"/>
    </row>
    <row r="17" spans="1:18" x14ac:dyDescent="0.2">
      <c r="A17" s="99"/>
      <c r="B17" s="100"/>
      <c r="C17" s="111"/>
      <c r="D17" s="112" t="s">
        <v>84</v>
      </c>
      <c r="E17" s="99"/>
      <c r="F17" s="91"/>
      <c r="G17" s="91"/>
      <c r="H17" s="91"/>
      <c r="I17" s="112"/>
      <c r="J17" s="279" t="s">
        <v>321</v>
      </c>
      <c r="K17" s="220"/>
      <c r="L17" s="114" t="s">
        <v>30</v>
      </c>
      <c r="M17" s="91"/>
      <c r="N17" s="91"/>
      <c r="O17" s="91"/>
      <c r="P17" s="91"/>
      <c r="Q17" s="91"/>
      <c r="R17" s="92"/>
    </row>
    <row r="18" spans="1:18" x14ac:dyDescent="0.2">
      <c r="A18" s="99"/>
      <c r="B18" s="100"/>
      <c r="C18" s="111"/>
      <c r="D18" s="112" t="s">
        <v>17</v>
      </c>
      <c r="E18" s="99"/>
      <c r="F18" s="91"/>
      <c r="G18" s="91"/>
      <c r="H18" s="91"/>
      <c r="I18" s="112"/>
      <c r="J18" s="279" t="s">
        <v>322</v>
      </c>
      <c r="K18" s="220"/>
      <c r="L18" s="114" t="s">
        <v>18</v>
      </c>
      <c r="M18" s="91"/>
      <c r="N18" s="91"/>
      <c r="O18" s="91"/>
      <c r="P18" s="91"/>
      <c r="Q18" s="91"/>
      <c r="R18" s="92"/>
    </row>
    <row r="19" spans="1:18" x14ac:dyDescent="0.2">
      <c r="A19" s="99"/>
      <c r="B19" s="100"/>
      <c r="C19" s="111"/>
      <c r="D19" s="272" t="s">
        <v>323</v>
      </c>
      <c r="E19" s="272"/>
      <c r="F19" s="272"/>
      <c r="G19" s="272"/>
      <c r="H19" s="272"/>
      <c r="I19" s="272"/>
      <c r="J19" s="272"/>
      <c r="K19" s="272"/>
      <c r="L19" s="91"/>
      <c r="M19" s="91"/>
      <c r="N19" s="91"/>
      <c r="O19" s="91"/>
      <c r="P19" s="91"/>
      <c r="Q19" s="91"/>
      <c r="R19" s="92"/>
    </row>
    <row r="20" spans="1:18" x14ac:dyDescent="0.2">
      <c r="A20" s="115"/>
      <c r="B20" s="116"/>
      <c r="C20" s="117"/>
      <c r="D20" s="118"/>
      <c r="E20" s="119"/>
      <c r="F20" s="120"/>
      <c r="G20" s="120"/>
      <c r="H20" s="120"/>
      <c r="I20" s="120"/>
      <c r="J20" s="120"/>
      <c r="K20" s="120"/>
      <c r="L20" s="120"/>
      <c r="M20" s="120"/>
      <c r="N20" s="120"/>
      <c r="O20" s="120"/>
      <c r="P20" s="120"/>
      <c r="Q20" s="120"/>
      <c r="R20" s="92"/>
    </row>
    <row r="21" spans="1:18" x14ac:dyDescent="0.2">
      <c r="A21" s="270" t="s">
        <v>4</v>
      </c>
      <c r="B21" s="273" t="s">
        <v>87</v>
      </c>
      <c r="C21" s="270" t="s">
        <v>83</v>
      </c>
      <c r="D21" s="270" t="s">
        <v>82</v>
      </c>
      <c r="E21" s="270" t="s">
        <v>81</v>
      </c>
      <c r="F21" s="270" t="s">
        <v>29</v>
      </c>
      <c r="G21" s="271"/>
      <c r="H21" s="271"/>
      <c r="I21" s="271"/>
      <c r="J21" s="270" t="s">
        <v>28</v>
      </c>
      <c r="K21" s="271"/>
      <c r="L21" s="271"/>
      <c r="M21" s="271"/>
      <c r="N21" s="270" t="s">
        <v>80</v>
      </c>
      <c r="O21" s="270" t="s">
        <v>79</v>
      </c>
      <c r="P21" s="270" t="s">
        <v>88</v>
      </c>
      <c r="Q21" s="270" t="s">
        <v>89</v>
      </c>
      <c r="R21" s="92"/>
    </row>
    <row r="22" spans="1:18" x14ac:dyDescent="0.2">
      <c r="A22" s="271"/>
      <c r="B22" s="274"/>
      <c r="C22" s="275"/>
      <c r="D22" s="270"/>
      <c r="E22" s="271"/>
      <c r="F22" s="270" t="s">
        <v>5</v>
      </c>
      <c r="G22" s="270" t="s">
        <v>78</v>
      </c>
      <c r="H22" s="271"/>
      <c r="I22" s="271"/>
      <c r="J22" s="270" t="s">
        <v>5</v>
      </c>
      <c r="K22" s="270" t="s">
        <v>78</v>
      </c>
      <c r="L22" s="271"/>
      <c r="M22" s="271"/>
      <c r="N22" s="270"/>
      <c r="O22" s="270"/>
      <c r="P22" s="270"/>
      <c r="Q22" s="270"/>
      <c r="R22" s="92"/>
    </row>
    <row r="23" spans="1:18" x14ac:dyDescent="0.2">
      <c r="A23" s="271"/>
      <c r="B23" s="274"/>
      <c r="C23" s="275"/>
      <c r="D23" s="270"/>
      <c r="E23" s="271"/>
      <c r="F23" s="271"/>
      <c r="G23" s="121" t="s">
        <v>77</v>
      </c>
      <c r="H23" s="121" t="s">
        <v>76</v>
      </c>
      <c r="I23" s="121" t="s">
        <v>75</v>
      </c>
      <c r="J23" s="271"/>
      <c r="K23" s="121" t="s">
        <v>77</v>
      </c>
      <c r="L23" s="121" t="s">
        <v>76</v>
      </c>
      <c r="M23" s="121" t="s">
        <v>75</v>
      </c>
      <c r="N23" s="270"/>
      <c r="O23" s="270"/>
      <c r="P23" s="270"/>
      <c r="Q23" s="270"/>
      <c r="R23" s="92"/>
    </row>
    <row r="24" spans="1:18" x14ac:dyDescent="0.2">
      <c r="A24" s="122">
        <v>1</v>
      </c>
      <c r="B24" s="123">
        <v>2</v>
      </c>
      <c r="C24" s="121">
        <v>3</v>
      </c>
      <c r="D24" s="121">
        <v>4</v>
      </c>
      <c r="E24" s="122">
        <v>5</v>
      </c>
      <c r="F24" s="124">
        <v>6</v>
      </c>
      <c r="G24" s="124">
        <v>7</v>
      </c>
      <c r="H24" s="124">
        <v>8</v>
      </c>
      <c r="I24" s="124">
        <v>9</v>
      </c>
      <c r="J24" s="124">
        <v>10</v>
      </c>
      <c r="K24" s="124">
        <v>11</v>
      </c>
      <c r="L24" s="124">
        <v>12</v>
      </c>
      <c r="M24" s="124">
        <v>13</v>
      </c>
      <c r="N24" s="124">
        <v>14</v>
      </c>
      <c r="O24" s="124">
        <v>15</v>
      </c>
      <c r="P24" s="124">
        <v>16</v>
      </c>
      <c r="Q24" s="124">
        <v>17</v>
      </c>
      <c r="R24" s="92"/>
    </row>
    <row r="25" spans="1:18" x14ac:dyDescent="0.2">
      <c r="A25" s="266" t="s">
        <v>145</v>
      </c>
      <c r="B25" s="218"/>
      <c r="C25" s="218"/>
      <c r="D25" s="218"/>
      <c r="E25" s="218"/>
      <c r="F25" s="218"/>
      <c r="G25" s="218"/>
      <c r="H25" s="218"/>
      <c r="I25" s="218"/>
      <c r="J25" s="218"/>
      <c r="K25" s="218"/>
      <c r="L25" s="218"/>
      <c r="M25" s="218"/>
      <c r="N25" s="218"/>
      <c r="O25" s="218"/>
      <c r="P25" s="218"/>
      <c r="Q25" s="218"/>
      <c r="R25" s="92"/>
    </row>
    <row r="26" spans="1:18" ht="192" x14ac:dyDescent="0.2">
      <c r="A26" s="122">
        <v>1</v>
      </c>
      <c r="B26" s="125" t="s">
        <v>324</v>
      </c>
      <c r="C26" s="126" t="s">
        <v>325</v>
      </c>
      <c r="D26" s="127" t="s">
        <v>114</v>
      </c>
      <c r="E26" s="128" t="s">
        <v>326</v>
      </c>
      <c r="F26" s="129">
        <v>4796.33</v>
      </c>
      <c r="G26" s="129">
        <v>145.29</v>
      </c>
      <c r="H26" s="129">
        <v>4651.04</v>
      </c>
      <c r="I26" s="129">
        <v>489.16</v>
      </c>
      <c r="J26" s="130">
        <v>72</v>
      </c>
      <c r="K26" s="130">
        <v>2</v>
      </c>
      <c r="L26" s="130">
        <v>70</v>
      </c>
      <c r="M26" s="130">
        <v>7</v>
      </c>
      <c r="N26" s="130">
        <v>13.22</v>
      </c>
      <c r="O26" s="130">
        <v>0.2</v>
      </c>
      <c r="P26" s="130">
        <v>28.91</v>
      </c>
      <c r="Q26" s="130">
        <v>0.43</v>
      </c>
      <c r="R26" s="92"/>
    </row>
    <row r="27" spans="1:18" ht="264" x14ac:dyDescent="0.2">
      <c r="A27" s="122">
        <v>2</v>
      </c>
      <c r="B27" s="125" t="s">
        <v>327</v>
      </c>
      <c r="C27" s="126" t="s">
        <v>328</v>
      </c>
      <c r="D27" s="127" t="s">
        <v>101</v>
      </c>
      <c r="E27" s="128" t="s">
        <v>329</v>
      </c>
      <c r="F27" s="129">
        <v>3495.76</v>
      </c>
      <c r="G27" s="129">
        <v>3495.76</v>
      </c>
      <c r="H27" s="130"/>
      <c r="I27" s="130"/>
      <c r="J27" s="130">
        <v>17</v>
      </c>
      <c r="K27" s="130">
        <v>17</v>
      </c>
      <c r="L27" s="130"/>
      <c r="M27" s="130"/>
      <c r="N27" s="130">
        <v>296</v>
      </c>
      <c r="O27" s="130">
        <v>1.48</v>
      </c>
      <c r="P27" s="130"/>
      <c r="Q27" s="130"/>
      <c r="R27" s="92"/>
    </row>
    <row r="28" spans="1:18" ht="204" x14ac:dyDescent="0.2">
      <c r="A28" s="122">
        <v>3</v>
      </c>
      <c r="B28" s="125" t="s">
        <v>330</v>
      </c>
      <c r="C28" s="126" t="s">
        <v>331</v>
      </c>
      <c r="D28" s="127" t="s">
        <v>114</v>
      </c>
      <c r="E28" s="131">
        <v>1.4999999999999999E-2</v>
      </c>
      <c r="F28" s="129">
        <v>3222.6</v>
      </c>
      <c r="G28" s="129">
        <v>70.34</v>
      </c>
      <c r="H28" s="129">
        <v>3148.43</v>
      </c>
      <c r="I28" s="129">
        <v>524.16999999999996</v>
      </c>
      <c r="J28" s="130">
        <v>48</v>
      </c>
      <c r="K28" s="130">
        <v>1</v>
      </c>
      <c r="L28" s="130">
        <v>47</v>
      </c>
      <c r="M28" s="130">
        <v>8</v>
      </c>
      <c r="N28" s="130">
        <v>6.4</v>
      </c>
      <c r="O28" s="130">
        <v>0.1</v>
      </c>
      <c r="P28" s="130">
        <v>32.72</v>
      </c>
      <c r="Q28" s="130">
        <v>0.49</v>
      </c>
      <c r="R28" s="92"/>
    </row>
    <row r="29" spans="1:18" ht="391.5" x14ac:dyDescent="0.2">
      <c r="A29" s="122">
        <v>4</v>
      </c>
      <c r="B29" s="125" t="s">
        <v>332</v>
      </c>
      <c r="C29" s="126" t="s">
        <v>333</v>
      </c>
      <c r="D29" s="127" t="s">
        <v>97</v>
      </c>
      <c r="E29" s="128" t="s">
        <v>334</v>
      </c>
      <c r="F29" s="129">
        <v>12.56</v>
      </c>
      <c r="G29" s="130"/>
      <c r="H29" s="129">
        <v>12.56</v>
      </c>
      <c r="I29" s="130"/>
      <c r="J29" s="130">
        <v>377</v>
      </c>
      <c r="K29" s="130"/>
      <c r="L29" s="130">
        <v>377</v>
      </c>
      <c r="M29" s="130"/>
      <c r="N29" s="130"/>
      <c r="O29" s="130"/>
      <c r="P29" s="130"/>
      <c r="Q29" s="130"/>
      <c r="R29" s="92"/>
    </row>
    <row r="30" spans="1:18" ht="60" x14ac:dyDescent="0.2">
      <c r="A30" s="122">
        <v>5</v>
      </c>
      <c r="B30" s="125" t="s">
        <v>335</v>
      </c>
      <c r="C30" s="126" t="s">
        <v>336</v>
      </c>
      <c r="D30" s="127" t="s">
        <v>114</v>
      </c>
      <c r="E30" s="131">
        <v>1.4999999999999999E-2</v>
      </c>
      <c r="F30" s="129">
        <v>391.87</v>
      </c>
      <c r="G30" s="129">
        <v>32.86</v>
      </c>
      <c r="H30" s="129">
        <v>356.46</v>
      </c>
      <c r="I30" s="129">
        <v>55.16</v>
      </c>
      <c r="J30" s="130">
        <v>6</v>
      </c>
      <c r="K30" s="130"/>
      <c r="L30" s="130">
        <v>5</v>
      </c>
      <c r="M30" s="130">
        <v>1</v>
      </c>
      <c r="N30" s="130">
        <v>2.99</v>
      </c>
      <c r="O30" s="130">
        <v>0.04</v>
      </c>
      <c r="P30" s="130">
        <v>3.26</v>
      </c>
      <c r="Q30" s="130">
        <v>0.05</v>
      </c>
      <c r="R30" s="92"/>
    </row>
    <row r="31" spans="1:18" x14ac:dyDescent="0.2">
      <c r="A31" s="265" t="s">
        <v>147</v>
      </c>
      <c r="B31" s="218"/>
      <c r="C31" s="218"/>
      <c r="D31" s="218"/>
      <c r="E31" s="218"/>
      <c r="F31" s="218"/>
      <c r="G31" s="218"/>
      <c r="H31" s="218"/>
      <c r="I31" s="218"/>
      <c r="J31" s="132">
        <v>573</v>
      </c>
      <c r="K31" s="130"/>
      <c r="L31" s="130"/>
      <c r="M31" s="130"/>
      <c r="N31" s="130"/>
      <c r="O31" s="132">
        <v>1.82</v>
      </c>
      <c r="P31" s="130"/>
      <c r="Q31" s="132">
        <v>0.97</v>
      </c>
      <c r="R31" s="92"/>
    </row>
    <row r="32" spans="1:18" x14ac:dyDescent="0.2">
      <c r="A32" s="266" t="s">
        <v>164</v>
      </c>
      <c r="B32" s="218"/>
      <c r="C32" s="218"/>
      <c r="D32" s="218"/>
      <c r="E32" s="218"/>
      <c r="F32" s="218"/>
      <c r="G32" s="218"/>
      <c r="H32" s="218"/>
      <c r="I32" s="218"/>
      <c r="J32" s="218"/>
      <c r="K32" s="218"/>
      <c r="L32" s="218"/>
      <c r="M32" s="218"/>
      <c r="N32" s="218"/>
      <c r="O32" s="218"/>
      <c r="P32" s="218"/>
      <c r="Q32" s="218"/>
      <c r="R32" s="92"/>
    </row>
    <row r="33" spans="1:18" ht="15" x14ac:dyDescent="0.2">
      <c r="A33" s="267" t="s">
        <v>337</v>
      </c>
      <c r="B33" s="268"/>
      <c r="C33" s="268"/>
      <c r="D33" s="268"/>
      <c r="E33" s="268"/>
      <c r="F33" s="268"/>
      <c r="G33" s="268"/>
      <c r="H33" s="268"/>
      <c r="I33" s="268"/>
      <c r="J33" s="268"/>
      <c r="K33" s="268"/>
      <c r="L33" s="268"/>
      <c r="M33" s="268"/>
      <c r="N33" s="268"/>
      <c r="O33" s="268"/>
      <c r="P33" s="268"/>
      <c r="Q33" s="268"/>
      <c r="R33" s="92"/>
    </row>
    <row r="34" spans="1:18" ht="144" x14ac:dyDescent="0.2">
      <c r="A34" s="122">
        <v>6</v>
      </c>
      <c r="B34" s="125" t="s">
        <v>338</v>
      </c>
      <c r="C34" s="126" t="s">
        <v>339</v>
      </c>
      <c r="D34" s="127" t="s">
        <v>340</v>
      </c>
      <c r="E34" s="128" t="s">
        <v>341</v>
      </c>
      <c r="F34" s="129">
        <v>4032.02</v>
      </c>
      <c r="G34" s="129">
        <v>249.91</v>
      </c>
      <c r="H34" s="129">
        <v>3782.11</v>
      </c>
      <c r="I34" s="129">
        <v>385.97</v>
      </c>
      <c r="J34" s="130">
        <v>1290</v>
      </c>
      <c r="K34" s="130">
        <v>80</v>
      </c>
      <c r="L34" s="130">
        <v>1210</v>
      </c>
      <c r="M34" s="130">
        <v>124</v>
      </c>
      <c r="N34" s="130">
        <v>22.74</v>
      </c>
      <c r="O34" s="130">
        <v>7.28</v>
      </c>
      <c r="P34" s="130">
        <v>24.71</v>
      </c>
      <c r="Q34" s="130">
        <v>7.91</v>
      </c>
      <c r="R34" s="92"/>
    </row>
    <row r="35" spans="1:18" ht="96" x14ac:dyDescent="0.2">
      <c r="A35" s="122">
        <v>7</v>
      </c>
      <c r="B35" s="125" t="s">
        <v>342</v>
      </c>
      <c r="C35" s="126" t="s">
        <v>343</v>
      </c>
      <c r="D35" s="127" t="s">
        <v>344</v>
      </c>
      <c r="E35" s="128" t="s">
        <v>345</v>
      </c>
      <c r="F35" s="129">
        <v>288.26</v>
      </c>
      <c r="G35" s="129">
        <v>27.62</v>
      </c>
      <c r="H35" s="129">
        <v>67.69</v>
      </c>
      <c r="I35" s="129">
        <v>7.48</v>
      </c>
      <c r="J35" s="130">
        <v>7</v>
      </c>
      <c r="K35" s="130">
        <v>1</v>
      </c>
      <c r="L35" s="130">
        <v>2</v>
      </c>
      <c r="M35" s="130"/>
      <c r="N35" s="130">
        <v>2.4</v>
      </c>
      <c r="O35" s="130">
        <v>0.06</v>
      </c>
      <c r="P35" s="130">
        <v>0.54</v>
      </c>
      <c r="Q35" s="130">
        <v>0.01</v>
      </c>
      <c r="R35" s="92"/>
    </row>
    <row r="36" spans="1:18" ht="111" x14ac:dyDescent="0.2">
      <c r="A36" s="122">
        <v>8</v>
      </c>
      <c r="B36" s="125" t="s">
        <v>346</v>
      </c>
      <c r="C36" s="126" t="s">
        <v>347</v>
      </c>
      <c r="D36" s="127" t="s">
        <v>348</v>
      </c>
      <c r="E36" s="128" t="s">
        <v>349</v>
      </c>
      <c r="F36" s="129">
        <v>17819.650000000001</v>
      </c>
      <c r="G36" s="129">
        <v>7185.1</v>
      </c>
      <c r="H36" s="129">
        <v>4805.24</v>
      </c>
      <c r="I36" s="129">
        <v>338.14</v>
      </c>
      <c r="J36" s="130">
        <v>2905</v>
      </c>
      <c r="K36" s="130">
        <v>1171</v>
      </c>
      <c r="L36" s="130">
        <v>783</v>
      </c>
      <c r="M36" s="130">
        <v>55</v>
      </c>
      <c r="N36" s="130">
        <v>598.26</v>
      </c>
      <c r="O36" s="130">
        <v>97.52</v>
      </c>
      <c r="P36" s="130">
        <v>18.62</v>
      </c>
      <c r="Q36" s="130">
        <v>3.04</v>
      </c>
      <c r="R36" s="92"/>
    </row>
    <row r="37" spans="1:18" ht="132" x14ac:dyDescent="0.2">
      <c r="A37" s="133" t="s">
        <v>350</v>
      </c>
      <c r="B37" s="134" t="s">
        <v>351</v>
      </c>
      <c r="C37" s="135" t="s">
        <v>352</v>
      </c>
      <c r="D37" s="133" t="s">
        <v>103</v>
      </c>
      <c r="E37" s="136" t="s">
        <v>353</v>
      </c>
      <c r="F37" s="137">
        <v>537.55999999999995</v>
      </c>
      <c r="G37" s="130"/>
      <c r="H37" s="130"/>
      <c r="I37" s="130"/>
      <c r="J37" s="138">
        <v>8939.6200000000008</v>
      </c>
      <c r="K37" s="130"/>
      <c r="L37" s="130"/>
      <c r="M37" s="130"/>
      <c r="N37" s="130"/>
      <c r="O37" s="130"/>
      <c r="P37" s="130"/>
      <c r="Q37" s="130"/>
      <c r="R37" s="92"/>
    </row>
    <row r="38" spans="1:18" ht="108" x14ac:dyDescent="0.2">
      <c r="A38" s="122">
        <v>9</v>
      </c>
      <c r="B38" s="125" t="s">
        <v>354</v>
      </c>
      <c r="C38" s="126" t="s">
        <v>355</v>
      </c>
      <c r="D38" s="127" t="s">
        <v>103</v>
      </c>
      <c r="E38" s="131">
        <v>16.63</v>
      </c>
      <c r="F38" s="129">
        <v>594.19000000000005</v>
      </c>
      <c r="G38" s="130"/>
      <c r="H38" s="130"/>
      <c r="I38" s="130"/>
      <c r="J38" s="130">
        <v>9881</v>
      </c>
      <c r="K38" s="130"/>
      <c r="L38" s="130"/>
      <c r="M38" s="130"/>
      <c r="N38" s="130"/>
      <c r="O38" s="130"/>
      <c r="P38" s="130"/>
      <c r="Q38" s="130"/>
      <c r="R38" s="92"/>
    </row>
    <row r="39" spans="1:18" ht="63" x14ac:dyDescent="0.2">
      <c r="A39" s="122">
        <v>10</v>
      </c>
      <c r="B39" s="125" t="s">
        <v>139</v>
      </c>
      <c r="C39" s="126" t="s">
        <v>356</v>
      </c>
      <c r="D39" s="127" t="s">
        <v>108</v>
      </c>
      <c r="E39" s="128" t="s">
        <v>357</v>
      </c>
      <c r="F39" s="129">
        <v>1290.6099999999999</v>
      </c>
      <c r="G39" s="129">
        <v>627.77</v>
      </c>
      <c r="H39" s="129">
        <v>589.30999999999995</v>
      </c>
      <c r="I39" s="129">
        <v>31.85</v>
      </c>
      <c r="J39" s="130">
        <v>262</v>
      </c>
      <c r="K39" s="130">
        <v>128</v>
      </c>
      <c r="L39" s="130">
        <v>120</v>
      </c>
      <c r="M39" s="130">
        <v>6</v>
      </c>
      <c r="N39" s="130">
        <v>46.33</v>
      </c>
      <c r="O39" s="130">
        <v>9.41</v>
      </c>
      <c r="P39" s="130">
        <v>1.75</v>
      </c>
      <c r="Q39" s="130">
        <v>0.36</v>
      </c>
      <c r="R39" s="92"/>
    </row>
    <row r="40" spans="1:18" ht="252" x14ac:dyDescent="0.2">
      <c r="A40" s="133" t="s">
        <v>350</v>
      </c>
      <c r="B40" s="134" t="s">
        <v>358</v>
      </c>
      <c r="C40" s="135" t="s">
        <v>359</v>
      </c>
      <c r="D40" s="133" t="s">
        <v>92</v>
      </c>
      <c r="E40" s="136" t="s">
        <v>360</v>
      </c>
      <c r="F40" s="137">
        <v>9744.43</v>
      </c>
      <c r="G40" s="130"/>
      <c r="H40" s="130"/>
      <c r="I40" s="130"/>
      <c r="J40" s="138">
        <v>1980.07</v>
      </c>
      <c r="K40" s="130"/>
      <c r="L40" s="130"/>
      <c r="M40" s="130"/>
      <c r="N40" s="130"/>
      <c r="O40" s="130"/>
      <c r="P40" s="130"/>
      <c r="Q40" s="130"/>
      <c r="R40" s="92"/>
    </row>
    <row r="41" spans="1:18" ht="108" x14ac:dyDescent="0.2">
      <c r="A41" s="122">
        <v>11</v>
      </c>
      <c r="B41" s="125" t="s">
        <v>175</v>
      </c>
      <c r="C41" s="126" t="s">
        <v>176</v>
      </c>
      <c r="D41" s="127" t="s">
        <v>92</v>
      </c>
      <c r="E41" s="128" t="s">
        <v>361</v>
      </c>
      <c r="F41" s="129">
        <v>4815.5</v>
      </c>
      <c r="G41" s="130"/>
      <c r="H41" s="130"/>
      <c r="I41" s="130"/>
      <c r="J41" s="130">
        <v>197</v>
      </c>
      <c r="K41" s="130"/>
      <c r="L41" s="130"/>
      <c r="M41" s="130"/>
      <c r="N41" s="130"/>
      <c r="O41" s="130"/>
      <c r="P41" s="130"/>
      <c r="Q41" s="130"/>
      <c r="R41" s="92"/>
    </row>
    <row r="42" spans="1:18" ht="132" x14ac:dyDescent="0.2">
      <c r="A42" s="122">
        <v>12</v>
      </c>
      <c r="B42" s="125" t="s">
        <v>154</v>
      </c>
      <c r="C42" s="126" t="s">
        <v>167</v>
      </c>
      <c r="D42" s="127" t="s">
        <v>92</v>
      </c>
      <c r="E42" s="128" t="s">
        <v>362</v>
      </c>
      <c r="F42" s="129">
        <v>4874.75</v>
      </c>
      <c r="G42" s="130"/>
      <c r="H42" s="130"/>
      <c r="I42" s="130"/>
      <c r="J42" s="130">
        <v>791</v>
      </c>
      <c r="K42" s="130"/>
      <c r="L42" s="130"/>
      <c r="M42" s="130"/>
      <c r="N42" s="130"/>
      <c r="O42" s="130"/>
      <c r="P42" s="130"/>
      <c r="Q42" s="130"/>
      <c r="R42" s="92"/>
    </row>
    <row r="43" spans="1:18" ht="120" x14ac:dyDescent="0.2">
      <c r="A43" s="122">
        <v>13</v>
      </c>
      <c r="B43" s="125" t="s">
        <v>363</v>
      </c>
      <c r="C43" s="126" t="s">
        <v>364</v>
      </c>
      <c r="D43" s="127" t="s">
        <v>92</v>
      </c>
      <c r="E43" s="131">
        <v>4.1000000000000002E-2</v>
      </c>
      <c r="F43" s="129">
        <v>3145.5</v>
      </c>
      <c r="G43" s="130"/>
      <c r="H43" s="130"/>
      <c r="I43" s="130"/>
      <c r="J43" s="130">
        <v>129</v>
      </c>
      <c r="K43" s="130"/>
      <c r="L43" s="130"/>
      <c r="M43" s="130"/>
      <c r="N43" s="130"/>
      <c r="O43" s="130"/>
      <c r="P43" s="130"/>
      <c r="Q43" s="130"/>
      <c r="R43" s="92"/>
    </row>
    <row r="44" spans="1:18" ht="120" x14ac:dyDescent="0.2">
      <c r="A44" s="122">
        <v>14</v>
      </c>
      <c r="B44" s="125" t="s">
        <v>168</v>
      </c>
      <c r="C44" s="126" t="s">
        <v>169</v>
      </c>
      <c r="D44" s="127" t="s">
        <v>92</v>
      </c>
      <c r="E44" s="131">
        <v>0.16220000000000001</v>
      </c>
      <c r="F44" s="129">
        <v>2069.6999999999998</v>
      </c>
      <c r="G44" s="130"/>
      <c r="H44" s="130"/>
      <c r="I44" s="130"/>
      <c r="J44" s="130">
        <v>336</v>
      </c>
      <c r="K44" s="130"/>
      <c r="L44" s="130"/>
      <c r="M44" s="130"/>
      <c r="N44" s="130"/>
      <c r="O44" s="130"/>
      <c r="P44" s="130"/>
      <c r="Q44" s="130"/>
      <c r="R44" s="92"/>
    </row>
    <row r="45" spans="1:18" ht="15" x14ac:dyDescent="0.2">
      <c r="A45" s="267" t="s">
        <v>365</v>
      </c>
      <c r="B45" s="268"/>
      <c r="C45" s="268"/>
      <c r="D45" s="268"/>
      <c r="E45" s="268"/>
      <c r="F45" s="268"/>
      <c r="G45" s="268"/>
      <c r="H45" s="268"/>
      <c r="I45" s="268"/>
      <c r="J45" s="268"/>
      <c r="K45" s="268"/>
      <c r="L45" s="268"/>
      <c r="M45" s="268"/>
      <c r="N45" s="268"/>
      <c r="O45" s="268"/>
      <c r="P45" s="268"/>
      <c r="Q45" s="268"/>
      <c r="R45" s="92"/>
    </row>
    <row r="46" spans="1:18" ht="161.25" x14ac:dyDescent="0.2">
      <c r="A46" s="122">
        <v>15</v>
      </c>
      <c r="B46" s="125" t="s">
        <v>342</v>
      </c>
      <c r="C46" s="126" t="s">
        <v>366</v>
      </c>
      <c r="D46" s="127" t="s">
        <v>344</v>
      </c>
      <c r="E46" s="128" t="s">
        <v>367</v>
      </c>
      <c r="F46" s="129">
        <v>96.04</v>
      </c>
      <c r="G46" s="129">
        <v>27.62</v>
      </c>
      <c r="H46" s="129">
        <v>67.69</v>
      </c>
      <c r="I46" s="129">
        <v>7.48</v>
      </c>
      <c r="J46" s="130">
        <v>1441</v>
      </c>
      <c r="K46" s="130">
        <v>414</v>
      </c>
      <c r="L46" s="130">
        <v>1015</v>
      </c>
      <c r="M46" s="130">
        <v>112</v>
      </c>
      <c r="N46" s="130">
        <v>2.4</v>
      </c>
      <c r="O46" s="130">
        <v>36</v>
      </c>
      <c r="P46" s="130">
        <v>0.54</v>
      </c>
      <c r="Q46" s="130">
        <v>8.1</v>
      </c>
      <c r="R46" s="92"/>
    </row>
    <row r="47" spans="1:18" ht="168" x14ac:dyDescent="0.2">
      <c r="A47" s="133" t="s">
        <v>350</v>
      </c>
      <c r="B47" s="134" t="s">
        <v>368</v>
      </c>
      <c r="C47" s="135" t="s">
        <v>369</v>
      </c>
      <c r="D47" s="133" t="s">
        <v>103</v>
      </c>
      <c r="E47" s="136" t="s">
        <v>370</v>
      </c>
      <c r="F47" s="137">
        <v>147.86000000000001</v>
      </c>
      <c r="G47" s="130"/>
      <c r="H47" s="130"/>
      <c r="I47" s="130"/>
      <c r="J47" s="138">
        <v>2883.27</v>
      </c>
      <c r="K47" s="130"/>
      <c r="L47" s="130"/>
      <c r="M47" s="130"/>
      <c r="N47" s="130"/>
      <c r="O47" s="130"/>
      <c r="P47" s="130"/>
      <c r="Q47" s="130"/>
      <c r="R47" s="92"/>
    </row>
    <row r="48" spans="1:18" ht="144" x14ac:dyDescent="0.2">
      <c r="A48" s="122">
        <v>16</v>
      </c>
      <c r="B48" s="125" t="s">
        <v>371</v>
      </c>
      <c r="C48" s="126" t="s">
        <v>372</v>
      </c>
      <c r="D48" s="127" t="s">
        <v>103</v>
      </c>
      <c r="E48" s="131">
        <v>19.5</v>
      </c>
      <c r="F48" s="129">
        <v>182.05</v>
      </c>
      <c r="G48" s="130"/>
      <c r="H48" s="130"/>
      <c r="I48" s="130"/>
      <c r="J48" s="130">
        <v>3550</v>
      </c>
      <c r="K48" s="130"/>
      <c r="L48" s="130"/>
      <c r="M48" s="130"/>
      <c r="N48" s="130"/>
      <c r="O48" s="130"/>
      <c r="P48" s="130"/>
      <c r="Q48" s="130"/>
      <c r="R48" s="92"/>
    </row>
    <row r="49" spans="1:18" ht="127.5" x14ac:dyDescent="0.2">
      <c r="A49" s="122">
        <v>17</v>
      </c>
      <c r="B49" s="125" t="s">
        <v>373</v>
      </c>
      <c r="C49" s="126" t="s">
        <v>374</v>
      </c>
      <c r="D49" s="127" t="s">
        <v>91</v>
      </c>
      <c r="E49" s="128" t="s">
        <v>375</v>
      </c>
      <c r="F49" s="129">
        <v>307.20999999999998</v>
      </c>
      <c r="G49" s="129">
        <v>171.74</v>
      </c>
      <c r="H49" s="129">
        <v>135.47</v>
      </c>
      <c r="I49" s="130"/>
      <c r="J49" s="130">
        <v>128</v>
      </c>
      <c r="K49" s="130">
        <v>72</v>
      </c>
      <c r="L49" s="130">
        <v>56</v>
      </c>
      <c r="M49" s="130"/>
      <c r="N49" s="130">
        <v>14.3</v>
      </c>
      <c r="O49" s="130">
        <v>5.95</v>
      </c>
      <c r="P49" s="130"/>
      <c r="Q49" s="130"/>
      <c r="R49" s="92"/>
    </row>
    <row r="50" spans="1:18" ht="96" x14ac:dyDescent="0.2">
      <c r="A50" s="122">
        <v>18</v>
      </c>
      <c r="B50" s="125" t="s">
        <v>376</v>
      </c>
      <c r="C50" s="126" t="s">
        <v>377</v>
      </c>
      <c r="D50" s="127" t="s">
        <v>127</v>
      </c>
      <c r="E50" s="128" t="s">
        <v>378</v>
      </c>
      <c r="F50" s="129">
        <v>7.94</v>
      </c>
      <c r="G50" s="130"/>
      <c r="H50" s="130"/>
      <c r="I50" s="130"/>
      <c r="J50" s="130">
        <v>364</v>
      </c>
      <c r="K50" s="130"/>
      <c r="L50" s="130"/>
      <c r="M50" s="130"/>
      <c r="N50" s="130"/>
      <c r="O50" s="130"/>
      <c r="P50" s="130"/>
      <c r="Q50" s="130"/>
      <c r="R50" s="92"/>
    </row>
    <row r="51" spans="1:18" ht="96" x14ac:dyDescent="0.2">
      <c r="A51" s="122">
        <v>19</v>
      </c>
      <c r="B51" s="125" t="s">
        <v>379</v>
      </c>
      <c r="C51" s="126" t="s">
        <v>380</v>
      </c>
      <c r="D51" s="127" t="s">
        <v>348</v>
      </c>
      <c r="E51" s="128" t="s">
        <v>381</v>
      </c>
      <c r="F51" s="129">
        <v>70670.2</v>
      </c>
      <c r="G51" s="129">
        <v>2650.13</v>
      </c>
      <c r="H51" s="129">
        <v>7038.24</v>
      </c>
      <c r="I51" s="129">
        <v>496.22</v>
      </c>
      <c r="J51" s="130">
        <v>9399</v>
      </c>
      <c r="K51" s="130">
        <v>352</v>
      </c>
      <c r="L51" s="130">
        <v>936</v>
      </c>
      <c r="M51" s="130">
        <v>66</v>
      </c>
      <c r="N51" s="130">
        <v>220.66</v>
      </c>
      <c r="O51" s="130">
        <v>29.35</v>
      </c>
      <c r="P51" s="130">
        <v>27.31</v>
      </c>
      <c r="Q51" s="130">
        <v>3.63</v>
      </c>
      <c r="R51" s="92"/>
    </row>
    <row r="52" spans="1:18" ht="132" x14ac:dyDescent="0.2">
      <c r="A52" s="122">
        <v>20</v>
      </c>
      <c r="B52" s="125" t="s">
        <v>148</v>
      </c>
      <c r="C52" s="126" t="s">
        <v>149</v>
      </c>
      <c r="D52" s="127" t="s">
        <v>92</v>
      </c>
      <c r="E52" s="128" t="s">
        <v>382</v>
      </c>
      <c r="F52" s="129">
        <v>5156.3</v>
      </c>
      <c r="G52" s="130"/>
      <c r="H52" s="130"/>
      <c r="I52" s="130"/>
      <c r="J52" s="130">
        <v>733</v>
      </c>
      <c r="K52" s="130"/>
      <c r="L52" s="130"/>
      <c r="M52" s="130"/>
      <c r="N52" s="130"/>
      <c r="O52" s="130"/>
      <c r="P52" s="130"/>
      <c r="Q52" s="130"/>
      <c r="R52" s="92"/>
    </row>
    <row r="53" spans="1:18" ht="144" x14ac:dyDescent="0.2">
      <c r="A53" s="122">
        <v>21</v>
      </c>
      <c r="B53" s="125" t="s">
        <v>170</v>
      </c>
      <c r="C53" s="126" t="s">
        <v>171</v>
      </c>
      <c r="D53" s="127" t="s">
        <v>92</v>
      </c>
      <c r="E53" s="128" t="s">
        <v>383</v>
      </c>
      <c r="F53" s="129">
        <v>4637.68</v>
      </c>
      <c r="G53" s="130"/>
      <c r="H53" s="130"/>
      <c r="I53" s="130"/>
      <c r="J53" s="130">
        <v>2435</v>
      </c>
      <c r="K53" s="130"/>
      <c r="L53" s="130"/>
      <c r="M53" s="130"/>
      <c r="N53" s="130"/>
      <c r="O53" s="130"/>
      <c r="P53" s="130"/>
      <c r="Q53" s="130"/>
      <c r="R53" s="92"/>
    </row>
    <row r="54" spans="1:18" ht="120" x14ac:dyDescent="0.2">
      <c r="A54" s="122">
        <v>22</v>
      </c>
      <c r="B54" s="125" t="s">
        <v>150</v>
      </c>
      <c r="C54" s="126" t="s">
        <v>151</v>
      </c>
      <c r="D54" s="127" t="s">
        <v>92</v>
      </c>
      <c r="E54" s="131">
        <v>0.1421</v>
      </c>
      <c r="F54" s="129">
        <v>2484.5</v>
      </c>
      <c r="G54" s="130"/>
      <c r="H54" s="130"/>
      <c r="I54" s="130"/>
      <c r="J54" s="130">
        <v>353</v>
      </c>
      <c r="K54" s="130"/>
      <c r="L54" s="130"/>
      <c r="M54" s="130"/>
      <c r="N54" s="130"/>
      <c r="O54" s="130"/>
      <c r="P54" s="130"/>
      <c r="Q54" s="130"/>
      <c r="R54" s="92"/>
    </row>
    <row r="55" spans="1:18" ht="132" x14ac:dyDescent="0.2">
      <c r="A55" s="122">
        <v>23</v>
      </c>
      <c r="B55" s="125" t="s">
        <v>172</v>
      </c>
      <c r="C55" s="126" t="s">
        <v>173</v>
      </c>
      <c r="D55" s="127" t="s">
        <v>92</v>
      </c>
      <c r="E55" s="131">
        <v>0.52500000000000002</v>
      </c>
      <c r="F55" s="129">
        <v>1743.8</v>
      </c>
      <c r="G55" s="130"/>
      <c r="H55" s="130"/>
      <c r="I55" s="130"/>
      <c r="J55" s="130">
        <v>915</v>
      </c>
      <c r="K55" s="130"/>
      <c r="L55" s="130"/>
      <c r="M55" s="130"/>
      <c r="N55" s="130"/>
      <c r="O55" s="130"/>
      <c r="P55" s="130"/>
      <c r="Q55" s="130"/>
      <c r="R55" s="92"/>
    </row>
    <row r="56" spans="1:18" ht="15" x14ac:dyDescent="0.2">
      <c r="A56" s="267" t="s">
        <v>384</v>
      </c>
      <c r="B56" s="268"/>
      <c r="C56" s="268"/>
      <c r="D56" s="268"/>
      <c r="E56" s="268"/>
      <c r="F56" s="268"/>
      <c r="G56" s="268"/>
      <c r="H56" s="268"/>
      <c r="I56" s="268"/>
      <c r="J56" s="268"/>
      <c r="K56" s="268"/>
      <c r="L56" s="268"/>
      <c r="M56" s="268"/>
      <c r="N56" s="268"/>
      <c r="O56" s="268"/>
      <c r="P56" s="268"/>
      <c r="Q56" s="268"/>
      <c r="R56" s="92"/>
    </row>
    <row r="57" spans="1:18" ht="161.25" x14ac:dyDescent="0.2">
      <c r="A57" s="122">
        <v>24</v>
      </c>
      <c r="B57" s="125" t="s">
        <v>342</v>
      </c>
      <c r="C57" s="126" t="s">
        <v>366</v>
      </c>
      <c r="D57" s="127" t="s">
        <v>344</v>
      </c>
      <c r="E57" s="128" t="s">
        <v>385</v>
      </c>
      <c r="F57" s="129">
        <v>96.04</v>
      </c>
      <c r="G57" s="129">
        <v>27.62</v>
      </c>
      <c r="H57" s="129">
        <v>67.69</v>
      </c>
      <c r="I57" s="129">
        <v>7.48</v>
      </c>
      <c r="J57" s="130">
        <v>346</v>
      </c>
      <c r="K57" s="130">
        <v>99</v>
      </c>
      <c r="L57" s="130">
        <v>244</v>
      </c>
      <c r="M57" s="130">
        <v>27</v>
      </c>
      <c r="N57" s="130">
        <v>2.4</v>
      </c>
      <c r="O57" s="130">
        <v>8.64</v>
      </c>
      <c r="P57" s="130">
        <v>0.54</v>
      </c>
      <c r="Q57" s="130">
        <v>1.94</v>
      </c>
      <c r="R57" s="92"/>
    </row>
    <row r="58" spans="1:18" ht="168" x14ac:dyDescent="0.2">
      <c r="A58" s="133" t="s">
        <v>350</v>
      </c>
      <c r="B58" s="134" t="s">
        <v>368</v>
      </c>
      <c r="C58" s="135" t="s">
        <v>369</v>
      </c>
      <c r="D58" s="133" t="s">
        <v>103</v>
      </c>
      <c r="E58" s="136" t="s">
        <v>386</v>
      </c>
      <c r="F58" s="137">
        <v>147.86000000000001</v>
      </c>
      <c r="G58" s="130"/>
      <c r="H58" s="130"/>
      <c r="I58" s="130"/>
      <c r="J58" s="138">
        <v>691.98</v>
      </c>
      <c r="K58" s="130"/>
      <c r="L58" s="130"/>
      <c r="M58" s="130"/>
      <c r="N58" s="130"/>
      <c r="O58" s="130"/>
      <c r="P58" s="130"/>
      <c r="Q58" s="130"/>
      <c r="R58" s="92"/>
    </row>
    <row r="59" spans="1:18" ht="144" x14ac:dyDescent="0.2">
      <c r="A59" s="122">
        <v>25</v>
      </c>
      <c r="B59" s="125" t="s">
        <v>371</v>
      </c>
      <c r="C59" s="126" t="s">
        <v>372</v>
      </c>
      <c r="D59" s="127" t="s">
        <v>103</v>
      </c>
      <c r="E59" s="131">
        <v>4.68</v>
      </c>
      <c r="F59" s="129">
        <v>182.05</v>
      </c>
      <c r="G59" s="130"/>
      <c r="H59" s="130"/>
      <c r="I59" s="130"/>
      <c r="J59" s="130">
        <v>852</v>
      </c>
      <c r="K59" s="130"/>
      <c r="L59" s="130"/>
      <c r="M59" s="130"/>
      <c r="N59" s="130"/>
      <c r="O59" s="130"/>
      <c r="P59" s="130"/>
      <c r="Q59" s="130"/>
      <c r="R59" s="92"/>
    </row>
    <row r="60" spans="1:18" ht="91.5" x14ac:dyDescent="0.2">
      <c r="A60" s="122">
        <v>26</v>
      </c>
      <c r="B60" s="125" t="s">
        <v>373</v>
      </c>
      <c r="C60" s="126" t="s">
        <v>387</v>
      </c>
      <c r="D60" s="127" t="s">
        <v>91</v>
      </c>
      <c r="E60" s="128" t="s">
        <v>144</v>
      </c>
      <c r="F60" s="129">
        <v>307.20999999999998</v>
      </c>
      <c r="G60" s="129">
        <v>171.74</v>
      </c>
      <c r="H60" s="129">
        <v>135.47</v>
      </c>
      <c r="I60" s="130"/>
      <c r="J60" s="130">
        <v>11</v>
      </c>
      <c r="K60" s="130">
        <v>6</v>
      </c>
      <c r="L60" s="130">
        <v>5</v>
      </c>
      <c r="M60" s="130"/>
      <c r="N60" s="130">
        <v>14.3</v>
      </c>
      <c r="O60" s="130">
        <v>0.51</v>
      </c>
      <c r="P60" s="130"/>
      <c r="Q60" s="130"/>
      <c r="R60" s="92"/>
    </row>
    <row r="61" spans="1:18" ht="96.75" x14ac:dyDescent="0.2">
      <c r="A61" s="122">
        <v>27</v>
      </c>
      <c r="B61" s="125" t="s">
        <v>388</v>
      </c>
      <c r="C61" s="126" t="s">
        <v>389</v>
      </c>
      <c r="D61" s="127" t="s">
        <v>127</v>
      </c>
      <c r="E61" s="128" t="s">
        <v>390</v>
      </c>
      <c r="F61" s="129" t="s">
        <v>391</v>
      </c>
      <c r="G61" s="130"/>
      <c r="H61" s="130"/>
      <c r="I61" s="130"/>
      <c r="J61" s="130">
        <v>53</v>
      </c>
      <c r="K61" s="130"/>
      <c r="L61" s="130"/>
      <c r="M61" s="130"/>
      <c r="N61" s="130"/>
      <c r="O61" s="130"/>
      <c r="P61" s="130"/>
      <c r="Q61" s="130"/>
      <c r="R61" s="92"/>
    </row>
    <row r="62" spans="1:18" ht="99" x14ac:dyDescent="0.2">
      <c r="A62" s="122">
        <v>28</v>
      </c>
      <c r="B62" s="125" t="s">
        <v>128</v>
      </c>
      <c r="C62" s="126" t="s">
        <v>392</v>
      </c>
      <c r="D62" s="127" t="s">
        <v>348</v>
      </c>
      <c r="E62" s="128" t="s">
        <v>393</v>
      </c>
      <c r="F62" s="129">
        <v>9627.5300000000007</v>
      </c>
      <c r="G62" s="129">
        <v>1978.2</v>
      </c>
      <c r="H62" s="129">
        <v>4648.3500000000004</v>
      </c>
      <c r="I62" s="129">
        <v>327.60000000000002</v>
      </c>
      <c r="J62" s="130">
        <v>106</v>
      </c>
      <c r="K62" s="130">
        <v>22</v>
      </c>
      <c r="L62" s="130">
        <v>51</v>
      </c>
      <c r="M62" s="130">
        <v>4</v>
      </c>
      <c r="N62" s="130">
        <v>180</v>
      </c>
      <c r="O62" s="130">
        <v>1.98</v>
      </c>
      <c r="P62" s="130">
        <v>18</v>
      </c>
      <c r="Q62" s="130">
        <v>0.2</v>
      </c>
      <c r="R62" s="92"/>
    </row>
    <row r="63" spans="1:18" ht="120" x14ac:dyDescent="0.2">
      <c r="A63" s="133" t="s">
        <v>350</v>
      </c>
      <c r="B63" s="134" t="s">
        <v>394</v>
      </c>
      <c r="C63" s="135" t="s">
        <v>395</v>
      </c>
      <c r="D63" s="133" t="s">
        <v>103</v>
      </c>
      <c r="E63" s="136" t="s">
        <v>396</v>
      </c>
      <c r="F63" s="137">
        <v>542.67999999999995</v>
      </c>
      <c r="G63" s="130"/>
      <c r="H63" s="130"/>
      <c r="I63" s="130"/>
      <c r="J63" s="138">
        <v>608.89</v>
      </c>
      <c r="K63" s="130"/>
      <c r="L63" s="130"/>
      <c r="M63" s="130"/>
      <c r="N63" s="130"/>
      <c r="O63" s="130"/>
      <c r="P63" s="130"/>
      <c r="Q63" s="130"/>
      <c r="R63" s="92"/>
    </row>
    <row r="64" spans="1:18" ht="96" x14ac:dyDescent="0.2">
      <c r="A64" s="122">
        <v>29</v>
      </c>
      <c r="B64" s="125" t="s">
        <v>129</v>
      </c>
      <c r="C64" s="126" t="s">
        <v>130</v>
      </c>
      <c r="D64" s="127" t="s">
        <v>103</v>
      </c>
      <c r="E64" s="131">
        <v>1.1200000000000001</v>
      </c>
      <c r="F64" s="129">
        <v>562.22</v>
      </c>
      <c r="G64" s="130"/>
      <c r="H64" s="130"/>
      <c r="I64" s="130"/>
      <c r="J64" s="130">
        <v>630</v>
      </c>
      <c r="K64" s="130"/>
      <c r="L64" s="130"/>
      <c r="M64" s="130"/>
      <c r="N64" s="130"/>
      <c r="O64" s="130"/>
      <c r="P64" s="130"/>
      <c r="Q64" s="130"/>
      <c r="R64" s="92"/>
    </row>
    <row r="65" spans="1:18" ht="135" x14ac:dyDescent="0.2">
      <c r="A65" s="122">
        <v>30</v>
      </c>
      <c r="B65" s="125" t="s">
        <v>379</v>
      </c>
      <c r="C65" s="126" t="s">
        <v>397</v>
      </c>
      <c r="D65" s="127" t="s">
        <v>348</v>
      </c>
      <c r="E65" s="128" t="s">
        <v>398</v>
      </c>
      <c r="F65" s="129">
        <v>110875.85</v>
      </c>
      <c r="G65" s="129">
        <v>2650.13</v>
      </c>
      <c r="H65" s="129">
        <v>7038.24</v>
      </c>
      <c r="I65" s="129">
        <v>496.22</v>
      </c>
      <c r="J65" s="130">
        <v>3260</v>
      </c>
      <c r="K65" s="130">
        <v>78</v>
      </c>
      <c r="L65" s="130">
        <v>207</v>
      </c>
      <c r="M65" s="130">
        <v>15</v>
      </c>
      <c r="N65" s="130">
        <v>220.66</v>
      </c>
      <c r="O65" s="130">
        <v>6.49</v>
      </c>
      <c r="P65" s="130">
        <v>27.31</v>
      </c>
      <c r="Q65" s="130">
        <v>0.8</v>
      </c>
      <c r="R65" s="92"/>
    </row>
    <row r="66" spans="1:18" ht="132" x14ac:dyDescent="0.2">
      <c r="A66" s="122">
        <v>31</v>
      </c>
      <c r="B66" s="125" t="s">
        <v>132</v>
      </c>
      <c r="C66" s="126" t="s">
        <v>133</v>
      </c>
      <c r="D66" s="127" t="s">
        <v>92</v>
      </c>
      <c r="E66" s="128" t="s">
        <v>399</v>
      </c>
      <c r="F66" s="129">
        <v>4963.66</v>
      </c>
      <c r="G66" s="130"/>
      <c r="H66" s="130"/>
      <c r="I66" s="130"/>
      <c r="J66" s="130">
        <v>515</v>
      </c>
      <c r="K66" s="130"/>
      <c r="L66" s="130"/>
      <c r="M66" s="130"/>
      <c r="N66" s="130"/>
      <c r="O66" s="130"/>
      <c r="P66" s="130"/>
      <c r="Q66" s="130"/>
      <c r="R66" s="92"/>
    </row>
    <row r="67" spans="1:18" ht="132" x14ac:dyDescent="0.2">
      <c r="A67" s="122">
        <v>32</v>
      </c>
      <c r="B67" s="125" t="s">
        <v>148</v>
      </c>
      <c r="C67" s="126" t="s">
        <v>149</v>
      </c>
      <c r="D67" s="127" t="s">
        <v>92</v>
      </c>
      <c r="E67" s="128" t="s">
        <v>400</v>
      </c>
      <c r="F67" s="129">
        <v>5156.3</v>
      </c>
      <c r="G67" s="130"/>
      <c r="H67" s="130"/>
      <c r="I67" s="130"/>
      <c r="J67" s="130">
        <v>43</v>
      </c>
      <c r="K67" s="130"/>
      <c r="L67" s="130"/>
      <c r="M67" s="130"/>
      <c r="N67" s="130"/>
      <c r="O67" s="130"/>
      <c r="P67" s="130"/>
      <c r="Q67" s="130"/>
      <c r="R67" s="92"/>
    </row>
    <row r="68" spans="1:18" ht="120" x14ac:dyDescent="0.2">
      <c r="A68" s="122">
        <v>33</v>
      </c>
      <c r="B68" s="125" t="s">
        <v>152</v>
      </c>
      <c r="C68" s="126" t="s">
        <v>153</v>
      </c>
      <c r="D68" s="127" t="s">
        <v>92</v>
      </c>
      <c r="E68" s="131">
        <v>0.1037</v>
      </c>
      <c r="F68" s="129">
        <v>2208.6</v>
      </c>
      <c r="G68" s="130"/>
      <c r="H68" s="130"/>
      <c r="I68" s="130"/>
      <c r="J68" s="130">
        <v>229</v>
      </c>
      <c r="K68" s="130"/>
      <c r="L68" s="130"/>
      <c r="M68" s="130"/>
      <c r="N68" s="130"/>
      <c r="O68" s="130"/>
      <c r="P68" s="130"/>
      <c r="Q68" s="130"/>
      <c r="R68" s="92"/>
    </row>
    <row r="69" spans="1:18" ht="120" x14ac:dyDescent="0.2">
      <c r="A69" s="122">
        <v>34</v>
      </c>
      <c r="B69" s="125" t="s">
        <v>150</v>
      </c>
      <c r="C69" s="126" t="s">
        <v>151</v>
      </c>
      <c r="D69" s="127" t="s">
        <v>92</v>
      </c>
      <c r="E69" s="131">
        <v>8.3999999999999995E-3</v>
      </c>
      <c r="F69" s="129">
        <v>2484.5</v>
      </c>
      <c r="G69" s="130"/>
      <c r="H69" s="130"/>
      <c r="I69" s="130"/>
      <c r="J69" s="130">
        <v>21</v>
      </c>
      <c r="K69" s="130"/>
      <c r="L69" s="130"/>
      <c r="M69" s="130"/>
      <c r="N69" s="130"/>
      <c r="O69" s="130"/>
      <c r="P69" s="130"/>
      <c r="Q69" s="130"/>
      <c r="R69" s="92"/>
    </row>
    <row r="70" spans="1:18" ht="15" x14ac:dyDescent="0.2">
      <c r="A70" s="267" t="s">
        <v>401</v>
      </c>
      <c r="B70" s="268"/>
      <c r="C70" s="268"/>
      <c r="D70" s="268"/>
      <c r="E70" s="268"/>
      <c r="F70" s="268"/>
      <c r="G70" s="268"/>
      <c r="H70" s="268"/>
      <c r="I70" s="268"/>
      <c r="J70" s="268"/>
      <c r="K70" s="268"/>
      <c r="L70" s="268"/>
      <c r="M70" s="268"/>
      <c r="N70" s="268"/>
      <c r="O70" s="268"/>
      <c r="P70" s="268"/>
      <c r="Q70" s="268"/>
      <c r="R70" s="92"/>
    </row>
    <row r="71" spans="1:18" ht="161.25" x14ac:dyDescent="0.2">
      <c r="A71" s="122">
        <v>35</v>
      </c>
      <c r="B71" s="125" t="s">
        <v>342</v>
      </c>
      <c r="C71" s="126" t="s">
        <v>366</v>
      </c>
      <c r="D71" s="127" t="s">
        <v>344</v>
      </c>
      <c r="E71" s="128" t="s">
        <v>402</v>
      </c>
      <c r="F71" s="129">
        <v>96.04</v>
      </c>
      <c r="G71" s="129">
        <v>27.62</v>
      </c>
      <c r="H71" s="129">
        <v>67.69</v>
      </c>
      <c r="I71" s="129">
        <v>7.48</v>
      </c>
      <c r="J71" s="130">
        <v>480</v>
      </c>
      <c r="K71" s="130">
        <v>138</v>
      </c>
      <c r="L71" s="130">
        <v>338</v>
      </c>
      <c r="M71" s="130">
        <v>37</v>
      </c>
      <c r="N71" s="130">
        <v>2.4</v>
      </c>
      <c r="O71" s="130">
        <v>12</v>
      </c>
      <c r="P71" s="130">
        <v>0.54</v>
      </c>
      <c r="Q71" s="130">
        <v>2.7</v>
      </c>
      <c r="R71" s="92"/>
    </row>
    <row r="72" spans="1:18" ht="168" x14ac:dyDescent="0.2">
      <c r="A72" s="133" t="s">
        <v>350</v>
      </c>
      <c r="B72" s="134" t="s">
        <v>368</v>
      </c>
      <c r="C72" s="135" t="s">
        <v>369</v>
      </c>
      <c r="D72" s="133" t="s">
        <v>103</v>
      </c>
      <c r="E72" s="136" t="s">
        <v>403</v>
      </c>
      <c r="F72" s="137">
        <v>147.86000000000001</v>
      </c>
      <c r="G72" s="130"/>
      <c r="H72" s="130"/>
      <c r="I72" s="130"/>
      <c r="J72" s="138">
        <v>961.09</v>
      </c>
      <c r="K72" s="130"/>
      <c r="L72" s="130"/>
      <c r="M72" s="130"/>
      <c r="N72" s="130"/>
      <c r="O72" s="130"/>
      <c r="P72" s="130"/>
      <c r="Q72" s="130"/>
      <c r="R72" s="92"/>
    </row>
    <row r="73" spans="1:18" ht="144" x14ac:dyDescent="0.2">
      <c r="A73" s="122">
        <v>36</v>
      </c>
      <c r="B73" s="125" t="s">
        <v>371</v>
      </c>
      <c r="C73" s="126" t="s">
        <v>372</v>
      </c>
      <c r="D73" s="127" t="s">
        <v>103</v>
      </c>
      <c r="E73" s="131">
        <v>6.5</v>
      </c>
      <c r="F73" s="129">
        <v>182.05</v>
      </c>
      <c r="G73" s="130"/>
      <c r="H73" s="130"/>
      <c r="I73" s="130"/>
      <c r="J73" s="130">
        <v>1183</v>
      </c>
      <c r="K73" s="130"/>
      <c r="L73" s="130"/>
      <c r="M73" s="130"/>
      <c r="N73" s="130"/>
      <c r="O73" s="130"/>
      <c r="P73" s="130"/>
      <c r="Q73" s="130"/>
      <c r="R73" s="92"/>
    </row>
    <row r="74" spans="1:18" ht="91.5" x14ac:dyDescent="0.2">
      <c r="A74" s="122">
        <v>37</v>
      </c>
      <c r="B74" s="125" t="s">
        <v>373</v>
      </c>
      <c r="C74" s="126" t="s">
        <v>387</v>
      </c>
      <c r="D74" s="127" t="s">
        <v>91</v>
      </c>
      <c r="E74" s="128" t="s">
        <v>140</v>
      </c>
      <c r="F74" s="129">
        <v>307.20999999999998</v>
      </c>
      <c r="G74" s="129">
        <v>171.74</v>
      </c>
      <c r="H74" s="129">
        <v>135.47</v>
      </c>
      <c r="I74" s="130"/>
      <c r="J74" s="130">
        <v>15</v>
      </c>
      <c r="K74" s="130">
        <v>9</v>
      </c>
      <c r="L74" s="130">
        <v>6</v>
      </c>
      <c r="M74" s="130"/>
      <c r="N74" s="130">
        <v>14.3</v>
      </c>
      <c r="O74" s="130">
        <v>0.72</v>
      </c>
      <c r="P74" s="130"/>
      <c r="Q74" s="130"/>
      <c r="R74" s="92"/>
    </row>
    <row r="75" spans="1:18" ht="96.75" x14ac:dyDescent="0.2">
      <c r="A75" s="122">
        <v>38</v>
      </c>
      <c r="B75" s="125" t="s">
        <v>388</v>
      </c>
      <c r="C75" s="126" t="s">
        <v>389</v>
      </c>
      <c r="D75" s="127" t="s">
        <v>127</v>
      </c>
      <c r="E75" s="128" t="s">
        <v>404</v>
      </c>
      <c r="F75" s="129" t="s">
        <v>391</v>
      </c>
      <c r="G75" s="130"/>
      <c r="H75" s="130"/>
      <c r="I75" s="130"/>
      <c r="J75" s="130">
        <v>81</v>
      </c>
      <c r="K75" s="130"/>
      <c r="L75" s="130"/>
      <c r="M75" s="130"/>
      <c r="N75" s="130"/>
      <c r="O75" s="130"/>
      <c r="P75" s="130"/>
      <c r="Q75" s="130"/>
      <c r="R75" s="92"/>
    </row>
    <row r="76" spans="1:18" ht="99" x14ac:dyDescent="0.2">
      <c r="A76" s="122">
        <v>39</v>
      </c>
      <c r="B76" s="125" t="s">
        <v>128</v>
      </c>
      <c r="C76" s="126" t="s">
        <v>392</v>
      </c>
      <c r="D76" s="127" t="s">
        <v>348</v>
      </c>
      <c r="E76" s="128" t="s">
        <v>405</v>
      </c>
      <c r="F76" s="129">
        <v>9627.5300000000007</v>
      </c>
      <c r="G76" s="129">
        <v>1978.2</v>
      </c>
      <c r="H76" s="129">
        <v>4648.3500000000004</v>
      </c>
      <c r="I76" s="129">
        <v>327.60000000000002</v>
      </c>
      <c r="J76" s="130">
        <v>48</v>
      </c>
      <c r="K76" s="130">
        <v>10</v>
      </c>
      <c r="L76" s="130">
        <v>23</v>
      </c>
      <c r="M76" s="130">
        <v>2</v>
      </c>
      <c r="N76" s="130">
        <v>180</v>
      </c>
      <c r="O76" s="130">
        <v>0.9</v>
      </c>
      <c r="P76" s="130">
        <v>18</v>
      </c>
      <c r="Q76" s="130">
        <v>0.09</v>
      </c>
      <c r="R76" s="92"/>
    </row>
    <row r="77" spans="1:18" ht="120" x14ac:dyDescent="0.2">
      <c r="A77" s="133" t="s">
        <v>350</v>
      </c>
      <c r="B77" s="134" t="s">
        <v>394</v>
      </c>
      <c r="C77" s="135" t="s">
        <v>395</v>
      </c>
      <c r="D77" s="133" t="s">
        <v>103</v>
      </c>
      <c r="E77" s="136" t="s">
        <v>406</v>
      </c>
      <c r="F77" s="137">
        <v>542.67999999999995</v>
      </c>
      <c r="G77" s="130"/>
      <c r="H77" s="130"/>
      <c r="I77" s="130"/>
      <c r="J77" s="138">
        <v>276.77</v>
      </c>
      <c r="K77" s="130"/>
      <c r="L77" s="130"/>
      <c r="M77" s="130"/>
      <c r="N77" s="130"/>
      <c r="O77" s="130"/>
      <c r="P77" s="130"/>
      <c r="Q77" s="130"/>
      <c r="R77" s="92"/>
    </row>
    <row r="78" spans="1:18" ht="96" x14ac:dyDescent="0.2">
      <c r="A78" s="122">
        <v>40</v>
      </c>
      <c r="B78" s="125" t="s">
        <v>129</v>
      </c>
      <c r="C78" s="126" t="s">
        <v>130</v>
      </c>
      <c r="D78" s="127" t="s">
        <v>103</v>
      </c>
      <c r="E78" s="131">
        <v>0.51</v>
      </c>
      <c r="F78" s="129">
        <v>562.22</v>
      </c>
      <c r="G78" s="130"/>
      <c r="H78" s="130"/>
      <c r="I78" s="130"/>
      <c r="J78" s="130">
        <v>287</v>
      </c>
      <c r="K78" s="130"/>
      <c r="L78" s="130"/>
      <c r="M78" s="130"/>
      <c r="N78" s="130"/>
      <c r="O78" s="130"/>
      <c r="P78" s="130"/>
      <c r="Q78" s="130"/>
      <c r="R78" s="92"/>
    </row>
    <row r="79" spans="1:18" ht="135" x14ac:dyDescent="0.2">
      <c r="A79" s="122">
        <v>41</v>
      </c>
      <c r="B79" s="125" t="s">
        <v>379</v>
      </c>
      <c r="C79" s="126" t="s">
        <v>397</v>
      </c>
      <c r="D79" s="127" t="s">
        <v>348</v>
      </c>
      <c r="E79" s="128" t="s">
        <v>407</v>
      </c>
      <c r="F79" s="129">
        <v>110875.85</v>
      </c>
      <c r="G79" s="129">
        <v>2650.13</v>
      </c>
      <c r="H79" s="129">
        <v>7038.24</v>
      </c>
      <c r="I79" s="129">
        <v>496.22</v>
      </c>
      <c r="J79" s="130">
        <v>1397</v>
      </c>
      <c r="K79" s="130">
        <v>33</v>
      </c>
      <c r="L79" s="130">
        <v>89</v>
      </c>
      <c r="M79" s="130">
        <v>6</v>
      </c>
      <c r="N79" s="130">
        <v>220.66</v>
      </c>
      <c r="O79" s="130">
        <v>2.78</v>
      </c>
      <c r="P79" s="130">
        <v>27.31</v>
      </c>
      <c r="Q79" s="130">
        <v>0.34</v>
      </c>
      <c r="R79" s="92"/>
    </row>
    <row r="80" spans="1:18" ht="60" x14ac:dyDescent="0.2">
      <c r="A80" s="122">
        <v>42</v>
      </c>
      <c r="B80" s="125" t="s">
        <v>408</v>
      </c>
      <c r="C80" s="126" t="s">
        <v>409</v>
      </c>
      <c r="D80" s="127" t="s">
        <v>92</v>
      </c>
      <c r="E80" s="128" t="s">
        <v>410</v>
      </c>
      <c r="F80" s="129">
        <v>7390</v>
      </c>
      <c r="G80" s="130"/>
      <c r="H80" s="130"/>
      <c r="I80" s="130"/>
      <c r="J80" s="130">
        <v>111</v>
      </c>
      <c r="K80" s="130"/>
      <c r="L80" s="130"/>
      <c r="M80" s="130"/>
      <c r="N80" s="130"/>
      <c r="O80" s="130"/>
      <c r="P80" s="130"/>
      <c r="Q80" s="130"/>
      <c r="R80" s="92"/>
    </row>
    <row r="81" spans="1:18" x14ac:dyDescent="0.2">
      <c r="A81" s="265" t="s">
        <v>411</v>
      </c>
      <c r="B81" s="218"/>
      <c r="C81" s="218"/>
      <c r="D81" s="218"/>
      <c r="E81" s="218"/>
      <c r="F81" s="218"/>
      <c r="G81" s="218"/>
      <c r="H81" s="218"/>
      <c r="I81" s="218"/>
      <c r="J81" s="132">
        <v>50568</v>
      </c>
      <c r="K81" s="130"/>
      <c r="L81" s="130"/>
      <c r="M81" s="130"/>
      <c r="N81" s="130"/>
      <c r="O81" s="132">
        <v>219.59</v>
      </c>
      <c r="P81" s="130"/>
      <c r="Q81" s="132">
        <v>29.12</v>
      </c>
      <c r="R81" s="92"/>
    </row>
    <row r="82" spans="1:18" x14ac:dyDescent="0.2">
      <c r="A82" s="266" t="s">
        <v>412</v>
      </c>
      <c r="B82" s="218"/>
      <c r="C82" s="218"/>
      <c r="D82" s="218"/>
      <c r="E82" s="218"/>
      <c r="F82" s="218"/>
      <c r="G82" s="218"/>
      <c r="H82" s="218"/>
      <c r="I82" s="218"/>
      <c r="J82" s="218"/>
      <c r="K82" s="218"/>
      <c r="L82" s="218"/>
      <c r="M82" s="218"/>
      <c r="N82" s="218"/>
      <c r="O82" s="218"/>
      <c r="P82" s="218"/>
      <c r="Q82" s="218"/>
      <c r="R82" s="92"/>
    </row>
    <row r="83" spans="1:18" ht="197.25" x14ac:dyDescent="0.2">
      <c r="A83" s="122">
        <v>43</v>
      </c>
      <c r="B83" s="125" t="s">
        <v>413</v>
      </c>
      <c r="C83" s="126" t="s">
        <v>414</v>
      </c>
      <c r="D83" s="127" t="s">
        <v>184</v>
      </c>
      <c r="E83" s="128" t="s">
        <v>415</v>
      </c>
      <c r="F83" s="129">
        <v>564.74</v>
      </c>
      <c r="G83" s="129">
        <v>63.23</v>
      </c>
      <c r="H83" s="129">
        <v>102.38</v>
      </c>
      <c r="I83" s="129">
        <v>7.28</v>
      </c>
      <c r="J83" s="130">
        <v>5591</v>
      </c>
      <c r="K83" s="130">
        <v>626</v>
      </c>
      <c r="L83" s="130">
        <v>1014</v>
      </c>
      <c r="M83" s="130">
        <v>72</v>
      </c>
      <c r="N83" s="130">
        <v>5.4</v>
      </c>
      <c r="O83" s="130">
        <v>53.46</v>
      </c>
      <c r="P83" s="130">
        <v>0.4</v>
      </c>
      <c r="Q83" s="130">
        <v>3.96</v>
      </c>
      <c r="R83" s="92"/>
    </row>
    <row r="84" spans="1:18" ht="108" x14ac:dyDescent="0.2">
      <c r="A84" s="133" t="s">
        <v>350</v>
      </c>
      <c r="B84" s="134" t="s">
        <v>416</v>
      </c>
      <c r="C84" s="135" t="s">
        <v>417</v>
      </c>
      <c r="D84" s="133" t="s">
        <v>103</v>
      </c>
      <c r="E84" s="136" t="s">
        <v>418</v>
      </c>
      <c r="F84" s="137">
        <v>624.80999999999995</v>
      </c>
      <c r="G84" s="130"/>
      <c r="H84" s="130"/>
      <c r="I84" s="130"/>
      <c r="J84" s="138">
        <v>1484.55</v>
      </c>
      <c r="K84" s="130"/>
      <c r="L84" s="130"/>
      <c r="M84" s="130"/>
      <c r="N84" s="130"/>
      <c r="O84" s="130"/>
      <c r="P84" s="130"/>
      <c r="Q84" s="130"/>
      <c r="R84" s="92"/>
    </row>
    <row r="85" spans="1:18" ht="245.25" x14ac:dyDescent="0.2">
      <c r="A85" s="122">
        <v>44</v>
      </c>
      <c r="B85" s="125" t="s">
        <v>413</v>
      </c>
      <c r="C85" s="126" t="s">
        <v>419</v>
      </c>
      <c r="D85" s="127" t="s">
        <v>184</v>
      </c>
      <c r="E85" s="128" t="s">
        <v>420</v>
      </c>
      <c r="F85" s="129">
        <v>564.74</v>
      </c>
      <c r="G85" s="129">
        <v>63.23</v>
      </c>
      <c r="H85" s="129">
        <v>102.38</v>
      </c>
      <c r="I85" s="129">
        <v>7.28</v>
      </c>
      <c r="J85" s="130">
        <v>14288</v>
      </c>
      <c r="K85" s="130">
        <v>1600</v>
      </c>
      <c r="L85" s="130">
        <v>2590</v>
      </c>
      <c r="M85" s="130">
        <v>184</v>
      </c>
      <c r="N85" s="130">
        <v>5.4</v>
      </c>
      <c r="O85" s="130">
        <v>136.62</v>
      </c>
      <c r="P85" s="130">
        <v>0.4</v>
      </c>
      <c r="Q85" s="130">
        <v>10.119999999999999</v>
      </c>
      <c r="R85" s="92"/>
    </row>
    <row r="86" spans="1:18" ht="108" x14ac:dyDescent="0.2">
      <c r="A86" s="133" t="s">
        <v>350</v>
      </c>
      <c r="B86" s="134" t="s">
        <v>416</v>
      </c>
      <c r="C86" s="135" t="s">
        <v>417</v>
      </c>
      <c r="D86" s="133" t="s">
        <v>103</v>
      </c>
      <c r="E86" s="136" t="s">
        <v>421</v>
      </c>
      <c r="F86" s="137">
        <v>624.80999999999995</v>
      </c>
      <c r="G86" s="130"/>
      <c r="H86" s="130"/>
      <c r="I86" s="130"/>
      <c r="J86" s="138">
        <v>3793.85</v>
      </c>
      <c r="K86" s="130"/>
      <c r="L86" s="130"/>
      <c r="M86" s="130"/>
      <c r="N86" s="130"/>
      <c r="O86" s="130"/>
      <c r="P86" s="130"/>
      <c r="Q86" s="130"/>
      <c r="R86" s="92"/>
    </row>
    <row r="87" spans="1:18" ht="204.75" x14ac:dyDescent="0.2">
      <c r="A87" s="122">
        <v>45</v>
      </c>
      <c r="B87" s="125" t="s">
        <v>422</v>
      </c>
      <c r="C87" s="126" t="s">
        <v>423</v>
      </c>
      <c r="D87" s="127" t="s">
        <v>91</v>
      </c>
      <c r="E87" s="128" t="s">
        <v>424</v>
      </c>
      <c r="F87" s="129">
        <v>8210.93</v>
      </c>
      <c r="G87" s="129">
        <v>2043.74</v>
      </c>
      <c r="H87" s="129">
        <v>1064</v>
      </c>
      <c r="I87" s="129">
        <v>74.8</v>
      </c>
      <c r="J87" s="130">
        <v>8589</v>
      </c>
      <c r="K87" s="130">
        <v>2138</v>
      </c>
      <c r="L87" s="130">
        <v>1113</v>
      </c>
      <c r="M87" s="130">
        <v>78</v>
      </c>
      <c r="N87" s="130">
        <v>170.17</v>
      </c>
      <c r="O87" s="130">
        <v>178</v>
      </c>
      <c r="P87" s="130">
        <v>4.1100000000000003</v>
      </c>
      <c r="Q87" s="130">
        <v>4.3</v>
      </c>
      <c r="R87" s="92"/>
    </row>
    <row r="88" spans="1:18" ht="96" x14ac:dyDescent="0.2">
      <c r="A88" s="133" t="s">
        <v>350</v>
      </c>
      <c r="B88" s="134" t="s">
        <v>425</v>
      </c>
      <c r="C88" s="135" t="s">
        <v>426</v>
      </c>
      <c r="D88" s="133" t="s">
        <v>92</v>
      </c>
      <c r="E88" s="136" t="s">
        <v>427</v>
      </c>
      <c r="F88" s="137">
        <v>7601.69</v>
      </c>
      <c r="G88" s="130"/>
      <c r="H88" s="130"/>
      <c r="I88" s="130"/>
      <c r="J88" s="138">
        <v>715.32</v>
      </c>
      <c r="K88" s="130"/>
      <c r="L88" s="130"/>
      <c r="M88" s="130"/>
      <c r="N88" s="130"/>
      <c r="O88" s="130"/>
      <c r="P88" s="130"/>
      <c r="Q88" s="130"/>
      <c r="R88" s="92"/>
    </row>
    <row r="89" spans="1:18" ht="108" x14ac:dyDescent="0.2">
      <c r="A89" s="133" t="s">
        <v>350</v>
      </c>
      <c r="B89" s="134" t="s">
        <v>428</v>
      </c>
      <c r="C89" s="135" t="s">
        <v>417</v>
      </c>
      <c r="D89" s="133" t="s">
        <v>103</v>
      </c>
      <c r="E89" s="136" t="s">
        <v>429</v>
      </c>
      <c r="F89" s="137">
        <v>624.80999999999995</v>
      </c>
      <c r="G89" s="130"/>
      <c r="H89" s="130"/>
      <c r="I89" s="130"/>
      <c r="J89" s="138">
        <v>1503.29</v>
      </c>
      <c r="K89" s="130"/>
      <c r="L89" s="130"/>
      <c r="M89" s="130"/>
      <c r="N89" s="130"/>
      <c r="O89" s="130"/>
      <c r="P89" s="130"/>
      <c r="Q89" s="130"/>
      <c r="R89" s="92"/>
    </row>
    <row r="90" spans="1:18" ht="96" x14ac:dyDescent="0.2">
      <c r="A90" s="122">
        <v>46</v>
      </c>
      <c r="B90" s="125" t="s">
        <v>430</v>
      </c>
      <c r="C90" s="126" t="s">
        <v>431</v>
      </c>
      <c r="D90" s="127" t="s">
        <v>103</v>
      </c>
      <c r="E90" s="128" t="s">
        <v>432</v>
      </c>
      <c r="F90" s="129">
        <v>671.01</v>
      </c>
      <c r="G90" s="130"/>
      <c r="H90" s="130"/>
      <c r="I90" s="130"/>
      <c r="J90" s="130">
        <v>7314</v>
      </c>
      <c r="K90" s="130"/>
      <c r="L90" s="130"/>
      <c r="M90" s="130"/>
      <c r="N90" s="130"/>
      <c r="O90" s="130"/>
      <c r="P90" s="130"/>
      <c r="Q90" s="130"/>
      <c r="R90" s="92"/>
    </row>
    <row r="91" spans="1:18" ht="108" x14ac:dyDescent="0.2">
      <c r="A91" s="122">
        <v>47</v>
      </c>
      <c r="B91" s="125" t="s">
        <v>408</v>
      </c>
      <c r="C91" s="126" t="s">
        <v>433</v>
      </c>
      <c r="D91" s="127" t="s">
        <v>92</v>
      </c>
      <c r="E91" s="128">
        <v>0.12</v>
      </c>
      <c r="F91" s="129">
        <v>7390</v>
      </c>
      <c r="G91" s="130"/>
      <c r="H91" s="130"/>
      <c r="I91" s="130"/>
      <c r="J91" s="130">
        <v>887</v>
      </c>
      <c r="K91" s="130"/>
      <c r="L91" s="130"/>
      <c r="M91" s="130"/>
      <c r="N91" s="130"/>
      <c r="O91" s="130"/>
      <c r="P91" s="130"/>
      <c r="Q91" s="130"/>
      <c r="R91" s="92"/>
    </row>
    <row r="92" spans="1:18" ht="216.75" x14ac:dyDescent="0.2">
      <c r="A92" s="122">
        <v>48</v>
      </c>
      <c r="B92" s="125" t="s">
        <v>434</v>
      </c>
      <c r="C92" s="126" t="s">
        <v>435</v>
      </c>
      <c r="D92" s="127" t="s">
        <v>184</v>
      </c>
      <c r="E92" s="128" t="s">
        <v>436</v>
      </c>
      <c r="F92" s="129">
        <v>168.26</v>
      </c>
      <c r="G92" s="129">
        <v>53.91</v>
      </c>
      <c r="H92" s="129">
        <v>112.62</v>
      </c>
      <c r="I92" s="129">
        <v>8.01</v>
      </c>
      <c r="J92" s="130">
        <v>6562</v>
      </c>
      <c r="K92" s="130">
        <v>2102</v>
      </c>
      <c r="L92" s="130">
        <v>4392</v>
      </c>
      <c r="M92" s="130">
        <v>312</v>
      </c>
      <c r="N92" s="130">
        <v>4.43</v>
      </c>
      <c r="O92" s="130">
        <v>172.77</v>
      </c>
      <c r="P92" s="130">
        <v>0.44</v>
      </c>
      <c r="Q92" s="130">
        <v>17.16</v>
      </c>
      <c r="R92" s="92"/>
    </row>
    <row r="93" spans="1:18" ht="108" x14ac:dyDescent="0.2">
      <c r="A93" s="133" t="s">
        <v>350</v>
      </c>
      <c r="B93" s="134" t="s">
        <v>416</v>
      </c>
      <c r="C93" s="135" t="s">
        <v>417</v>
      </c>
      <c r="D93" s="133" t="s">
        <v>103</v>
      </c>
      <c r="E93" s="136" t="s">
        <v>437</v>
      </c>
      <c r="F93" s="137">
        <v>624.80999999999995</v>
      </c>
      <c r="G93" s="130"/>
      <c r="H93" s="130"/>
      <c r="I93" s="130"/>
      <c r="J93" s="138">
        <v>2680.43</v>
      </c>
      <c r="K93" s="130"/>
      <c r="L93" s="130"/>
      <c r="M93" s="130"/>
      <c r="N93" s="130"/>
      <c r="O93" s="130"/>
      <c r="P93" s="130"/>
      <c r="Q93" s="130"/>
      <c r="R93" s="92"/>
    </row>
    <row r="94" spans="1:18" ht="96" x14ac:dyDescent="0.2">
      <c r="A94" s="133" t="s">
        <v>350</v>
      </c>
      <c r="B94" s="134" t="s">
        <v>438</v>
      </c>
      <c r="C94" s="135" t="s">
        <v>439</v>
      </c>
      <c r="D94" s="133" t="s">
        <v>103</v>
      </c>
      <c r="E94" s="136" t="s">
        <v>440</v>
      </c>
      <c r="F94" s="137">
        <v>724.38</v>
      </c>
      <c r="G94" s="130"/>
      <c r="H94" s="130"/>
      <c r="I94" s="130"/>
      <c r="J94" s="138">
        <v>25990.75</v>
      </c>
      <c r="K94" s="130"/>
      <c r="L94" s="130"/>
      <c r="M94" s="130"/>
      <c r="N94" s="130"/>
      <c r="O94" s="130"/>
      <c r="P94" s="130"/>
      <c r="Q94" s="130"/>
      <c r="R94" s="92"/>
    </row>
    <row r="95" spans="1:18" ht="216.75" x14ac:dyDescent="0.2">
      <c r="A95" s="122">
        <v>49</v>
      </c>
      <c r="B95" s="125" t="s">
        <v>434</v>
      </c>
      <c r="C95" s="126" t="s">
        <v>441</v>
      </c>
      <c r="D95" s="127" t="s">
        <v>184</v>
      </c>
      <c r="E95" s="128" t="s">
        <v>442</v>
      </c>
      <c r="F95" s="129">
        <v>168.26</v>
      </c>
      <c r="G95" s="129">
        <v>53.91</v>
      </c>
      <c r="H95" s="129">
        <v>112.62</v>
      </c>
      <c r="I95" s="129">
        <v>8.01</v>
      </c>
      <c r="J95" s="130">
        <v>8194</v>
      </c>
      <c r="K95" s="130">
        <v>2625</v>
      </c>
      <c r="L95" s="130">
        <v>5485</v>
      </c>
      <c r="M95" s="130">
        <v>390</v>
      </c>
      <c r="N95" s="130">
        <v>4.43</v>
      </c>
      <c r="O95" s="130">
        <v>215.74</v>
      </c>
      <c r="P95" s="130">
        <v>0.44</v>
      </c>
      <c r="Q95" s="130">
        <v>21.43</v>
      </c>
      <c r="R95" s="92"/>
    </row>
    <row r="96" spans="1:18" ht="108" x14ac:dyDescent="0.2">
      <c r="A96" s="133" t="s">
        <v>350</v>
      </c>
      <c r="B96" s="134" t="s">
        <v>416</v>
      </c>
      <c r="C96" s="135" t="s">
        <v>417</v>
      </c>
      <c r="D96" s="133" t="s">
        <v>103</v>
      </c>
      <c r="E96" s="136" t="s">
        <v>443</v>
      </c>
      <c r="F96" s="137">
        <v>624.80999999999995</v>
      </c>
      <c r="G96" s="130"/>
      <c r="H96" s="130"/>
      <c r="I96" s="130"/>
      <c r="J96" s="138">
        <v>3347.11</v>
      </c>
      <c r="K96" s="130"/>
      <c r="L96" s="130"/>
      <c r="M96" s="130"/>
      <c r="N96" s="130"/>
      <c r="O96" s="130"/>
      <c r="P96" s="130"/>
      <c r="Q96" s="130"/>
      <c r="R96" s="92"/>
    </row>
    <row r="97" spans="1:18" ht="96" x14ac:dyDescent="0.2">
      <c r="A97" s="133" t="s">
        <v>350</v>
      </c>
      <c r="B97" s="134" t="s">
        <v>438</v>
      </c>
      <c r="C97" s="135" t="s">
        <v>439</v>
      </c>
      <c r="D97" s="133" t="s">
        <v>103</v>
      </c>
      <c r="E97" s="136" t="s">
        <v>444</v>
      </c>
      <c r="F97" s="137">
        <v>724.38</v>
      </c>
      <c r="G97" s="130"/>
      <c r="H97" s="130"/>
      <c r="I97" s="130"/>
      <c r="J97" s="138">
        <v>32452.22</v>
      </c>
      <c r="K97" s="130"/>
      <c r="L97" s="130"/>
      <c r="M97" s="130"/>
      <c r="N97" s="130"/>
      <c r="O97" s="130"/>
      <c r="P97" s="130"/>
      <c r="Q97" s="130"/>
      <c r="R97" s="92"/>
    </row>
    <row r="98" spans="1:18" ht="240.75" x14ac:dyDescent="0.2">
      <c r="A98" s="122">
        <v>50</v>
      </c>
      <c r="B98" s="125" t="s">
        <v>434</v>
      </c>
      <c r="C98" s="126" t="s">
        <v>445</v>
      </c>
      <c r="D98" s="127" t="s">
        <v>184</v>
      </c>
      <c r="E98" s="128" t="s">
        <v>446</v>
      </c>
      <c r="F98" s="129">
        <v>168.26</v>
      </c>
      <c r="G98" s="129">
        <v>53.91</v>
      </c>
      <c r="H98" s="129">
        <v>112.62</v>
      </c>
      <c r="I98" s="129">
        <v>8.01</v>
      </c>
      <c r="J98" s="130">
        <v>2091</v>
      </c>
      <c r="K98" s="130">
        <v>670</v>
      </c>
      <c r="L98" s="130">
        <v>1400</v>
      </c>
      <c r="M98" s="130">
        <v>100</v>
      </c>
      <c r="N98" s="130">
        <v>4.43</v>
      </c>
      <c r="O98" s="130">
        <v>55.06</v>
      </c>
      <c r="P98" s="130">
        <v>0.44</v>
      </c>
      <c r="Q98" s="130">
        <v>5.47</v>
      </c>
      <c r="R98" s="92"/>
    </row>
    <row r="99" spans="1:18" ht="108" x14ac:dyDescent="0.2">
      <c r="A99" s="133" t="s">
        <v>350</v>
      </c>
      <c r="B99" s="134" t="s">
        <v>416</v>
      </c>
      <c r="C99" s="135" t="s">
        <v>417</v>
      </c>
      <c r="D99" s="133" t="s">
        <v>103</v>
      </c>
      <c r="E99" s="136" t="s">
        <v>447</v>
      </c>
      <c r="F99" s="137">
        <v>624.80999999999995</v>
      </c>
      <c r="G99" s="130"/>
      <c r="H99" s="130"/>
      <c r="I99" s="130"/>
      <c r="J99" s="138">
        <v>854.12</v>
      </c>
      <c r="K99" s="130"/>
      <c r="L99" s="130"/>
      <c r="M99" s="130"/>
      <c r="N99" s="130"/>
      <c r="O99" s="130"/>
      <c r="P99" s="130"/>
      <c r="Q99" s="130"/>
      <c r="R99" s="92"/>
    </row>
    <row r="100" spans="1:18" ht="96" x14ac:dyDescent="0.2">
      <c r="A100" s="133" t="s">
        <v>350</v>
      </c>
      <c r="B100" s="134" t="s">
        <v>438</v>
      </c>
      <c r="C100" s="135" t="s">
        <v>439</v>
      </c>
      <c r="D100" s="133" t="s">
        <v>103</v>
      </c>
      <c r="E100" s="136" t="s">
        <v>448</v>
      </c>
      <c r="F100" s="137">
        <v>724.38</v>
      </c>
      <c r="G100" s="130"/>
      <c r="H100" s="130"/>
      <c r="I100" s="130"/>
      <c r="J100" s="138">
        <v>8286.91</v>
      </c>
      <c r="K100" s="130"/>
      <c r="L100" s="130"/>
      <c r="M100" s="130"/>
      <c r="N100" s="130"/>
      <c r="O100" s="130"/>
      <c r="P100" s="130"/>
      <c r="Q100" s="130"/>
      <c r="R100" s="92"/>
    </row>
    <row r="101" spans="1:18" ht="132.75" x14ac:dyDescent="0.2">
      <c r="A101" s="122">
        <v>51</v>
      </c>
      <c r="B101" s="125" t="s">
        <v>449</v>
      </c>
      <c r="C101" s="126" t="s">
        <v>450</v>
      </c>
      <c r="D101" s="127" t="s">
        <v>103</v>
      </c>
      <c r="E101" s="128" t="s">
        <v>451</v>
      </c>
      <c r="F101" s="129" t="s">
        <v>452</v>
      </c>
      <c r="G101" s="130"/>
      <c r="H101" s="130"/>
      <c r="I101" s="130"/>
      <c r="J101" s="130">
        <v>53769</v>
      </c>
      <c r="K101" s="130"/>
      <c r="L101" s="130"/>
      <c r="M101" s="130"/>
      <c r="N101" s="130"/>
      <c r="O101" s="130"/>
      <c r="P101" s="130"/>
      <c r="Q101" s="130"/>
      <c r="R101" s="92"/>
    </row>
    <row r="102" spans="1:18" ht="96" x14ac:dyDescent="0.2">
      <c r="A102" s="122">
        <v>52</v>
      </c>
      <c r="B102" s="125" t="s">
        <v>430</v>
      </c>
      <c r="C102" s="126" t="s">
        <v>431</v>
      </c>
      <c r="D102" s="127" t="s">
        <v>103</v>
      </c>
      <c r="E102" s="128" t="s">
        <v>453</v>
      </c>
      <c r="F102" s="129">
        <v>671.01</v>
      </c>
      <c r="G102" s="130"/>
      <c r="H102" s="130"/>
      <c r="I102" s="130"/>
      <c r="J102" s="130">
        <v>7448</v>
      </c>
      <c r="K102" s="130"/>
      <c r="L102" s="130"/>
      <c r="M102" s="130"/>
      <c r="N102" s="130"/>
      <c r="O102" s="130"/>
      <c r="P102" s="130"/>
      <c r="Q102" s="130"/>
      <c r="R102" s="92"/>
    </row>
    <row r="103" spans="1:18" ht="108" x14ac:dyDescent="0.2">
      <c r="A103" s="122">
        <v>53</v>
      </c>
      <c r="B103" s="125" t="s">
        <v>408</v>
      </c>
      <c r="C103" s="126" t="s">
        <v>433</v>
      </c>
      <c r="D103" s="127" t="s">
        <v>92</v>
      </c>
      <c r="E103" s="128">
        <v>0.38</v>
      </c>
      <c r="F103" s="129">
        <v>7390</v>
      </c>
      <c r="G103" s="130"/>
      <c r="H103" s="130"/>
      <c r="I103" s="130"/>
      <c r="J103" s="130">
        <v>2808</v>
      </c>
      <c r="K103" s="130"/>
      <c r="L103" s="130"/>
      <c r="M103" s="130"/>
      <c r="N103" s="130"/>
      <c r="O103" s="130"/>
      <c r="P103" s="130"/>
      <c r="Q103" s="130"/>
      <c r="R103" s="92"/>
    </row>
    <row r="104" spans="1:18" ht="15" x14ac:dyDescent="0.2">
      <c r="A104" s="267" t="s">
        <v>454</v>
      </c>
      <c r="B104" s="268"/>
      <c r="C104" s="268"/>
      <c r="D104" s="268"/>
      <c r="E104" s="268"/>
      <c r="F104" s="268"/>
      <c r="G104" s="268"/>
      <c r="H104" s="268"/>
      <c r="I104" s="268"/>
      <c r="J104" s="268"/>
      <c r="K104" s="268"/>
      <c r="L104" s="268"/>
      <c r="M104" s="268"/>
      <c r="N104" s="268"/>
      <c r="O104" s="268"/>
      <c r="P104" s="268"/>
      <c r="Q104" s="268"/>
      <c r="R104" s="92"/>
    </row>
    <row r="105" spans="1:18" ht="209.25" x14ac:dyDescent="0.2">
      <c r="A105" s="122">
        <v>54</v>
      </c>
      <c r="B105" s="125" t="s">
        <v>455</v>
      </c>
      <c r="C105" s="126" t="s">
        <v>456</v>
      </c>
      <c r="D105" s="127" t="s">
        <v>91</v>
      </c>
      <c r="E105" s="128" t="s">
        <v>457</v>
      </c>
      <c r="F105" s="129">
        <v>1629.41</v>
      </c>
      <c r="G105" s="129">
        <v>232.01</v>
      </c>
      <c r="H105" s="129">
        <v>124.27</v>
      </c>
      <c r="I105" s="129">
        <v>3.28</v>
      </c>
      <c r="J105" s="130">
        <v>165</v>
      </c>
      <c r="K105" s="130">
        <v>23</v>
      </c>
      <c r="L105" s="130">
        <v>13</v>
      </c>
      <c r="M105" s="130"/>
      <c r="N105" s="130">
        <v>17.510000000000002</v>
      </c>
      <c r="O105" s="130">
        <v>1.77</v>
      </c>
      <c r="P105" s="130">
        <v>0.18</v>
      </c>
      <c r="Q105" s="130">
        <v>0.02</v>
      </c>
      <c r="R105" s="92"/>
    </row>
    <row r="106" spans="1:18" ht="120" x14ac:dyDescent="0.2">
      <c r="A106" s="133" t="s">
        <v>350</v>
      </c>
      <c r="B106" s="134" t="s">
        <v>458</v>
      </c>
      <c r="C106" s="135" t="s">
        <v>459</v>
      </c>
      <c r="D106" s="133" t="s">
        <v>127</v>
      </c>
      <c r="E106" s="136" t="s">
        <v>460</v>
      </c>
      <c r="F106" s="137">
        <v>7.94</v>
      </c>
      <c r="G106" s="130"/>
      <c r="H106" s="130"/>
      <c r="I106" s="130"/>
      <c r="J106" s="138">
        <v>88.21</v>
      </c>
      <c r="K106" s="130"/>
      <c r="L106" s="130"/>
      <c r="M106" s="130"/>
      <c r="N106" s="130"/>
      <c r="O106" s="130"/>
      <c r="P106" s="130"/>
      <c r="Q106" s="130"/>
      <c r="R106" s="92"/>
    </row>
    <row r="107" spans="1:18" ht="36" x14ac:dyDescent="0.2">
      <c r="A107" s="122">
        <v>55</v>
      </c>
      <c r="B107" s="125" t="s">
        <v>461</v>
      </c>
      <c r="C107" s="126" t="s">
        <v>462</v>
      </c>
      <c r="D107" s="127" t="s">
        <v>127</v>
      </c>
      <c r="E107" s="131">
        <v>11.1</v>
      </c>
      <c r="F107" s="129">
        <v>33.380000000000003</v>
      </c>
      <c r="G107" s="130"/>
      <c r="H107" s="130"/>
      <c r="I107" s="130"/>
      <c r="J107" s="130">
        <v>371</v>
      </c>
      <c r="K107" s="130"/>
      <c r="L107" s="130"/>
      <c r="M107" s="130"/>
      <c r="N107" s="130"/>
      <c r="O107" s="130"/>
      <c r="P107" s="130"/>
      <c r="Q107" s="130"/>
      <c r="R107" s="92"/>
    </row>
    <row r="108" spans="1:18" ht="197.25" x14ac:dyDescent="0.2">
      <c r="A108" s="122">
        <v>56</v>
      </c>
      <c r="B108" s="125" t="s">
        <v>463</v>
      </c>
      <c r="C108" s="126" t="s">
        <v>464</v>
      </c>
      <c r="D108" s="127" t="s">
        <v>108</v>
      </c>
      <c r="E108" s="128" t="s">
        <v>465</v>
      </c>
      <c r="F108" s="129">
        <v>750.74</v>
      </c>
      <c r="G108" s="129">
        <v>511.58</v>
      </c>
      <c r="H108" s="129">
        <v>172.22</v>
      </c>
      <c r="I108" s="129">
        <v>6.73</v>
      </c>
      <c r="J108" s="130">
        <v>29</v>
      </c>
      <c r="K108" s="130">
        <v>20</v>
      </c>
      <c r="L108" s="130">
        <v>7</v>
      </c>
      <c r="M108" s="130"/>
      <c r="N108" s="130">
        <v>36.619999999999997</v>
      </c>
      <c r="O108" s="130">
        <v>1.43</v>
      </c>
      <c r="P108" s="130">
        <v>0.37</v>
      </c>
      <c r="Q108" s="130">
        <v>0.01</v>
      </c>
      <c r="R108" s="92"/>
    </row>
    <row r="109" spans="1:18" ht="372" x14ac:dyDescent="0.2">
      <c r="A109" s="133" t="s">
        <v>350</v>
      </c>
      <c r="B109" s="134" t="s">
        <v>466</v>
      </c>
      <c r="C109" s="135" t="s">
        <v>467</v>
      </c>
      <c r="D109" s="133" t="s">
        <v>92</v>
      </c>
      <c r="E109" s="136" t="s">
        <v>468</v>
      </c>
      <c r="F109" s="137">
        <v>11668.14</v>
      </c>
      <c r="G109" s="130"/>
      <c r="H109" s="130"/>
      <c r="I109" s="130"/>
      <c r="J109" s="138">
        <v>455.06</v>
      </c>
      <c r="K109" s="130"/>
      <c r="L109" s="130"/>
      <c r="M109" s="130"/>
      <c r="N109" s="130"/>
      <c r="O109" s="130"/>
      <c r="P109" s="130"/>
      <c r="Q109" s="130"/>
      <c r="R109" s="92"/>
    </row>
    <row r="110" spans="1:18" ht="120" x14ac:dyDescent="0.2">
      <c r="A110" s="122">
        <v>57</v>
      </c>
      <c r="B110" s="125" t="s">
        <v>177</v>
      </c>
      <c r="C110" s="126" t="s">
        <v>178</v>
      </c>
      <c r="D110" s="127" t="s">
        <v>92</v>
      </c>
      <c r="E110" s="131">
        <v>3.9E-2</v>
      </c>
      <c r="F110" s="129">
        <v>5890.5</v>
      </c>
      <c r="G110" s="130"/>
      <c r="H110" s="130"/>
      <c r="I110" s="130"/>
      <c r="J110" s="130">
        <v>230</v>
      </c>
      <c r="K110" s="130"/>
      <c r="L110" s="130"/>
      <c r="M110" s="130"/>
      <c r="N110" s="130"/>
      <c r="O110" s="130"/>
      <c r="P110" s="130"/>
      <c r="Q110" s="130"/>
      <c r="R110" s="92"/>
    </row>
    <row r="111" spans="1:18" ht="48" x14ac:dyDescent="0.2">
      <c r="A111" s="122">
        <v>58</v>
      </c>
      <c r="B111" s="125" t="s">
        <v>469</v>
      </c>
      <c r="C111" s="126" t="s">
        <v>470</v>
      </c>
      <c r="D111" s="127" t="s">
        <v>72</v>
      </c>
      <c r="E111" s="128" t="s">
        <v>471</v>
      </c>
      <c r="F111" s="129">
        <v>5.47</v>
      </c>
      <c r="G111" s="130"/>
      <c r="H111" s="130"/>
      <c r="I111" s="130"/>
      <c r="J111" s="130">
        <v>569</v>
      </c>
      <c r="K111" s="130"/>
      <c r="L111" s="130"/>
      <c r="M111" s="130"/>
      <c r="N111" s="130"/>
      <c r="O111" s="130"/>
      <c r="P111" s="130"/>
      <c r="Q111" s="130"/>
      <c r="R111" s="92"/>
    </row>
    <row r="112" spans="1:18" ht="409.5" x14ac:dyDescent="0.2">
      <c r="A112" s="122">
        <v>59</v>
      </c>
      <c r="B112" s="125" t="s">
        <v>472</v>
      </c>
      <c r="C112" s="126" t="s">
        <v>473</v>
      </c>
      <c r="D112" s="127" t="s">
        <v>91</v>
      </c>
      <c r="E112" s="128" t="s">
        <v>474</v>
      </c>
      <c r="F112" s="129">
        <v>218.66</v>
      </c>
      <c r="G112" s="129">
        <v>162.19</v>
      </c>
      <c r="H112" s="129">
        <v>10.76</v>
      </c>
      <c r="I112" s="129">
        <v>0.57999999999999996</v>
      </c>
      <c r="J112" s="130">
        <v>13</v>
      </c>
      <c r="K112" s="130">
        <v>10</v>
      </c>
      <c r="L112" s="130">
        <v>1</v>
      </c>
      <c r="M112" s="130"/>
      <c r="N112" s="130">
        <v>13.96</v>
      </c>
      <c r="O112" s="130">
        <v>0.85</v>
      </c>
      <c r="P112" s="130">
        <v>0.03</v>
      </c>
      <c r="Q112" s="130"/>
      <c r="R112" s="92"/>
    </row>
    <row r="113" spans="1:18" ht="108" x14ac:dyDescent="0.2">
      <c r="A113" s="122">
        <v>60</v>
      </c>
      <c r="B113" s="125" t="s">
        <v>475</v>
      </c>
      <c r="C113" s="126" t="s">
        <v>476</v>
      </c>
      <c r="D113" s="127" t="s">
        <v>127</v>
      </c>
      <c r="E113" s="131">
        <v>6.1</v>
      </c>
      <c r="F113" s="129">
        <v>24.05</v>
      </c>
      <c r="G113" s="130"/>
      <c r="H113" s="130"/>
      <c r="I113" s="130"/>
      <c r="J113" s="130">
        <v>147</v>
      </c>
      <c r="K113" s="130"/>
      <c r="L113" s="130"/>
      <c r="M113" s="130"/>
      <c r="N113" s="130"/>
      <c r="O113" s="130"/>
      <c r="P113" s="130"/>
      <c r="Q113" s="130"/>
      <c r="R113" s="92"/>
    </row>
    <row r="114" spans="1:18" ht="15" x14ac:dyDescent="0.2">
      <c r="A114" s="267" t="s">
        <v>477</v>
      </c>
      <c r="B114" s="268"/>
      <c r="C114" s="268"/>
      <c r="D114" s="268"/>
      <c r="E114" s="268"/>
      <c r="F114" s="268"/>
      <c r="G114" s="268"/>
      <c r="H114" s="268"/>
      <c r="I114" s="268"/>
      <c r="J114" s="268"/>
      <c r="K114" s="268"/>
      <c r="L114" s="268"/>
      <c r="M114" s="268"/>
      <c r="N114" s="268"/>
      <c r="O114" s="268"/>
      <c r="P114" s="268"/>
      <c r="Q114" s="268"/>
      <c r="R114" s="92"/>
    </row>
    <row r="115" spans="1:18" ht="409.5" x14ac:dyDescent="0.2">
      <c r="A115" s="122">
        <v>61</v>
      </c>
      <c r="B115" s="125" t="s">
        <v>472</v>
      </c>
      <c r="C115" s="126" t="s">
        <v>478</v>
      </c>
      <c r="D115" s="127" t="s">
        <v>91</v>
      </c>
      <c r="E115" s="128" t="s">
        <v>479</v>
      </c>
      <c r="F115" s="129">
        <v>218.66</v>
      </c>
      <c r="G115" s="129">
        <v>162.19</v>
      </c>
      <c r="H115" s="129">
        <v>10.76</v>
      </c>
      <c r="I115" s="129">
        <v>0.57999999999999996</v>
      </c>
      <c r="J115" s="130">
        <v>68</v>
      </c>
      <c r="K115" s="130">
        <v>50</v>
      </c>
      <c r="L115" s="130">
        <v>3</v>
      </c>
      <c r="M115" s="130"/>
      <c r="N115" s="130">
        <v>13.96</v>
      </c>
      <c r="O115" s="130">
        <v>4.33</v>
      </c>
      <c r="P115" s="130">
        <v>0.03</v>
      </c>
      <c r="Q115" s="130">
        <v>0.01</v>
      </c>
      <c r="R115" s="92"/>
    </row>
    <row r="116" spans="1:18" ht="96" x14ac:dyDescent="0.2">
      <c r="A116" s="122">
        <v>62</v>
      </c>
      <c r="B116" s="125" t="s">
        <v>480</v>
      </c>
      <c r="C116" s="126" t="s">
        <v>481</v>
      </c>
      <c r="D116" s="127" t="s">
        <v>217</v>
      </c>
      <c r="E116" s="128" t="s">
        <v>482</v>
      </c>
      <c r="F116" s="129">
        <v>6.72</v>
      </c>
      <c r="G116" s="130"/>
      <c r="H116" s="130"/>
      <c r="I116" s="130"/>
      <c r="J116" s="130">
        <v>167</v>
      </c>
      <c r="K116" s="130"/>
      <c r="L116" s="130"/>
      <c r="M116" s="130"/>
      <c r="N116" s="130"/>
      <c r="O116" s="130"/>
      <c r="P116" s="130"/>
      <c r="Q116" s="130"/>
      <c r="R116" s="92"/>
    </row>
    <row r="117" spans="1:18" ht="108" x14ac:dyDescent="0.2">
      <c r="A117" s="122">
        <v>63</v>
      </c>
      <c r="B117" s="125" t="s">
        <v>475</v>
      </c>
      <c r="C117" s="126" t="s">
        <v>476</v>
      </c>
      <c r="D117" s="127" t="s">
        <v>127</v>
      </c>
      <c r="E117" s="131">
        <v>31</v>
      </c>
      <c r="F117" s="129">
        <v>24.05</v>
      </c>
      <c r="G117" s="130"/>
      <c r="H117" s="130"/>
      <c r="I117" s="130"/>
      <c r="J117" s="130">
        <v>746</v>
      </c>
      <c r="K117" s="130"/>
      <c r="L117" s="130"/>
      <c r="M117" s="130"/>
      <c r="N117" s="130"/>
      <c r="O117" s="130"/>
      <c r="P117" s="130"/>
      <c r="Q117" s="130"/>
      <c r="R117" s="92"/>
    </row>
    <row r="118" spans="1:18" ht="15" x14ac:dyDescent="0.2">
      <c r="A118" s="267" t="s">
        <v>483</v>
      </c>
      <c r="B118" s="268"/>
      <c r="C118" s="268"/>
      <c r="D118" s="268"/>
      <c r="E118" s="268"/>
      <c r="F118" s="268"/>
      <c r="G118" s="268"/>
      <c r="H118" s="268"/>
      <c r="I118" s="268"/>
      <c r="J118" s="268"/>
      <c r="K118" s="268"/>
      <c r="L118" s="268"/>
      <c r="M118" s="268"/>
      <c r="N118" s="268"/>
      <c r="O118" s="268"/>
      <c r="P118" s="268"/>
      <c r="Q118" s="268"/>
      <c r="R118" s="92"/>
    </row>
    <row r="119" spans="1:18" ht="204.75" x14ac:dyDescent="0.2">
      <c r="A119" s="122">
        <v>64</v>
      </c>
      <c r="B119" s="125" t="s">
        <v>422</v>
      </c>
      <c r="C119" s="126" t="s">
        <v>423</v>
      </c>
      <c r="D119" s="127" t="s">
        <v>91</v>
      </c>
      <c r="E119" s="128" t="s">
        <v>484</v>
      </c>
      <c r="F119" s="129">
        <v>8210.93</v>
      </c>
      <c r="G119" s="129">
        <v>2043.74</v>
      </c>
      <c r="H119" s="129">
        <v>1064</v>
      </c>
      <c r="I119" s="129">
        <v>74.8</v>
      </c>
      <c r="J119" s="130">
        <v>969</v>
      </c>
      <c r="K119" s="130">
        <v>241</v>
      </c>
      <c r="L119" s="130">
        <v>126</v>
      </c>
      <c r="M119" s="130">
        <v>9</v>
      </c>
      <c r="N119" s="130">
        <v>170.17</v>
      </c>
      <c r="O119" s="130">
        <v>20.079999999999998</v>
      </c>
      <c r="P119" s="130">
        <v>4.1100000000000003</v>
      </c>
      <c r="Q119" s="130">
        <v>0.49</v>
      </c>
      <c r="R119" s="92"/>
    </row>
    <row r="120" spans="1:18" ht="96" x14ac:dyDescent="0.2">
      <c r="A120" s="133" t="s">
        <v>350</v>
      </c>
      <c r="B120" s="134" t="s">
        <v>425</v>
      </c>
      <c r="C120" s="135" t="s">
        <v>426</v>
      </c>
      <c r="D120" s="133" t="s">
        <v>92</v>
      </c>
      <c r="E120" s="136" t="s">
        <v>485</v>
      </c>
      <c r="F120" s="137">
        <v>7601.69</v>
      </c>
      <c r="G120" s="130"/>
      <c r="H120" s="130"/>
      <c r="I120" s="130"/>
      <c r="J120" s="138">
        <v>80.58</v>
      </c>
      <c r="K120" s="130"/>
      <c r="L120" s="130"/>
      <c r="M120" s="130"/>
      <c r="N120" s="130"/>
      <c r="O120" s="130"/>
      <c r="P120" s="130"/>
      <c r="Q120" s="130"/>
      <c r="R120" s="92"/>
    </row>
    <row r="121" spans="1:18" ht="108" x14ac:dyDescent="0.2">
      <c r="A121" s="133" t="s">
        <v>350</v>
      </c>
      <c r="B121" s="134" t="s">
        <v>428</v>
      </c>
      <c r="C121" s="135" t="s">
        <v>417</v>
      </c>
      <c r="D121" s="133" t="s">
        <v>103</v>
      </c>
      <c r="E121" s="136" t="s">
        <v>486</v>
      </c>
      <c r="F121" s="137">
        <v>624.80999999999995</v>
      </c>
      <c r="G121" s="130"/>
      <c r="H121" s="130"/>
      <c r="I121" s="130"/>
      <c r="J121" s="138">
        <v>169.57</v>
      </c>
      <c r="K121" s="130"/>
      <c r="L121" s="130"/>
      <c r="M121" s="130"/>
      <c r="N121" s="130"/>
      <c r="O121" s="130"/>
      <c r="P121" s="130"/>
      <c r="Q121" s="130"/>
      <c r="R121" s="92"/>
    </row>
    <row r="122" spans="1:18" ht="96" x14ac:dyDescent="0.2">
      <c r="A122" s="122">
        <v>65</v>
      </c>
      <c r="B122" s="125" t="s">
        <v>430</v>
      </c>
      <c r="C122" s="126" t="s">
        <v>431</v>
      </c>
      <c r="D122" s="127" t="s">
        <v>103</v>
      </c>
      <c r="E122" s="131">
        <v>0.27</v>
      </c>
      <c r="F122" s="129">
        <v>671.01</v>
      </c>
      <c r="G122" s="130"/>
      <c r="H122" s="130"/>
      <c r="I122" s="130"/>
      <c r="J122" s="130">
        <v>181</v>
      </c>
      <c r="K122" s="130"/>
      <c r="L122" s="130"/>
      <c r="M122" s="130"/>
      <c r="N122" s="130"/>
      <c r="O122" s="130"/>
      <c r="P122" s="130"/>
      <c r="Q122" s="130"/>
      <c r="R122" s="92"/>
    </row>
    <row r="123" spans="1:18" ht="108" x14ac:dyDescent="0.2">
      <c r="A123" s="122">
        <v>66</v>
      </c>
      <c r="B123" s="125" t="s">
        <v>408</v>
      </c>
      <c r="C123" s="126" t="s">
        <v>433</v>
      </c>
      <c r="D123" s="127" t="s">
        <v>92</v>
      </c>
      <c r="E123" s="128" t="s">
        <v>487</v>
      </c>
      <c r="F123" s="129">
        <v>7390</v>
      </c>
      <c r="G123" s="130"/>
      <c r="H123" s="130"/>
      <c r="I123" s="130"/>
      <c r="J123" s="130">
        <v>61</v>
      </c>
      <c r="K123" s="130"/>
      <c r="L123" s="130"/>
      <c r="M123" s="130"/>
      <c r="N123" s="130"/>
      <c r="O123" s="130"/>
      <c r="P123" s="130"/>
      <c r="Q123" s="130"/>
      <c r="R123" s="92"/>
    </row>
    <row r="124" spans="1:18" ht="15" x14ac:dyDescent="0.2">
      <c r="A124" s="267" t="s">
        <v>488</v>
      </c>
      <c r="B124" s="268"/>
      <c r="C124" s="268"/>
      <c r="D124" s="268"/>
      <c r="E124" s="268"/>
      <c r="F124" s="268"/>
      <c r="G124" s="268"/>
      <c r="H124" s="268"/>
      <c r="I124" s="268"/>
      <c r="J124" s="268"/>
      <c r="K124" s="268"/>
      <c r="L124" s="268"/>
      <c r="M124" s="268"/>
      <c r="N124" s="268"/>
      <c r="O124" s="268"/>
      <c r="P124" s="268"/>
      <c r="Q124" s="268"/>
      <c r="R124" s="92"/>
    </row>
    <row r="125" spans="1:18" ht="60" x14ac:dyDescent="0.2">
      <c r="A125" s="122">
        <v>67</v>
      </c>
      <c r="B125" s="125" t="s">
        <v>185</v>
      </c>
      <c r="C125" s="126" t="s">
        <v>186</v>
      </c>
      <c r="D125" s="127" t="s">
        <v>109</v>
      </c>
      <c r="E125" s="128" t="s">
        <v>489</v>
      </c>
      <c r="F125" s="129">
        <v>2709.38</v>
      </c>
      <c r="G125" s="129">
        <v>216.96</v>
      </c>
      <c r="H125" s="129">
        <v>2324.12</v>
      </c>
      <c r="I125" s="129">
        <v>165.26</v>
      </c>
      <c r="J125" s="130">
        <v>1680</v>
      </c>
      <c r="K125" s="130">
        <v>135</v>
      </c>
      <c r="L125" s="130">
        <v>1441</v>
      </c>
      <c r="M125" s="130">
        <v>102</v>
      </c>
      <c r="N125" s="130">
        <v>17.61</v>
      </c>
      <c r="O125" s="130">
        <v>10.92</v>
      </c>
      <c r="P125" s="130">
        <v>9.08</v>
      </c>
      <c r="Q125" s="130">
        <v>5.63</v>
      </c>
      <c r="R125" s="92"/>
    </row>
    <row r="126" spans="1:18" ht="168" x14ac:dyDescent="0.2">
      <c r="A126" s="122">
        <v>68</v>
      </c>
      <c r="B126" s="125" t="s">
        <v>490</v>
      </c>
      <c r="C126" s="126" t="s">
        <v>491</v>
      </c>
      <c r="D126" s="127" t="s">
        <v>72</v>
      </c>
      <c r="E126" s="131">
        <v>34</v>
      </c>
      <c r="F126" s="129">
        <v>119.68</v>
      </c>
      <c r="G126" s="130"/>
      <c r="H126" s="130"/>
      <c r="I126" s="130"/>
      <c r="J126" s="130">
        <v>4069</v>
      </c>
      <c r="K126" s="130"/>
      <c r="L126" s="130"/>
      <c r="M126" s="130"/>
      <c r="N126" s="130"/>
      <c r="O126" s="130"/>
      <c r="P126" s="130"/>
      <c r="Q126" s="130"/>
      <c r="R126" s="92"/>
    </row>
    <row r="127" spans="1:18" ht="168" x14ac:dyDescent="0.2">
      <c r="A127" s="122">
        <v>69</v>
      </c>
      <c r="B127" s="125" t="s">
        <v>492</v>
      </c>
      <c r="C127" s="126" t="s">
        <v>493</v>
      </c>
      <c r="D127" s="127" t="s">
        <v>72</v>
      </c>
      <c r="E127" s="131">
        <v>5</v>
      </c>
      <c r="F127" s="129">
        <v>20.96</v>
      </c>
      <c r="G127" s="130"/>
      <c r="H127" s="130"/>
      <c r="I127" s="130"/>
      <c r="J127" s="130">
        <v>105</v>
      </c>
      <c r="K127" s="130"/>
      <c r="L127" s="130"/>
      <c r="M127" s="130"/>
      <c r="N127" s="130"/>
      <c r="O127" s="130"/>
      <c r="P127" s="130"/>
      <c r="Q127" s="130"/>
      <c r="R127" s="92"/>
    </row>
    <row r="128" spans="1:18" ht="168" x14ac:dyDescent="0.2">
      <c r="A128" s="122">
        <v>70</v>
      </c>
      <c r="B128" s="125" t="s">
        <v>494</v>
      </c>
      <c r="C128" s="126" t="s">
        <v>495</v>
      </c>
      <c r="D128" s="127" t="s">
        <v>72</v>
      </c>
      <c r="E128" s="128" t="s">
        <v>496</v>
      </c>
      <c r="F128" s="129">
        <v>28.55</v>
      </c>
      <c r="G128" s="130"/>
      <c r="H128" s="130"/>
      <c r="I128" s="130"/>
      <c r="J128" s="130">
        <v>371</v>
      </c>
      <c r="K128" s="130"/>
      <c r="L128" s="130"/>
      <c r="M128" s="130"/>
      <c r="N128" s="130"/>
      <c r="O128" s="130"/>
      <c r="P128" s="130"/>
      <c r="Q128" s="130"/>
      <c r="R128" s="92"/>
    </row>
    <row r="129" spans="1:18" ht="168" x14ac:dyDescent="0.2">
      <c r="A129" s="122">
        <v>71</v>
      </c>
      <c r="B129" s="125" t="s">
        <v>497</v>
      </c>
      <c r="C129" s="126" t="s">
        <v>498</v>
      </c>
      <c r="D129" s="127" t="s">
        <v>72</v>
      </c>
      <c r="E129" s="131">
        <v>4</v>
      </c>
      <c r="F129" s="129">
        <v>65.069999999999993</v>
      </c>
      <c r="G129" s="130"/>
      <c r="H129" s="130"/>
      <c r="I129" s="130"/>
      <c r="J129" s="130">
        <v>260</v>
      </c>
      <c r="K129" s="130"/>
      <c r="L129" s="130"/>
      <c r="M129" s="130"/>
      <c r="N129" s="130"/>
      <c r="O129" s="130"/>
      <c r="P129" s="130"/>
      <c r="Q129" s="130"/>
      <c r="R129" s="92"/>
    </row>
    <row r="130" spans="1:18" ht="180" x14ac:dyDescent="0.2">
      <c r="A130" s="122">
        <v>72</v>
      </c>
      <c r="B130" s="125" t="s">
        <v>499</v>
      </c>
      <c r="C130" s="126" t="s">
        <v>500</v>
      </c>
      <c r="D130" s="127" t="s">
        <v>72</v>
      </c>
      <c r="E130" s="131">
        <v>2</v>
      </c>
      <c r="F130" s="129">
        <v>91.58</v>
      </c>
      <c r="G130" s="130"/>
      <c r="H130" s="130"/>
      <c r="I130" s="130"/>
      <c r="J130" s="130">
        <v>183</v>
      </c>
      <c r="K130" s="130"/>
      <c r="L130" s="130"/>
      <c r="M130" s="130"/>
      <c r="N130" s="130"/>
      <c r="O130" s="130"/>
      <c r="P130" s="130"/>
      <c r="Q130" s="130"/>
      <c r="R130" s="92"/>
    </row>
    <row r="131" spans="1:18" ht="180" x14ac:dyDescent="0.2">
      <c r="A131" s="122">
        <v>73</v>
      </c>
      <c r="B131" s="125" t="s">
        <v>501</v>
      </c>
      <c r="C131" s="126" t="s">
        <v>502</v>
      </c>
      <c r="D131" s="127" t="s">
        <v>72</v>
      </c>
      <c r="E131" s="131">
        <v>4</v>
      </c>
      <c r="F131" s="129">
        <v>301.63</v>
      </c>
      <c r="G131" s="130"/>
      <c r="H131" s="130"/>
      <c r="I131" s="130"/>
      <c r="J131" s="130">
        <v>1207</v>
      </c>
      <c r="K131" s="130"/>
      <c r="L131" s="130"/>
      <c r="M131" s="130"/>
      <c r="N131" s="130"/>
      <c r="O131" s="130"/>
      <c r="P131" s="130"/>
      <c r="Q131" s="130"/>
      <c r="R131" s="92"/>
    </row>
    <row r="132" spans="1:18" ht="99" x14ac:dyDescent="0.2">
      <c r="A132" s="122">
        <v>74</v>
      </c>
      <c r="B132" s="125" t="s">
        <v>463</v>
      </c>
      <c r="C132" s="126" t="s">
        <v>503</v>
      </c>
      <c r="D132" s="127" t="s">
        <v>108</v>
      </c>
      <c r="E132" s="128" t="s">
        <v>504</v>
      </c>
      <c r="F132" s="129">
        <v>750.74</v>
      </c>
      <c r="G132" s="129">
        <v>511.58</v>
      </c>
      <c r="H132" s="129">
        <v>172.22</v>
      </c>
      <c r="I132" s="129">
        <v>6.73</v>
      </c>
      <c r="J132" s="130">
        <v>75</v>
      </c>
      <c r="K132" s="130">
        <v>51</v>
      </c>
      <c r="L132" s="130">
        <v>17</v>
      </c>
      <c r="M132" s="130">
        <v>1</v>
      </c>
      <c r="N132" s="130">
        <v>36.619999999999997</v>
      </c>
      <c r="O132" s="130">
        <v>3.66</v>
      </c>
      <c r="P132" s="130">
        <v>0.37</v>
      </c>
      <c r="Q132" s="130">
        <v>0.04</v>
      </c>
      <c r="R132" s="92"/>
    </row>
    <row r="133" spans="1:18" ht="372" x14ac:dyDescent="0.2">
      <c r="A133" s="133" t="s">
        <v>350</v>
      </c>
      <c r="B133" s="134" t="s">
        <v>466</v>
      </c>
      <c r="C133" s="135" t="s">
        <v>467</v>
      </c>
      <c r="D133" s="133" t="s">
        <v>92</v>
      </c>
      <c r="E133" s="136" t="s">
        <v>505</v>
      </c>
      <c r="F133" s="137">
        <v>11668.14</v>
      </c>
      <c r="G133" s="130"/>
      <c r="H133" s="130"/>
      <c r="I133" s="130"/>
      <c r="J133" s="138">
        <v>1166.81</v>
      </c>
      <c r="K133" s="130"/>
      <c r="L133" s="130"/>
      <c r="M133" s="130"/>
      <c r="N133" s="130"/>
      <c r="O133" s="130"/>
      <c r="P133" s="130"/>
      <c r="Q133" s="130"/>
      <c r="R133" s="92"/>
    </row>
    <row r="134" spans="1:18" ht="120" x14ac:dyDescent="0.2">
      <c r="A134" s="122">
        <v>75</v>
      </c>
      <c r="B134" s="125" t="s">
        <v>177</v>
      </c>
      <c r="C134" s="126" t="s">
        <v>178</v>
      </c>
      <c r="D134" s="127" t="s">
        <v>92</v>
      </c>
      <c r="E134" s="131">
        <v>0.1</v>
      </c>
      <c r="F134" s="129">
        <v>5890.5</v>
      </c>
      <c r="G134" s="130"/>
      <c r="H134" s="130"/>
      <c r="I134" s="130"/>
      <c r="J134" s="130">
        <v>589</v>
      </c>
      <c r="K134" s="130"/>
      <c r="L134" s="130"/>
      <c r="M134" s="130"/>
      <c r="N134" s="130"/>
      <c r="O134" s="130"/>
      <c r="P134" s="130"/>
      <c r="Q134" s="130"/>
      <c r="R134" s="92"/>
    </row>
    <row r="135" spans="1:18" x14ac:dyDescent="0.2">
      <c r="A135" s="265" t="s">
        <v>506</v>
      </c>
      <c r="B135" s="218"/>
      <c r="C135" s="218"/>
      <c r="D135" s="218"/>
      <c r="E135" s="218"/>
      <c r="F135" s="218"/>
      <c r="G135" s="218"/>
      <c r="H135" s="218"/>
      <c r="I135" s="218"/>
      <c r="J135" s="132">
        <v>155785</v>
      </c>
      <c r="K135" s="130"/>
      <c r="L135" s="130"/>
      <c r="M135" s="130"/>
      <c r="N135" s="130"/>
      <c r="O135" s="132">
        <v>854.69</v>
      </c>
      <c r="P135" s="130"/>
      <c r="Q135" s="132">
        <v>68.64</v>
      </c>
      <c r="R135" s="92"/>
    </row>
    <row r="136" spans="1:18" x14ac:dyDescent="0.2">
      <c r="A136" s="266" t="s">
        <v>507</v>
      </c>
      <c r="B136" s="218"/>
      <c r="C136" s="218"/>
      <c r="D136" s="218"/>
      <c r="E136" s="218"/>
      <c r="F136" s="218"/>
      <c r="G136" s="218"/>
      <c r="H136" s="218"/>
      <c r="I136" s="218"/>
      <c r="J136" s="218"/>
      <c r="K136" s="218"/>
      <c r="L136" s="218"/>
      <c r="M136" s="218"/>
      <c r="N136" s="218"/>
      <c r="O136" s="218"/>
      <c r="P136" s="218"/>
      <c r="Q136" s="218"/>
      <c r="R136" s="92"/>
    </row>
    <row r="137" spans="1:18" ht="120" x14ac:dyDescent="0.2">
      <c r="A137" s="122">
        <v>76</v>
      </c>
      <c r="B137" s="125" t="s">
        <v>508</v>
      </c>
      <c r="C137" s="126" t="s">
        <v>509</v>
      </c>
      <c r="D137" s="127" t="s">
        <v>109</v>
      </c>
      <c r="E137" s="128" t="s">
        <v>510</v>
      </c>
      <c r="F137" s="129">
        <v>13835.05</v>
      </c>
      <c r="G137" s="129">
        <v>2710.42</v>
      </c>
      <c r="H137" s="129">
        <v>6906.53</v>
      </c>
      <c r="I137" s="129">
        <v>475.2</v>
      </c>
      <c r="J137" s="130">
        <v>1522</v>
      </c>
      <c r="K137" s="130">
        <v>298</v>
      </c>
      <c r="L137" s="130">
        <v>760</v>
      </c>
      <c r="M137" s="130">
        <v>52</v>
      </c>
      <c r="N137" s="130">
        <v>207.06</v>
      </c>
      <c r="O137" s="130">
        <v>22.78</v>
      </c>
      <c r="P137" s="130">
        <v>26.11</v>
      </c>
      <c r="Q137" s="130">
        <v>2.87</v>
      </c>
      <c r="R137" s="92"/>
    </row>
    <row r="138" spans="1:18" ht="192" x14ac:dyDescent="0.2">
      <c r="A138" s="122">
        <v>77</v>
      </c>
      <c r="B138" s="125" t="s">
        <v>511</v>
      </c>
      <c r="C138" s="126" t="s">
        <v>512</v>
      </c>
      <c r="D138" s="127" t="s">
        <v>72</v>
      </c>
      <c r="E138" s="131">
        <v>11</v>
      </c>
      <c r="F138" s="129">
        <v>709.28</v>
      </c>
      <c r="G138" s="130"/>
      <c r="H138" s="130"/>
      <c r="I138" s="130"/>
      <c r="J138" s="130">
        <v>7802</v>
      </c>
      <c r="K138" s="130"/>
      <c r="L138" s="130"/>
      <c r="M138" s="130"/>
      <c r="N138" s="130"/>
      <c r="O138" s="130"/>
      <c r="P138" s="130"/>
      <c r="Q138" s="130"/>
      <c r="R138" s="92"/>
    </row>
    <row r="139" spans="1:18" ht="132" x14ac:dyDescent="0.2">
      <c r="A139" s="122">
        <v>78</v>
      </c>
      <c r="B139" s="125" t="s">
        <v>513</v>
      </c>
      <c r="C139" s="126" t="s">
        <v>514</v>
      </c>
      <c r="D139" s="127" t="s">
        <v>109</v>
      </c>
      <c r="E139" s="128" t="s">
        <v>155</v>
      </c>
      <c r="F139" s="129">
        <v>22839.69</v>
      </c>
      <c r="G139" s="129">
        <v>4205.99</v>
      </c>
      <c r="H139" s="129">
        <v>12117.74</v>
      </c>
      <c r="I139" s="129">
        <v>826.46</v>
      </c>
      <c r="J139" s="130">
        <v>685</v>
      </c>
      <c r="K139" s="130">
        <v>126</v>
      </c>
      <c r="L139" s="130">
        <v>364</v>
      </c>
      <c r="M139" s="130">
        <v>25</v>
      </c>
      <c r="N139" s="130">
        <v>313.88</v>
      </c>
      <c r="O139" s="130">
        <v>9.42</v>
      </c>
      <c r="P139" s="130">
        <v>45.41</v>
      </c>
      <c r="Q139" s="130">
        <v>1.36</v>
      </c>
      <c r="R139" s="92"/>
    </row>
    <row r="140" spans="1:18" ht="132" x14ac:dyDescent="0.2">
      <c r="A140" s="122">
        <v>79</v>
      </c>
      <c r="B140" s="125" t="s">
        <v>515</v>
      </c>
      <c r="C140" s="126" t="s">
        <v>516</v>
      </c>
      <c r="D140" s="127" t="s">
        <v>109</v>
      </c>
      <c r="E140" s="128" t="s">
        <v>159</v>
      </c>
      <c r="F140" s="129">
        <v>20736.34</v>
      </c>
      <c r="G140" s="129">
        <v>4480.99</v>
      </c>
      <c r="H140" s="129">
        <v>13139.38</v>
      </c>
      <c r="I140" s="129">
        <v>912.91</v>
      </c>
      <c r="J140" s="130">
        <v>1866</v>
      </c>
      <c r="K140" s="130">
        <v>403</v>
      </c>
      <c r="L140" s="130">
        <v>1183</v>
      </c>
      <c r="M140" s="130">
        <v>82</v>
      </c>
      <c r="N140" s="130">
        <v>346.29</v>
      </c>
      <c r="O140" s="130">
        <v>31.17</v>
      </c>
      <c r="P140" s="130">
        <v>50.16</v>
      </c>
      <c r="Q140" s="130">
        <v>4.51</v>
      </c>
      <c r="R140" s="92"/>
    </row>
    <row r="141" spans="1:18" ht="192" x14ac:dyDescent="0.2">
      <c r="A141" s="122">
        <v>80</v>
      </c>
      <c r="B141" s="125" t="s">
        <v>517</v>
      </c>
      <c r="C141" s="126" t="s">
        <v>518</v>
      </c>
      <c r="D141" s="127" t="s">
        <v>72</v>
      </c>
      <c r="E141" s="131">
        <v>1</v>
      </c>
      <c r="F141" s="129">
        <v>702.57</v>
      </c>
      <c r="G141" s="130"/>
      <c r="H141" s="130"/>
      <c r="I141" s="130"/>
      <c r="J141" s="130">
        <v>703</v>
      </c>
      <c r="K141" s="130"/>
      <c r="L141" s="130"/>
      <c r="M141" s="130"/>
      <c r="N141" s="130"/>
      <c r="O141" s="130"/>
      <c r="P141" s="130"/>
      <c r="Q141" s="130"/>
      <c r="R141" s="92"/>
    </row>
    <row r="142" spans="1:18" ht="204" x14ac:dyDescent="0.2">
      <c r="A142" s="122">
        <v>81</v>
      </c>
      <c r="B142" s="125" t="s">
        <v>519</v>
      </c>
      <c r="C142" s="126" t="s">
        <v>520</v>
      </c>
      <c r="D142" s="127" t="s">
        <v>72</v>
      </c>
      <c r="E142" s="131">
        <v>1</v>
      </c>
      <c r="F142" s="129">
        <v>1626.53</v>
      </c>
      <c r="G142" s="130"/>
      <c r="H142" s="130"/>
      <c r="I142" s="130"/>
      <c r="J142" s="130">
        <v>1627</v>
      </c>
      <c r="K142" s="130"/>
      <c r="L142" s="130"/>
      <c r="M142" s="130"/>
      <c r="N142" s="130"/>
      <c r="O142" s="130"/>
      <c r="P142" s="130"/>
      <c r="Q142" s="130"/>
      <c r="R142" s="92"/>
    </row>
    <row r="143" spans="1:18" ht="204" x14ac:dyDescent="0.2">
      <c r="A143" s="122">
        <v>82</v>
      </c>
      <c r="B143" s="125" t="s">
        <v>521</v>
      </c>
      <c r="C143" s="126" t="s">
        <v>522</v>
      </c>
      <c r="D143" s="127" t="s">
        <v>72</v>
      </c>
      <c r="E143" s="131">
        <v>10</v>
      </c>
      <c r="F143" s="129">
        <v>1703.28</v>
      </c>
      <c r="G143" s="130"/>
      <c r="H143" s="130"/>
      <c r="I143" s="130"/>
      <c r="J143" s="130">
        <v>17033</v>
      </c>
      <c r="K143" s="130"/>
      <c r="L143" s="130"/>
      <c r="M143" s="130"/>
      <c r="N143" s="130"/>
      <c r="O143" s="130"/>
      <c r="P143" s="130"/>
      <c r="Q143" s="130"/>
      <c r="R143" s="92"/>
    </row>
    <row r="144" spans="1:18" ht="217.5" x14ac:dyDescent="0.2">
      <c r="A144" s="122">
        <v>83</v>
      </c>
      <c r="B144" s="125" t="s">
        <v>523</v>
      </c>
      <c r="C144" s="126" t="s">
        <v>524</v>
      </c>
      <c r="D144" s="127" t="s">
        <v>525</v>
      </c>
      <c r="E144" s="128" t="s">
        <v>526</v>
      </c>
      <c r="F144" s="129">
        <v>17799.900000000001</v>
      </c>
      <c r="G144" s="129">
        <v>3966.4</v>
      </c>
      <c r="H144" s="129">
        <v>13833.5</v>
      </c>
      <c r="I144" s="129">
        <v>1281.1600000000001</v>
      </c>
      <c r="J144" s="130">
        <v>1068</v>
      </c>
      <c r="K144" s="130">
        <v>238</v>
      </c>
      <c r="L144" s="130">
        <v>830</v>
      </c>
      <c r="M144" s="130">
        <v>77</v>
      </c>
      <c r="N144" s="130">
        <v>296</v>
      </c>
      <c r="O144" s="130">
        <v>17.760000000000002</v>
      </c>
      <c r="P144" s="130">
        <v>82.02</v>
      </c>
      <c r="Q144" s="130">
        <v>4.92</v>
      </c>
      <c r="R144" s="92"/>
    </row>
    <row r="145" spans="1:18" ht="354" x14ac:dyDescent="0.2">
      <c r="A145" s="122">
        <v>84</v>
      </c>
      <c r="B145" s="125" t="s">
        <v>523</v>
      </c>
      <c r="C145" s="126" t="s">
        <v>527</v>
      </c>
      <c r="D145" s="127" t="s">
        <v>525</v>
      </c>
      <c r="E145" s="128" t="s">
        <v>141</v>
      </c>
      <c r="F145" s="129">
        <v>24919.86</v>
      </c>
      <c r="G145" s="129">
        <v>5552.96</v>
      </c>
      <c r="H145" s="129">
        <v>19366.900000000001</v>
      </c>
      <c r="I145" s="129">
        <v>1793.62</v>
      </c>
      <c r="J145" s="130">
        <v>249</v>
      </c>
      <c r="K145" s="130">
        <v>56</v>
      </c>
      <c r="L145" s="130">
        <v>193</v>
      </c>
      <c r="M145" s="130">
        <v>18</v>
      </c>
      <c r="N145" s="130">
        <v>414.4</v>
      </c>
      <c r="O145" s="130">
        <v>4.1399999999999997</v>
      </c>
      <c r="P145" s="130">
        <v>114.828</v>
      </c>
      <c r="Q145" s="130">
        <v>1.1499999999999999</v>
      </c>
      <c r="R145" s="92"/>
    </row>
    <row r="146" spans="1:18" ht="354" x14ac:dyDescent="0.2">
      <c r="A146" s="122">
        <v>85</v>
      </c>
      <c r="B146" s="125" t="s">
        <v>523</v>
      </c>
      <c r="C146" s="126" t="s">
        <v>528</v>
      </c>
      <c r="D146" s="127" t="s">
        <v>525</v>
      </c>
      <c r="E146" s="128" t="s">
        <v>248</v>
      </c>
      <c r="F146" s="129">
        <v>50551.72</v>
      </c>
      <c r="G146" s="129">
        <v>11264.58</v>
      </c>
      <c r="H146" s="129">
        <v>39287.14</v>
      </c>
      <c r="I146" s="129">
        <v>3638.49</v>
      </c>
      <c r="J146" s="130">
        <v>1011</v>
      </c>
      <c r="K146" s="130">
        <v>225</v>
      </c>
      <c r="L146" s="130">
        <v>786</v>
      </c>
      <c r="M146" s="130">
        <v>73</v>
      </c>
      <c r="N146" s="130">
        <v>840.64</v>
      </c>
      <c r="O146" s="130">
        <v>16.809999999999999</v>
      </c>
      <c r="P146" s="130">
        <v>232.93680000000001</v>
      </c>
      <c r="Q146" s="130">
        <v>4.66</v>
      </c>
      <c r="R146" s="92"/>
    </row>
    <row r="147" spans="1:18" ht="216" x14ac:dyDescent="0.2">
      <c r="A147" s="122">
        <v>86</v>
      </c>
      <c r="B147" s="125" t="s">
        <v>529</v>
      </c>
      <c r="C147" s="126" t="s">
        <v>530</v>
      </c>
      <c r="D147" s="127" t="s">
        <v>531</v>
      </c>
      <c r="E147" s="128" t="s">
        <v>532</v>
      </c>
      <c r="F147" s="129">
        <v>1758.23</v>
      </c>
      <c r="G147" s="129">
        <v>44.07</v>
      </c>
      <c r="H147" s="129">
        <v>129.68</v>
      </c>
      <c r="I147" s="130"/>
      <c r="J147" s="130">
        <v>118</v>
      </c>
      <c r="K147" s="130">
        <v>3</v>
      </c>
      <c r="L147" s="130">
        <v>9</v>
      </c>
      <c r="M147" s="130"/>
      <c r="N147" s="130">
        <v>3.7</v>
      </c>
      <c r="O147" s="130">
        <v>0.25</v>
      </c>
      <c r="P147" s="130"/>
      <c r="Q147" s="130"/>
      <c r="R147" s="92"/>
    </row>
    <row r="148" spans="1:18" ht="123" x14ac:dyDescent="0.2">
      <c r="A148" s="122">
        <v>87</v>
      </c>
      <c r="B148" s="125" t="s">
        <v>455</v>
      </c>
      <c r="C148" s="126" t="s">
        <v>533</v>
      </c>
      <c r="D148" s="127" t="s">
        <v>91</v>
      </c>
      <c r="E148" s="128" t="s">
        <v>534</v>
      </c>
      <c r="F148" s="129">
        <v>1629.41</v>
      </c>
      <c r="G148" s="129">
        <v>232.01</v>
      </c>
      <c r="H148" s="129">
        <v>124.27</v>
      </c>
      <c r="I148" s="129">
        <v>3.28</v>
      </c>
      <c r="J148" s="130">
        <v>3047</v>
      </c>
      <c r="K148" s="130">
        <v>434</v>
      </c>
      <c r="L148" s="130">
        <v>232</v>
      </c>
      <c r="M148" s="130">
        <v>6</v>
      </c>
      <c r="N148" s="130">
        <v>17.510000000000002</v>
      </c>
      <c r="O148" s="130">
        <v>32.74</v>
      </c>
      <c r="P148" s="130">
        <v>0.18</v>
      </c>
      <c r="Q148" s="130">
        <v>0.34</v>
      </c>
      <c r="R148" s="92"/>
    </row>
    <row r="149" spans="1:18" ht="120" x14ac:dyDescent="0.2">
      <c r="A149" s="133" t="s">
        <v>350</v>
      </c>
      <c r="B149" s="134" t="s">
        <v>458</v>
      </c>
      <c r="C149" s="135" t="s">
        <v>459</v>
      </c>
      <c r="D149" s="133" t="s">
        <v>127</v>
      </c>
      <c r="E149" s="136" t="s">
        <v>535</v>
      </c>
      <c r="F149" s="137">
        <v>7.94</v>
      </c>
      <c r="G149" s="130"/>
      <c r="H149" s="130"/>
      <c r="I149" s="130"/>
      <c r="J149" s="138">
        <v>1633.26</v>
      </c>
      <c r="K149" s="130"/>
      <c r="L149" s="130"/>
      <c r="M149" s="130"/>
      <c r="N149" s="130"/>
      <c r="O149" s="130"/>
      <c r="P149" s="130"/>
      <c r="Q149" s="130"/>
      <c r="R149" s="92"/>
    </row>
    <row r="150" spans="1:18" ht="72.75" x14ac:dyDescent="0.2">
      <c r="A150" s="122">
        <v>88</v>
      </c>
      <c r="B150" s="125" t="s">
        <v>536</v>
      </c>
      <c r="C150" s="126" t="s">
        <v>537</v>
      </c>
      <c r="D150" s="127" t="s">
        <v>127</v>
      </c>
      <c r="E150" s="131">
        <v>205.7</v>
      </c>
      <c r="F150" s="129" t="s">
        <v>538</v>
      </c>
      <c r="G150" s="130"/>
      <c r="H150" s="130"/>
      <c r="I150" s="130"/>
      <c r="J150" s="130">
        <v>4735</v>
      </c>
      <c r="K150" s="130"/>
      <c r="L150" s="130"/>
      <c r="M150" s="130"/>
      <c r="N150" s="130"/>
      <c r="O150" s="130"/>
      <c r="P150" s="130"/>
      <c r="Q150" s="130"/>
      <c r="R150" s="92"/>
    </row>
    <row r="151" spans="1:18" ht="300.75" x14ac:dyDescent="0.2">
      <c r="A151" s="122">
        <v>89</v>
      </c>
      <c r="B151" s="125" t="s">
        <v>539</v>
      </c>
      <c r="C151" s="126" t="s">
        <v>540</v>
      </c>
      <c r="D151" s="127" t="s">
        <v>126</v>
      </c>
      <c r="E151" s="128" t="s">
        <v>541</v>
      </c>
      <c r="F151" s="129">
        <v>209.4</v>
      </c>
      <c r="G151" s="129">
        <v>138.49</v>
      </c>
      <c r="H151" s="129">
        <v>70.91</v>
      </c>
      <c r="I151" s="130"/>
      <c r="J151" s="130">
        <v>8460</v>
      </c>
      <c r="K151" s="130">
        <v>5595</v>
      </c>
      <c r="L151" s="130">
        <v>2865</v>
      </c>
      <c r="M151" s="130"/>
      <c r="N151" s="130">
        <v>10.58</v>
      </c>
      <c r="O151" s="130">
        <v>427.43</v>
      </c>
      <c r="P151" s="130"/>
      <c r="Q151" s="130"/>
      <c r="R151" s="92"/>
    </row>
    <row r="152" spans="1:18" ht="84" x14ac:dyDescent="0.2">
      <c r="A152" s="133" t="s">
        <v>350</v>
      </c>
      <c r="B152" s="134" t="s">
        <v>542</v>
      </c>
      <c r="C152" s="135" t="s">
        <v>543</v>
      </c>
      <c r="D152" s="133" t="s">
        <v>103</v>
      </c>
      <c r="E152" s="136" t="s">
        <v>544</v>
      </c>
      <c r="F152" s="137">
        <v>1650.31</v>
      </c>
      <c r="G152" s="130"/>
      <c r="H152" s="130"/>
      <c r="I152" s="130"/>
      <c r="J152" s="138">
        <v>68009.279999999999</v>
      </c>
      <c r="K152" s="130"/>
      <c r="L152" s="130"/>
      <c r="M152" s="130"/>
      <c r="N152" s="130"/>
      <c r="O152" s="130"/>
      <c r="P152" s="130"/>
      <c r="Q152" s="130"/>
      <c r="R152" s="92"/>
    </row>
    <row r="153" spans="1:18" ht="84.75" x14ac:dyDescent="0.2">
      <c r="A153" s="122">
        <v>90</v>
      </c>
      <c r="B153" s="125" t="s">
        <v>545</v>
      </c>
      <c r="C153" s="126" t="s">
        <v>546</v>
      </c>
      <c r="D153" s="127" t="s">
        <v>103</v>
      </c>
      <c r="E153" s="128" t="s">
        <v>547</v>
      </c>
      <c r="F153" s="129" t="s">
        <v>548</v>
      </c>
      <c r="G153" s="130"/>
      <c r="H153" s="130"/>
      <c r="I153" s="130"/>
      <c r="J153" s="130">
        <v>26053</v>
      </c>
      <c r="K153" s="130"/>
      <c r="L153" s="130"/>
      <c r="M153" s="130"/>
      <c r="N153" s="130"/>
      <c r="O153" s="130"/>
      <c r="P153" s="130"/>
      <c r="Q153" s="130"/>
      <c r="R153" s="92"/>
    </row>
    <row r="154" spans="1:18" ht="48" x14ac:dyDescent="0.2">
      <c r="A154" s="122">
        <v>91</v>
      </c>
      <c r="B154" s="125" t="s">
        <v>549</v>
      </c>
      <c r="C154" s="126" t="s">
        <v>550</v>
      </c>
      <c r="D154" s="127" t="s">
        <v>551</v>
      </c>
      <c r="E154" s="128" t="s">
        <v>552</v>
      </c>
      <c r="F154" s="129">
        <v>2092.96</v>
      </c>
      <c r="G154" s="129">
        <v>234.83</v>
      </c>
      <c r="H154" s="129">
        <v>17.77</v>
      </c>
      <c r="I154" s="129">
        <v>2.66</v>
      </c>
      <c r="J154" s="130">
        <v>477</v>
      </c>
      <c r="K154" s="130">
        <v>54</v>
      </c>
      <c r="L154" s="130">
        <v>4</v>
      </c>
      <c r="M154" s="130">
        <v>1</v>
      </c>
      <c r="N154" s="130">
        <v>20.8</v>
      </c>
      <c r="O154" s="130">
        <v>4.74</v>
      </c>
      <c r="P154" s="130">
        <v>0.17</v>
      </c>
      <c r="Q154" s="130">
        <v>0.04</v>
      </c>
      <c r="R154" s="92"/>
    </row>
    <row r="155" spans="1:18" ht="15" x14ac:dyDescent="0.2">
      <c r="A155" s="267" t="s">
        <v>553</v>
      </c>
      <c r="B155" s="268"/>
      <c r="C155" s="268"/>
      <c r="D155" s="268"/>
      <c r="E155" s="268"/>
      <c r="F155" s="268"/>
      <c r="G155" s="268"/>
      <c r="H155" s="268"/>
      <c r="I155" s="268"/>
      <c r="J155" s="268"/>
      <c r="K155" s="268"/>
      <c r="L155" s="268"/>
      <c r="M155" s="268"/>
      <c r="N155" s="268"/>
      <c r="O155" s="268"/>
      <c r="P155" s="268"/>
      <c r="Q155" s="268"/>
      <c r="R155" s="92"/>
    </row>
    <row r="156" spans="1:18" ht="96" x14ac:dyDescent="0.2">
      <c r="A156" s="122">
        <v>92</v>
      </c>
      <c r="B156" s="125" t="s">
        <v>139</v>
      </c>
      <c r="C156" s="126" t="s">
        <v>554</v>
      </c>
      <c r="D156" s="127" t="s">
        <v>108</v>
      </c>
      <c r="E156" s="128" t="s">
        <v>555</v>
      </c>
      <c r="F156" s="129">
        <v>11035.04</v>
      </c>
      <c r="G156" s="129">
        <v>627.77</v>
      </c>
      <c r="H156" s="129">
        <v>589.30999999999995</v>
      </c>
      <c r="I156" s="129">
        <v>31.85</v>
      </c>
      <c r="J156" s="130">
        <v>2529</v>
      </c>
      <c r="K156" s="130">
        <v>144</v>
      </c>
      <c r="L156" s="130">
        <v>135</v>
      </c>
      <c r="M156" s="130">
        <v>7</v>
      </c>
      <c r="N156" s="130">
        <v>46.33</v>
      </c>
      <c r="O156" s="130">
        <v>10.62</v>
      </c>
      <c r="P156" s="130">
        <v>1.75</v>
      </c>
      <c r="Q156" s="130">
        <v>0.4</v>
      </c>
      <c r="R156" s="92"/>
    </row>
    <row r="157" spans="1:18" ht="324.75" x14ac:dyDescent="0.2">
      <c r="A157" s="122">
        <v>93</v>
      </c>
      <c r="B157" s="125" t="s">
        <v>556</v>
      </c>
      <c r="C157" s="126" t="s">
        <v>557</v>
      </c>
      <c r="D157" s="127" t="s">
        <v>558</v>
      </c>
      <c r="E157" s="128" t="s">
        <v>272</v>
      </c>
      <c r="F157" s="129">
        <v>30029.56</v>
      </c>
      <c r="G157" s="129">
        <v>9233.8700000000008</v>
      </c>
      <c r="H157" s="129">
        <v>11096.6</v>
      </c>
      <c r="I157" s="129">
        <v>725.2</v>
      </c>
      <c r="J157" s="130">
        <v>330</v>
      </c>
      <c r="K157" s="130">
        <v>102</v>
      </c>
      <c r="L157" s="130">
        <v>122</v>
      </c>
      <c r="M157" s="130">
        <v>8</v>
      </c>
      <c r="N157" s="130">
        <v>758.74</v>
      </c>
      <c r="O157" s="130">
        <v>8.35</v>
      </c>
      <c r="P157" s="130">
        <v>39.89</v>
      </c>
      <c r="Q157" s="130">
        <v>0.44</v>
      </c>
      <c r="R157" s="92"/>
    </row>
    <row r="158" spans="1:18" ht="120" x14ac:dyDescent="0.2">
      <c r="A158" s="133" t="s">
        <v>350</v>
      </c>
      <c r="B158" s="134" t="s">
        <v>559</v>
      </c>
      <c r="C158" s="135" t="s">
        <v>560</v>
      </c>
      <c r="D158" s="133" t="s">
        <v>103</v>
      </c>
      <c r="E158" s="136" t="s">
        <v>561</v>
      </c>
      <c r="F158" s="137">
        <v>593.48</v>
      </c>
      <c r="G158" s="130"/>
      <c r="H158" s="130"/>
      <c r="I158" s="130"/>
      <c r="J158" s="138">
        <v>662.92</v>
      </c>
      <c r="K158" s="130"/>
      <c r="L158" s="130"/>
      <c r="M158" s="130"/>
      <c r="N158" s="130"/>
      <c r="O158" s="130"/>
      <c r="P158" s="130"/>
      <c r="Q158" s="130"/>
      <c r="R158" s="92"/>
    </row>
    <row r="159" spans="1:18" ht="96" x14ac:dyDescent="0.2">
      <c r="A159" s="122">
        <v>94</v>
      </c>
      <c r="B159" s="125" t="s">
        <v>562</v>
      </c>
      <c r="C159" s="126" t="s">
        <v>563</v>
      </c>
      <c r="D159" s="127" t="s">
        <v>103</v>
      </c>
      <c r="E159" s="131">
        <v>1.1200000000000001</v>
      </c>
      <c r="F159" s="129">
        <v>627.08000000000004</v>
      </c>
      <c r="G159" s="130"/>
      <c r="H159" s="130"/>
      <c r="I159" s="130"/>
      <c r="J159" s="130">
        <v>702</v>
      </c>
      <c r="K159" s="130"/>
      <c r="L159" s="130"/>
      <c r="M159" s="130"/>
      <c r="N159" s="130"/>
      <c r="O159" s="130"/>
      <c r="P159" s="130"/>
      <c r="Q159" s="130"/>
      <c r="R159" s="92"/>
    </row>
    <row r="160" spans="1:18" ht="132" x14ac:dyDescent="0.2">
      <c r="A160" s="122">
        <v>95</v>
      </c>
      <c r="B160" s="125" t="s">
        <v>154</v>
      </c>
      <c r="C160" s="126" t="s">
        <v>167</v>
      </c>
      <c r="D160" s="127" t="s">
        <v>92</v>
      </c>
      <c r="E160" s="128" t="s">
        <v>564</v>
      </c>
      <c r="F160" s="129">
        <v>4874.75</v>
      </c>
      <c r="G160" s="130"/>
      <c r="H160" s="130"/>
      <c r="I160" s="130"/>
      <c r="J160" s="130">
        <v>571</v>
      </c>
      <c r="K160" s="130"/>
      <c r="L160" s="130"/>
      <c r="M160" s="130"/>
      <c r="N160" s="130"/>
      <c r="O160" s="130"/>
      <c r="P160" s="130"/>
      <c r="Q160" s="130"/>
      <c r="R160" s="92"/>
    </row>
    <row r="161" spans="1:18" ht="132" x14ac:dyDescent="0.2">
      <c r="A161" s="122">
        <v>96</v>
      </c>
      <c r="B161" s="125" t="s">
        <v>148</v>
      </c>
      <c r="C161" s="126" t="s">
        <v>149</v>
      </c>
      <c r="D161" s="127" t="s">
        <v>92</v>
      </c>
      <c r="E161" s="128" t="s">
        <v>565</v>
      </c>
      <c r="F161" s="129">
        <v>5156.3</v>
      </c>
      <c r="G161" s="130"/>
      <c r="H161" s="130"/>
      <c r="I161" s="130"/>
      <c r="J161" s="130">
        <v>269</v>
      </c>
      <c r="K161" s="130"/>
      <c r="L161" s="130"/>
      <c r="M161" s="130"/>
      <c r="N161" s="130"/>
      <c r="O161" s="130"/>
      <c r="P161" s="130"/>
      <c r="Q161" s="130"/>
      <c r="R161" s="92"/>
    </row>
    <row r="162" spans="1:18" ht="120" x14ac:dyDescent="0.2">
      <c r="A162" s="122">
        <v>97</v>
      </c>
      <c r="B162" s="125" t="s">
        <v>168</v>
      </c>
      <c r="C162" s="126" t="s">
        <v>169</v>
      </c>
      <c r="D162" s="127" t="s">
        <v>92</v>
      </c>
      <c r="E162" s="131">
        <v>0.1172</v>
      </c>
      <c r="F162" s="129">
        <v>2069.6999999999998</v>
      </c>
      <c r="G162" s="130"/>
      <c r="H162" s="130"/>
      <c r="I162" s="130"/>
      <c r="J162" s="130">
        <v>243</v>
      </c>
      <c r="K162" s="130"/>
      <c r="L162" s="130"/>
      <c r="M162" s="130"/>
      <c r="N162" s="130"/>
      <c r="O162" s="130"/>
      <c r="P162" s="130"/>
      <c r="Q162" s="130"/>
      <c r="R162" s="92"/>
    </row>
    <row r="163" spans="1:18" ht="120" x14ac:dyDescent="0.2">
      <c r="A163" s="122">
        <v>98</v>
      </c>
      <c r="B163" s="125" t="s">
        <v>150</v>
      </c>
      <c r="C163" s="126" t="s">
        <v>151</v>
      </c>
      <c r="D163" s="127" t="s">
        <v>92</v>
      </c>
      <c r="E163" s="131">
        <v>5.21E-2</v>
      </c>
      <c r="F163" s="129">
        <v>2484.5</v>
      </c>
      <c r="G163" s="130"/>
      <c r="H163" s="130"/>
      <c r="I163" s="130"/>
      <c r="J163" s="130">
        <v>129</v>
      </c>
      <c r="K163" s="130"/>
      <c r="L163" s="130"/>
      <c r="M163" s="130"/>
      <c r="N163" s="130"/>
      <c r="O163" s="130"/>
      <c r="P163" s="130"/>
      <c r="Q163" s="130"/>
      <c r="R163" s="92"/>
    </row>
    <row r="164" spans="1:18" ht="144" x14ac:dyDescent="0.2">
      <c r="A164" s="122">
        <v>99</v>
      </c>
      <c r="B164" s="125" t="s">
        <v>422</v>
      </c>
      <c r="C164" s="126" t="s">
        <v>566</v>
      </c>
      <c r="D164" s="127" t="s">
        <v>91</v>
      </c>
      <c r="E164" s="128" t="s">
        <v>567</v>
      </c>
      <c r="F164" s="129">
        <v>10332.14</v>
      </c>
      <c r="G164" s="129">
        <v>2043.74</v>
      </c>
      <c r="H164" s="129">
        <v>1064</v>
      </c>
      <c r="I164" s="129">
        <v>74.8</v>
      </c>
      <c r="J164" s="130">
        <v>17</v>
      </c>
      <c r="K164" s="130">
        <v>3</v>
      </c>
      <c r="L164" s="130">
        <v>2</v>
      </c>
      <c r="M164" s="130"/>
      <c r="N164" s="130">
        <v>170.17</v>
      </c>
      <c r="O164" s="130">
        <v>0.27</v>
      </c>
      <c r="P164" s="130">
        <v>4.1100000000000003</v>
      </c>
      <c r="Q164" s="130">
        <v>0.01</v>
      </c>
      <c r="R164" s="92"/>
    </row>
    <row r="165" spans="1:18" ht="113.25" x14ac:dyDescent="0.2">
      <c r="A165" s="122">
        <v>100</v>
      </c>
      <c r="B165" s="125" t="s">
        <v>568</v>
      </c>
      <c r="C165" s="126" t="s">
        <v>569</v>
      </c>
      <c r="D165" s="127" t="s">
        <v>193</v>
      </c>
      <c r="E165" s="128" t="s">
        <v>570</v>
      </c>
      <c r="F165" s="129">
        <v>7479.19</v>
      </c>
      <c r="G165" s="129">
        <v>1699.32</v>
      </c>
      <c r="H165" s="129">
        <v>2967.49</v>
      </c>
      <c r="I165" s="129">
        <v>198.74</v>
      </c>
      <c r="J165" s="130">
        <v>54</v>
      </c>
      <c r="K165" s="130">
        <v>12</v>
      </c>
      <c r="L165" s="130">
        <v>21</v>
      </c>
      <c r="M165" s="130">
        <v>1</v>
      </c>
      <c r="N165" s="130">
        <v>142.68</v>
      </c>
      <c r="O165" s="130">
        <v>1.03</v>
      </c>
      <c r="P165" s="130">
        <v>10.92</v>
      </c>
      <c r="Q165" s="130">
        <v>0.08</v>
      </c>
      <c r="R165" s="92"/>
    </row>
    <row r="166" spans="1:18" ht="324" x14ac:dyDescent="0.2">
      <c r="A166" s="133" t="s">
        <v>350</v>
      </c>
      <c r="B166" s="134" t="s">
        <v>571</v>
      </c>
      <c r="C166" s="135" t="s">
        <v>572</v>
      </c>
      <c r="D166" s="133" t="s">
        <v>127</v>
      </c>
      <c r="E166" s="136" t="s">
        <v>573</v>
      </c>
      <c r="F166" s="137">
        <v>797.31</v>
      </c>
      <c r="G166" s="130"/>
      <c r="H166" s="130"/>
      <c r="I166" s="130"/>
      <c r="J166" s="138">
        <v>574.05999999999995</v>
      </c>
      <c r="K166" s="130"/>
      <c r="L166" s="130"/>
      <c r="M166" s="130"/>
      <c r="N166" s="130"/>
      <c r="O166" s="130"/>
      <c r="P166" s="130"/>
      <c r="Q166" s="130"/>
      <c r="R166" s="92"/>
    </row>
    <row r="167" spans="1:18" ht="168.75" x14ac:dyDescent="0.2">
      <c r="A167" s="122">
        <v>101</v>
      </c>
      <c r="B167" s="125" t="s">
        <v>574</v>
      </c>
      <c r="C167" s="126" t="s">
        <v>575</v>
      </c>
      <c r="D167" s="127" t="s">
        <v>106</v>
      </c>
      <c r="E167" s="131">
        <v>1</v>
      </c>
      <c r="F167" s="129" t="s">
        <v>576</v>
      </c>
      <c r="G167" s="130"/>
      <c r="H167" s="130"/>
      <c r="I167" s="130"/>
      <c r="J167" s="130">
        <v>1107</v>
      </c>
      <c r="K167" s="130"/>
      <c r="L167" s="130"/>
      <c r="M167" s="130"/>
      <c r="N167" s="130"/>
      <c r="O167" s="130"/>
      <c r="P167" s="130"/>
      <c r="Q167" s="130"/>
      <c r="R167" s="92"/>
    </row>
    <row r="168" spans="1:18" ht="228" x14ac:dyDescent="0.2">
      <c r="A168" s="122">
        <v>102</v>
      </c>
      <c r="B168" s="125" t="s">
        <v>577</v>
      </c>
      <c r="C168" s="126" t="s">
        <v>578</v>
      </c>
      <c r="D168" s="127" t="s">
        <v>91</v>
      </c>
      <c r="E168" s="128" t="s">
        <v>579</v>
      </c>
      <c r="F168" s="129">
        <v>2218.6799999999998</v>
      </c>
      <c r="G168" s="129">
        <v>963.61</v>
      </c>
      <c r="H168" s="129">
        <v>173.44</v>
      </c>
      <c r="I168" s="129">
        <v>75.150000000000006</v>
      </c>
      <c r="J168" s="130">
        <v>35</v>
      </c>
      <c r="K168" s="130">
        <v>15</v>
      </c>
      <c r="L168" s="130">
        <v>3</v>
      </c>
      <c r="M168" s="130">
        <v>1</v>
      </c>
      <c r="N168" s="130">
        <v>75.400000000000006</v>
      </c>
      <c r="O168" s="130">
        <v>1.21</v>
      </c>
      <c r="P168" s="130">
        <v>6.07</v>
      </c>
      <c r="Q168" s="130">
        <v>0.1</v>
      </c>
      <c r="R168" s="92"/>
    </row>
    <row r="169" spans="1:18" ht="60" x14ac:dyDescent="0.2">
      <c r="A169" s="122">
        <v>103</v>
      </c>
      <c r="B169" s="125" t="s">
        <v>580</v>
      </c>
      <c r="C169" s="126" t="s">
        <v>581</v>
      </c>
      <c r="D169" s="127" t="s">
        <v>582</v>
      </c>
      <c r="E169" s="128" t="s">
        <v>583</v>
      </c>
      <c r="F169" s="129">
        <v>352.39</v>
      </c>
      <c r="G169" s="129">
        <v>33.409999999999997</v>
      </c>
      <c r="H169" s="129">
        <v>47.63</v>
      </c>
      <c r="I169" s="129">
        <v>5.62</v>
      </c>
      <c r="J169" s="130">
        <v>395</v>
      </c>
      <c r="K169" s="130">
        <v>37</v>
      </c>
      <c r="L169" s="130">
        <v>53</v>
      </c>
      <c r="M169" s="130">
        <v>6</v>
      </c>
      <c r="N169" s="130">
        <v>3.04</v>
      </c>
      <c r="O169" s="130">
        <v>3.4</v>
      </c>
      <c r="P169" s="130">
        <v>0.34</v>
      </c>
      <c r="Q169" s="130">
        <v>0.38</v>
      </c>
      <c r="R169" s="92"/>
    </row>
    <row r="170" spans="1:18" x14ac:dyDescent="0.2">
      <c r="A170" s="265" t="s">
        <v>584</v>
      </c>
      <c r="B170" s="218"/>
      <c r="C170" s="218"/>
      <c r="D170" s="218"/>
      <c r="E170" s="218"/>
      <c r="F170" s="218"/>
      <c r="G170" s="218"/>
      <c r="H170" s="218"/>
      <c r="I170" s="218"/>
      <c r="J170" s="132">
        <v>99196</v>
      </c>
      <c r="K170" s="130"/>
      <c r="L170" s="130"/>
      <c r="M170" s="130"/>
      <c r="N170" s="130"/>
      <c r="O170" s="132">
        <v>592.12</v>
      </c>
      <c r="P170" s="130"/>
      <c r="Q170" s="132">
        <v>21.26</v>
      </c>
      <c r="R170" s="92"/>
    </row>
    <row r="171" spans="1:18" x14ac:dyDescent="0.2">
      <c r="A171" s="266" t="s">
        <v>585</v>
      </c>
      <c r="B171" s="218"/>
      <c r="C171" s="218"/>
      <c r="D171" s="218"/>
      <c r="E171" s="218"/>
      <c r="F171" s="218"/>
      <c r="G171" s="218"/>
      <c r="H171" s="218"/>
      <c r="I171" s="218"/>
      <c r="J171" s="218"/>
      <c r="K171" s="218"/>
      <c r="L171" s="218"/>
      <c r="M171" s="218"/>
      <c r="N171" s="218"/>
      <c r="O171" s="218"/>
      <c r="P171" s="218"/>
      <c r="Q171" s="218"/>
      <c r="R171" s="92"/>
    </row>
    <row r="172" spans="1:18" ht="156" x14ac:dyDescent="0.2">
      <c r="A172" s="122">
        <v>104</v>
      </c>
      <c r="B172" s="125" t="s">
        <v>586</v>
      </c>
      <c r="C172" s="126" t="s">
        <v>587</v>
      </c>
      <c r="D172" s="127" t="s">
        <v>344</v>
      </c>
      <c r="E172" s="128" t="s">
        <v>588</v>
      </c>
      <c r="F172" s="129">
        <v>2528.09</v>
      </c>
      <c r="G172" s="129">
        <v>282.08999999999997</v>
      </c>
      <c r="H172" s="129">
        <v>45.97</v>
      </c>
      <c r="I172" s="129">
        <v>2.73</v>
      </c>
      <c r="J172" s="130">
        <v>17494</v>
      </c>
      <c r="K172" s="130">
        <v>1952</v>
      </c>
      <c r="L172" s="130">
        <v>318</v>
      </c>
      <c r="M172" s="130">
        <v>19</v>
      </c>
      <c r="N172" s="130">
        <v>24.09</v>
      </c>
      <c r="O172" s="130">
        <v>166.7</v>
      </c>
      <c r="P172" s="130">
        <v>0.15</v>
      </c>
      <c r="Q172" s="130">
        <v>1.04</v>
      </c>
      <c r="R172" s="92"/>
    </row>
    <row r="173" spans="1:18" ht="185.25" x14ac:dyDescent="0.2">
      <c r="A173" s="122">
        <v>105</v>
      </c>
      <c r="B173" s="125" t="s">
        <v>589</v>
      </c>
      <c r="C173" s="126" t="s">
        <v>590</v>
      </c>
      <c r="D173" s="127" t="s">
        <v>91</v>
      </c>
      <c r="E173" s="128" t="s">
        <v>591</v>
      </c>
      <c r="F173" s="129">
        <v>334.45</v>
      </c>
      <c r="G173" s="129">
        <v>238.91</v>
      </c>
      <c r="H173" s="129">
        <v>33.64</v>
      </c>
      <c r="I173" s="129">
        <v>5</v>
      </c>
      <c r="J173" s="130">
        <v>876</v>
      </c>
      <c r="K173" s="130">
        <v>626</v>
      </c>
      <c r="L173" s="130">
        <v>88</v>
      </c>
      <c r="M173" s="130">
        <v>13</v>
      </c>
      <c r="N173" s="130">
        <v>21.35</v>
      </c>
      <c r="O173" s="130">
        <v>55.94</v>
      </c>
      <c r="P173" s="130">
        <v>0.32</v>
      </c>
      <c r="Q173" s="130">
        <v>0.84</v>
      </c>
      <c r="R173" s="92"/>
    </row>
    <row r="174" spans="1:18" ht="144" x14ac:dyDescent="0.2">
      <c r="A174" s="133" t="s">
        <v>350</v>
      </c>
      <c r="B174" s="134" t="s">
        <v>592</v>
      </c>
      <c r="C174" s="135" t="s">
        <v>593</v>
      </c>
      <c r="D174" s="133" t="s">
        <v>103</v>
      </c>
      <c r="E174" s="136" t="s">
        <v>594</v>
      </c>
      <c r="F174" s="137">
        <v>702.1</v>
      </c>
      <c r="G174" s="130"/>
      <c r="H174" s="130"/>
      <c r="I174" s="130"/>
      <c r="J174" s="138">
        <v>3311.1</v>
      </c>
      <c r="K174" s="130"/>
      <c r="L174" s="130"/>
      <c r="M174" s="130"/>
      <c r="N174" s="130"/>
      <c r="O174" s="130"/>
      <c r="P174" s="130"/>
      <c r="Q174" s="130"/>
      <c r="R174" s="92"/>
    </row>
    <row r="175" spans="1:18" ht="144" x14ac:dyDescent="0.2">
      <c r="A175" s="122">
        <v>106</v>
      </c>
      <c r="B175" s="125" t="s">
        <v>595</v>
      </c>
      <c r="C175" s="126" t="s">
        <v>596</v>
      </c>
      <c r="D175" s="127" t="s">
        <v>103</v>
      </c>
      <c r="E175" s="128" t="s">
        <v>597</v>
      </c>
      <c r="F175" s="129">
        <v>1428</v>
      </c>
      <c r="G175" s="130"/>
      <c r="H175" s="130"/>
      <c r="I175" s="130"/>
      <c r="J175" s="130">
        <v>1299</v>
      </c>
      <c r="K175" s="130"/>
      <c r="L175" s="130"/>
      <c r="M175" s="130"/>
      <c r="N175" s="130"/>
      <c r="O175" s="130"/>
      <c r="P175" s="130"/>
      <c r="Q175" s="130"/>
      <c r="R175" s="92"/>
    </row>
    <row r="176" spans="1:18" ht="120.75" x14ac:dyDescent="0.2">
      <c r="A176" s="122">
        <v>107</v>
      </c>
      <c r="B176" s="125" t="s">
        <v>598</v>
      </c>
      <c r="C176" s="126" t="s">
        <v>599</v>
      </c>
      <c r="D176" s="127" t="s">
        <v>91</v>
      </c>
      <c r="E176" s="128" t="s">
        <v>600</v>
      </c>
      <c r="F176" s="129">
        <v>500.61</v>
      </c>
      <c r="G176" s="129">
        <v>356.18</v>
      </c>
      <c r="H176" s="129">
        <v>51.57</v>
      </c>
      <c r="I176" s="129">
        <v>6.87</v>
      </c>
      <c r="J176" s="130">
        <v>409</v>
      </c>
      <c r="K176" s="130">
        <v>291</v>
      </c>
      <c r="L176" s="130">
        <v>42</v>
      </c>
      <c r="M176" s="130">
        <v>6</v>
      </c>
      <c r="N176" s="130">
        <v>31.83</v>
      </c>
      <c r="O176" s="130">
        <v>26.04</v>
      </c>
      <c r="P176" s="130">
        <v>0.44</v>
      </c>
      <c r="Q176" s="130">
        <v>0.36</v>
      </c>
      <c r="R176" s="92"/>
    </row>
    <row r="177" spans="1:18" ht="144" x14ac:dyDescent="0.2">
      <c r="A177" s="133" t="s">
        <v>350</v>
      </c>
      <c r="B177" s="134" t="s">
        <v>592</v>
      </c>
      <c r="C177" s="135" t="s">
        <v>593</v>
      </c>
      <c r="D177" s="133" t="s">
        <v>103</v>
      </c>
      <c r="E177" s="136" t="s">
        <v>601</v>
      </c>
      <c r="F177" s="137">
        <v>702.1</v>
      </c>
      <c r="G177" s="130"/>
      <c r="H177" s="130"/>
      <c r="I177" s="130"/>
      <c r="J177" s="138">
        <v>1516.54</v>
      </c>
      <c r="K177" s="130"/>
      <c r="L177" s="130"/>
      <c r="M177" s="130"/>
      <c r="N177" s="130"/>
      <c r="O177" s="130"/>
      <c r="P177" s="130"/>
      <c r="Q177" s="130"/>
      <c r="R177" s="92"/>
    </row>
    <row r="178" spans="1:18" ht="132" x14ac:dyDescent="0.2">
      <c r="A178" s="122">
        <v>108</v>
      </c>
      <c r="B178" s="125" t="s">
        <v>595</v>
      </c>
      <c r="C178" s="126" t="s">
        <v>602</v>
      </c>
      <c r="D178" s="127" t="s">
        <v>103</v>
      </c>
      <c r="E178" s="128" t="s">
        <v>603</v>
      </c>
      <c r="F178" s="129">
        <v>1428</v>
      </c>
      <c r="G178" s="130"/>
      <c r="H178" s="130"/>
      <c r="I178" s="130"/>
      <c r="J178" s="130">
        <v>5841</v>
      </c>
      <c r="K178" s="130"/>
      <c r="L178" s="130"/>
      <c r="M178" s="130"/>
      <c r="N178" s="130"/>
      <c r="O178" s="130"/>
      <c r="P178" s="130"/>
      <c r="Q178" s="130"/>
      <c r="R178" s="92"/>
    </row>
    <row r="179" spans="1:18" ht="183" x14ac:dyDescent="0.2">
      <c r="A179" s="122">
        <v>109</v>
      </c>
      <c r="B179" s="125" t="s">
        <v>604</v>
      </c>
      <c r="C179" s="126" t="s">
        <v>605</v>
      </c>
      <c r="D179" s="127" t="s">
        <v>91</v>
      </c>
      <c r="E179" s="128" t="s">
        <v>606</v>
      </c>
      <c r="F179" s="129">
        <v>717.65</v>
      </c>
      <c r="G179" s="129">
        <v>535.97</v>
      </c>
      <c r="H179" s="129">
        <v>162.13</v>
      </c>
      <c r="I179" s="130"/>
      <c r="J179" s="130">
        <v>4335</v>
      </c>
      <c r="K179" s="130">
        <v>3237</v>
      </c>
      <c r="L179" s="130">
        <v>979</v>
      </c>
      <c r="M179" s="130"/>
      <c r="N179" s="130">
        <v>41.42</v>
      </c>
      <c r="O179" s="130">
        <v>250.18</v>
      </c>
      <c r="P179" s="130"/>
      <c r="Q179" s="130"/>
      <c r="R179" s="92"/>
    </row>
    <row r="180" spans="1:18" ht="96" x14ac:dyDescent="0.2">
      <c r="A180" s="133" t="s">
        <v>350</v>
      </c>
      <c r="B180" s="134" t="s">
        <v>607</v>
      </c>
      <c r="C180" s="135" t="s">
        <v>608</v>
      </c>
      <c r="D180" s="133" t="s">
        <v>110</v>
      </c>
      <c r="E180" s="136" t="s">
        <v>609</v>
      </c>
      <c r="F180" s="137">
        <v>68.34</v>
      </c>
      <c r="G180" s="130"/>
      <c r="H180" s="130"/>
      <c r="I180" s="130"/>
      <c r="J180" s="138">
        <v>26830.28</v>
      </c>
      <c r="K180" s="130"/>
      <c r="L180" s="130"/>
      <c r="M180" s="130"/>
      <c r="N180" s="130"/>
      <c r="O180" s="130"/>
      <c r="P180" s="130"/>
      <c r="Q180" s="130"/>
      <c r="R180" s="92"/>
    </row>
    <row r="181" spans="1:18" ht="36" x14ac:dyDescent="0.2">
      <c r="A181" s="122">
        <v>110</v>
      </c>
      <c r="B181" s="125" t="s">
        <v>610</v>
      </c>
      <c r="C181" s="126" t="s">
        <v>611</v>
      </c>
      <c r="D181" s="127" t="s">
        <v>92</v>
      </c>
      <c r="E181" s="131">
        <v>392.6</v>
      </c>
      <c r="F181" s="129">
        <v>5104.1899999999996</v>
      </c>
      <c r="G181" s="130"/>
      <c r="H181" s="130"/>
      <c r="I181" s="130"/>
      <c r="J181" s="130">
        <v>2003905</v>
      </c>
      <c r="K181" s="130"/>
      <c r="L181" s="130"/>
      <c r="M181" s="130"/>
      <c r="N181" s="130"/>
      <c r="O181" s="130"/>
      <c r="P181" s="130"/>
      <c r="Q181" s="130"/>
      <c r="R181" s="92"/>
    </row>
    <row r="182" spans="1:18" ht="154.5" x14ac:dyDescent="0.2">
      <c r="A182" s="122">
        <v>111</v>
      </c>
      <c r="B182" s="125" t="s">
        <v>612</v>
      </c>
      <c r="C182" s="126" t="s">
        <v>613</v>
      </c>
      <c r="D182" s="127" t="s">
        <v>91</v>
      </c>
      <c r="E182" s="128" t="s">
        <v>591</v>
      </c>
      <c r="F182" s="129">
        <v>149.44999999999999</v>
      </c>
      <c r="G182" s="129">
        <v>96.59</v>
      </c>
      <c r="H182" s="129">
        <v>52.86</v>
      </c>
      <c r="I182" s="129">
        <v>2.37</v>
      </c>
      <c r="J182" s="130">
        <v>392</v>
      </c>
      <c r="K182" s="130">
        <v>254</v>
      </c>
      <c r="L182" s="130">
        <v>138</v>
      </c>
      <c r="M182" s="130">
        <v>6</v>
      </c>
      <c r="N182" s="130">
        <v>7.84</v>
      </c>
      <c r="O182" s="130">
        <v>20.54</v>
      </c>
      <c r="P182" s="130">
        <v>0.13</v>
      </c>
      <c r="Q182" s="130">
        <v>0.34</v>
      </c>
      <c r="R182" s="92"/>
    </row>
    <row r="183" spans="1:18" ht="72" x14ac:dyDescent="0.2">
      <c r="A183" s="133" t="s">
        <v>350</v>
      </c>
      <c r="B183" s="134" t="s">
        <v>614</v>
      </c>
      <c r="C183" s="135" t="s">
        <v>615</v>
      </c>
      <c r="D183" s="133" t="s">
        <v>92</v>
      </c>
      <c r="E183" s="136" t="s">
        <v>616</v>
      </c>
      <c r="F183" s="137">
        <v>3641.4</v>
      </c>
      <c r="G183" s="130"/>
      <c r="H183" s="130"/>
      <c r="I183" s="130"/>
      <c r="J183" s="138">
        <v>477.02</v>
      </c>
      <c r="K183" s="130"/>
      <c r="L183" s="130"/>
      <c r="M183" s="130"/>
      <c r="N183" s="130"/>
      <c r="O183" s="130"/>
      <c r="P183" s="130"/>
      <c r="Q183" s="130"/>
      <c r="R183" s="92"/>
    </row>
    <row r="184" spans="1:18" ht="120" x14ac:dyDescent="0.2">
      <c r="A184" s="133" t="s">
        <v>350</v>
      </c>
      <c r="B184" s="134" t="s">
        <v>617</v>
      </c>
      <c r="C184" s="135" t="s">
        <v>459</v>
      </c>
      <c r="D184" s="133" t="s">
        <v>127</v>
      </c>
      <c r="E184" s="136" t="s">
        <v>618</v>
      </c>
      <c r="F184" s="137">
        <v>7.94</v>
      </c>
      <c r="G184" s="130"/>
      <c r="H184" s="130"/>
      <c r="I184" s="130"/>
      <c r="J184" s="138">
        <v>2288.31</v>
      </c>
      <c r="K184" s="130"/>
      <c r="L184" s="130"/>
      <c r="M184" s="130"/>
      <c r="N184" s="130"/>
      <c r="O184" s="130"/>
      <c r="P184" s="130"/>
      <c r="Q184" s="130"/>
      <c r="R184" s="92"/>
    </row>
    <row r="185" spans="1:18" ht="168" x14ac:dyDescent="0.2">
      <c r="A185" s="122">
        <v>112</v>
      </c>
      <c r="B185" s="125" t="s">
        <v>619</v>
      </c>
      <c r="C185" s="126" t="s">
        <v>620</v>
      </c>
      <c r="D185" s="127" t="s">
        <v>127</v>
      </c>
      <c r="E185" s="131">
        <v>288.2</v>
      </c>
      <c r="F185" s="129">
        <v>6.65</v>
      </c>
      <c r="G185" s="130"/>
      <c r="H185" s="130"/>
      <c r="I185" s="130"/>
      <c r="J185" s="130">
        <v>1917</v>
      </c>
      <c r="K185" s="130"/>
      <c r="L185" s="130"/>
      <c r="M185" s="130"/>
      <c r="N185" s="130"/>
      <c r="O185" s="130"/>
      <c r="P185" s="130"/>
      <c r="Q185" s="130"/>
      <c r="R185" s="92"/>
    </row>
    <row r="186" spans="1:18" ht="120" x14ac:dyDescent="0.2">
      <c r="A186" s="122">
        <v>113</v>
      </c>
      <c r="B186" s="125" t="s">
        <v>621</v>
      </c>
      <c r="C186" s="126" t="s">
        <v>622</v>
      </c>
      <c r="D186" s="127" t="s">
        <v>91</v>
      </c>
      <c r="E186" s="128" t="s">
        <v>591</v>
      </c>
      <c r="F186" s="129">
        <v>10466.540000000001</v>
      </c>
      <c r="G186" s="129">
        <v>468.91</v>
      </c>
      <c r="H186" s="129">
        <v>215.51</v>
      </c>
      <c r="I186" s="129">
        <v>14.38</v>
      </c>
      <c r="J186" s="130">
        <v>27422</v>
      </c>
      <c r="K186" s="130">
        <v>1229</v>
      </c>
      <c r="L186" s="130">
        <v>565</v>
      </c>
      <c r="M186" s="130">
        <v>38</v>
      </c>
      <c r="N186" s="130">
        <v>38.53</v>
      </c>
      <c r="O186" s="130">
        <v>100.95</v>
      </c>
      <c r="P186" s="130">
        <v>0.79</v>
      </c>
      <c r="Q186" s="130">
        <v>2.0699999999999998</v>
      </c>
      <c r="R186" s="92"/>
    </row>
    <row r="187" spans="1:18" ht="180" x14ac:dyDescent="0.2">
      <c r="A187" s="122">
        <v>114</v>
      </c>
      <c r="B187" s="125" t="s">
        <v>623</v>
      </c>
      <c r="C187" s="126" t="s">
        <v>624</v>
      </c>
      <c r="D187" s="127" t="s">
        <v>127</v>
      </c>
      <c r="E187" s="128" t="s">
        <v>625</v>
      </c>
      <c r="F187" s="129">
        <v>172.82</v>
      </c>
      <c r="G187" s="130"/>
      <c r="H187" s="130"/>
      <c r="I187" s="130"/>
      <c r="J187" s="130">
        <v>5582</v>
      </c>
      <c r="K187" s="130"/>
      <c r="L187" s="130"/>
      <c r="M187" s="130"/>
      <c r="N187" s="130"/>
      <c r="O187" s="130"/>
      <c r="P187" s="130"/>
      <c r="Q187" s="130"/>
      <c r="R187" s="92"/>
    </row>
    <row r="188" spans="1:18" ht="144" x14ac:dyDescent="0.2">
      <c r="A188" s="122">
        <v>115</v>
      </c>
      <c r="B188" s="125" t="s">
        <v>626</v>
      </c>
      <c r="C188" s="126" t="s">
        <v>627</v>
      </c>
      <c r="D188" s="127" t="s">
        <v>72</v>
      </c>
      <c r="E188" s="131">
        <v>2</v>
      </c>
      <c r="F188" s="129">
        <v>175.31</v>
      </c>
      <c r="G188" s="130"/>
      <c r="H188" s="130"/>
      <c r="I188" s="130"/>
      <c r="J188" s="130">
        <v>351</v>
      </c>
      <c r="K188" s="130"/>
      <c r="L188" s="130"/>
      <c r="M188" s="130"/>
      <c r="N188" s="130"/>
      <c r="O188" s="130"/>
      <c r="P188" s="130"/>
      <c r="Q188" s="130"/>
      <c r="R188" s="92"/>
    </row>
    <row r="189" spans="1:18" ht="96.75" x14ac:dyDescent="0.2">
      <c r="A189" s="122">
        <v>116</v>
      </c>
      <c r="B189" s="125" t="s">
        <v>628</v>
      </c>
      <c r="C189" s="126" t="s">
        <v>629</v>
      </c>
      <c r="D189" s="127" t="s">
        <v>107</v>
      </c>
      <c r="E189" s="128" t="s">
        <v>630</v>
      </c>
      <c r="F189" s="129">
        <v>198.3</v>
      </c>
      <c r="G189" s="129">
        <v>83.24</v>
      </c>
      <c r="H189" s="129">
        <v>92.33</v>
      </c>
      <c r="I189" s="129">
        <v>5.28</v>
      </c>
      <c r="J189" s="130">
        <v>90</v>
      </c>
      <c r="K189" s="130">
        <v>38</v>
      </c>
      <c r="L189" s="130">
        <v>42</v>
      </c>
      <c r="M189" s="130">
        <v>2</v>
      </c>
      <c r="N189" s="130">
        <v>6.67</v>
      </c>
      <c r="O189" s="130">
        <v>3.03</v>
      </c>
      <c r="P189" s="130">
        <v>0.28999999999999998</v>
      </c>
      <c r="Q189" s="130">
        <v>0.13</v>
      </c>
      <c r="R189" s="92"/>
    </row>
    <row r="190" spans="1:18" ht="336" x14ac:dyDescent="0.2">
      <c r="A190" s="133" t="s">
        <v>350</v>
      </c>
      <c r="B190" s="134" t="s">
        <v>631</v>
      </c>
      <c r="C190" s="135" t="s">
        <v>632</v>
      </c>
      <c r="D190" s="133" t="s">
        <v>92</v>
      </c>
      <c r="E190" s="136" t="s">
        <v>633</v>
      </c>
      <c r="F190" s="137">
        <v>12297.4</v>
      </c>
      <c r="G190" s="130"/>
      <c r="H190" s="130"/>
      <c r="I190" s="130"/>
      <c r="J190" s="138">
        <v>1674.91</v>
      </c>
      <c r="K190" s="130"/>
      <c r="L190" s="130"/>
      <c r="M190" s="130"/>
      <c r="N190" s="130"/>
      <c r="O190" s="130"/>
      <c r="P190" s="130"/>
      <c r="Q190" s="130"/>
      <c r="R190" s="92"/>
    </row>
    <row r="191" spans="1:18" ht="72.75" x14ac:dyDescent="0.2">
      <c r="A191" s="122">
        <v>117</v>
      </c>
      <c r="B191" s="125" t="s">
        <v>634</v>
      </c>
      <c r="C191" s="126" t="s">
        <v>635</v>
      </c>
      <c r="D191" s="127" t="s">
        <v>102</v>
      </c>
      <c r="E191" s="128" t="s">
        <v>636</v>
      </c>
      <c r="F191" s="129" t="s">
        <v>637</v>
      </c>
      <c r="G191" s="130"/>
      <c r="H191" s="130"/>
      <c r="I191" s="130"/>
      <c r="J191" s="130">
        <v>7521</v>
      </c>
      <c r="K191" s="130"/>
      <c r="L191" s="130"/>
      <c r="M191" s="130"/>
      <c r="N191" s="130"/>
      <c r="O191" s="130"/>
      <c r="P191" s="130"/>
      <c r="Q191" s="130"/>
      <c r="R191" s="92"/>
    </row>
    <row r="192" spans="1:18" ht="219" x14ac:dyDescent="0.2">
      <c r="A192" s="122">
        <v>118</v>
      </c>
      <c r="B192" s="125" t="s">
        <v>638</v>
      </c>
      <c r="C192" s="126" t="s">
        <v>639</v>
      </c>
      <c r="D192" s="127" t="s">
        <v>91</v>
      </c>
      <c r="E192" s="128" t="s">
        <v>640</v>
      </c>
      <c r="F192" s="129">
        <v>3831.38</v>
      </c>
      <c r="G192" s="129">
        <v>1717.43</v>
      </c>
      <c r="H192" s="129">
        <v>100.46</v>
      </c>
      <c r="I192" s="130"/>
      <c r="J192" s="130">
        <v>536</v>
      </c>
      <c r="K192" s="130">
        <v>240</v>
      </c>
      <c r="L192" s="130">
        <v>14</v>
      </c>
      <c r="M192" s="130"/>
      <c r="N192" s="130">
        <v>143</v>
      </c>
      <c r="O192" s="130">
        <v>20.02</v>
      </c>
      <c r="P192" s="130"/>
      <c r="Q192" s="130"/>
      <c r="R192" s="92"/>
    </row>
    <row r="193" spans="1:18" ht="180" x14ac:dyDescent="0.2">
      <c r="A193" s="133" t="s">
        <v>350</v>
      </c>
      <c r="B193" s="134" t="s">
        <v>641</v>
      </c>
      <c r="C193" s="135" t="s">
        <v>642</v>
      </c>
      <c r="D193" s="133" t="s">
        <v>103</v>
      </c>
      <c r="E193" s="136" t="s">
        <v>643</v>
      </c>
      <c r="F193" s="137">
        <v>2823.51</v>
      </c>
      <c r="G193" s="130"/>
      <c r="H193" s="130"/>
      <c r="I193" s="130"/>
      <c r="J193" s="138">
        <v>419.01</v>
      </c>
      <c r="K193" s="130"/>
      <c r="L193" s="130"/>
      <c r="M193" s="130"/>
      <c r="N193" s="130"/>
      <c r="O193" s="130"/>
      <c r="P193" s="130"/>
      <c r="Q193" s="130"/>
      <c r="R193" s="92"/>
    </row>
    <row r="194" spans="1:18" ht="84" x14ac:dyDescent="0.2">
      <c r="A194" s="122">
        <v>119</v>
      </c>
      <c r="B194" s="125" t="s">
        <v>644</v>
      </c>
      <c r="C194" s="126" t="s">
        <v>645</v>
      </c>
      <c r="D194" s="127" t="s">
        <v>127</v>
      </c>
      <c r="E194" s="131">
        <v>14</v>
      </c>
      <c r="F194" s="129">
        <v>27.37</v>
      </c>
      <c r="G194" s="130"/>
      <c r="H194" s="130"/>
      <c r="I194" s="130"/>
      <c r="J194" s="130">
        <v>383</v>
      </c>
      <c r="K194" s="130"/>
      <c r="L194" s="130"/>
      <c r="M194" s="130"/>
      <c r="N194" s="130"/>
      <c r="O194" s="130"/>
      <c r="P194" s="130"/>
      <c r="Q194" s="130"/>
      <c r="R194" s="92"/>
    </row>
    <row r="195" spans="1:18" ht="15" x14ac:dyDescent="0.2">
      <c r="A195" s="267" t="s">
        <v>646</v>
      </c>
      <c r="B195" s="268"/>
      <c r="C195" s="268"/>
      <c r="D195" s="268"/>
      <c r="E195" s="268"/>
      <c r="F195" s="268"/>
      <c r="G195" s="268"/>
      <c r="H195" s="268"/>
      <c r="I195" s="268"/>
      <c r="J195" s="268"/>
      <c r="K195" s="268"/>
      <c r="L195" s="268"/>
      <c r="M195" s="268"/>
      <c r="N195" s="268"/>
      <c r="O195" s="268"/>
      <c r="P195" s="268"/>
      <c r="Q195" s="268"/>
      <c r="R195" s="92"/>
    </row>
    <row r="196" spans="1:18" ht="300" x14ac:dyDescent="0.2">
      <c r="A196" s="122">
        <v>120</v>
      </c>
      <c r="B196" s="125" t="s">
        <v>647</v>
      </c>
      <c r="C196" s="126" t="s">
        <v>648</v>
      </c>
      <c r="D196" s="127" t="s">
        <v>525</v>
      </c>
      <c r="E196" s="128" t="s">
        <v>649</v>
      </c>
      <c r="F196" s="129">
        <v>3025.12</v>
      </c>
      <c r="G196" s="129">
        <v>315.72000000000003</v>
      </c>
      <c r="H196" s="129">
        <v>1103.3499999999999</v>
      </c>
      <c r="I196" s="129">
        <v>298.10000000000002</v>
      </c>
      <c r="J196" s="130">
        <v>1452</v>
      </c>
      <c r="K196" s="130">
        <v>152</v>
      </c>
      <c r="L196" s="130">
        <v>530</v>
      </c>
      <c r="M196" s="130">
        <v>143</v>
      </c>
      <c r="N196" s="130">
        <v>23.3</v>
      </c>
      <c r="O196" s="130">
        <v>11.18</v>
      </c>
      <c r="P196" s="130">
        <v>22</v>
      </c>
      <c r="Q196" s="130">
        <v>10.56</v>
      </c>
      <c r="R196" s="92"/>
    </row>
    <row r="197" spans="1:18" ht="192" x14ac:dyDescent="0.2">
      <c r="A197" s="122">
        <v>121</v>
      </c>
      <c r="B197" s="125" t="s">
        <v>179</v>
      </c>
      <c r="C197" s="126" t="s">
        <v>650</v>
      </c>
      <c r="D197" s="127" t="s">
        <v>90</v>
      </c>
      <c r="E197" s="128" t="s">
        <v>651</v>
      </c>
      <c r="F197" s="129">
        <v>1773.81</v>
      </c>
      <c r="G197" s="129">
        <v>779.61</v>
      </c>
      <c r="H197" s="129">
        <v>583.19000000000005</v>
      </c>
      <c r="I197" s="129">
        <v>69.72</v>
      </c>
      <c r="J197" s="130">
        <v>357</v>
      </c>
      <c r="K197" s="130">
        <v>157</v>
      </c>
      <c r="L197" s="130">
        <v>117</v>
      </c>
      <c r="M197" s="130">
        <v>14</v>
      </c>
      <c r="N197" s="130">
        <v>63.28</v>
      </c>
      <c r="O197" s="130">
        <v>12.72</v>
      </c>
      <c r="P197" s="130">
        <v>3.82</v>
      </c>
      <c r="Q197" s="130">
        <v>0.77</v>
      </c>
      <c r="R197" s="92"/>
    </row>
    <row r="198" spans="1:18" ht="132" x14ac:dyDescent="0.2">
      <c r="A198" s="122">
        <v>122</v>
      </c>
      <c r="B198" s="125" t="s">
        <v>652</v>
      </c>
      <c r="C198" s="126" t="s">
        <v>653</v>
      </c>
      <c r="D198" s="127" t="s">
        <v>92</v>
      </c>
      <c r="E198" s="131">
        <v>0.20100000000000001</v>
      </c>
      <c r="F198" s="129">
        <v>13506.5</v>
      </c>
      <c r="G198" s="130"/>
      <c r="H198" s="130"/>
      <c r="I198" s="130"/>
      <c r="J198" s="130">
        <v>2715</v>
      </c>
      <c r="K198" s="130"/>
      <c r="L198" s="130"/>
      <c r="M198" s="130"/>
      <c r="N198" s="130"/>
      <c r="O198" s="130"/>
      <c r="P198" s="130"/>
      <c r="Q198" s="130"/>
      <c r="R198" s="92"/>
    </row>
    <row r="199" spans="1:18" ht="48" x14ac:dyDescent="0.2">
      <c r="A199" s="122">
        <v>123</v>
      </c>
      <c r="B199" s="125" t="s">
        <v>654</v>
      </c>
      <c r="C199" s="126" t="s">
        <v>655</v>
      </c>
      <c r="D199" s="127" t="s">
        <v>257</v>
      </c>
      <c r="E199" s="131">
        <v>5.7</v>
      </c>
      <c r="F199" s="129">
        <v>10.81</v>
      </c>
      <c r="G199" s="129">
        <v>10.81</v>
      </c>
      <c r="H199" s="130"/>
      <c r="I199" s="130"/>
      <c r="J199" s="130">
        <v>62</v>
      </c>
      <c r="K199" s="130">
        <v>62</v>
      </c>
      <c r="L199" s="130"/>
      <c r="M199" s="130"/>
      <c r="N199" s="130">
        <v>0.9</v>
      </c>
      <c r="O199" s="130">
        <v>5.13</v>
      </c>
      <c r="P199" s="130"/>
      <c r="Q199" s="130"/>
      <c r="R199" s="92"/>
    </row>
    <row r="200" spans="1:18" ht="60" x14ac:dyDescent="0.2">
      <c r="A200" s="122">
        <v>124</v>
      </c>
      <c r="B200" s="125" t="s">
        <v>656</v>
      </c>
      <c r="C200" s="126" t="s">
        <v>657</v>
      </c>
      <c r="D200" s="127" t="s">
        <v>91</v>
      </c>
      <c r="E200" s="131">
        <v>5.7000000000000002E-2</v>
      </c>
      <c r="F200" s="129">
        <v>353.76</v>
      </c>
      <c r="G200" s="129">
        <v>111.87</v>
      </c>
      <c r="H200" s="129">
        <v>2.97</v>
      </c>
      <c r="I200" s="129">
        <v>0.16</v>
      </c>
      <c r="J200" s="130">
        <v>20</v>
      </c>
      <c r="K200" s="130">
        <v>6</v>
      </c>
      <c r="L200" s="130"/>
      <c r="M200" s="130"/>
      <c r="N200" s="130">
        <v>9.08</v>
      </c>
      <c r="O200" s="130">
        <v>0.52</v>
      </c>
      <c r="P200" s="130">
        <v>0.01</v>
      </c>
      <c r="Q200" s="130"/>
      <c r="R200" s="92"/>
    </row>
    <row r="201" spans="1:18" ht="195.75" x14ac:dyDescent="0.2">
      <c r="A201" s="122">
        <v>125</v>
      </c>
      <c r="B201" s="125" t="s">
        <v>658</v>
      </c>
      <c r="C201" s="126" t="s">
        <v>659</v>
      </c>
      <c r="D201" s="127" t="s">
        <v>91</v>
      </c>
      <c r="E201" s="128" t="s">
        <v>660</v>
      </c>
      <c r="F201" s="129">
        <v>1148.6600000000001</v>
      </c>
      <c r="G201" s="129">
        <v>159.9</v>
      </c>
      <c r="H201" s="129">
        <v>22.48</v>
      </c>
      <c r="I201" s="129">
        <v>0.32</v>
      </c>
      <c r="J201" s="130">
        <v>65</v>
      </c>
      <c r="K201" s="130">
        <v>9</v>
      </c>
      <c r="L201" s="130">
        <v>1</v>
      </c>
      <c r="M201" s="130"/>
      <c r="N201" s="130">
        <v>10.66</v>
      </c>
      <c r="O201" s="130">
        <v>0.61</v>
      </c>
      <c r="P201" s="130">
        <v>0.02</v>
      </c>
      <c r="Q201" s="130"/>
      <c r="R201" s="92"/>
    </row>
    <row r="202" spans="1:18" ht="195.75" x14ac:dyDescent="0.2">
      <c r="A202" s="122">
        <v>126</v>
      </c>
      <c r="B202" s="125" t="s">
        <v>661</v>
      </c>
      <c r="C202" s="126" t="s">
        <v>662</v>
      </c>
      <c r="D202" s="127" t="s">
        <v>91</v>
      </c>
      <c r="E202" s="131">
        <v>5.7000000000000002E-2</v>
      </c>
      <c r="F202" s="129">
        <v>2535.48</v>
      </c>
      <c r="G202" s="129">
        <v>126.76</v>
      </c>
      <c r="H202" s="129">
        <v>31.08</v>
      </c>
      <c r="I202" s="129">
        <v>0.64</v>
      </c>
      <c r="J202" s="130">
        <v>145</v>
      </c>
      <c r="K202" s="130">
        <v>7</v>
      </c>
      <c r="L202" s="130">
        <v>2</v>
      </c>
      <c r="M202" s="130"/>
      <c r="N202" s="130">
        <v>9.92</v>
      </c>
      <c r="O202" s="130">
        <v>0.56999999999999995</v>
      </c>
      <c r="P202" s="130">
        <v>0.04</v>
      </c>
      <c r="Q202" s="130"/>
      <c r="R202" s="92"/>
    </row>
    <row r="203" spans="1:18" ht="108" x14ac:dyDescent="0.2">
      <c r="A203" s="122">
        <v>127</v>
      </c>
      <c r="B203" s="125" t="s">
        <v>663</v>
      </c>
      <c r="C203" s="126" t="s">
        <v>664</v>
      </c>
      <c r="D203" s="127" t="s">
        <v>344</v>
      </c>
      <c r="E203" s="128" t="s">
        <v>665</v>
      </c>
      <c r="F203" s="129">
        <v>2253.34</v>
      </c>
      <c r="G203" s="129">
        <v>265.73</v>
      </c>
      <c r="H203" s="129">
        <v>42.08</v>
      </c>
      <c r="I203" s="130"/>
      <c r="J203" s="130">
        <v>496</v>
      </c>
      <c r="K203" s="130">
        <v>58</v>
      </c>
      <c r="L203" s="130">
        <v>9</v>
      </c>
      <c r="M203" s="130"/>
      <c r="N203" s="130">
        <v>22.5</v>
      </c>
      <c r="O203" s="130">
        <v>4.95</v>
      </c>
      <c r="P203" s="130"/>
      <c r="Q203" s="130"/>
      <c r="R203" s="92"/>
    </row>
    <row r="204" spans="1:18" ht="120" x14ac:dyDescent="0.2">
      <c r="A204" s="122">
        <v>128</v>
      </c>
      <c r="B204" s="125" t="s">
        <v>621</v>
      </c>
      <c r="C204" s="126" t="s">
        <v>622</v>
      </c>
      <c r="D204" s="127" t="s">
        <v>91</v>
      </c>
      <c r="E204" s="128" t="s">
        <v>666</v>
      </c>
      <c r="F204" s="129">
        <v>10466.540000000001</v>
      </c>
      <c r="G204" s="129">
        <v>468.91</v>
      </c>
      <c r="H204" s="129">
        <v>215.51</v>
      </c>
      <c r="I204" s="129">
        <v>14.38</v>
      </c>
      <c r="J204" s="130">
        <v>722</v>
      </c>
      <c r="K204" s="130">
        <v>32</v>
      </c>
      <c r="L204" s="130">
        <v>15</v>
      </c>
      <c r="M204" s="130">
        <v>1</v>
      </c>
      <c r="N204" s="130">
        <v>38.53</v>
      </c>
      <c r="O204" s="130">
        <v>2.66</v>
      </c>
      <c r="P204" s="130">
        <v>0.79</v>
      </c>
      <c r="Q204" s="130">
        <v>0.05</v>
      </c>
      <c r="R204" s="92"/>
    </row>
    <row r="205" spans="1:18" ht="108" x14ac:dyDescent="0.2">
      <c r="A205" s="122">
        <v>129</v>
      </c>
      <c r="B205" s="125" t="s">
        <v>623</v>
      </c>
      <c r="C205" s="126" t="s">
        <v>667</v>
      </c>
      <c r="D205" s="127" t="s">
        <v>127</v>
      </c>
      <c r="E205" s="128" t="s">
        <v>668</v>
      </c>
      <c r="F205" s="129">
        <v>172.82</v>
      </c>
      <c r="G205" s="130"/>
      <c r="H205" s="130"/>
      <c r="I205" s="130"/>
      <c r="J205" s="130">
        <v>518</v>
      </c>
      <c r="K205" s="130"/>
      <c r="L205" s="130"/>
      <c r="M205" s="130"/>
      <c r="N205" s="130"/>
      <c r="O205" s="130"/>
      <c r="P205" s="130"/>
      <c r="Q205" s="130"/>
      <c r="R205" s="92"/>
    </row>
    <row r="206" spans="1:18" ht="175.5" x14ac:dyDescent="0.2">
      <c r="A206" s="122">
        <v>130</v>
      </c>
      <c r="B206" s="125" t="s">
        <v>669</v>
      </c>
      <c r="C206" s="126" t="s">
        <v>670</v>
      </c>
      <c r="D206" s="127" t="s">
        <v>531</v>
      </c>
      <c r="E206" s="128" t="s">
        <v>671</v>
      </c>
      <c r="F206" s="129">
        <v>1131.72</v>
      </c>
      <c r="G206" s="129">
        <v>240.14</v>
      </c>
      <c r="H206" s="129">
        <v>891.58</v>
      </c>
      <c r="I206" s="129">
        <v>57.33</v>
      </c>
      <c r="J206" s="130">
        <v>204</v>
      </c>
      <c r="K206" s="130">
        <v>43</v>
      </c>
      <c r="L206" s="130">
        <v>161</v>
      </c>
      <c r="M206" s="130">
        <v>10</v>
      </c>
      <c r="N206" s="130">
        <v>18.79</v>
      </c>
      <c r="O206" s="130">
        <v>3.38</v>
      </c>
      <c r="P206" s="130">
        <v>3.67</v>
      </c>
      <c r="Q206" s="130">
        <v>0.66</v>
      </c>
      <c r="R206" s="92"/>
    </row>
    <row r="207" spans="1:18" ht="60" x14ac:dyDescent="0.2">
      <c r="A207" s="122">
        <v>131</v>
      </c>
      <c r="B207" s="125" t="s">
        <v>672</v>
      </c>
      <c r="C207" s="126" t="s">
        <v>673</v>
      </c>
      <c r="D207" s="127" t="s">
        <v>674</v>
      </c>
      <c r="E207" s="131">
        <v>1</v>
      </c>
      <c r="F207" s="129">
        <v>79.099999999999994</v>
      </c>
      <c r="G207" s="130"/>
      <c r="H207" s="130"/>
      <c r="I207" s="130"/>
      <c r="J207" s="130">
        <v>79</v>
      </c>
      <c r="K207" s="130"/>
      <c r="L207" s="130"/>
      <c r="M207" s="130"/>
      <c r="N207" s="130"/>
      <c r="O207" s="130"/>
      <c r="P207" s="130"/>
      <c r="Q207" s="130"/>
      <c r="R207" s="92"/>
    </row>
    <row r="208" spans="1:18" ht="15" x14ac:dyDescent="0.2">
      <c r="A208" s="267" t="s">
        <v>675</v>
      </c>
      <c r="B208" s="268"/>
      <c r="C208" s="268"/>
      <c r="D208" s="268"/>
      <c r="E208" s="268"/>
      <c r="F208" s="268"/>
      <c r="G208" s="268"/>
      <c r="H208" s="268"/>
      <c r="I208" s="268"/>
      <c r="J208" s="268"/>
      <c r="K208" s="268"/>
      <c r="L208" s="268"/>
      <c r="M208" s="268"/>
      <c r="N208" s="268"/>
      <c r="O208" s="268"/>
      <c r="P208" s="268"/>
      <c r="Q208" s="268"/>
      <c r="R208" s="92"/>
    </row>
    <row r="209" spans="1:18" ht="300" x14ac:dyDescent="0.2">
      <c r="A209" s="122">
        <v>132</v>
      </c>
      <c r="B209" s="125" t="s">
        <v>647</v>
      </c>
      <c r="C209" s="126" t="s">
        <v>648</v>
      </c>
      <c r="D209" s="127" t="s">
        <v>525</v>
      </c>
      <c r="E209" s="128" t="s">
        <v>676</v>
      </c>
      <c r="F209" s="129">
        <v>3025.12</v>
      </c>
      <c r="G209" s="129">
        <v>315.72000000000003</v>
      </c>
      <c r="H209" s="129">
        <v>1103.3499999999999</v>
      </c>
      <c r="I209" s="129">
        <v>298.10000000000002</v>
      </c>
      <c r="J209" s="130">
        <v>968</v>
      </c>
      <c r="K209" s="130">
        <v>101</v>
      </c>
      <c r="L209" s="130">
        <v>353</v>
      </c>
      <c r="M209" s="130">
        <v>95</v>
      </c>
      <c r="N209" s="130">
        <v>23.3</v>
      </c>
      <c r="O209" s="130">
        <v>7.46</v>
      </c>
      <c r="P209" s="130">
        <v>22</v>
      </c>
      <c r="Q209" s="130">
        <v>7.04</v>
      </c>
      <c r="R209" s="92"/>
    </row>
    <row r="210" spans="1:18" ht="192" x14ac:dyDescent="0.2">
      <c r="A210" s="122">
        <v>133</v>
      </c>
      <c r="B210" s="125" t="s">
        <v>179</v>
      </c>
      <c r="C210" s="126" t="s">
        <v>650</v>
      </c>
      <c r="D210" s="127" t="s">
        <v>90</v>
      </c>
      <c r="E210" s="128" t="s">
        <v>677</v>
      </c>
      <c r="F210" s="129">
        <v>1773.81</v>
      </c>
      <c r="G210" s="129">
        <v>779.61</v>
      </c>
      <c r="H210" s="129">
        <v>583.19000000000005</v>
      </c>
      <c r="I210" s="129">
        <v>69.72</v>
      </c>
      <c r="J210" s="130">
        <v>238</v>
      </c>
      <c r="K210" s="130">
        <v>104</v>
      </c>
      <c r="L210" s="130">
        <v>78</v>
      </c>
      <c r="M210" s="130">
        <v>9</v>
      </c>
      <c r="N210" s="130">
        <v>63.28</v>
      </c>
      <c r="O210" s="130">
        <v>8.48</v>
      </c>
      <c r="P210" s="130">
        <v>3.82</v>
      </c>
      <c r="Q210" s="130">
        <v>0.51</v>
      </c>
      <c r="R210" s="92"/>
    </row>
    <row r="211" spans="1:18" ht="132" x14ac:dyDescent="0.2">
      <c r="A211" s="122">
        <v>134</v>
      </c>
      <c r="B211" s="125" t="s">
        <v>652</v>
      </c>
      <c r="C211" s="126" t="s">
        <v>653</v>
      </c>
      <c r="D211" s="127" t="s">
        <v>92</v>
      </c>
      <c r="E211" s="131">
        <v>0.13400000000000001</v>
      </c>
      <c r="F211" s="129">
        <v>13506.5</v>
      </c>
      <c r="G211" s="130"/>
      <c r="H211" s="130"/>
      <c r="I211" s="130"/>
      <c r="J211" s="130">
        <v>1810</v>
      </c>
      <c r="K211" s="130"/>
      <c r="L211" s="130"/>
      <c r="M211" s="130"/>
      <c r="N211" s="130"/>
      <c r="O211" s="130"/>
      <c r="P211" s="130"/>
      <c r="Q211" s="130"/>
      <c r="R211" s="92"/>
    </row>
    <row r="212" spans="1:18" ht="48" x14ac:dyDescent="0.2">
      <c r="A212" s="122">
        <v>135</v>
      </c>
      <c r="B212" s="125" t="s">
        <v>654</v>
      </c>
      <c r="C212" s="126" t="s">
        <v>655</v>
      </c>
      <c r="D212" s="127" t="s">
        <v>257</v>
      </c>
      <c r="E212" s="131">
        <v>3.8</v>
      </c>
      <c r="F212" s="129">
        <v>10.81</v>
      </c>
      <c r="G212" s="129">
        <v>10.81</v>
      </c>
      <c r="H212" s="130"/>
      <c r="I212" s="130"/>
      <c r="J212" s="130">
        <v>41</v>
      </c>
      <c r="K212" s="130">
        <v>41</v>
      </c>
      <c r="L212" s="130"/>
      <c r="M212" s="130"/>
      <c r="N212" s="130">
        <v>0.9</v>
      </c>
      <c r="O212" s="130">
        <v>3.42</v>
      </c>
      <c r="P212" s="130"/>
      <c r="Q212" s="130"/>
      <c r="R212" s="92"/>
    </row>
    <row r="213" spans="1:18" ht="60" x14ac:dyDescent="0.2">
      <c r="A213" s="122">
        <v>136</v>
      </c>
      <c r="B213" s="125" t="s">
        <v>656</v>
      </c>
      <c r="C213" s="126" t="s">
        <v>657</v>
      </c>
      <c r="D213" s="127" t="s">
        <v>91</v>
      </c>
      <c r="E213" s="131">
        <v>3.7999999999999999E-2</v>
      </c>
      <c r="F213" s="129">
        <v>353.76</v>
      </c>
      <c r="G213" s="129">
        <v>111.87</v>
      </c>
      <c r="H213" s="129">
        <v>2.97</v>
      </c>
      <c r="I213" s="129">
        <v>0.16</v>
      </c>
      <c r="J213" s="130">
        <v>13</v>
      </c>
      <c r="K213" s="130">
        <v>4</v>
      </c>
      <c r="L213" s="130"/>
      <c r="M213" s="130"/>
      <c r="N213" s="130">
        <v>9.08</v>
      </c>
      <c r="O213" s="130">
        <v>0.35</v>
      </c>
      <c r="P213" s="130">
        <v>0.01</v>
      </c>
      <c r="Q213" s="130"/>
      <c r="R213" s="92"/>
    </row>
    <row r="214" spans="1:18" ht="195.75" x14ac:dyDescent="0.2">
      <c r="A214" s="122">
        <v>137</v>
      </c>
      <c r="B214" s="125" t="s">
        <v>658</v>
      </c>
      <c r="C214" s="126" t="s">
        <v>659</v>
      </c>
      <c r="D214" s="127" t="s">
        <v>91</v>
      </c>
      <c r="E214" s="128" t="s">
        <v>678</v>
      </c>
      <c r="F214" s="129">
        <v>1148.6600000000001</v>
      </c>
      <c r="G214" s="129">
        <v>159.9</v>
      </c>
      <c r="H214" s="129">
        <v>22.48</v>
      </c>
      <c r="I214" s="129">
        <v>0.32</v>
      </c>
      <c r="J214" s="130">
        <v>44</v>
      </c>
      <c r="K214" s="130">
        <v>6</v>
      </c>
      <c r="L214" s="130">
        <v>1</v>
      </c>
      <c r="M214" s="130"/>
      <c r="N214" s="130">
        <v>10.66</v>
      </c>
      <c r="O214" s="130">
        <v>0.41</v>
      </c>
      <c r="P214" s="130">
        <v>0.02</v>
      </c>
      <c r="Q214" s="130"/>
      <c r="R214" s="92"/>
    </row>
    <row r="215" spans="1:18" ht="195.75" x14ac:dyDescent="0.2">
      <c r="A215" s="122">
        <v>138</v>
      </c>
      <c r="B215" s="125" t="s">
        <v>661</v>
      </c>
      <c r="C215" s="126" t="s">
        <v>662</v>
      </c>
      <c r="D215" s="127" t="s">
        <v>91</v>
      </c>
      <c r="E215" s="131">
        <v>3.7999999999999999E-2</v>
      </c>
      <c r="F215" s="129">
        <v>2535.48</v>
      </c>
      <c r="G215" s="129">
        <v>126.76</v>
      </c>
      <c r="H215" s="129">
        <v>31.08</v>
      </c>
      <c r="I215" s="129">
        <v>0.64</v>
      </c>
      <c r="J215" s="130">
        <v>96</v>
      </c>
      <c r="K215" s="130">
        <v>5</v>
      </c>
      <c r="L215" s="130">
        <v>1</v>
      </c>
      <c r="M215" s="130"/>
      <c r="N215" s="130">
        <v>9.92</v>
      </c>
      <c r="O215" s="130">
        <v>0.38</v>
      </c>
      <c r="P215" s="130">
        <v>0.04</v>
      </c>
      <c r="Q215" s="130"/>
      <c r="R215" s="92"/>
    </row>
    <row r="216" spans="1:18" ht="108" x14ac:dyDescent="0.2">
      <c r="A216" s="122">
        <v>139</v>
      </c>
      <c r="B216" s="125" t="s">
        <v>663</v>
      </c>
      <c r="C216" s="126" t="s">
        <v>664</v>
      </c>
      <c r="D216" s="127" t="s">
        <v>344</v>
      </c>
      <c r="E216" s="128" t="s">
        <v>679</v>
      </c>
      <c r="F216" s="129">
        <v>2253.34</v>
      </c>
      <c r="G216" s="129">
        <v>265.73</v>
      </c>
      <c r="H216" s="129">
        <v>42.08</v>
      </c>
      <c r="I216" s="130"/>
      <c r="J216" s="130">
        <v>315</v>
      </c>
      <c r="K216" s="130">
        <v>37</v>
      </c>
      <c r="L216" s="130">
        <v>6</v>
      </c>
      <c r="M216" s="130"/>
      <c r="N216" s="130">
        <v>22.5</v>
      </c>
      <c r="O216" s="130">
        <v>3.15</v>
      </c>
      <c r="P216" s="130"/>
      <c r="Q216" s="130"/>
      <c r="R216" s="92"/>
    </row>
    <row r="217" spans="1:18" ht="120" x14ac:dyDescent="0.2">
      <c r="A217" s="122">
        <v>140</v>
      </c>
      <c r="B217" s="125" t="s">
        <v>621</v>
      </c>
      <c r="C217" s="126" t="s">
        <v>622</v>
      </c>
      <c r="D217" s="127" t="s">
        <v>91</v>
      </c>
      <c r="E217" s="128" t="s">
        <v>680</v>
      </c>
      <c r="F217" s="129">
        <v>10466.540000000001</v>
      </c>
      <c r="G217" s="129">
        <v>468.91</v>
      </c>
      <c r="H217" s="129">
        <v>215.51</v>
      </c>
      <c r="I217" s="129">
        <v>14.38</v>
      </c>
      <c r="J217" s="130">
        <v>481</v>
      </c>
      <c r="K217" s="130">
        <v>22</v>
      </c>
      <c r="L217" s="130">
        <v>10</v>
      </c>
      <c r="M217" s="130">
        <v>1</v>
      </c>
      <c r="N217" s="130">
        <v>38.53</v>
      </c>
      <c r="O217" s="130">
        <v>1.77</v>
      </c>
      <c r="P217" s="130">
        <v>0.79</v>
      </c>
      <c r="Q217" s="130">
        <v>0.04</v>
      </c>
      <c r="R217" s="92"/>
    </row>
    <row r="218" spans="1:18" ht="108" x14ac:dyDescent="0.2">
      <c r="A218" s="122">
        <v>141</v>
      </c>
      <c r="B218" s="125" t="s">
        <v>623</v>
      </c>
      <c r="C218" s="126" t="s">
        <v>667</v>
      </c>
      <c r="D218" s="127" t="s">
        <v>127</v>
      </c>
      <c r="E218" s="128" t="s">
        <v>681</v>
      </c>
      <c r="F218" s="129">
        <v>172.82</v>
      </c>
      <c r="G218" s="130"/>
      <c r="H218" s="130"/>
      <c r="I218" s="130"/>
      <c r="J218" s="130">
        <v>346</v>
      </c>
      <c r="K218" s="130"/>
      <c r="L218" s="130"/>
      <c r="M218" s="130"/>
      <c r="N218" s="130"/>
      <c r="O218" s="130"/>
      <c r="P218" s="130"/>
      <c r="Q218" s="130"/>
      <c r="R218" s="92"/>
    </row>
    <row r="219" spans="1:18" ht="175.5" x14ac:dyDescent="0.2">
      <c r="A219" s="122">
        <v>142</v>
      </c>
      <c r="B219" s="125" t="s">
        <v>669</v>
      </c>
      <c r="C219" s="126" t="s">
        <v>670</v>
      </c>
      <c r="D219" s="127" t="s">
        <v>531</v>
      </c>
      <c r="E219" s="128" t="s">
        <v>682</v>
      </c>
      <c r="F219" s="129">
        <v>1131.72</v>
      </c>
      <c r="G219" s="129">
        <v>240.14</v>
      </c>
      <c r="H219" s="129">
        <v>891.58</v>
      </c>
      <c r="I219" s="129">
        <v>57.33</v>
      </c>
      <c r="J219" s="130">
        <v>136</v>
      </c>
      <c r="K219" s="130">
        <v>29</v>
      </c>
      <c r="L219" s="130">
        <v>107</v>
      </c>
      <c r="M219" s="130">
        <v>7</v>
      </c>
      <c r="N219" s="130">
        <v>18.79</v>
      </c>
      <c r="O219" s="130">
        <v>2.25</v>
      </c>
      <c r="P219" s="130">
        <v>3.67</v>
      </c>
      <c r="Q219" s="130">
        <v>0.44</v>
      </c>
      <c r="R219" s="92"/>
    </row>
    <row r="220" spans="1:18" ht="60" x14ac:dyDescent="0.2">
      <c r="A220" s="122">
        <v>143</v>
      </c>
      <c r="B220" s="125" t="s">
        <v>672</v>
      </c>
      <c r="C220" s="126" t="s">
        <v>673</v>
      </c>
      <c r="D220" s="127" t="s">
        <v>674</v>
      </c>
      <c r="E220" s="131">
        <v>1</v>
      </c>
      <c r="F220" s="129">
        <v>79.099999999999994</v>
      </c>
      <c r="G220" s="130"/>
      <c r="H220" s="130"/>
      <c r="I220" s="130"/>
      <c r="J220" s="130">
        <v>79</v>
      </c>
      <c r="K220" s="130"/>
      <c r="L220" s="130"/>
      <c r="M220" s="130"/>
      <c r="N220" s="130"/>
      <c r="O220" s="130"/>
      <c r="P220" s="130"/>
      <c r="Q220" s="130"/>
      <c r="R220" s="92"/>
    </row>
    <row r="221" spans="1:18" ht="195" x14ac:dyDescent="0.2">
      <c r="A221" s="122">
        <v>144</v>
      </c>
      <c r="B221" s="125" t="s">
        <v>539</v>
      </c>
      <c r="C221" s="126" t="s">
        <v>683</v>
      </c>
      <c r="D221" s="127" t="s">
        <v>126</v>
      </c>
      <c r="E221" s="128" t="s">
        <v>684</v>
      </c>
      <c r="F221" s="129">
        <v>209.4</v>
      </c>
      <c r="G221" s="129">
        <v>138.49</v>
      </c>
      <c r="H221" s="129">
        <v>70.91</v>
      </c>
      <c r="I221" s="130"/>
      <c r="J221" s="130">
        <v>126</v>
      </c>
      <c r="K221" s="130">
        <v>83</v>
      </c>
      <c r="L221" s="130">
        <v>43</v>
      </c>
      <c r="M221" s="130"/>
      <c r="N221" s="130">
        <v>10.58</v>
      </c>
      <c r="O221" s="130">
        <v>6.35</v>
      </c>
      <c r="P221" s="130"/>
      <c r="Q221" s="130"/>
      <c r="R221" s="92"/>
    </row>
    <row r="222" spans="1:18" ht="84" x14ac:dyDescent="0.2">
      <c r="A222" s="133" t="s">
        <v>350</v>
      </c>
      <c r="B222" s="134" t="s">
        <v>542</v>
      </c>
      <c r="C222" s="135" t="s">
        <v>543</v>
      </c>
      <c r="D222" s="133" t="s">
        <v>103</v>
      </c>
      <c r="E222" s="136" t="s">
        <v>685</v>
      </c>
      <c r="F222" s="137">
        <v>1650.31</v>
      </c>
      <c r="G222" s="130"/>
      <c r="H222" s="130"/>
      <c r="I222" s="130"/>
      <c r="J222" s="138">
        <v>1009.99</v>
      </c>
      <c r="K222" s="130"/>
      <c r="L222" s="130"/>
      <c r="M222" s="130"/>
      <c r="N222" s="130"/>
      <c r="O222" s="130"/>
      <c r="P222" s="130"/>
      <c r="Q222" s="130"/>
      <c r="R222" s="92"/>
    </row>
    <row r="223" spans="1:18" ht="84.75" x14ac:dyDescent="0.2">
      <c r="A223" s="122">
        <v>145</v>
      </c>
      <c r="B223" s="125" t="s">
        <v>545</v>
      </c>
      <c r="C223" s="126" t="s">
        <v>546</v>
      </c>
      <c r="D223" s="127" t="s">
        <v>103</v>
      </c>
      <c r="E223" s="128" t="s">
        <v>686</v>
      </c>
      <c r="F223" s="129" t="s">
        <v>548</v>
      </c>
      <c r="G223" s="130"/>
      <c r="H223" s="130"/>
      <c r="I223" s="130"/>
      <c r="J223" s="130">
        <v>386</v>
      </c>
      <c r="K223" s="130"/>
      <c r="L223" s="130"/>
      <c r="M223" s="130"/>
      <c r="N223" s="130"/>
      <c r="O223" s="130"/>
      <c r="P223" s="130"/>
      <c r="Q223" s="130"/>
      <c r="R223" s="92"/>
    </row>
    <row r="224" spans="1:18" ht="168" x14ac:dyDescent="0.2">
      <c r="A224" s="122">
        <v>146</v>
      </c>
      <c r="B224" s="125" t="s">
        <v>687</v>
      </c>
      <c r="C224" s="126" t="s">
        <v>688</v>
      </c>
      <c r="D224" s="127" t="s">
        <v>91</v>
      </c>
      <c r="E224" s="128" t="s">
        <v>689</v>
      </c>
      <c r="F224" s="129">
        <v>18621.11</v>
      </c>
      <c r="G224" s="129">
        <v>7577.26</v>
      </c>
      <c r="H224" s="129">
        <v>272.35000000000002</v>
      </c>
      <c r="I224" s="129">
        <v>5</v>
      </c>
      <c r="J224" s="130">
        <v>708</v>
      </c>
      <c r="K224" s="130">
        <v>288</v>
      </c>
      <c r="L224" s="130">
        <v>10</v>
      </c>
      <c r="M224" s="130"/>
      <c r="N224" s="130">
        <v>592.9</v>
      </c>
      <c r="O224" s="130">
        <v>22.53</v>
      </c>
      <c r="P224" s="130">
        <v>0.32</v>
      </c>
      <c r="Q224" s="130">
        <v>0.01</v>
      </c>
      <c r="R224" s="92"/>
    </row>
    <row r="225" spans="1:18" x14ac:dyDescent="0.2">
      <c r="A225" s="265" t="s">
        <v>690</v>
      </c>
      <c r="B225" s="218"/>
      <c r="C225" s="218"/>
      <c r="D225" s="218"/>
      <c r="E225" s="218"/>
      <c r="F225" s="218"/>
      <c r="G225" s="218"/>
      <c r="H225" s="218"/>
      <c r="I225" s="218"/>
      <c r="J225" s="132">
        <v>2108745</v>
      </c>
      <c r="K225" s="130"/>
      <c r="L225" s="130"/>
      <c r="M225" s="130"/>
      <c r="N225" s="130"/>
      <c r="O225" s="132">
        <v>741.67</v>
      </c>
      <c r="P225" s="130"/>
      <c r="Q225" s="132">
        <v>24.86</v>
      </c>
      <c r="R225" s="92"/>
    </row>
    <row r="226" spans="1:18" x14ac:dyDescent="0.2">
      <c r="A226" s="266" t="s">
        <v>691</v>
      </c>
      <c r="B226" s="218"/>
      <c r="C226" s="218"/>
      <c r="D226" s="218"/>
      <c r="E226" s="218"/>
      <c r="F226" s="218"/>
      <c r="G226" s="218"/>
      <c r="H226" s="218"/>
      <c r="I226" s="218"/>
      <c r="J226" s="218"/>
      <c r="K226" s="218"/>
      <c r="L226" s="218"/>
      <c r="M226" s="218"/>
      <c r="N226" s="218"/>
      <c r="O226" s="218"/>
      <c r="P226" s="218"/>
      <c r="Q226" s="218"/>
      <c r="R226" s="92"/>
    </row>
    <row r="227" spans="1:18" ht="15" x14ac:dyDescent="0.2">
      <c r="A227" s="267" t="s">
        <v>692</v>
      </c>
      <c r="B227" s="268"/>
      <c r="C227" s="268"/>
      <c r="D227" s="268"/>
      <c r="E227" s="268"/>
      <c r="F227" s="268"/>
      <c r="G227" s="268"/>
      <c r="H227" s="268"/>
      <c r="I227" s="268"/>
      <c r="J227" s="268"/>
      <c r="K227" s="268"/>
      <c r="L227" s="268"/>
      <c r="M227" s="268"/>
      <c r="N227" s="268"/>
      <c r="O227" s="268"/>
      <c r="P227" s="268"/>
      <c r="Q227" s="268"/>
      <c r="R227" s="92"/>
    </row>
    <row r="228" spans="1:18" ht="228.75" x14ac:dyDescent="0.2">
      <c r="A228" s="122">
        <v>147</v>
      </c>
      <c r="B228" s="125" t="s">
        <v>693</v>
      </c>
      <c r="C228" s="126" t="s">
        <v>694</v>
      </c>
      <c r="D228" s="127" t="s">
        <v>193</v>
      </c>
      <c r="E228" s="128" t="s">
        <v>695</v>
      </c>
      <c r="F228" s="129">
        <v>18063.900000000001</v>
      </c>
      <c r="G228" s="129">
        <v>2508.48</v>
      </c>
      <c r="H228" s="129">
        <v>618.36</v>
      </c>
      <c r="I228" s="129">
        <v>16.399999999999999</v>
      </c>
      <c r="J228" s="130">
        <v>3179</v>
      </c>
      <c r="K228" s="130">
        <v>441</v>
      </c>
      <c r="L228" s="130">
        <v>109</v>
      </c>
      <c r="M228" s="130">
        <v>3</v>
      </c>
      <c r="N228" s="130">
        <v>201</v>
      </c>
      <c r="O228" s="130">
        <v>35.380000000000003</v>
      </c>
      <c r="P228" s="130">
        <v>1.05</v>
      </c>
      <c r="Q228" s="130">
        <v>0.18</v>
      </c>
      <c r="R228" s="92"/>
    </row>
    <row r="229" spans="1:18" ht="156" x14ac:dyDescent="0.2">
      <c r="A229" s="133" t="s">
        <v>350</v>
      </c>
      <c r="B229" s="134" t="s">
        <v>696</v>
      </c>
      <c r="C229" s="135" t="s">
        <v>697</v>
      </c>
      <c r="D229" s="133" t="s">
        <v>127</v>
      </c>
      <c r="E229" s="136" t="s">
        <v>698</v>
      </c>
      <c r="F229" s="137">
        <v>1318.23</v>
      </c>
      <c r="G229" s="130"/>
      <c r="H229" s="130"/>
      <c r="I229" s="130"/>
      <c r="J229" s="138">
        <v>23200.85</v>
      </c>
      <c r="K229" s="130"/>
      <c r="L229" s="130"/>
      <c r="M229" s="130"/>
      <c r="N229" s="130"/>
      <c r="O229" s="130"/>
      <c r="P229" s="130"/>
      <c r="Q229" s="130"/>
      <c r="R229" s="92"/>
    </row>
    <row r="230" spans="1:18" ht="228.75" x14ac:dyDescent="0.2">
      <c r="A230" s="122">
        <v>148</v>
      </c>
      <c r="B230" s="125" t="s">
        <v>699</v>
      </c>
      <c r="C230" s="126" t="s">
        <v>700</v>
      </c>
      <c r="D230" s="127" t="s">
        <v>193</v>
      </c>
      <c r="E230" s="128" t="s">
        <v>701</v>
      </c>
      <c r="F230" s="129">
        <v>7756.85</v>
      </c>
      <c r="G230" s="129">
        <v>1953.53</v>
      </c>
      <c r="H230" s="129">
        <v>682.72</v>
      </c>
      <c r="I230" s="129">
        <v>16.399999999999999</v>
      </c>
      <c r="J230" s="130">
        <v>1877</v>
      </c>
      <c r="K230" s="130">
        <v>473</v>
      </c>
      <c r="L230" s="130">
        <v>165</v>
      </c>
      <c r="M230" s="130">
        <v>4</v>
      </c>
      <c r="N230" s="130">
        <v>160.52000000000001</v>
      </c>
      <c r="O230" s="130">
        <v>38.85</v>
      </c>
      <c r="P230" s="130">
        <v>1.05</v>
      </c>
      <c r="Q230" s="130">
        <v>0.25</v>
      </c>
      <c r="R230" s="92"/>
    </row>
    <row r="231" spans="1:18" ht="156" x14ac:dyDescent="0.2">
      <c r="A231" s="133" t="s">
        <v>350</v>
      </c>
      <c r="B231" s="134" t="s">
        <v>696</v>
      </c>
      <c r="C231" s="135" t="s">
        <v>697</v>
      </c>
      <c r="D231" s="133" t="s">
        <v>127</v>
      </c>
      <c r="E231" s="136" t="s">
        <v>702</v>
      </c>
      <c r="F231" s="137">
        <v>1318.23</v>
      </c>
      <c r="G231" s="130"/>
      <c r="H231" s="130"/>
      <c r="I231" s="130"/>
      <c r="J231" s="138">
        <v>31901.17</v>
      </c>
      <c r="K231" s="130"/>
      <c r="L231" s="130"/>
      <c r="M231" s="130"/>
      <c r="N231" s="130"/>
      <c r="O231" s="130"/>
      <c r="P231" s="130"/>
      <c r="Q231" s="130"/>
      <c r="R231" s="92"/>
    </row>
    <row r="232" spans="1:18" ht="336.75" x14ac:dyDescent="0.2">
      <c r="A232" s="122">
        <v>149</v>
      </c>
      <c r="B232" s="125" t="s">
        <v>703</v>
      </c>
      <c r="C232" s="126" t="s">
        <v>704</v>
      </c>
      <c r="D232" s="127" t="s">
        <v>72</v>
      </c>
      <c r="E232" s="128" t="s">
        <v>705</v>
      </c>
      <c r="F232" s="129" t="s">
        <v>706</v>
      </c>
      <c r="G232" s="130"/>
      <c r="H232" s="130"/>
      <c r="I232" s="130"/>
      <c r="J232" s="130">
        <v>18603</v>
      </c>
      <c r="K232" s="130"/>
      <c r="L232" s="130"/>
      <c r="M232" s="130"/>
      <c r="N232" s="130"/>
      <c r="O232" s="130"/>
      <c r="P232" s="130"/>
      <c r="Q232" s="130"/>
      <c r="R232" s="92"/>
    </row>
    <row r="233" spans="1:18" ht="360.75" x14ac:dyDescent="0.2">
      <c r="A233" s="122">
        <v>150</v>
      </c>
      <c r="B233" s="125" t="s">
        <v>703</v>
      </c>
      <c r="C233" s="126" t="s">
        <v>707</v>
      </c>
      <c r="D233" s="127" t="s">
        <v>72</v>
      </c>
      <c r="E233" s="131">
        <v>4</v>
      </c>
      <c r="F233" s="129" t="s">
        <v>708</v>
      </c>
      <c r="G233" s="130"/>
      <c r="H233" s="130"/>
      <c r="I233" s="130"/>
      <c r="J233" s="130">
        <v>10843</v>
      </c>
      <c r="K233" s="130"/>
      <c r="L233" s="130"/>
      <c r="M233" s="130"/>
      <c r="N233" s="130"/>
      <c r="O233" s="130"/>
      <c r="P233" s="130"/>
      <c r="Q233" s="130"/>
      <c r="R233" s="92"/>
    </row>
    <row r="234" spans="1:18" ht="276.75" x14ac:dyDescent="0.2">
      <c r="A234" s="122">
        <v>151</v>
      </c>
      <c r="B234" s="125" t="s">
        <v>709</v>
      </c>
      <c r="C234" s="126" t="s">
        <v>710</v>
      </c>
      <c r="D234" s="127" t="s">
        <v>72</v>
      </c>
      <c r="E234" s="131">
        <v>4</v>
      </c>
      <c r="F234" s="129" t="s">
        <v>711</v>
      </c>
      <c r="G234" s="130"/>
      <c r="H234" s="130"/>
      <c r="I234" s="130"/>
      <c r="J234" s="130">
        <v>6803</v>
      </c>
      <c r="K234" s="130"/>
      <c r="L234" s="130"/>
      <c r="M234" s="130"/>
      <c r="N234" s="130"/>
      <c r="O234" s="130"/>
      <c r="P234" s="130"/>
      <c r="Q234" s="130"/>
      <c r="R234" s="92"/>
    </row>
    <row r="235" spans="1:18" ht="276.75" x14ac:dyDescent="0.2">
      <c r="A235" s="122">
        <v>152</v>
      </c>
      <c r="B235" s="125" t="s">
        <v>709</v>
      </c>
      <c r="C235" s="126" t="s">
        <v>712</v>
      </c>
      <c r="D235" s="127" t="s">
        <v>72</v>
      </c>
      <c r="E235" s="131">
        <v>5</v>
      </c>
      <c r="F235" s="129" t="s">
        <v>713</v>
      </c>
      <c r="G235" s="130"/>
      <c r="H235" s="130"/>
      <c r="I235" s="130"/>
      <c r="J235" s="130">
        <v>8327</v>
      </c>
      <c r="K235" s="130"/>
      <c r="L235" s="130"/>
      <c r="M235" s="130"/>
      <c r="N235" s="130"/>
      <c r="O235" s="130"/>
      <c r="P235" s="130"/>
      <c r="Q235" s="130"/>
      <c r="R235" s="92"/>
    </row>
    <row r="236" spans="1:18" ht="242.25" x14ac:dyDescent="0.2">
      <c r="A236" s="122">
        <v>153</v>
      </c>
      <c r="B236" s="125" t="s">
        <v>714</v>
      </c>
      <c r="C236" s="126" t="s">
        <v>715</v>
      </c>
      <c r="D236" s="127" t="s">
        <v>716</v>
      </c>
      <c r="E236" s="128" t="s">
        <v>717</v>
      </c>
      <c r="F236" s="129">
        <v>84.31</v>
      </c>
      <c r="G236" s="129">
        <v>33.57</v>
      </c>
      <c r="H236" s="129">
        <v>23.68</v>
      </c>
      <c r="I236" s="130"/>
      <c r="J236" s="130">
        <v>818</v>
      </c>
      <c r="K236" s="130">
        <v>326</v>
      </c>
      <c r="L236" s="130">
        <v>230</v>
      </c>
      <c r="M236" s="130"/>
      <c r="N236" s="130">
        <v>2.4</v>
      </c>
      <c r="O236" s="130">
        <v>23.28</v>
      </c>
      <c r="P236" s="130"/>
      <c r="Q236" s="130"/>
      <c r="R236" s="92"/>
    </row>
    <row r="237" spans="1:18" ht="204.75" x14ac:dyDescent="0.2">
      <c r="A237" s="122">
        <v>154</v>
      </c>
      <c r="B237" s="125" t="s">
        <v>574</v>
      </c>
      <c r="C237" s="126" t="s">
        <v>718</v>
      </c>
      <c r="D237" s="127" t="s">
        <v>72</v>
      </c>
      <c r="E237" s="131">
        <v>1</v>
      </c>
      <c r="F237" s="129" t="s">
        <v>719</v>
      </c>
      <c r="G237" s="130"/>
      <c r="H237" s="130"/>
      <c r="I237" s="130"/>
      <c r="J237" s="130">
        <v>1816</v>
      </c>
      <c r="K237" s="130"/>
      <c r="L237" s="130"/>
      <c r="M237" s="130"/>
      <c r="N237" s="130"/>
      <c r="O237" s="130"/>
      <c r="P237" s="130"/>
      <c r="Q237" s="130"/>
      <c r="R237" s="92"/>
    </row>
    <row r="238" spans="1:18" ht="336.75" x14ac:dyDescent="0.2">
      <c r="A238" s="122">
        <v>155</v>
      </c>
      <c r="B238" s="125" t="s">
        <v>574</v>
      </c>
      <c r="C238" s="126" t="s">
        <v>720</v>
      </c>
      <c r="D238" s="127" t="s">
        <v>72</v>
      </c>
      <c r="E238" s="131">
        <v>4</v>
      </c>
      <c r="F238" s="129" t="s">
        <v>721</v>
      </c>
      <c r="G238" s="130"/>
      <c r="H238" s="130"/>
      <c r="I238" s="130"/>
      <c r="J238" s="130">
        <v>5433</v>
      </c>
      <c r="K238" s="130"/>
      <c r="L238" s="130"/>
      <c r="M238" s="130"/>
      <c r="N238" s="130"/>
      <c r="O238" s="130"/>
      <c r="P238" s="130"/>
      <c r="Q238" s="130"/>
      <c r="R238" s="92"/>
    </row>
    <row r="239" spans="1:18" ht="336.75" x14ac:dyDescent="0.2">
      <c r="A239" s="122">
        <v>156</v>
      </c>
      <c r="B239" s="125" t="s">
        <v>722</v>
      </c>
      <c r="C239" s="126" t="s">
        <v>723</v>
      </c>
      <c r="D239" s="127" t="s">
        <v>72</v>
      </c>
      <c r="E239" s="131">
        <v>1</v>
      </c>
      <c r="F239" s="129" t="s">
        <v>721</v>
      </c>
      <c r="G239" s="130"/>
      <c r="H239" s="130"/>
      <c r="I239" s="130"/>
      <c r="J239" s="130">
        <v>1358</v>
      </c>
      <c r="K239" s="130"/>
      <c r="L239" s="130"/>
      <c r="M239" s="130"/>
      <c r="N239" s="130"/>
      <c r="O239" s="130"/>
      <c r="P239" s="130"/>
      <c r="Q239" s="130"/>
      <c r="R239" s="92"/>
    </row>
    <row r="240" spans="1:18" ht="15" x14ac:dyDescent="0.2">
      <c r="A240" s="267" t="s">
        <v>724</v>
      </c>
      <c r="B240" s="268"/>
      <c r="C240" s="268"/>
      <c r="D240" s="268"/>
      <c r="E240" s="268"/>
      <c r="F240" s="268"/>
      <c r="G240" s="268"/>
      <c r="H240" s="268"/>
      <c r="I240" s="268"/>
      <c r="J240" s="268"/>
      <c r="K240" s="268"/>
      <c r="L240" s="268"/>
      <c r="M240" s="268"/>
      <c r="N240" s="268"/>
      <c r="O240" s="268"/>
      <c r="P240" s="268"/>
      <c r="Q240" s="268"/>
      <c r="R240" s="92"/>
    </row>
    <row r="241" spans="1:18" ht="336.75" x14ac:dyDescent="0.2">
      <c r="A241" s="122">
        <v>157</v>
      </c>
      <c r="B241" s="125" t="s">
        <v>725</v>
      </c>
      <c r="C241" s="126" t="s">
        <v>726</v>
      </c>
      <c r="D241" s="127" t="s">
        <v>193</v>
      </c>
      <c r="E241" s="128" t="s">
        <v>727</v>
      </c>
      <c r="F241" s="129">
        <v>14895.21</v>
      </c>
      <c r="G241" s="129">
        <v>2310.62</v>
      </c>
      <c r="H241" s="129">
        <v>635.5</v>
      </c>
      <c r="I241" s="129">
        <v>27.49</v>
      </c>
      <c r="J241" s="130">
        <v>328</v>
      </c>
      <c r="K241" s="130">
        <v>51</v>
      </c>
      <c r="L241" s="130">
        <v>14</v>
      </c>
      <c r="M241" s="130">
        <v>1</v>
      </c>
      <c r="N241" s="130">
        <v>187.55</v>
      </c>
      <c r="O241" s="130">
        <v>4.13</v>
      </c>
      <c r="P241" s="130">
        <v>1.76</v>
      </c>
      <c r="Q241" s="130">
        <v>0.04</v>
      </c>
      <c r="R241" s="92"/>
    </row>
    <row r="242" spans="1:18" ht="276" x14ac:dyDescent="0.2">
      <c r="A242" s="133" t="s">
        <v>350</v>
      </c>
      <c r="B242" s="134" t="s">
        <v>728</v>
      </c>
      <c r="C242" s="135" t="s">
        <v>729</v>
      </c>
      <c r="D242" s="133" t="s">
        <v>127</v>
      </c>
      <c r="E242" s="136" t="s">
        <v>730</v>
      </c>
      <c r="F242" s="137">
        <v>1659.51</v>
      </c>
      <c r="G242" s="130"/>
      <c r="H242" s="130"/>
      <c r="I242" s="130"/>
      <c r="J242" s="138">
        <v>3650.92</v>
      </c>
      <c r="K242" s="130"/>
      <c r="L242" s="130"/>
      <c r="M242" s="130"/>
      <c r="N242" s="130"/>
      <c r="O242" s="130"/>
      <c r="P242" s="130"/>
      <c r="Q242" s="130"/>
      <c r="R242" s="92"/>
    </row>
    <row r="243" spans="1:18" ht="252.75" x14ac:dyDescent="0.2">
      <c r="A243" s="122">
        <v>158</v>
      </c>
      <c r="B243" s="125" t="s">
        <v>731</v>
      </c>
      <c r="C243" s="126" t="s">
        <v>732</v>
      </c>
      <c r="D243" s="127" t="s">
        <v>72</v>
      </c>
      <c r="E243" s="131">
        <v>11</v>
      </c>
      <c r="F243" s="129" t="s">
        <v>733</v>
      </c>
      <c r="G243" s="130"/>
      <c r="H243" s="130"/>
      <c r="I243" s="130"/>
      <c r="J243" s="130">
        <v>9744</v>
      </c>
      <c r="K243" s="130"/>
      <c r="L243" s="130"/>
      <c r="M243" s="130"/>
      <c r="N243" s="130"/>
      <c r="O243" s="130"/>
      <c r="P243" s="130"/>
      <c r="Q243" s="130"/>
      <c r="R243" s="92"/>
    </row>
    <row r="244" spans="1:18" ht="348.75" x14ac:dyDescent="0.2">
      <c r="A244" s="122">
        <v>159</v>
      </c>
      <c r="B244" s="125" t="s">
        <v>194</v>
      </c>
      <c r="C244" s="126" t="s">
        <v>734</v>
      </c>
      <c r="D244" s="127" t="s">
        <v>193</v>
      </c>
      <c r="E244" s="128" t="s">
        <v>735</v>
      </c>
      <c r="F244" s="129">
        <v>11246.07</v>
      </c>
      <c r="G244" s="129">
        <v>1795.27</v>
      </c>
      <c r="H244" s="129">
        <v>527.48</v>
      </c>
      <c r="I244" s="129">
        <v>10.31</v>
      </c>
      <c r="J244" s="130">
        <v>3115</v>
      </c>
      <c r="K244" s="130">
        <v>497</v>
      </c>
      <c r="L244" s="130">
        <v>146</v>
      </c>
      <c r="M244" s="130">
        <v>3</v>
      </c>
      <c r="N244" s="130">
        <v>145.72</v>
      </c>
      <c r="O244" s="130">
        <v>40.36</v>
      </c>
      <c r="P244" s="130">
        <v>0.66</v>
      </c>
      <c r="Q244" s="130">
        <v>0.18</v>
      </c>
      <c r="R244" s="92"/>
    </row>
    <row r="245" spans="1:18" ht="276" x14ac:dyDescent="0.2">
      <c r="A245" s="133" t="s">
        <v>350</v>
      </c>
      <c r="B245" s="134" t="s">
        <v>728</v>
      </c>
      <c r="C245" s="135" t="s">
        <v>729</v>
      </c>
      <c r="D245" s="133" t="s">
        <v>127</v>
      </c>
      <c r="E245" s="136" t="s">
        <v>736</v>
      </c>
      <c r="F245" s="137">
        <v>1659.51</v>
      </c>
      <c r="G245" s="130"/>
      <c r="H245" s="130"/>
      <c r="I245" s="130"/>
      <c r="J245" s="138">
        <v>45968.43</v>
      </c>
      <c r="K245" s="130"/>
      <c r="L245" s="130"/>
      <c r="M245" s="130"/>
      <c r="N245" s="130"/>
      <c r="O245" s="130"/>
      <c r="P245" s="130"/>
      <c r="Q245" s="130"/>
      <c r="R245" s="92"/>
    </row>
    <row r="246" spans="1:18" ht="252.75" x14ac:dyDescent="0.2">
      <c r="A246" s="122">
        <v>160</v>
      </c>
      <c r="B246" s="125" t="s">
        <v>731</v>
      </c>
      <c r="C246" s="126" t="s">
        <v>737</v>
      </c>
      <c r="D246" s="127" t="s">
        <v>72</v>
      </c>
      <c r="E246" s="131">
        <v>2</v>
      </c>
      <c r="F246" s="129" t="s">
        <v>738</v>
      </c>
      <c r="G246" s="130"/>
      <c r="H246" s="130"/>
      <c r="I246" s="130"/>
      <c r="J246" s="130">
        <v>1004</v>
      </c>
      <c r="K246" s="130"/>
      <c r="L246" s="130"/>
      <c r="M246" s="130"/>
      <c r="N246" s="130"/>
      <c r="O246" s="130"/>
      <c r="P246" s="130"/>
      <c r="Q246" s="130"/>
      <c r="R246" s="92"/>
    </row>
    <row r="247" spans="1:18" ht="108" x14ac:dyDescent="0.2">
      <c r="A247" s="122">
        <v>161</v>
      </c>
      <c r="B247" s="125" t="s">
        <v>739</v>
      </c>
      <c r="C247" s="126" t="s">
        <v>740</v>
      </c>
      <c r="D247" s="127" t="s">
        <v>195</v>
      </c>
      <c r="E247" s="128" t="s">
        <v>741</v>
      </c>
      <c r="F247" s="129">
        <v>4353.28</v>
      </c>
      <c r="G247" s="129">
        <v>254.49</v>
      </c>
      <c r="H247" s="129">
        <v>17.989999999999998</v>
      </c>
      <c r="I247" s="129">
        <v>0.62</v>
      </c>
      <c r="J247" s="130">
        <v>766</v>
      </c>
      <c r="K247" s="130">
        <v>45</v>
      </c>
      <c r="L247" s="130">
        <v>3</v>
      </c>
      <c r="M247" s="130"/>
      <c r="N247" s="130">
        <v>21.19</v>
      </c>
      <c r="O247" s="130">
        <v>3.73</v>
      </c>
      <c r="P247" s="130">
        <v>0.04</v>
      </c>
      <c r="Q247" s="130">
        <v>0.01</v>
      </c>
      <c r="R247" s="92"/>
    </row>
    <row r="248" spans="1:18" ht="60" x14ac:dyDescent="0.2">
      <c r="A248" s="122">
        <v>162</v>
      </c>
      <c r="B248" s="125" t="s">
        <v>742</v>
      </c>
      <c r="C248" s="126" t="s">
        <v>743</v>
      </c>
      <c r="D248" s="127" t="s">
        <v>102</v>
      </c>
      <c r="E248" s="131">
        <v>176</v>
      </c>
      <c r="F248" s="129">
        <v>314.2</v>
      </c>
      <c r="G248" s="130"/>
      <c r="H248" s="130"/>
      <c r="I248" s="130"/>
      <c r="J248" s="130">
        <v>55299</v>
      </c>
      <c r="K248" s="130"/>
      <c r="L248" s="130"/>
      <c r="M248" s="130"/>
      <c r="N248" s="130"/>
      <c r="O248" s="130"/>
      <c r="P248" s="130"/>
      <c r="Q248" s="130"/>
      <c r="R248" s="92"/>
    </row>
    <row r="249" spans="1:18" x14ac:dyDescent="0.2">
      <c r="A249" s="265" t="s">
        <v>744</v>
      </c>
      <c r="B249" s="218"/>
      <c r="C249" s="218"/>
      <c r="D249" s="218"/>
      <c r="E249" s="218"/>
      <c r="F249" s="218"/>
      <c r="G249" s="218"/>
      <c r="H249" s="218"/>
      <c r="I249" s="218"/>
      <c r="J249" s="132">
        <v>134131</v>
      </c>
      <c r="K249" s="130"/>
      <c r="L249" s="130"/>
      <c r="M249" s="130"/>
      <c r="N249" s="130"/>
      <c r="O249" s="132">
        <v>145.72999999999999</v>
      </c>
      <c r="P249" s="130"/>
      <c r="Q249" s="132">
        <v>0.66</v>
      </c>
      <c r="R249" s="92"/>
    </row>
    <row r="250" spans="1:18" x14ac:dyDescent="0.2">
      <c r="A250" s="266" t="s">
        <v>745</v>
      </c>
      <c r="B250" s="218"/>
      <c r="C250" s="218"/>
      <c r="D250" s="218"/>
      <c r="E250" s="218"/>
      <c r="F250" s="218"/>
      <c r="G250" s="218"/>
      <c r="H250" s="218"/>
      <c r="I250" s="218"/>
      <c r="J250" s="218"/>
      <c r="K250" s="218"/>
      <c r="L250" s="218"/>
      <c r="M250" s="218"/>
      <c r="N250" s="218"/>
      <c r="O250" s="218"/>
      <c r="P250" s="218"/>
      <c r="Q250" s="218"/>
      <c r="R250" s="92"/>
    </row>
    <row r="251" spans="1:18" ht="15" x14ac:dyDescent="0.2">
      <c r="A251" s="267" t="s">
        <v>746</v>
      </c>
      <c r="B251" s="268"/>
      <c r="C251" s="268"/>
      <c r="D251" s="268"/>
      <c r="E251" s="268"/>
      <c r="F251" s="268"/>
      <c r="G251" s="268"/>
      <c r="H251" s="268"/>
      <c r="I251" s="268"/>
      <c r="J251" s="268"/>
      <c r="K251" s="268"/>
      <c r="L251" s="268"/>
      <c r="M251" s="268"/>
      <c r="N251" s="268"/>
      <c r="O251" s="268"/>
      <c r="P251" s="268"/>
      <c r="Q251" s="268"/>
      <c r="R251" s="92"/>
    </row>
    <row r="252" spans="1:18" ht="84" x14ac:dyDescent="0.2">
      <c r="A252" s="122">
        <v>163</v>
      </c>
      <c r="B252" s="125" t="s">
        <v>342</v>
      </c>
      <c r="C252" s="126" t="s">
        <v>747</v>
      </c>
      <c r="D252" s="127" t="s">
        <v>344</v>
      </c>
      <c r="E252" s="128" t="s">
        <v>748</v>
      </c>
      <c r="F252" s="129">
        <v>288.26</v>
      </c>
      <c r="G252" s="129">
        <v>27.62</v>
      </c>
      <c r="H252" s="129">
        <v>67.69</v>
      </c>
      <c r="I252" s="129">
        <v>7.48</v>
      </c>
      <c r="J252" s="130">
        <v>15653</v>
      </c>
      <c r="K252" s="130">
        <v>1500</v>
      </c>
      <c r="L252" s="130">
        <v>3676</v>
      </c>
      <c r="M252" s="130">
        <v>406</v>
      </c>
      <c r="N252" s="130">
        <v>2.4</v>
      </c>
      <c r="O252" s="130">
        <v>130.32</v>
      </c>
      <c r="P252" s="130">
        <v>0.54</v>
      </c>
      <c r="Q252" s="130">
        <v>29.32</v>
      </c>
      <c r="R252" s="92"/>
    </row>
    <row r="253" spans="1:18" ht="101.25" x14ac:dyDescent="0.2">
      <c r="A253" s="122">
        <v>164</v>
      </c>
      <c r="B253" s="125" t="s">
        <v>373</v>
      </c>
      <c r="C253" s="126" t="s">
        <v>749</v>
      </c>
      <c r="D253" s="127" t="s">
        <v>91</v>
      </c>
      <c r="E253" s="128" t="s">
        <v>750</v>
      </c>
      <c r="F253" s="129">
        <v>307.20999999999998</v>
      </c>
      <c r="G253" s="129">
        <v>171.74</v>
      </c>
      <c r="H253" s="129">
        <v>135.47</v>
      </c>
      <c r="I253" s="130"/>
      <c r="J253" s="130">
        <v>556</v>
      </c>
      <c r="K253" s="130">
        <v>311</v>
      </c>
      <c r="L253" s="130">
        <v>245</v>
      </c>
      <c r="M253" s="130"/>
      <c r="N253" s="130">
        <v>14.3</v>
      </c>
      <c r="O253" s="130">
        <v>25.9</v>
      </c>
      <c r="P253" s="130"/>
      <c r="Q253" s="130"/>
      <c r="R253" s="92"/>
    </row>
    <row r="254" spans="1:18" ht="96.75" x14ac:dyDescent="0.2">
      <c r="A254" s="122">
        <v>165</v>
      </c>
      <c r="B254" s="125" t="s">
        <v>388</v>
      </c>
      <c r="C254" s="126" t="s">
        <v>389</v>
      </c>
      <c r="D254" s="127" t="s">
        <v>127</v>
      </c>
      <c r="E254" s="128" t="s">
        <v>751</v>
      </c>
      <c r="F254" s="129" t="s">
        <v>391</v>
      </c>
      <c r="G254" s="130"/>
      <c r="H254" s="130"/>
      <c r="I254" s="130"/>
      <c r="J254" s="130">
        <v>2677</v>
      </c>
      <c r="K254" s="130"/>
      <c r="L254" s="130"/>
      <c r="M254" s="130"/>
      <c r="N254" s="130"/>
      <c r="O254" s="130"/>
      <c r="P254" s="130"/>
      <c r="Q254" s="130"/>
      <c r="R254" s="92"/>
    </row>
    <row r="255" spans="1:18" ht="144" x14ac:dyDescent="0.2">
      <c r="A255" s="122">
        <v>166</v>
      </c>
      <c r="B255" s="125" t="s">
        <v>752</v>
      </c>
      <c r="C255" s="126" t="s">
        <v>753</v>
      </c>
      <c r="D255" s="127" t="s">
        <v>107</v>
      </c>
      <c r="E255" s="128" t="s">
        <v>754</v>
      </c>
      <c r="F255" s="129">
        <v>1664.85</v>
      </c>
      <c r="G255" s="129">
        <v>671.42</v>
      </c>
      <c r="H255" s="129">
        <v>9.83</v>
      </c>
      <c r="I255" s="130"/>
      <c r="J255" s="130">
        <v>1705</v>
      </c>
      <c r="K255" s="130">
        <v>688</v>
      </c>
      <c r="L255" s="130">
        <v>10</v>
      </c>
      <c r="M255" s="130"/>
      <c r="N255" s="130">
        <v>53.8</v>
      </c>
      <c r="O255" s="130">
        <v>55.09</v>
      </c>
      <c r="P255" s="130"/>
      <c r="Q255" s="130"/>
      <c r="R255" s="92"/>
    </row>
    <row r="256" spans="1:18" ht="101.25" x14ac:dyDescent="0.2">
      <c r="A256" s="122">
        <v>167</v>
      </c>
      <c r="B256" s="125" t="s">
        <v>755</v>
      </c>
      <c r="C256" s="126" t="s">
        <v>756</v>
      </c>
      <c r="D256" s="127" t="s">
        <v>344</v>
      </c>
      <c r="E256" s="128" t="s">
        <v>757</v>
      </c>
      <c r="F256" s="129">
        <v>52.12</v>
      </c>
      <c r="G256" s="129">
        <v>43.22</v>
      </c>
      <c r="H256" s="129">
        <v>0.27</v>
      </c>
      <c r="I256" s="130"/>
      <c r="J256" s="130">
        <v>1415</v>
      </c>
      <c r="K256" s="130">
        <v>1173</v>
      </c>
      <c r="L256" s="130">
        <v>7</v>
      </c>
      <c r="M256" s="130"/>
      <c r="N256" s="130">
        <v>3.66</v>
      </c>
      <c r="O256" s="130">
        <v>99.37</v>
      </c>
      <c r="P256" s="130"/>
      <c r="Q256" s="130"/>
      <c r="R256" s="92"/>
    </row>
    <row r="257" spans="1:18" ht="60" x14ac:dyDescent="0.2">
      <c r="A257" s="133" t="s">
        <v>350</v>
      </c>
      <c r="B257" s="134" t="s">
        <v>758</v>
      </c>
      <c r="C257" s="135" t="s">
        <v>759</v>
      </c>
      <c r="D257" s="133" t="s">
        <v>103</v>
      </c>
      <c r="E257" s="136" t="s">
        <v>760</v>
      </c>
      <c r="F257" s="137">
        <v>550.35</v>
      </c>
      <c r="G257" s="130"/>
      <c r="H257" s="130"/>
      <c r="I257" s="130"/>
      <c r="J257" s="138">
        <v>15239.19</v>
      </c>
      <c r="K257" s="130"/>
      <c r="L257" s="130"/>
      <c r="M257" s="130"/>
      <c r="N257" s="130"/>
      <c r="O257" s="130"/>
      <c r="P257" s="130"/>
      <c r="Q257" s="130"/>
      <c r="R257" s="92"/>
    </row>
    <row r="258" spans="1:18" ht="48" x14ac:dyDescent="0.2">
      <c r="A258" s="122">
        <v>168</v>
      </c>
      <c r="B258" s="125" t="s">
        <v>761</v>
      </c>
      <c r="C258" s="126" t="s">
        <v>762</v>
      </c>
      <c r="D258" s="127" t="s">
        <v>103</v>
      </c>
      <c r="E258" s="131">
        <v>27.7</v>
      </c>
      <c r="F258" s="129">
        <v>563.16</v>
      </c>
      <c r="G258" s="130"/>
      <c r="H258" s="130"/>
      <c r="I258" s="130"/>
      <c r="J258" s="130">
        <v>15600</v>
      </c>
      <c r="K258" s="130"/>
      <c r="L258" s="130"/>
      <c r="M258" s="130"/>
      <c r="N258" s="130"/>
      <c r="O258" s="130"/>
      <c r="P258" s="130"/>
      <c r="Q258" s="130"/>
      <c r="R258" s="92"/>
    </row>
    <row r="259" spans="1:18" ht="132" x14ac:dyDescent="0.2">
      <c r="A259" s="122">
        <v>169</v>
      </c>
      <c r="B259" s="125" t="s">
        <v>148</v>
      </c>
      <c r="C259" s="126" t="s">
        <v>149</v>
      </c>
      <c r="D259" s="127" t="s">
        <v>92</v>
      </c>
      <c r="E259" s="128" t="s">
        <v>763</v>
      </c>
      <c r="F259" s="129">
        <v>5156.3</v>
      </c>
      <c r="G259" s="130"/>
      <c r="H259" s="130"/>
      <c r="I259" s="130"/>
      <c r="J259" s="130">
        <v>3687</v>
      </c>
      <c r="K259" s="130"/>
      <c r="L259" s="130"/>
      <c r="M259" s="130"/>
      <c r="N259" s="130"/>
      <c r="O259" s="130"/>
      <c r="P259" s="130"/>
      <c r="Q259" s="130"/>
      <c r="R259" s="92"/>
    </row>
    <row r="260" spans="1:18" ht="120" x14ac:dyDescent="0.2">
      <c r="A260" s="122">
        <v>170</v>
      </c>
      <c r="B260" s="125" t="s">
        <v>150</v>
      </c>
      <c r="C260" s="126" t="s">
        <v>151</v>
      </c>
      <c r="D260" s="127" t="s">
        <v>92</v>
      </c>
      <c r="E260" s="131">
        <v>0.71509999999999996</v>
      </c>
      <c r="F260" s="129">
        <v>2484.5</v>
      </c>
      <c r="G260" s="130"/>
      <c r="H260" s="130"/>
      <c r="I260" s="130"/>
      <c r="J260" s="130">
        <v>1777</v>
      </c>
      <c r="K260" s="130"/>
      <c r="L260" s="130"/>
      <c r="M260" s="130"/>
      <c r="N260" s="130"/>
      <c r="O260" s="130"/>
      <c r="P260" s="130"/>
      <c r="Q260" s="130"/>
      <c r="R260" s="92"/>
    </row>
    <row r="261" spans="1:18" ht="60" x14ac:dyDescent="0.2">
      <c r="A261" s="122">
        <v>171</v>
      </c>
      <c r="B261" s="125" t="s">
        <v>408</v>
      </c>
      <c r="C261" s="126" t="s">
        <v>409</v>
      </c>
      <c r="D261" s="127" t="s">
        <v>92</v>
      </c>
      <c r="E261" s="128" t="s">
        <v>764</v>
      </c>
      <c r="F261" s="129">
        <v>7390</v>
      </c>
      <c r="G261" s="130"/>
      <c r="H261" s="130"/>
      <c r="I261" s="130"/>
      <c r="J261" s="130">
        <v>4131</v>
      </c>
      <c r="K261" s="130"/>
      <c r="L261" s="130"/>
      <c r="M261" s="130"/>
      <c r="N261" s="130"/>
      <c r="O261" s="130"/>
      <c r="P261" s="130"/>
      <c r="Q261" s="130"/>
      <c r="R261" s="92"/>
    </row>
    <row r="262" spans="1:18" ht="60" x14ac:dyDescent="0.2">
      <c r="A262" s="122">
        <v>172</v>
      </c>
      <c r="B262" s="125" t="s">
        <v>765</v>
      </c>
      <c r="C262" s="126" t="s">
        <v>766</v>
      </c>
      <c r="D262" s="127" t="s">
        <v>531</v>
      </c>
      <c r="E262" s="128" t="s">
        <v>767</v>
      </c>
      <c r="F262" s="129">
        <v>10213.23</v>
      </c>
      <c r="G262" s="129">
        <v>290.77999999999997</v>
      </c>
      <c r="H262" s="129">
        <v>25.11</v>
      </c>
      <c r="I262" s="130"/>
      <c r="J262" s="130">
        <v>10601</v>
      </c>
      <c r="K262" s="130">
        <v>302</v>
      </c>
      <c r="L262" s="130">
        <v>26</v>
      </c>
      <c r="M262" s="130"/>
      <c r="N262" s="130">
        <v>21.7</v>
      </c>
      <c r="O262" s="130">
        <v>22.52</v>
      </c>
      <c r="P262" s="130"/>
      <c r="Q262" s="130"/>
      <c r="R262" s="92"/>
    </row>
    <row r="263" spans="1:18" ht="15" x14ac:dyDescent="0.2">
      <c r="A263" s="267" t="s">
        <v>768</v>
      </c>
      <c r="B263" s="268"/>
      <c r="C263" s="268"/>
      <c r="D263" s="268"/>
      <c r="E263" s="268"/>
      <c r="F263" s="268"/>
      <c r="G263" s="268"/>
      <c r="H263" s="268"/>
      <c r="I263" s="268"/>
      <c r="J263" s="268"/>
      <c r="K263" s="268"/>
      <c r="L263" s="268"/>
      <c r="M263" s="268"/>
      <c r="N263" s="268"/>
      <c r="O263" s="268"/>
      <c r="P263" s="268"/>
      <c r="Q263" s="268"/>
      <c r="R263" s="92"/>
    </row>
    <row r="264" spans="1:18" ht="135" x14ac:dyDescent="0.2">
      <c r="A264" s="122">
        <v>173</v>
      </c>
      <c r="B264" s="125" t="s">
        <v>769</v>
      </c>
      <c r="C264" s="126" t="s">
        <v>770</v>
      </c>
      <c r="D264" s="127" t="s">
        <v>91</v>
      </c>
      <c r="E264" s="128" t="s">
        <v>771</v>
      </c>
      <c r="F264" s="129">
        <v>472.68</v>
      </c>
      <c r="G264" s="129">
        <v>358.44</v>
      </c>
      <c r="H264" s="129">
        <v>114.24</v>
      </c>
      <c r="I264" s="129">
        <v>2.81</v>
      </c>
      <c r="J264" s="130">
        <v>21</v>
      </c>
      <c r="K264" s="130">
        <v>16</v>
      </c>
      <c r="L264" s="130">
        <v>5</v>
      </c>
      <c r="M264" s="130"/>
      <c r="N264" s="130">
        <v>28.38</v>
      </c>
      <c r="O264" s="130">
        <v>1.28</v>
      </c>
      <c r="P264" s="130">
        <v>0.18</v>
      </c>
      <c r="Q264" s="130">
        <v>0.01</v>
      </c>
      <c r="R264" s="92"/>
    </row>
    <row r="265" spans="1:18" ht="168" x14ac:dyDescent="0.2">
      <c r="A265" s="133" t="s">
        <v>350</v>
      </c>
      <c r="B265" s="134" t="s">
        <v>772</v>
      </c>
      <c r="C265" s="135" t="s">
        <v>773</v>
      </c>
      <c r="D265" s="133" t="s">
        <v>103</v>
      </c>
      <c r="E265" s="136" t="s">
        <v>774</v>
      </c>
      <c r="F265" s="137">
        <v>542.4</v>
      </c>
      <c r="G265" s="130"/>
      <c r="H265" s="130"/>
      <c r="I265" s="130"/>
      <c r="J265" s="138">
        <v>100.56</v>
      </c>
      <c r="K265" s="130"/>
      <c r="L265" s="130"/>
      <c r="M265" s="130"/>
      <c r="N265" s="130"/>
      <c r="O265" s="130"/>
      <c r="P265" s="130"/>
      <c r="Q265" s="130"/>
      <c r="R265" s="92"/>
    </row>
    <row r="266" spans="1:18" ht="84.75" x14ac:dyDescent="0.2">
      <c r="A266" s="122">
        <v>174</v>
      </c>
      <c r="B266" s="125" t="s">
        <v>775</v>
      </c>
      <c r="C266" s="126" t="s">
        <v>776</v>
      </c>
      <c r="D266" s="127" t="s">
        <v>103</v>
      </c>
      <c r="E266" s="128" t="s">
        <v>777</v>
      </c>
      <c r="F266" s="129" t="s">
        <v>778</v>
      </c>
      <c r="G266" s="130"/>
      <c r="H266" s="130"/>
      <c r="I266" s="130"/>
      <c r="J266" s="130">
        <v>149</v>
      </c>
      <c r="K266" s="130"/>
      <c r="L266" s="130"/>
      <c r="M266" s="130"/>
      <c r="N266" s="130"/>
      <c r="O266" s="130"/>
      <c r="P266" s="130"/>
      <c r="Q266" s="130"/>
      <c r="R266" s="92"/>
    </row>
    <row r="267" spans="1:18" ht="132" x14ac:dyDescent="0.2">
      <c r="A267" s="122">
        <v>175</v>
      </c>
      <c r="B267" s="125" t="s">
        <v>779</v>
      </c>
      <c r="C267" s="126" t="s">
        <v>780</v>
      </c>
      <c r="D267" s="127" t="s">
        <v>204</v>
      </c>
      <c r="E267" s="128" t="s">
        <v>771</v>
      </c>
      <c r="F267" s="129">
        <v>5992.75</v>
      </c>
      <c r="G267" s="129">
        <v>262.13</v>
      </c>
      <c r="H267" s="129">
        <v>14.03</v>
      </c>
      <c r="I267" s="129">
        <v>0.81</v>
      </c>
      <c r="J267" s="130">
        <v>270</v>
      </c>
      <c r="K267" s="130">
        <v>12</v>
      </c>
      <c r="L267" s="130">
        <v>1</v>
      </c>
      <c r="M267" s="130"/>
      <c r="N267" s="130">
        <v>30.73</v>
      </c>
      <c r="O267" s="130">
        <v>1.38</v>
      </c>
      <c r="P267" s="130">
        <v>7.0000000000000007E-2</v>
      </c>
      <c r="Q267" s="130"/>
      <c r="R267" s="92"/>
    </row>
    <row r="268" spans="1:18" ht="263.25" x14ac:dyDescent="0.2">
      <c r="A268" s="122">
        <v>176</v>
      </c>
      <c r="B268" s="125" t="s">
        <v>781</v>
      </c>
      <c r="C268" s="126" t="s">
        <v>782</v>
      </c>
      <c r="D268" s="127" t="s">
        <v>204</v>
      </c>
      <c r="E268" s="131">
        <v>4.4999999999999998E-2</v>
      </c>
      <c r="F268" s="129">
        <v>47919.6</v>
      </c>
      <c r="G268" s="129">
        <v>536.49</v>
      </c>
      <c r="H268" s="129">
        <v>52.11</v>
      </c>
      <c r="I268" s="129">
        <v>6.21</v>
      </c>
      <c r="J268" s="130">
        <v>2156</v>
      </c>
      <c r="K268" s="130">
        <v>24</v>
      </c>
      <c r="L268" s="130">
        <v>2</v>
      </c>
      <c r="M268" s="130"/>
      <c r="N268" s="130">
        <v>62.91</v>
      </c>
      <c r="O268" s="130">
        <v>2.83</v>
      </c>
      <c r="P268" s="130">
        <v>0.54</v>
      </c>
      <c r="Q268" s="130">
        <v>0.02</v>
      </c>
      <c r="R268" s="92"/>
    </row>
    <row r="269" spans="1:18" ht="204" x14ac:dyDescent="0.2">
      <c r="A269" s="122">
        <v>177</v>
      </c>
      <c r="B269" s="125" t="s">
        <v>197</v>
      </c>
      <c r="C269" s="126" t="s">
        <v>783</v>
      </c>
      <c r="D269" s="127" t="s">
        <v>122</v>
      </c>
      <c r="E269" s="128" t="s">
        <v>771</v>
      </c>
      <c r="F269" s="129">
        <v>10157.719999999999</v>
      </c>
      <c r="G269" s="129">
        <v>1475.69</v>
      </c>
      <c r="H269" s="129">
        <v>181.39</v>
      </c>
      <c r="I269" s="129">
        <v>62.67</v>
      </c>
      <c r="J269" s="130">
        <v>457</v>
      </c>
      <c r="K269" s="130">
        <v>66</v>
      </c>
      <c r="L269" s="130">
        <v>8</v>
      </c>
      <c r="M269" s="130">
        <v>3</v>
      </c>
      <c r="N269" s="130">
        <v>119.78</v>
      </c>
      <c r="O269" s="130">
        <v>5.39</v>
      </c>
      <c r="P269" s="130">
        <v>4.22</v>
      </c>
      <c r="Q269" s="130">
        <v>0.19</v>
      </c>
      <c r="R269" s="92"/>
    </row>
    <row r="270" spans="1:18" ht="15" x14ac:dyDescent="0.2">
      <c r="A270" s="267" t="s">
        <v>784</v>
      </c>
      <c r="B270" s="268"/>
      <c r="C270" s="268"/>
      <c r="D270" s="268"/>
      <c r="E270" s="268"/>
      <c r="F270" s="268"/>
      <c r="G270" s="268"/>
      <c r="H270" s="268"/>
      <c r="I270" s="268"/>
      <c r="J270" s="268"/>
      <c r="K270" s="268"/>
      <c r="L270" s="268"/>
      <c r="M270" s="268"/>
      <c r="N270" s="268"/>
      <c r="O270" s="268"/>
      <c r="P270" s="268"/>
      <c r="Q270" s="268"/>
      <c r="R270" s="92"/>
    </row>
    <row r="271" spans="1:18" ht="204" x14ac:dyDescent="0.2">
      <c r="A271" s="122">
        <v>178</v>
      </c>
      <c r="B271" s="125" t="s">
        <v>197</v>
      </c>
      <c r="C271" s="126" t="s">
        <v>783</v>
      </c>
      <c r="D271" s="127" t="s">
        <v>122</v>
      </c>
      <c r="E271" s="128" t="s">
        <v>785</v>
      </c>
      <c r="F271" s="129">
        <v>10157.719999999999</v>
      </c>
      <c r="G271" s="129">
        <v>1475.69</v>
      </c>
      <c r="H271" s="129">
        <v>181.39</v>
      </c>
      <c r="I271" s="129">
        <v>62.67</v>
      </c>
      <c r="J271" s="130">
        <v>1337</v>
      </c>
      <c r="K271" s="130">
        <v>194</v>
      </c>
      <c r="L271" s="130">
        <v>24</v>
      </c>
      <c r="M271" s="130">
        <v>8</v>
      </c>
      <c r="N271" s="130">
        <v>119.78</v>
      </c>
      <c r="O271" s="130">
        <v>15.76</v>
      </c>
      <c r="P271" s="130">
        <v>4.22</v>
      </c>
      <c r="Q271" s="130">
        <v>0.56000000000000005</v>
      </c>
      <c r="R271" s="92"/>
    </row>
    <row r="272" spans="1:18" ht="72" x14ac:dyDescent="0.2">
      <c r="A272" s="122">
        <v>179</v>
      </c>
      <c r="B272" s="125" t="s">
        <v>786</v>
      </c>
      <c r="C272" s="126" t="s">
        <v>787</v>
      </c>
      <c r="D272" s="127" t="s">
        <v>196</v>
      </c>
      <c r="E272" s="128" t="s">
        <v>788</v>
      </c>
      <c r="F272" s="129">
        <v>4050.58</v>
      </c>
      <c r="G272" s="129">
        <v>316.24</v>
      </c>
      <c r="H272" s="129">
        <v>6.55</v>
      </c>
      <c r="I272" s="130"/>
      <c r="J272" s="130">
        <v>599</v>
      </c>
      <c r="K272" s="130">
        <v>47</v>
      </c>
      <c r="L272" s="130">
        <v>1</v>
      </c>
      <c r="M272" s="130"/>
      <c r="N272" s="130">
        <v>23.6</v>
      </c>
      <c r="O272" s="130">
        <v>3.49</v>
      </c>
      <c r="P272" s="130"/>
      <c r="Q272" s="130"/>
      <c r="R272" s="92"/>
    </row>
    <row r="273" spans="1:18" ht="15" x14ac:dyDescent="0.2">
      <c r="A273" s="267" t="s">
        <v>789</v>
      </c>
      <c r="B273" s="268"/>
      <c r="C273" s="268"/>
      <c r="D273" s="268"/>
      <c r="E273" s="268"/>
      <c r="F273" s="268"/>
      <c r="G273" s="268"/>
      <c r="H273" s="268"/>
      <c r="I273" s="268"/>
      <c r="J273" s="268"/>
      <c r="K273" s="268"/>
      <c r="L273" s="268"/>
      <c r="M273" s="268"/>
      <c r="N273" s="268"/>
      <c r="O273" s="268"/>
      <c r="P273" s="268"/>
      <c r="Q273" s="268"/>
      <c r="R273" s="92"/>
    </row>
    <row r="274" spans="1:18" ht="305.25" x14ac:dyDescent="0.2">
      <c r="A274" s="122">
        <v>180</v>
      </c>
      <c r="B274" s="125" t="s">
        <v>197</v>
      </c>
      <c r="C274" s="126" t="s">
        <v>790</v>
      </c>
      <c r="D274" s="127" t="s">
        <v>122</v>
      </c>
      <c r="E274" s="128" t="s">
        <v>791</v>
      </c>
      <c r="F274" s="129">
        <v>2753.54</v>
      </c>
      <c r="G274" s="129">
        <v>1475.69</v>
      </c>
      <c r="H274" s="129">
        <v>181.39</v>
      </c>
      <c r="I274" s="129">
        <v>62.67</v>
      </c>
      <c r="J274" s="130">
        <v>1741</v>
      </c>
      <c r="K274" s="130">
        <v>933</v>
      </c>
      <c r="L274" s="130">
        <v>115</v>
      </c>
      <c r="M274" s="130">
        <v>40</v>
      </c>
      <c r="N274" s="130">
        <v>119.78</v>
      </c>
      <c r="O274" s="130">
        <v>75.709999999999994</v>
      </c>
      <c r="P274" s="130">
        <v>4.22</v>
      </c>
      <c r="Q274" s="130">
        <v>2.67</v>
      </c>
      <c r="R274" s="92"/>
    </row>
    <row r="275" spans="1:18" ht="180" x14ac:dyDescent="0.2">
      <c r="A275" s="133" t="s">
        <v>350</v>
      </c>
      <c r="B275" s="134" t="s">
        <v>792</v>
      </c>
      <c r="C275" s="135" t="s">
        <v>793</v>
      </c>
      <c r="D275" s="133" t="s">
        <v>127</v>
      </c>
      <c r="E275" s="136" t="s">
        <v>794</v>
      </c>
      <c r="F275" s="137">
        <v>72.59</v>
      </c>
      <c r="G275" s="130"/>
      <c r="H275" s="130"/>
      <c r="I275" s="130"/>
      <c r="J275" s="138">
        <v>4679.88</v>
      </c>
      <c r="K275" s="130"/>
      <c r="L275" s="130"/>
      <c r="M275" s="130"/>
      <c r="N275" s="130"/>
      <c r="O275" s="130"/>
      <c r="P275" s="130"/>
      <c r="Q275" s="130"/>
      <c r="R275" s="92"/>
    </row>
    <row r="276" spans="1:18" ht="180" x14ac:dyDescent="0.2">
      <c r="A276" s="122">
        <v>181</v>
      </c>
      <c r="B276" s="125" t="s">
        <v>795</v>
      </c>
      <c r="C276" s="126" t="s">
        <v>796</v>
      </c>
      <c r="D276" s="127" t="s">
        <v>127</v>
      </c>
      <c r="E276" s="131">
        <v>64.5</v>
      </c>
      <c r="F276" s="129">
        <v>49.7</v>
      </c>
      <c r="G276" s="130"/>
      <c r="H276" s="130"/>
      <c r="I276" s="130"/>
      <c r="J276" s="130">
        <v>3206</v>
      </c>
      <c r="K276" s="130"/>
      <c r="L276" s="130"/>
      <c r="M276" s="130"/>
      <c r="N276" s="130"/>
      <c r="O276" s="130"/>
      <c r="P276" s="130"/>
      <c r="Q276" s="130"/>
      <c r="R276" s="92"/>
    </row>
    <row r="277" spans="1:18" ht="72" x14ac:dyDescent="0.2">
      <c r="A277" s="122">
        <v>182</v>
      </c>
      <c r="B277" s="125" t="s">
        <v>786</v>
      </c>
      <c r="C277" s="126" t="s">
        <v>787</v>
      </c>
      <c r="D277" s="127" t="s">
        <v>196</v>
      </c>
      <c r="E277" s="128" t="s">
        <v>797</v>
      </c>
      <c r="F277" s="129">
        <v>4050.58</v>
      </c>
      <c r="G277" s="129">
        <v>316.24</v>
      </c>
      <c r="H277" s="129">
        <v>6.55</v>
      </c>
      <c r="I277" s="130"/>
      <c r="J277" s="130">
        <v>2738</v>
      </c>
      <c r="K277" s="130">
        <v>214</v>
      </c>
      <c r="L277" s="130">
        <v>4</v>
      </c>
      <c r="M277" s="130"/>
      <c r="N277" s="130">
        <v>23.6</v>
      </c>
      <c r="O277" s="130">
        <v>15.95</v>
      </c>
      <c r="P277" s="130"/>
      <c r="Q277" s="130"/>
      <c r="R277" s="92"/>
    </row>
    <row r="278" spans="1:18" ht="15" x14ac:dyDescent="0.2">
      <c r="A278" s="267" t="s">
        <v>798</v>
      </c>
      <c r="B278" s="268"/>
      <c r="C278" s="268"/>
      <c r="D278" s="268"/>
      <c r="E278" s="268"/>
      <c r="F278" s="268"/>
      <c r="G278" s="268"/>
      <c r="H278" s="268"/>
      <c r="I278" s="268"/>
      <c r="J278" s="268"/>
      <c r="K278" s="268"/>
      <c r="L278" s="268"/>
      <c r="M278" s="268"/>
      <c r="N278" s="268"/>
      <c r="O278" s="268"/>
      <c r="P278" s="268"/>
      <c r="Q278" s="268"/>
      <c r="R278" s="92"/>
    </row>
    <row r="279" spans="1:18" ht="132" x14ac:dyDescent="0.2">
      <c r="A279" s="122">
        <v>183</v>
      </c>
      <c r="B279" s="125" t="s">
        <v>779</v>
      </c>
      <c r="C279" s="126" t="s">
        <v>780</v>
      </c>
      <c r="D279" s="127" t="s">
        <v>204</v>
      </c>
      <c r="E279" s="128" t="s">
        <v>799</v>
      </c>
      <c r="F279" s="129">
        <v>5992.75</v>
      </c>
      <c r="G279" s="129">
        <v>262.13</v>
      </c>
      <c r="H279" s="129">
        <v>14.03</v>
      </c>
      <c r="I279" s="129">
        <v>0.81</v>
      </c>
      <c r="J279" s="130">
        <v>1086</v>
      </c>
      <c r="K279" s="130">
        <v>47</v>
      </c>
      <c r="L279" s="130">
        <v>3</v>
      </c>
      <c r="M279" s="130"/>
      <c r="N279" s="130">
        <v>30.73</v>
      </c>
      <c r="O279" s="130">
        <v>5.57</v>
      </c>
      <c r="P279" s="130">
        <v>7.0000000000000007E-2</v>
      </c>
      <c r="Q279" s="130">
        <v>0.01</v>
      </c>
      <c r="R279" s="92"/>
    </row>
    <row r="280" spans="1:18" ht="263.25" x14ac:dyDescent="0.2">
      <c r="A280" s="122">
        <v>184</v>
      </c>
      <c r="B280" s="125" t="s">
        <v>781</v>
      </c>
      <c r="C280" s="126" t="s">
        <v>800</v>
      </c>
      <c r="D280" s="127" t="s">
        <v>204</v>
      </c>
      <c r="E280" s="131">
        <v>0.1812</v>
      </c>
      <c r="F280" s="129">
        <v>30171.599999999999</v>
      </c>
      <c r="G280" s="129">
        <v>337.79</v>
      </c>
      <c r="H280" s="129">
        <v>32.81</v>
      </c>
      <c r="I280" s="129">
        <v>3.91</v>
      </c>
      <c r="J280" s="130">
        <v>5467</v>
      </c>
      <c r="K280" s="130">
        <v>61</v>
      </c>
      <c r="L280" s="130">
        <v>6</v>
      </c>
      <c r="M280" s="130">
        <v>1</v>
      </c>
      <c r="N280" s="130">
        <v>39.61</v>
      </c>
      <c r="O280" s="130">
        <v>7.18</v>
      </c>
      <c r="P280" s="130">
        <v>0.34</v>
      </c>
      <c r="Q280" s="130">
        <v>0.06</v>
      </c>
      <c r="R280" s="92"/>
    </row>
    <row r="281" spans="1:18" ht="48" x14ac:dyDescent="0.2">
      <c r="A281" s="122">
        <v>185</v>
      </c>
      <c r="B281" s="125" t="s">
        <v>801</v>
      </c>
      <c r="C281" s="126" t="s">
        <v>802</v>
      </c>
      <c r="D281" s="127" t="s">
        <v>257</v>
      </c>
      <c r="E281" s="131">
        <v>18.12</v>
      </c>
      <c r="F281" s="129">
        <v>2.59</v>
      </c>
      <c r="G281" s="129">
        <v>1.2</v>
      </c>
      <c r="H281" s="129">
        <v>1.39</v>
      </c>
      <c r="I281" s="130"/>
      <c r="J281" s="130">
        <v>47</v>
      </c>
      <c r="K281" s="130">
        <v>22</v>
      </c>
      <c r="L281" s="130">
        <v>25</v>
      </c>
      <c r="M281" s="130"/>
      <c r="N281" s="130">
        <v>0.1</v>
      </c>
      <c r="O281" s="130">
        <v>1.81</v>
      </c>
      <c r="P281" s="130"/>
      <c r="Q281" s="130"/>
      <c r="R281" s="92"/>
    </row>
    <row r="282" spans="1:18" ht="108" x14ac:dyDescent="0.2">
      <c r="A282" s="122">
        <v>186</v>
      </c>
      <c r="B282" s="125" t="s">
        <v>803</v>
      </c>
      <c r="C282" s="126" t="s">
        <v>804</v>
      </c>
      <c r="D282" s="127" t="s">
        <v>91</v>
      </c>
      <c r="E282" s="128" t="s">
        <v>799</v>
      </c>
      <c r="F282" s="129">
        <v>90.44</v>
      </c>
      <c r="G282" s="129">
        <v>88.75</v>
      </c>
      <c r="H282" s="129">
        <v>1.49</v>
      </c>
      <c r="I282" s="129">
        <v>0.16</v>
      </c>
      <c r="J282" s="130">
        <v>16</v>
      </c>
      <c r="K282" s="130">
        <v>16</v>
      </c>
      <c r="L282" s="130"/>
      <c r="M282" s="130"/>
      <c r="N282" s="130">
        <v>6.55</v>
      </c>
      <c r="O282" s="130">
        <v>1.19</v>
      </c>
      <c r="P282" s="130">
        <v>0.01</v>
      </c>
      <c r="Q282" s="130"/>
      <c r="R282" s="92"/>
    </row>
    <row r="283" spans="1:18" ht="132.75" x14ac:dyDescent="0.2">
      <c r="A283" s="122">
        <v>187</v>
      </c>
      <c r="B283" s="125" t="s">
        <v>805</v>
      </c>
      <c r="C283" s="126" t="s">
        <v>806</v>
      </c>
      <c r="D283" s="127" t="s">
        <v>110</v>
      </c>
      <c r="E283" s="131">
        <v>2.4</v>
      </c>
      <c r="F283" s="129" t="s">
        <v>807</v>
      </c>
      <c r="G283" s="130"/>
      <c r="H283" s="130"/>
      <c r="I283" s="130"/>
      <c r="J283" s="130">
        <v>89</v>
      </c>
      <c r="K283" s="130"/>
      <c r="L283" s="130"/>
      <c r="M283" s="130"/>
      <c r="N283" s="130"/>
      <c r="O283" s="130"/>
      <c r="P283" s="130"/>
      <c r="Q283" s="130"/>
      <c r="R283" s="92"/>
    </row>
    <row r="284" spans="1:18" ht="312" x14ac:dyDescent="0.2">
      <c r="A284" s="122">
        <v>188</v>
      </c>
      <c r="B284" s="125" t="s">
        <v>808</v>
      </c>
      <c r="C284" s="126" t="s">
        <v>809</v>
      </c>
      <c r="D284" s="127" t="s">
        <v>91</v>
      </c>
      <c r="E284" s="128" t="s">
        <v>810</v>
      </c>
      <c r="F284" s="129">
        <v>2717.6</v>
      </c>
      <c r="G284" s="129">
        <v>977.87</v>
      </c>
      <c r="H284" s="129">
        <v>18.62</v>
      </c>
      <c r="I284" s="129">
        <v>0.24</v>
      </c>
      <c r="J284" s="130">
        <v>573</v>
      </c>
      <c r="K284" s="130">
        <v>206</v>
      </c>
      <c r="L284" s="130">
        <v>4</v>
      </c>
      <c r="M284" s="130"/>
      <c r="N284" s="130">
        <v>76.515000000000001</v>
      </c>
      <c r="O284" s="130">
        <v>16.14</v>
      </c>
      <c r="P284" s="130">
        <v>1.4999999999999999E-2</v>
      </c>
      <c r="Q284" s="130"/>
      <c r="R284" s="92"/>
    </row>
    <row r="285" spans="1:18" ht="204" x14ac:dyDescent="0.2">
      <c r="A285" s="133" t="s">
        <v>350</v>
      </c>
      <c r="B285" s="134" t="s">
        <v>811</v>
      </c>
      <c r="C285" s="135" t="s">
        <v>812</v>
      </c>
      <c r="D285" s="133" t="s">
        <v>92</v>
      </c>
      <c r="E285" s="136" t="s">
        <v>813</v>
      </c>
      <c r="F285" s="137">
        <v>16871.82</v>
      </c>
      <c r="G285" s="130"/>
      <c r="H285" s="130"/>
      <c r="I285" s="130"/>
      <c r="J285" s="138">
        <v>97.86</v>
      </c>
      <c r="K285" s="130"/>
      <c r="L285" s="130"/>
      <c r="M285" s="130"/>
      <c r="N285" s="130"/>
      <c r="O285" s="130"/>
      <c r="P285" s="130"/>
      <c r="Q285" s="130"/>
      <c r="R285" s="92"/>
    </row>
    <row r="286" spans="1:18" ht="84" x14ac:dyDescent="0.2">
      <c r="A286" s="133" t="s">
        <v>350</v>
      </c>
      <c r="B286" s="134" t="s">
        <v>814</v>
      </c>
      <c r="C286" s="135" t="s">
        <v>815</v>
      </c>
      <c r="D286" s="133" t="s">
        <v>92</v>
      </c>
      <c r="E286" s="136" t="s">
        <v>816</v>
      </c>
      <c r="F286" s="137">
        <v>35460.379999999997</v>
      </c>
      <c r="G286" s="130"/>
      <c r="H286" s="130"/>
      <c r="I286" s="130"/>
      <c r="J286" s="138">
        <v>85.1</v>
      </c>
      <c r="K286" s="130"/>
      <c r="L286" s="130"/>
      <c r="M286" s="130"/>
      <c r="N286" s="130"/>
      <c r="O286" s="130"/>
      <c r="P286" s="130"/>
      <c r="Q286" s="130"/>
      <c r="R286" s="92"/>
    </row>
    <row r="287" spans="1:18" ht="108.75" x14ac:dyDescent="0.2">
      <c r="A287" s="122">
        <v>189</v>
      </c>
      <c r="B287" s="125" t="s">
        <v>805</v>
      </c>
      <c r="C287" s="126" t="s">
        <v>817</v>
      </c>
      <c r="D287" s="127" t="s">
        <v>110</v>
      </c>
      <c r="E287" s="131">
        <v>5.8</v>
      </c>
      <c r="F287" s="129" t="s">
        <v>807</v>
      </c>
      <c r="G287" s="130"/>
      <c r="H287" s="130"/>
      <c r="I287" s="130"/>
      <c r="J287" s="130">
        <v>214</v>
      </c>
      <c r="K287" s="130"/>
      <c r="L287" s="130"/>
      <c r="M287" s="130"/>
      <c r="N287" s="130"/>
      <c r="O287" s="130"/>
      <c r="P287" s="130"/>
      <c r="Q287" s="130"/>
      <c r="R287" s="92"/>
    </row>
    <row r="288" spans="1:18" ht="60" x14ac:dyDescent="0.2">
      <c r="A288" s="122">
        <v>190</v>
      </c>
      <c r="B288" s="125" t="s">
        <v>818</v>
      </c>
      <c r="C288" s="126" t="s">
        <v>819</v>
      </c>
      <c r="D288" s="127" t="s">
        <v>196</v>
      </c>
      <c r="E288" s="128" t="s">
        <v>820</v>
      </c>
      <c r="F288" s="129">
        <v>267.38</v>
      </c>
      <c r="G288" s="129">
        <v>140.91999999999999</v>
      </c>
      <c r="H288" s="129">
        <v>4.37</v>
      </c>
      <c r="I288" s="130"/>
      <c r="J288" s="130">
        <v>79</v>
      </c>
      <c r="K288" s="130">
        <v>41</v>
      </c>
      <c r="L288" s="130">
        <v>1</v>
      </c>
      <c r="M288" s="130"/>
      <c r="N288" s="130">
        <v>10.4</v>
      </c>
      <c r="O288" s="130">
        <v>3.06</v>
      </c>
      <c r="P288" s="130"/>
      <c r="Q288" s="130"/>
      <c r="R288" s="92"/>
    </row>
    <row r="289" spans="1:18" ht="15" x14ac:dyDescent="0.2">
      <c r="A289" s="267" t="s">
        <v>821</v>
      </c>
      <c r="B289" s="268"/>
      <c r="C289" s="268"/>
      <c r="D289" s="268"/>
      <c r="E289" s="268"/>
      <c r="F289" s="268"/>
      <c r="G289" s="268"/>
      <c r="H289" s="268"/>
      <c r="I289" s="268"/>
      <c r="J289" s="268"/>
      <c r="K289" s="268"/>
      <c r="L289" s="268"/>
      <c r="M289" s="268"/>
      <c r="N289" s="268"/>
      <c r="O289" s="268"/>
      <c r="P289" s="268"/>
      <c r="Q289" s="268"/>
      <c r="R289" s="92"/>
    </row>
    <row r="290" spans="1:18" ht="132" x14ac:dyDescent="0.2">
      <c r="A290" s="122">
        <v>191</v>
      </c>
      <c r="B290" s="125" t="s">
        <v>779</v>
      </c>
      <c r="C290" s="126" t="s">
        <v>780</v>
      </c>
      <c r="D290" s="127" t="s">
        <v>204</v>
      </c>
      <c r="E290" s="128" t="s">
        <v>822</v>
      </c>
      <c r="F290" s="129">
        <v>5992.75</v>
      </c>
      <c r="G290" s="129">
        <v>262.13</v>
      </c>
      <c r="H290" s="129">
        <v>14.03</v>
      </c>
      <c r="I290" s="129">
        <v>0.81</v>
      </c>
      <c r="J290" s="130">
        <v>3885</v>
      </c>
      <c r="K290" s="130">
        <v>170</v>
      </c>
      <c r="L290" s="130">
        <v>9</v>
      </c>
      <c r="M290" s="130">
        <v>1</v>
      </c>
      <c r="N290" s="130">
        <v>30.73</v>
      </c>
      <c r="O290" s="130">
        <v>19.920000000000002</v>
      </c>
      <c r="P290" s="130">
        <v>7.0000000000000007E-2</v>
      </c>
      <c r="Q290" s="130">
        <v>0.05</v>
      </c>
      <c r="R290" s="92"/>
    </row>
    <row r="291" spans="1:18" ht="263.25" x14ac:dyDescent="0.2">
      <c r="A291" s="122">
        <v>192</v>
      </c>
      <c r="B291" s="125" t="s">
        <v>781</v>
      </c>
      <c r="C291" s="126" t="s">
        <v>823</v>
      </c>
      <c r="D291" s="127" t="s">
        <v>204</v>
      </c>
      <c r="E291" s="131">
        <v>0.6482</v>
      </c>
      <c r="F291" s="129">
        <v>21297.599999999999</v>
      </c>
      <c r="G291" s="129">
        <v>238.44</v>
      </c>
      <c r="H291" s="129">
        <v>23.16</v>
      </c>
      <c r="I291" s="129">
        <v>2.76</v>
      </c>
      <c r="J291" s="130">
        <v>13805</v>
      </c>
      <c r="K291" s="130">
        <v>155</v>
      </c>
      <c r="L291" s="130">
        <v>15</v>
      </c>
      <c r="M291" s="130">
        <v>2</v>
      </c>
      <c r="N291" s="130">
        <v>27.96</v>
      </c>
      <c r="O291" s="130">
        <v>18.12</v>
      </c>
      <c r="P291" s="130">
        <v>0.24</v>
      </c>
      <c r="Q291" s="130">
        <v>0.16</v>
      </c>
      <c r="R291" s="92"/>
    </row>
    <row r="292" spans="1:18" ht="96" x14ac:dyDescent="0.2">
      <c r="A292" s="122">
        <v>193</v>
      </c>
      <c r="B292" s="125" t="s">
        <v>198</v>
      </c>
      <c r="C292" s="126" t="s">
        <v>824</v>
      </c>
      <c r="D292" s="127" t="s">
        <v>122</v>
      </c>
      <c r="E292" s="128" t="s">
        <v>822</v>
      </c>
      <c r="F292" s="129">
        <v>8602.75</v>
      </c>
      <c r="G292" s="129">
        <v>496.5</v>
      </c>
      <c r="H292" s="129">
        <v>68.69</v>
      </c>
      <c r="I292" s="129">
        <v>5.47</v>
      </c>
      <c r="J292" s="130">
        <v>5576</v>
      </c>
      <c r="K292" s="130">
        <v>322</v>
      </c>
      <c r="L292" s="130">
        <v>45</v>
      </c>
      <c r="M292" s="130">
        <v>4</v>
      </c>
      <c r="N292" s="130">
        <v>42.4</v>
      </c>
      <c r="O292" s="130">
        <v>27.48</v>
      </c>
      <c r="P292" s="130">
        <v>0.35</v>
      </c>
      <c r="Q292" s="130">
        <v>0.23</v>
      </c>
      <c r="R292" s="92"/>
    </row>
    <row r="293" spans="1:18" ht="60" x14ac:dyDescent="0.2">
      <c r="A293" s="122">
        <v>194</v>
      </c>
      <c r="B293" s="125" t="s">
        <v>825</v>
      </c>
      <c r="C293" s="126" t="s">
        <v>826</v>
      </c>
      <c r="D293" s="127" t="s">
        <v>196</v>
      </c>
      <c r="E293" s="128" t="s">
        <v>827</v>
      </c>
      <c r="F293" s="129">
        <v>1065.96</v>
      </c>
      <c r="G293" s="129">
        <v>91.88</v>
      </c>
      <c r="H293" s="129">
        <v>8.73</v>
      </c>
      <c r="I293" s="130"/>
      <c r="J293" s="130">
        <v>740</v>
      </c>
      <c r="K293" s="130">
        <v>64</v>
      </c>
      <c r="L293" s="130">
        <v>6</v>
      </c>
      <c r="M293" s="130"/>
      <c r="N293" s="130">
        <v>7.65</v>
      </c>
      <c r="O293" s="130">
        <v>5.31</v>
      </c>
      <c r="P293" s="130"/>
      <c r="Q293" s="130"/>
      <c r="R293" s="92"/>
    </row>
    <row r="294" spans="1:18" ht="108" x14ac:dyDescent="0.2">
      <c r="A294" s="122">
        <v>195</v>
      </c>
      <c r="B294" s="125" t="s">
        <v>828</v>
      </c>
      <c r="C294" s="126" t="s">
        <v>829</v>
      </c>
      <c r="D294" s="127" t="s">
        <v>91</v>
      </c>
      <c r="E294" s="131">
        <v>7.0000000000000007E-2</v>
      </c>
      <c r="F294" s="129">
        <v>2305.5500000000002</v>
      </c>
      <c r="G294" s="129">
        <v>656.51</v>
      </c>
      <c r="H294" s="129">
        <v>12.81</v>
      </c>
      <c r="I294" s="129">
        <v>0.31</v>
      </c>
      <c r="J294" s="130">
        <v>161</v>
      </c>
      <c r="K294" s="130">
        <v>46</v>
      </c>
      <c r="L294" s="130">
        <v>1</v>
      </c>
      <c r="M294" s="130"/>
      <c r="N294" s="130">
        <v>51.37</v>
      </c>
      <c r="O294" s="130">
        <v>3.6</v>
      </c>
      <c r="P294" s="130">
        <v>0.02</v>
      </c>
      <c r="Q294" s="130"/>
      <c r="R294" s="92"/>
    </row>
    <row r="295" spans="1:18" x14ac:dyDescent="0.2">
      <c r="A295" s="265" t="s">
        <v>830</v>
      </c>
      <c r="B295" s="218"/>
      <c r="C295" s="218"/>
      <c r="D295" s="218"/>
      <c r="E295" s="218"/>
      <c r="F295" s="218"/>
      <c r="G295" s="218"/>
      <c r="H295" s="218"/>
      <c r="I295" s="218"/>
      <c r="J295" s="132">
        <v>117537</v>
      </c>
      <c r="K295" s="130"/>
      <c r="L295" s="130"/>
      <c r="M295" s="130"/>
      <c r="N295" s="130"/>
      <c r="O295" s="132">
        <v>564.37</v>
      </c>
      <c r="P295" s="130"/>
      <c r="Q295" s="132">
        <v>33.28</v>
      </c>
      <c r="R295" s="92"/>
    </row>
    <row r="296" spans="1:18" x14ac:dyDescent="0.2">
      <c r="A296" s="266" t="s">
        <v>831</v>
      </c>
      <c r="B296" s="218"/>
      <c r="C296" s="218"/>
      <c r="D296" s="218"/>
      <c r="E296" s="218"/>
      <c r="F296" s="218"/>
      <c r="G296" s="218"/>
      <c r="H296" s="218"/>
      <c r="I296" s="218"/>
      <c r="J296" s="218"/>
      <c r="K296" s="218"/>
      <c r="L296" s="218"/>
      <c r="M296" s="218"/>
      <c r="N296" s="218"/>
      <c r="O296" s="218"/>
      <c r="P296" s="218"/>
      <c r="Q296" s="218"/>
      <c r="R296" s="92"/>
    </row>
    <row r="297" spans="1:18" ht="15" x14ac:dyDescent="0.2">
      <c r="A297" s="267" t="s">
        <v>202</v>
      </c>
      <c r="B297" s="268"/>
      <c r="C297" s="268"/>
      <c r="D297" s="268"/>
      <c r="E297" s="268"/>
      <c r="F297" s="268"/>
      <c r="G297" s="268"/>
      <c r="H297" s="268"/>
      <c r="I297" s="268"/>
      <c r="J297" s="268"/>
      <c r="K297" s="268"/>
      <c r="L297" s="268"/>
      <c r="M297" s="268"/>
      <c r="N297" s="268"/>
      <c r="O297" s="268"/>
      <c r="P297" s="268"/>
      <c r="Q297" s="268"/>
      <c r="R297" s="92"/>
    </row>
    <row r="298" spans="1:18" ht="132" x14ac:dyDescent="0.2">
      <c r="A298" s="122">
        <v>196</v>
      </c>
      <c r="B298" s="125" t="s">
        <v>832</v>
      </c>
      <c r="C298" s="126" t="s">
        <v>833</v>
      </c>
      <c r="D298" s="127" t="s">
        <v>531</v>
      </c>
      <c r="E298" s="128" t="s">
        <v>834</v>
      </c>
      <c r="F298" s="129">
        <v>446.34</v>
      </c>
      <c r="G298" s="129">
        <v>403.79</v>
      </c>
      <c r="H298" s="129">
        <v>10.92</v>
      </c>
      <c r="I298" s="130"/>
      <c r="J298" s="130">
        <v>442</v>
      </c>
      <c r="K298" s="130">
        <v>400</v>
      </c>
      <c r="L298" s="130">
        <v>11</v>
      </c>
      <c r="M298" s="130"/>
      <c r="N298" s="130">
        <v>29.8</v>
      </c>
      <c r="O298" s="130">
        <v>29.5</v>
      </c>
      <c r="P298" s="130"/>
      <c r="Q298" s="130"/>
      <c r="R298" s="92"/>
    </row>
    <row r="299" spans="1:18" ht="168" x14ac:dyDescent="0.2">
      <c r="A299" s="122">
        <v>197</v>
      </c>
      <c r="B299" s="125" t="s">
        <v>835</v>
      </c>
      <c r="C299" s="126" t="s">
        <v>836</v>
      </c>
      <c r="D299" s="127" t="s">
        <v>91</v>
      </c>
      <c r="E299" s="128">
        <v>1.7</v>
      </c>
      <c r="F299" s="129">
        <v>485.22</v>
      </c>
      <c r="G299" s="129">
        <v>434.14</v>
      </c>
      <c r="H299" s="129">
        <v>4.43</v>
      </c>
      <c r="I299" s="129">
        <v>1.72</v>
      </c>
      <c r="J299" s="130">
        <v>825</v>
      </c>
      <c r="K299" s="130">
        <v>738</v>
      </c>
      <c r="L299" s="130">
        <v>8</v>
      </c>
      <c r="M299" s="130">
        <v>3</v>
      </c>
      <c r="N299" s="130">
        <v>33.97</v>
      </c>
      <c r="O299" s="130">
        <v>57.75</v>
      </c>
      <c r="P299" s="130">
        <v>0.11</v>
      </c>
      <c r="Q299" s="130">
        <v>0.19</v>
      </c>
      <c r="R299" s="92"/>
    </row>
    <row r="300" spans="1:18" ht="228" x14ac:dyDescent="0.2">
      <c r="A300" s="122">
        <v>198</v>
      </c>
      <c r="B300" s="125" t="s">
        <v>837</v>
      </c>
      <c r="C300" s="126" t="s">
        <v>838</v>
      </c>
      <c r="D300" s="127" t="s">
        <v>91</v>
      </c>
      <c r="E300" s="128" t="s">
        <v>839</v>
      </c>
      <c r="F300" s="129">
        <v>3895.56</v>
      </c>
      <c r="G300" s="129">
        <v>868.26</v>
      </c>
      <c r="H300" s="129">
        <v>49.16</v>
      </c>
      <c r="I300" s="129">
        <v>30.02</v>
      </c>
      <c r="J300" s="130">
        <v>6622</v>
      </c>
      <c r="K300" s="130">
        <v>1476</v>
      </c>
      <c r="L300" s="130">
        <v>84</v>
      </c>
      <c r="M300" s="130">
        <v>51</v>
      </c>
      <c r="N300" s="130">
        <v>63.1</v>
      </c>
      <c r="O300" s="130">
        <v>107.27</v>
      </c>
      <c r="P300" s="130">
        <v>2.1800000000000002</v>
      </c>
      <c r="Q300" s="130">
        <v>3.71</v>
      </c>
      <c r="R300" s="92"/>
    </row>
    <row r="301" spans="1:18" ht="120" x14ac:dyDescent="0.2">
      <c r="A301" s="122">
        <v>199</v>
      </c>
      <c r="B301" s="125" t="s">
        <v>840</v>
      </c>
      <c r="C301" s="126" t="s">
        <v>841</v>
      </c>
      <c r="D301" s="127" t="s">
        <v>91</v>
      </c>
      <c r="E301" s="131">
        <v>1.7</v>
      </c>
      <c r="F301" s="129">
        <v>111.45</v>
      </c>
      <c r="G301" s="129">
        <v>109.76</v>
      </c>
      <c r="H301" s="129">
        <v>1.49</v>
      </c>
      <c r="I301" s="129">
        <v>0.16</v>
      </c>
      <c r="J301" s="130">
        <v>189</v>
      </c>
      <c r="K301" s="130">
        <v>187</v>
      </c>
      <c r="L301" s="130">
        <v>2</v>
      </c>
      <c r="M301" s="130"/>
      <c r="N301" s="130">
        <v>8.1</v>
      </c>
      <c r="O301" s="130">
        <v>13.77</v>
      </c>
      <c r="P301" s="130">
        <v>0.01</v>
      </c>
      <c r="Q301" s="130">
        <v>0.02</v>
      </c>
      <c r="R301" s="92"/>
    </row>
    <row r="302" spans="1:18" ht="60" x14ac:dyDescent="0.2">
      <c r="A302" s="122">
        <v>200</v>
      </c>
      <c r="B302" s="125" t="s">
        <v>842</v>
      </c>
      <c r="C302" s="126" t="s">
        <v>843</v>
      </c>
      <c r="D302" s="127" t="s">
        <v>110</v>
      </c>
      <c r="E302" s="131">
        <v>22.1</v>
      </c>
      <c r="F302" s="129">
        <v>11.51</v>
      </c>
      <c r="G302" s="130"/>
      <c r="H302" s="130"/>
      <c r="I302" s="130"/>
      <c r="J302" s="130">
        <v>254</v>
      </c>
      <c r="K302" s="130"/>
      <c r="L302" s="130"/>
      <c r="M302" s="130"/>
      <c r="N302" s="130"/>
      <c r="O302" s="130"/>
      <c r="P302" s="130"/>
      <c r="Q302" s="130"/>
      <c r="R302" s="92"/>
    </row>
    <row r="303" spans="1:18" ht="120" x14ac:dyDescent="0.2">
      <c r="A303" s="122">
        <v>201</v>
      </c>
      <c r="B303" s="125" t="s">
        <v>844</v>
      </c>
      <c r="C303" s="126" t="s">
        <v>845</v>
      </c>
      <c r="D303" s="127" t="s">
        <v>91</v>
      </c>
      <c r="E303" s="128" t="s">
        <v>846</v>
      </c>
      <c r="F303" s="129">
        <v>255.56</v>
      </c>
      <c r="G303" s="129">
        <v>140.32</v>
      </c>
      <c r="H303" s="129">
        <v>4.7699999999999996</v>
      </c>
      <c r="I303" s="129">
        <v>0.16</v>
      </c>
      <c r="J303" s="130">
        <v>54</v>
      </c>
      <c r="K303" s="130">
        <v>30</v>
      </c>
      <c r="L303" s="130">
        <v>1</v>
      </c>
      <c r="M303" s="130"/>
      <c r="N303" s="130">
        <v>11.11</v>
      </c>
      <c r="O303" s="130">
        <v>2.36</v>
      </c>
      <c r="P303" s="130">
        <v>0.01</v>
      </c>
      <c r="Q303" s="130"/>
      <c r="R303" s="92"/>
    </row>
    <row r="304" spans="1:18" ht="409.5" x14ac:dyDescent="0.2">
      <c r="A304" s="122">
        <v>202</v>
      </c>
      <c r="B304" s="125" t="s">
        <v>847</v>
      </c>
      <c r="C304" s="126" t="s">
        <v>848</v>
      </c>
      <c r="D304" s="127" t="s">
        <v>91</v>
      </c>
      <c r="E304" s="128" t="s">
        <v>849</v>
      </c>
      <c r="F304" s="129">
        <v>1871.26</v>
      </c>
      <c r="G304" s="129">
        <v>776.37</v>
      </c>
      <c r="H304" s="129">
        <v>18.010000000000002</v>
      </c>
      <c r="I304" s="129">
        <v>0.32</v>
      </c>
      <c r="J304" s="130">
        <v>2133</v>
      </c>
      <c r="K304" s="130">
        <v>885</v>
      </c>
      <c r="L304" s="130">
        <v>21</v>
      </c>
      <c r="M304" s="130"/>
      <c r="N304" s="130">
        <v>63</v>
      </c>
      <c r="O304" s="130">
        <v>71.819999999999993</v>
      </c>
      <c r="P304" s="130">
        <v>0.02</v>
      </c>
      <c r="Q304" s="130">
        <v>0.02</v>
      </c>
      <c r="R304" s="92"/>
    </row>
    <row r="305" spans="1:18" ht="60" x14ac:dyDescent="0.2">
      <c r="A305" s="133" t="s">
        <v>350</v>
      </c>
      <c r="B305" s="134" t="s">
        <v>850</v>
      </c>
      <c r="C305" s="135" t="s">
        <v>851</v>
      </c>
      <c r="D305" s="133" t="s">
        <v>92</v>
      </c>
      <c r="E305" s="136" t="s">
        <v>852</v>
      </c>
      <c r="F305" s="137">
        <v>4434.3999999999996</v>
      </c>
      <c r="G305" s="130"/>
      <c r="H305" s="130"/>
      <c r="I305" s="130"/>
      <c r="J305" s="138">
        <v>166.73</v>
      </c>
      <c r="K305" s="130"/>
      <c r="L305" s="130"/>
      <c r="M305" s="130"/>
      <c r="N305" s="130"/>
      <c r="O305" s="130"/>
      <c r="P305" s="130"/>
      <c r="Q305" s="130"/>
      <c r="R305" s="92"/>
    </row>
    <row r="306" spans="1:18" ht="96" x14ac:dyDescent="0.2">
      <c r="A306" s="122">
        <v>203</v>
      </c>
      <c r="B306" s="125" t="s">
        <v>853</v>
      </c>
      <c r="C306" s="126" t="s">
        <v>854</v>
      </c>
      <c r="D306" s="127" t="s">
        <v>92</v>
      </c>
      <c r="E306" s="131">
        <v>3.7600000000000001E-2</v>
      </c>
      <c r="F306" s="129">
        <v>25835</v>
      </c>
      <c r="G306" s="130"/>
      <c r="H306" s="130"/>
      <c r="I306" s="130"/>
      <c r="J306" s="130">
        <v>971</v>
      </c>
      <c r="K306" s="130"/>
      <c r="L306" s="130"/>
      <c r="M306" s="130"/>
      <c r="N306" s="130"/>
      <c r="O306" s="130"/>
      <c r="P306" s="130"/>
      <c r="Q306" s="130"/>
      <c r="R306" s="92"/>
    </row>
    <row r="307" spans="1:18" ht="185.25" x14ac:dyDescent="0.2">
      <c r="A307" s="122">
        <v>204</v>
      </c>
      <c r="B307" s="125" t="s">
        <v>203</v>
      </c>
      <c r="C307" s="126" t="s">
        <v>855</v>
      </c>
      <c r="D307" s="127" t="s">
        <v>91</v>
      </c>
      <c r="E307" s="128" t="s">
        <v>856</v>
      </c>
      <c r="F307" s="129">
        <v>1903.53</v>
      </c>
      <c r="G307" s="129">
        <v>1357.6</v>
      </c>
      <c r="H307" s="129">
        <v>545.92999999999995</v>
      </c>
      <c r="I307" s="129">
        <v>11.87</v>
      </c>
      <c r="J307" s="130">
        <v>748</v>
      </c>
      <c r="K307" s="130">
        <v>534</v>
      </c>
      <c r="L307" s="130">
        <v>214</v>
      </c>
      <c r="M307" s="130">
        <v>5</v>
      </c>
      <c r="N307" s="130">
        <v>102.46</v>
      </c>
      <c r="O307" s="130">
        <v>40.270000000000003</v>
      </c>
      <c r="P307" s="130">
        <v>0.76</v>
      </c>
      <c r="Q307" s="130">
        <v>0.3</v>
      </c>
      <c r="R307" s="92"/>
    </row>
    <row r="308" spans="1:18" ht="96" x14ac:dyDescent="0.2">
      <c r="A308" s="133" t="s">
        <v>350</v>
      </c>
      <c r="B308" s="134" t="s">
        <v>857</v>
      </c>
      <c r="C308" s="135" t="s">
        <v>858</v>
      </c>
      <c r="D308" s="133" t="s">
        <v>127</v>
      </c>
      <c r="E308" s="136" t="s">
        <v>859</v>
      </c>
      <c r="F308" s="137">
        <v>70.599999999999994</v>
      </c>
      <c r="G308" s="130"/>
      <c r="H308" s="130"/>
      <c r="I308" s="130"/>
      <c r="J308" s="138">
        <v>2857.89</v>
      </c>
      <c r="K308" s="130"/>
      <c r="L308" s="130"/>
      <c r="M308" s="130"/>
      <c r="N308" s="130"/>
      <c r="O308" s="130"/>
      <c r="P308" s="130"/>
      <c r="Q308" s="130"/>
      <c r="R308" s="92"/>
    </row>
    <row r="309" spans="1:18" ht="96" x14ac:dyDescent="0.2">
      <c r="A309" s="122">
        <v>205</v>
      </c>
      <c r="B309" s="125" t="s">
        <v>860</v>
      </c>
      <c r="C309" s="126" t="s">
        <v>861</v>
      </c>
      <c r="D309" s="127" t="s">
        <v>127</v>
      </c>
      <c r="E309" s="131">
        <v>40.5</v>
      </c>
      <c r="F309" s="129">
        <v>88.3</v>
      </c>
      <c r="G309" s="130"/>
      <c r="H309" s="130"/>
      <c r="I309" s="130"/>
      <c r="J309" s="130">
        <v>3576</v>
      </c>
      <c r="K309" s="130"/>
      <c r="L309" s="130"/>
      <c r="M309" s="130"/>
      <c r="N309" s="130"/>
      <c r="O309" s="130"/>
      <c r="P309" s="130"/>
      <c r="Q309" s="130"/>
      <c r="R309" s="92"/>
    </row>
    <row r="310" spans="1:18" ht="15" x14ac:dyDescent="0.2">
      <c r="A310" s="267" t="s">
        <v>199</v>
      </c>
      <c r="B310" s="268"/>
      <c r="C310" s="268"/>
      <c r="D310" s="268"/>
      <c r="E310" s="268"/>
      <c r="F310" s="268"/>
      <c r="G310" s="268"/>
      <c r="H310" s="268"/>
      <c r="I310" s="268"/>
      <c r="J310" s="268"/>
      <c r="K310" s="268"/>
      <c r="L310" s="268"/>
      <c r="M310" s="268"/>
      <c r="N310" s="268"/>
      <c r="O310" s="268"/>
      <c r="P310" s="268"/>
      <c r="Q310" s="268"/>
      <c r="R310" s="92"/>
    </row>
    <row r="311" spans="1:18" ht="276" x14ac:dyDescent="0.2">
      <c r="A311" s="122">
        <v>206</v>
      </c>
      <c r="B311" s="125" t="s">
        <v>862</v>
      </c>
      <c r="C311" s="126" t="s">
        <v>863</v>
      </c>
      <c r="D311" s="127" t="s">
        <v>91</v>
      </c>
      <c r="E311" s="128" t="s">
        <v>864</v>
      </c>
      <c r="F311" s="129">
        <v>5830.45</v>
      </c>
      <c r="G311" s="129">
        <v>1230.6600000000001</v>
      </c>
      <c r="H311" s="129">
        <v>75.98</v>
      </c>
      <c r="I311" s="129">
        <v>45.89</v>
      </c>
      <c r="J311" s="130">
        <v>1224</v>
      </c>
      <c r="K311" s="130">
        <v>258</v>
      </c>
      <c r="L311" s="130">
        <v>16</v>
      </c>
      <c r="M311" s="130">
        <v>10</v>
      </c>
      <c r="N311" s="130">
        <v>91.84</v>
      </c>
      <c r="O311" s="130">
        <v>19.29</v>
      </c>
      <c r="P311" s="130">
        <v>3.33</v>
      </c>
      <c r="Q311" s="130">
        <v>0.7</v>
      </c>
      <c r="R311" s="92"/>
    </row>
    <row r="312" spans="1:18" ht="228" x14ac:dyDescent="0.2">
      <c r="A312" s="122">
        <v>207</v>
      </c>
      <c r="B312" s="125" t="s">
        <v>865</v>
      </c>
      <c r="C312" s="126" t="s">
        <v>866</v>
      </c>
      <c r="D312" s="127" t="s">
        <v>91</v>
      </c>
      <c r="E312" s="128" t="s">
        <v>867</v>
      </c>
      <c r="F312" s="129">
        <v>3267.75</v>
      </c>
      <c r="G312" s="129">
        <v>671.46</v>
      </c>
      <c r="H312" s="129">
        <v>42.12</v>
      </c>
      <c r="I312" s="129">
        <v>25.75</v>
      </c>
      <c r="J312" s="130">
        <v>25619</v>
      </c>
      <c r="K312" s="130">
        <v>5264</v>
      </c>
      <c r="L312" s="130">
        <v>330</v>
      </c>
      <c r="M312" s="130">
        <v>202</v>
      </c>
      <c r="N312" s="130">
        <v>51.89</v>
      </c>
      <c r="O312" s="130">
        <v>406.82</v>
      </c>
      <c r="P312" s="130">
        <v>1.87</v>
      </c>
      <c r="Q312" s="130">
        <v>14.66</v>
      </c>
      <c r="R312" s="92"/>
    </row>
    <row r="313" spans="1:18" ht="120" x14ac:dyDescent="0.2">
      <c r="A313" s="122">
        <v>208</v>
      </c>
      <c r="B313" s="125" t="s">
        <v>803</v>
      </c>
      <c r="C313" s="126" t="s">
        <v>868</v>
      </c>
      <c r="D313" s="127" t="s">
        <v>122</v>
      </c>
      <c r="E313" s="128" t="s">
        <v>869</v>
      </c>
      <c r="F313" s="129">
        <v>90.44</v>
      </c>
      <c r="G313" s="129">
        <v>88.75</v>
      </c>
      <c r="H313" s="129">
        <v>1.49</v>
      </c>
      <c r="I313" s="129">
        <v>0.16</v>
      </c>
      <c r="J313" s="130">
        <v>728</v>
      </c>
      <c r="K313" s="130">
        <v>714</v>
      </c>
      <c r="L313" s="130">
        <v>12</v>
      </c>
      <c r="M313" s="130">
        <v>1</v>
      </c>
      <c r="N313" s="130">
        <v>6.55</v>
      </c>
      <c r="O313" s="130">
        <v>52.73</v>
      </c>
      <c r="P313" s="130">
        <v>0.01</v>
      </c>
      <c r="Q313" s="130">
        <v>0.08</v>
      </c>
      <c r="R313" s="92"/>
    </row>
    <row r="314" spans="1:18" ht="60" x14ac:dyDescent="0.2">
      <c r="A314" s="122">
        <v>209</v>
      </c>
      <c r="B314" s="125" t="s">
        <v>842</v>
      </c>
      <c r="C314" s="126" t="s">
        <v>843</v>
      </c>
      <c r="D314" s="127" t="s">
        <v>110</v>
      </c>
      <c r="E314" s="131">
        <v>104.7</v>
      </c>
      <c r="F314" s="129">
        <v>11.51</v>
      </c>
      <c r="G314" s="130"/>
      <c r="H314" s="130"/>
      <c r="I314" s="130"/>
      <c r="J314" s="130">
        <v>1205</v>
      </c>
      <c r="K314" s="130"/>
      <c r="L314" s="130"/>
      <c r="M314" s="130"/>
      <c r="N314" s="130"/>
      <c r="O314" s="130"/>
      <c r="P314" s="130"/>
      <c r="Q314" s="130"/>
      <c r="R314" s="92"/>
    </row>
    <row r="315" spans="1:18" ht="409.5" x14ac:dyDescent="0.2">
      <c r="A315" s="122">
        <v>210</v>
      </c>
      <c r="B315" s="125" t="s">
        <v>870</v>
      </c>
      <c r="C315" s="126" t="s">
        <v>871</v>
      </c>
      <c r="D315" s="127" t="s">
        <v>91</v>
      </c>
      <c r="E315" s="131">
        <v>0.41799999999999998</v>
      </c>
      <c r="F315" s="129">
        <v>1550.57</v>
      </c>
      <c r="G315" s="129">
        <v>536.79999999999995</v>
      </c>
      <c r="H315" s="129">
        <v>16.93</v>
      </c>
      <c r="I315" s="129">
        <v>0.32</v>
      </c>
      <c r="J315" s="130">
        <v>648</v>
      </c>
      <c r="K315" s="130">
        <v>224</v>
      </c>
      <c r="L315" s="130">
        <v>7</v>
      </c>
      <c r="M315" s="130"/>
      <c r="N315" s="130">
        <v>43.56</v>
      </c>
      <c r="O315" s="130">
        <v>18.21</v>
      </c>
      <c r="P315" s="130">
        <v>0.02</v>
      </c>
      <c r="Q315" s="130">
        <v>0.01</v>
      </c>
      <c r="R315" s="92"/>
    </row>
    <row r="316" spans="1:18" ht="60" x14ac:dyDescent="0.2">
      <c r="A316" s="133" t="s">
        <v>350</v>
      </c>
      <c r="B316" s="134" t="s">
        <v>850</v>
      </c>
      <c r="C316" s="135" t="s">
        <v>851</v>
      </c>
      <c r="D316" s="133" t="s">
        <v>92</v>
      </c>
      <c r="E316" s="136" t="s">
        <v>872</v>
      </c>
      <c r="F316" s="137">
        <v>4434.3999999999996</v>
      </c>
      <c r="G316" s="130"/>
      <c r="H316" s="130"/>
      <c r="I316" s="130"/>
      <c r="J316" s="138">
        <v>55.43</v>
      </c>
      <c r="K316" s="130"/>
      <c r="L316" s="130"/>
      <c r="M316" s="130"/>
      <c r="N316" s="130"/>
      <c r="O316" s="130"/>
      <c r="P316" s="130"/>
      <c r="Q316" s="130"/>
      <c r="R316" s="92"/>
    </row>
    <row r="317" spans="1:18" ht="409.5" x14ac:dyDescent="0.2">
      <c r="A317" s="122">
        <v>211</v>
      </c>
      <c r="B317" s="125" t="s">
        <v>870</v>
      </c>
      <c r="C317" s="126" t="s">
        <v>873</v>
      </c>
      <c r="D317" s="127" t="s">
        <v>91</v>
      </c>
      <c r="E317" s="128" t="s">
        <v>874</v>
      </c>
      <c r="F317" s="129">
        <v>1550.57</v>
      </c>
      <c r="G317" s="129">
        <v>536.79999999999995</v>
      </c>
      <c r="H317" s="129">
        <v>16.93</v>
      </c>
      <c r="I317" s="129">
        <v>0.32</v>
      </c>
      <c r="J317" s="130">
        <v>1289</v>
      </c>
      <c r="K317" s="130">
        <v>446</v>
      </c>
      <c r="L317" s="130">
        <v>14</v>
      </c>
      <c r="M317" s="130"/>
      <c r="N317" s="130">
        <v>43.56</v>
      </c>
      <c r="O317" s="130">
        <v>36.200000000000003</v>
      </c>
      <c r="P317" s="130">
        <v>0.02</v>
      </c>
      <c r="Q317" s="130">
        <v>0.02</v>
      </c>
      <c r="R317" s="92"/>
    </row>
    <row r="318" spans="1:18" ht="60" x14ac:dyDescent="0.2">
      <c r="A318" s="133" t="s">
        <v>350</v>
      </c>
      <c r="B318" s="134" t="s">
        <v>850</v>
      </c>
      <c r="C318" s="135" t="s">
        <v>851</v>
      </c>
      <c r="D318" s="133" t="s">
        <v>92</v>
      </c>
      <c r="E318" s="136" t="s">
        <v>875</v>
      </c>
      <c r="F318" s="137">
        <v>4434.3999999999996</v>
      </c>
      <c r="G318" s="130"/>
      <c r="H318" s="130"/>
      <c r="I318" s="130"/>
      <c r="J318" s="138">
        <v>110.42</v>
      </c>
      <c r="K318" s="130"/>
      <c r="L318" s="130"/>
      <c r="M318" s="130"/>
      <c r="N318" s="130"/>
      <c r="O318" s="130"/>
      <c r="P318" s="130"/>
      <c r="Q318" s="130"/>
      <c r="R318" s="92"/>
    </row>
    <row r="319" spans="1:18" ht="96" x14ac:dyDescent="0.2">
      <c r="A319" s="122">
        <v>212</v>
      </c>
      <c r="B319" s="125" t="s">
        <v>853</v>
      </c>
      <c r="C319" s="126" t="s">
        <v>854</v>
      </c>
      <c r="D319" s="127" t="s">
        <v>92</v>
      </c>
      <c r="E319" s="128" t="s">
        <v>876</v>
      </c>
      <c r="F319" s="129">
        <v>25835</v>
      </c>
      <c r="G319" s="130"/>
      <c r="H319" s="130"/>
      <c r="I319" s="130"/>
      <c r="J319" s="130">
        <v>966</v>
      </c>
      <c r="K319" s="130"/>
      <c r="L319" s="130"/>
      <c r="M319" s="130"/>
      <c r="N319" s="130"/>
      <c r="O319" s="130"/>
      <c r="P319" s="130"/>
      <c r="Q319" s="130"/>
      <c r="R319" s="92"/>
    </row>
    <row r="320" spans="1:18" ht="409.5" x14ac:dyDescent="0.2">
      <c r="A320" s="122">
        <v>213</v>
      </c>
      <c r="B320" s="125" t="s">
        <v>870</v>
      </c>
      <c r="C320" s="126" t="s">
        <v>877</v>
      </c>
      <c r="D320" s="127" t="s">
        <v>91</v>
      </c>
      <c r="E320" s="128" t="s">
        <v>878</v>
      </c>
      <c r="F320" s="129">
        <v>1550.57</v>
      </c>
      <c r="G320" s="129">
        <v>536.79999999999995</v>
      </c>
      <c r="H320" s="129">
        <v>16.93</v>
      </c>
      <c r="I320" s="129">
        <v>0.32</v>
      </c>
      <c r="J320" s="130">
        <v>3683</v>
      </c>
      <c r="K320" s="130">
        <v>1275</v>
      </c>
      <c r="L320" s="130">
        <v>40</v>
      </c>
      <c r="M320" s="130">
        <v>1</v>
      </c>
      <c r="N320" s="130">
        <v>43.56</v>
      </c>
      <c r="O320" s="130">
        <v>103.46</v>
      </c>
      <c r="P320" s="130">
        <v>0.02</v>
      </c>
      <c r="Q320" s="130">
        <v>0.05</v>
      </c>
      <c r="R320" s="92"/>
    </row>
    <row r="321" spans="1:18" ht="60" x14ac:dyDescent="0.2">
      <c r="A321" s="133" t="s">
        <v>350</v>
      </c>
      <c r="B321" s="134" t="s">
        <v>850</v>
      </c>
      <c r="C321" s="135" t="s">
        <v>851</v>
      </c>
      <c r="D321" s="133" t="s">
        <v>92</v>
      </c>
      <c r="E321" s="136" t="s">
        <v>879</v>
      </c>
      <c r="F321" s="137">
        <v>4434.3999999999996</v>
      </c>
      <c r="G321" s="130"/>
      <c r="H321" s="130"/>
      <c r="I321" s="130"/>
      <c r="J321" s="138">
        <v>316.17</v>
      </c>
      <c r="K321" s="130"/>
      <c r="L321" s="130"/>
      <c r="M321" s="130"/>
      <c r="N321" s="130"/>
      <c r="O321" s="130"/>
      <c r="P321" s="130"/>
      <c r="Q321" s="130"/>
      <c r="R321" s="92"/>
    </row>
    <row r="322" spans="1:18" ht="108" x14ac:dyDescent="0.2">
      <c r="A322" s="122">
        <v>214</v>
      </c>
      <c r="B322" s="125" t="s">
        <v>880</v>
      </c>
      <c r="C322" s="126" t="s">
        <v>881</v>
      </c>
      <c r="D322" s="127" t="s">
        <v>92</v>
      </c>
      <c r="E322" s="131">
        <v>7.1300000000000002E-2</v>
      </c>
      <c r="F322" s="129">
        <v>25167.99</v>
      </c>
      <c r="G322" s="130"/>
      <c r="H322" s="130"/>
      <c r="I322" s="130"/>
      <c r="J322" s="130">
        <v>1794</v>
      </c>
      <c r="K322" s="130"/>
      <c r="L322" s="130"/>
      <c r="M322" s="130"/>
      <c r="N322" s="130"/>
      <c r="O322" s="130"/>
      <c r="P322" s="130"/>
      <c r="Q322" s="130"/>
      <c r="R322" s="92"/>
    </row>
    <row r="323" spans="1:18" ht="409.5" x14ac:dyDescent="0.2">
      <c r="A323" s="122">
        <v>215</v>
      </c>
      <c r="B323" s="125" t="s">
        <v>870</v>
      </c>
      <c r="C323" s="126" t="s">
        <v>882</v>
      </c>
      <c r="D323" s="127" t="s">
        <v>91</v>
      </c>
      <c r="E323" s="128" t="s">
        <v>883</v>
      </c>
      <c r="F323" s="129">
        <v>1550.57</v>
      </c>
      <c r="G323" s="129">
        <v>536.79999999999995</v>
      </c>
      <c r="H323" s="129">
        <v>16.93</v>
      </c>
      <c r="I323" s="129">
        <v>0.32</v>
      </c>
      <c r="J323" s="130">
        <v>1544</v>
      </c>
      <c r="K323" s="130">
        <v>535</v>
      </c>
      <c r="L323" s="130">
        <v>17</v>
      </c>
      <c r="M323" s="130"/>
      <c r="N323" s="130">
        <v>43.56</v>
      </c>
      <c r="O323" s="130">
        <v>43.39</v>
      </c>
      <c r="P323" s="130">
        <v>0.02</v>
      </c>
      <c r="Q323" s="130">
        <v>0.02</v>
      </c>
      <c r="R323" s="92"/>
    </row>
    <row r="324" spans="1:18" ht="60" x14ac:dyDescent="0.2">
      <c r="A324" s="133" t="s">
        <v>350</v>
      </c>
      <c r="B324" s="134" t="s">
        <v>850</v>
      </c>
      <c r="C324" s="135" t="s">
        <v>851</v>
      </c>
      <c r="D324" s="133" t="s">
        <v>92</v>
      </c>
      <c r="E324" s="136" t="s">
        <v>884</v>
      </c>
      <c r="F324" s="137">
        <v>4434.3999999999996</v>
      </c>
      <c r="G324" s="130"/>
      <c r="H324" s="130"/>
      <c r="I324" s="130"/>
      <c r="J324" s="138">
        <v>132.59</v>
      </c>
      <c r="K324" s="130"/>
      <c r="L324" s="130"/>
      <c r="M324" s="130"/>
      <c r="N324" s="130"/>
      <c r="O324" s="130"/>
      <c r="P324" s="130"/>
      <c r="Q324" s="130"/>
      <c r="R324" s="92"/>
    </row>
    <row r="325" spans="1:18" ht="96" x14ac:dyDescent="0.2">
      <c r="A325" s="122">
        <v>216</v>
      </c>
      <c r="B325" s="125" t="s">
        <v>885</v>
      </c>
      <c r="C325" s="126" t="s">
        <v>886</v>
      </c>
      <c r="D325" s="127" t="s">
        <v>92</v>
      </c>
      <c r="E325" s="131">
        <v>2.9899999999999999E-2</v>
      </c>
      <c r="F325" s="129">
        <v>33000</v>
      </c>
      <c r="G325" s="130"/>
      <c r="H325" s="130"/>
      <c r="I325" s="130"/>
      <c r="J325" s="130">
        <v>987</v>
      </c>
      <c r="K325" s="130"/>
      <c r="L325" s="130"/>
      <c r="M325" s="130"/>
      <c r="N325" s="130"/>
      <c r="O325" s="130"/>
      <c r="P325" s="130"/>
      <c r="Q325" s="130"/>
      <c r="R325" s="92"/>
    </row>
    <row r="326" spans="1:18" ht="156" x14ac:dyDescent="0.2">
      <c r="A326" s="122">
        <v>217</v>
      </c>
      <c r="B326" s="125" t="s">
        <v>887</v>
      </c>
      <c r="C326" s="126" t="s">
        <v>888</v>
      </c>
      <c r="D326" s="127" t="s">
        <v>91</v>
      </c>
      <c r="E326" s="128" t="s">
        <v>889</v>
      </c>
      <c r="F326" s="129">
        <v>1287.8800000000001</v>
      </c>
      <c r="G326" s="129">
        <v>419.7</v>
      </c>
      <c r="H326" s="129">
        <v>1.49</v>
      </c>
      <c r="I326" s="129">
        <v>0.16</v>
      </c>
      <c r="J326" s="130">
        <v>1486</v>
      </c>
      <c r="K326" s="130">
        <v>484</v>
      </c>
      <c r="L326" s="130">
        <v>2</v>
      </c>
      <c r="M326" s="130"/>
      <c r="N326" s="130">
        <v>33.630000000000003</v>
      </c>
      <c r="O326" s="130">
        <v>38.81</v>
      </c>
      <c r="P326" s="130">
        <v>0.01</v>
      </c>
      <c r="Q326" s="130">
        <v>0.01</v>
      </c>
      <c r="R326" s="92"/>
    </row>
    <row r="327" spans="1:18" ht="300" x14ac:dyDescent="0.2">
      <c r="A327" s="122">
        <v>218</v>
      </c>
      <c r="B327" s="125" t="s">
        <v>200</v>
      </c>
      <c r="C327" s="126" t="s">
        <v>201</v>
      </c>
      <c r="D327" s="127" t="s">
        <v>91</v>
      </c>
      <c r="E327" s="128" t="s">
        <v>890</v>
      </c>
      <c r="F327" s="129">
        <v>11855.09</v>
      </c>
      <c r="G327" s="129">
        <v>2066.13</v>
      </c>
      <c r="H327" s="129">
        <v>42.41</v>
      </c>
      <c r="I327" s="129">
        <v>23.08</v>
      </c>
      <c r="J327" s="130">
        <v>29401</v>
      </c>
      <c r="K327" s="130">
        <v>5124</v>
      </c>
      <c r="L327" s="130">
        <v>105</v>
      </c>
      <c r="M327" s="130">
        <v>57</v>
      </c>
      <c r="N327" s="130">
        <v>159.66999999999999</v>
      </c>
      <c r="O327" s="130">
        <v>395.98</v>
      </c>
      <c r="P327" s="130">
        <v>1.65</v>
      </c>
      <c r="Q327" s="130">
        <v>4.09</v>
      </c>
      <c r="R327" s="92"/>
    </row>
    <row r="328" spans="1:18" x14ac:dyDescent="0.2">
      <c r="A328" s="265" t="s">
        <v>891</v>
      </c>
      <c r="B328" s="218"/>
      <c r="C328" s="218"/>
      <c r="D328" s="218"/>
      <c r="E328" s="218"/>
      <c r="F328" s="218"/>
      <c r="G328" s="218"/>
      <c r="H328" s="218"/>
      <c r="I328" s="218"/>
      <c r="J328" s="132">
        <v>119141</v>
      </c>
      <c r="K328" s="130"/>
      <c r="L328" s="130"/>
      <c r="M328" s="130"/>
      <c r="N328" s="130"/>
      <c r="O328" s="132">
        <v>1437.63</v>
      </c>
      <c r="P328" s="130"/>
      <c r="Q328" s="132">
        <v>23.88</v>
      </c>
      <c r="R328" s="92"/>
    </row>
    <row r="329" spans="1:18" x14ac:dyDescent="0.2">
      <c r="A329" s="266" t="s">
        <v>892</v>
      </c>
      <c r="B329" s="218"/>
      <c r="C329" s="218"/>
      <c r="D329" s="218"/>
      <c r="E329" s="218"/>
      <c r="F329" s="218"/>
      <c r="G329" s="218"/>
      <c r="H329" s="218"/>
      <c r="I329" s="218"/>
      <c r="J329" s="218"/>
      <c r="K329" s="218"/>
      <c r="L329" s="218"/>
      <c r="M329" s="218"/>
      <c r="N329" s="218"/>
      <c r="O329" s="218"/>
      <c r="P329" s="218"/>
      <c r="Q329" s="218"/>
      <c r="R329" s="92"/>
    </row>
    <row r="330" spans="1:18" ht="403.5" x14ac:dyDescent="0.2">
      <c r="A330" s="122">
        <v>219</v>
      </c>
      <c r="B330" s="125" t="s">
        <v>893</v>
      </c>
      <c r="C330" s="126" t="s">
        <v>894</v>
      </c>
      <c r="D330" s="127" t="s">
        <v>91</v>
      </c>
      <c r="E330" s="131">
        <v>3.012</v>
      </c>
      <c r="F330" s="129">
        <v>198.29</v>
      </c>
      <c r="G330" s="129">
        <v>186.59</v>
      </c>
      <c r="H330" s="129">
        <v>11.65</v>
      </c>
      <c r="I330" s="129">
        <v>0.57999999999999996</v>
      </c>
      <c r="J330" s="130">
        <v>597</v>
      </c>
      <c r="K330" s="130">
        <v>562</v>
      </c>
      <c r="L330" s="130">
        <v>35</v>
      </c>
      <c r="M330" s="130">
        <v>2</v>
      </c>
      <c r="N330" s="130">
        <v>16.059999999999999</v>
      </c>
      <c r="O330" s="130">
        <v>48.37</v>
      </c>
      <c r="P330" s="130">
        <v>0.03</v>
      </c>
      <c r="Q330" s="130">
        <v>0.09</v>
      </c>
      <c r="R330" s="92"/>
    </row>
    <row r="331" spans="1:18" ht="96" x14ac:dyDescent="0.2">
      <c r="A331" s="133" t="s">
        <v>350</v>
      </c>
      <c r="B331" s="134" t="s">
        <v>895</v>
      </c>
      <c r="C331" s="135" t="s">
        <v>896</v>
      </c>
      <c r="D331" s="133" t="s">
        <v>217</v>
      </c>
      <c r="E331" s="136" t="s">
        <v>897</v>
      </c>
      <c r="F331" s="137">
        <v>6.62</v>
      </c>
      <c r="G331" s="130"/>
      <c r="H331" s="130"/>
      <c r="I331" s="130"/>
      <c r="J331" s="138">
        <v>279.17</v>
      </c>
      <c r="K331" s="130"/>
      <c r="L331" s="130"/>
      <c r="M331" s="130"/>
      <c r="N331" s="130"/>
      <c r="O331" s="130"/>
      <c r="P331" s="130"/>
      <c r="Q331" s="130"/>
      <c r="R331" s="92"/>
    </row>
    <row r="332" spans="1:18" ht="108" x14ac:dyDescent="0.2">
      <c r="A332" s="133" t="s">
        <v>350</v>
      </c>
      <c r="B332" s="134" t="s">
        <v>898</v>
      </c>
      <c r="C332" s="135" t="s">
        <v>899</v>
      </c>
      <c r="D332" s="133" t="s">
        <v>110</v>
      </c>
      <c r="E332" s="136" t="s">
        <v>900</v>
      </c>
      <c r="F332" s="137">
        <v>6.2</v>
      </c>
      <c r="G332" s="130"/>
      <c r="H332" s="130"/>
      <c r="I332" s="130"/>
      <c r="J332" s="138">
        <v>317.44</v>
      </c>
      <c r="K332" s="130"/>
      <c r="L332" s="130"/>
      <c r="M332" s="130"/>
      <c r="N332" s="130"/>
      <c r="O332" s="130"/>
      <c r="P332" s="130"/>
      <c r="Q332" s="130"/>
      <c r="R332" s="92"/>
    </row>
    <row r="333" spans="1:18" ht="132.75" x14ac:dyDescent="0.2">
      <c r="A333" s="122">
        <v>220</v>
      </c>
      <c r="B333" s="125" t="s">
        <v>901</v>
      </c>
      <c r="C333" s="126" t="s">
        <v>902</v>
      </c>
      <c r="D333" s="127" t="s">
        <v>103</v>
      </c>
      <c r="E333" s="128" t="s">
        <v>903</v>
      </c>
      <c r="F333" s="129" t="s">
        <v>904</v>
      </c>
      <c r="G333" s="130"/>
      <c r="H333" s="130"/>
      <c r="I333" s="130"/>
      <c r="J333" s="130">
        <v>175</v>
      </c>
      <c r="K333" s="130"/>
      <c r="L333" s="130"/>
      <c r="M333" s="130"/>
      <c r="N333" s="130"/>
      <c r="O333" s="130"/>
      <c r="P333" s="130"/>
      <c r="Q333" s="130"/>
      <c r="R333" s="92"/>
    </row>
    <row r="334" spans="1:18" ht="132" x14ac:dyDescent="0.2">
      <c r="A334" s="122">
        <v>221</v>
      </c>
      <c r="B334" s="125" t="s">
        <v>905</v>
      </c>
      <c r="C334" s="126" t="s">
        <v>906</v>
      </c>
      <c r="D334" s="127" t="s">
        <v>109</v>
      </c>
      <c r="E334" s="128" t="s">
        <v>907</v>
      </c>
      <c r="F334" s="129">
        <v>68.349999999999994</v>
      </c>
      <c r="G334" s="130"/>
      <c r="H334" s="130"/>
      <c r="I334" s="130"/>
      <c r="J334" s="130">
        <v>1647</v>
      </c>
      <c r="K334" s="130"/>
      <c r="L334" s="130"/>
      <c r="M334" s="130"/>
      <c r="N334" s="130"/>
      <c r="O334" s="130"/>
      <c r="P334" s="130"/>
      <c r="Q334" s="130"/>
      <c r="R334" s="92"/>
    </row>
    <row r="335" spans="1:18" ht="168" x14ac:dyDescent="0.2">
      <c r="A335" s="122">
        <v>222</v>
      </c>
      <c r="B335" s="125" t="s">
        <v>908</v>
      </c>
      <c r="C335" s="126" t="s">
        <v>909</v>
      </c>
      <c r="D335" s="127" t="s">
        <v>91</v>
      </c>
      <c r="E335" s="131">
        <v>3.012</v>
      </c>
      <c r="F335" s="129">
        <v>2146.63</v>
      </c>
      <c r="G335" s="129">
        <v>176.92</v>
      </c>
      <c r="H335" s="129">
        <v>27.29</v>
      </c>
      <c r="I335" s="130"/>
      <c r="J335" s="130">
        <v>6466</v>
      </c>
      <c r="K335" s="130">
        <v>533</v>
      </c>
      <c r="L335" s="130">
        <v>82</v>
      </c>
      <c r="M335" s="130"/>
      <c r="N335" s="130">
        <v>14.36</v>
      </c>
      <c r="O335" s="130">
        <v>43.25</v>
      </c>
      <c r="P335" s="130"/>
      <c r="Q335" s="130"/>
      <c r="R335" s="92"/>
    </row>
    <row r="336" spans="1:18" ht="161.25" x14ac:dyDescent="0.2">
      <c r="A336" s="122">
        <v>223</v>
      </c>
      <c r="B336" s="125" t="s">
        <v>910</v>
      </c>
      <c r="C336" s="126" t="s">
        <v>911</v>
      </c>
      <c r="D336" s="127" t="s">
        <v>91</v>
      </c>
      <c r="E336" s="128" t="s">
        <v>912</v>
      </c>
      <c r="F336" s="129">
        <v>16284.47</v>
      </c>
      <c r="G336" s="129">
        <v>3658.5</v>
      </c>
      <c r="H336" s="129">
        <v>130.54</v>
      </c>
      <c r="I336" s="129">
        <v>7.19</v>
      </c>
      <c r="J336" s="130">
        <v>49049</v>
      </c>
      <c r="K336" s="130">
        <v>11019</v>
      </c>
      <c r="L336" s="130">
        <v>393</v>
      </c>
      <c r="M336" s="130">
        <v>22</v>
      </c>
      <c r="N336" s="130">
        <v>270</v>
      </c>
      <c r="O336" s="130">
        <v>813.24</v>
      </c>
      <c r="P336" s="130">
        <v>0.46</v>
      </c>
      <c r="Q336" s="130">
        <v>1.39</v>
      </c>
      <c r="R336" s="92"/>
    </row>
    <row r="337" spans="1:18" ht="156" x14ac:dyDescent="0.2">
      <c r="A337" s="133" t="s">
        <v>350</v>
      </c>
      <c r="B337" s="134" t="s">
        <v>913</v>
      </c>
      <c r="C337" s="135" t="s">
        <v>914</v>
      </c>
      <c r="D337" s="133" t="s">
        <v>127</v>
      </c>
      <c r="E337" s="136" t="s">
        <v>915</v>
      </c>
      <c r="F337" s="137">
        <v>130.22</v>
      </c>
      <c r="G337" s="130"/>
      <c r="H337" s="130"/>
      <c r="I337" s="130"/>
      <c r="J337" s="138">
        <v>41188.589999999997</v>
      </c>
      <c r="K337" s="130"/>
      <c r="L337" s="130"/>
      <c r="M337" s="130"/>
      <c r="N337" s="130"/>
      <c r="O337" s="130"/>
      <c r="P337" s="130"/>
      <c r="Q337" s="130"/>
      <c r="R337" s="92"/>
    </row>
    <row r="338" spans="1:18" ht="173.25" x14ac:dyDescent="0.2">
      <c r="A338" s="122">
        <v>224</v>
      </c>
      <c r="B338" s="125" t="s">
        <v>910</v>
      </c>
      <c r="C338" s="126" t="s">
        <v>916</v>
      </c>
      <c r="D338" s="127" t="s">
        <v>91</v>
      </c>
      <c r="E338" s="128" t="s">
        <v>917</v>
      </c>
      <c r="F338" s="129">
        <v>16284.47</v>
      </c>
      <c r="G338" s="129">
        <v>3658.5</v>
      </c>
      <c r="H338" s="129">
        <v>130.54</v>
      </c>
      <c r="I338" s="129">
        <v>7.19</v>
      </c>
      <c r="J338" s="130">
        <v>2882</v>
      </c>
      <c r="K338" s="130">
        <v>648</v>
      </c>
      <c r="L338" s="130">
        <v>23</v>
      </c>
      <c r="M338" s="130">
        <v>1</v>
      </c>
      <c r="N338" s="130">
        <v>270</v>
      </c>
      <c r="O338" s="130">
        <v>47.79</v>
      </c>
      <c r="P338" s="130">
        <v>0.46</v>
      </c>
      <c r="Q338" s="130">
        <v>0.08</v>
      </c>
      <c r="R338" s="92"/>
    </row>
    <row r="339" spans="1:18" ht="156" x14ac:dyDescent="0.2">
      <c r="A339" s="133" t="s">
        <v>350</v>
      </c>
      <c r="B339" s="134" t="s">
        <v>913</v>
      </c>
      <c r="C339" s="135" t="s">
        <v>914</v>
      </c>
      <c r="D339" s="133" t="s">
        <v>127</v>
      </c>
      <c r="E339" s="136" t="s">
        <v>918</v>
      </c>
      <c r="F339" s="137">
        <v>130.22</v>
      </c>
      <c r="G339" s="130"/>
      <c r="H339" s="130"/>
      <c r="I339" s="130"/>
      <c r="J339" s="138">
        <v>2420.79</v>
      </c>
      <c r="K339" s="130"/>
      <c r="L339" s="130"/>
      <c r="M339" s="130"/>
      <c r="N339" s="130"/>
      <c r="O339" s="130"/>
      <c r="P339" s="130"/>
      <c r="Q339" s="130"/>
      <c r="R339" s="92"/>
    </row>
    <row r="340" spans="1:18" ht="108" x14ac:dyDescent="0.2">
      <c r="A340" s="122">
        <v>225</v>
      </c>
      <c r="B340" s="125" t="s">
        <v>919</v>
      </c>
      <c r="C340" s="126" t="s">
        <v>920</v>
      </c>
      <c r="D340" s="127" t="s">
        <v>127</v>
      </c>
      <c r="E340" s="128" t="s">
        <v>921</v>
      </c>
      <c r="F340" s="129">
        <v>81.819999999999993</v>
      </c>
      <c r="G340" s="130"/>
      <c r="H340" s="130"/>
      <c r="I340" s="130"/>
      <c r="J340" s="130">
        <v>27402</v>
      </c>
      <c r="K340" s="130"/>
      <c r="L340" s="130"/>
      <c r="M340" s="130"/>
      <c r="N340" s="130"/>
      <c r="O340" s="130"/>
      <c r="P340" s="130"/>
      <c r="Q340" s="130"/>
      <c r="R340" s="92"/>
    </row>
    <row r="341" spans="1:18" ht="15" x14ac:dyDescent="0.2">
      <c r="A341" s="267" t="s">
        <v>205</v>
      </c>
      <c r="B341" s="268"/>
      <c r="C341" s="268"/>
      <c r="D341" s="268"/>
      <c r="E341" s="268"/>
      <c r="F341" s="268"/>
      <c r="G341" s="268"/>
      <c r="H341" s="268"/>
      <c r="I341" s="268"/>
      <c r="J341" s="268"/>
      <c r="K341" s="268"/>
      <c r="L341" s="268"/>
      <c r="M341" s="268"/>
      <c r="N341" s="268"/>
      <c r="O341" s="268"/>
      <c r="P341" s="268"/>
      <c r="Q341" s="268"/>
      <c r="R341" s="92"/>
    </row>
    <row r="342" spans="1:18" ht="144" x14ac:dyDescent="0.2">
      <c r="A342" s="122">
        <v>226</v>
      </c>
      <c r="B342" s="125" t="s">
        <v>115</v>
      </c>
      <c r="C342" s="126" t="s">
        <v>160</v>
      </c>
      <c r="D342" s="127" t="s">
        <v>101</v>
      </c>
      <c r="E342" s="128" t="s">
        <v>922</v>
      </c>
      <c r="F342" s="129">
        <v>1692.46</v>
      </c>
      <c r="G342" s="129">
        <v>1692.46</v>
      </c>
      <c r="H342" s="130"/>
      <c r="I342" s="130"/>
      <c r="J342" s="130">
        <v>626</v>
      </c>
      <c r="K342" s="130">
        <v>626</v>
      </c>
      <c r="L342" s="130"/>
      <c r="M342" s="130"/>
      <c r="N342" s="130">
        <v>154</v>
      </c>
      <c r="O342" s="130">
        <v>56.98</v>
      </c>
      <c r="P342" s="130"/>
      <c r="Q342" s="130"/>
      <c r="R342" s="92"/>
    </row>
    <row r="343" spans="1:18" ht="38.25" x14ac:dyDescent="0.2">
      <c r="A343" s="122">
        <v>227</v>
      </c>
      <c r="B343" s="125" t="s">
        <v>923</v>
      </c>
      <c r="C343" s="126" t="s">
        <v>924</v>
      </c>
      <c r="D343" s="127" t="s">
        <v>91</v>
      </c>
      <c r="E343" s="128" t="s">
        <v>925</v>
      </c>
      <c r="F343" s="129">
        <v>835.84</v>
      </c>
      <c r="G343" s="129">
        <v>90.94</v>
      </c>
      <c r="H343" s="129">
        <v>93.47</v>
      </c>
      <c r="I343" s="129">
        <v>13.75</v>
      </c>
      <c r="J343" s="130">
        <v>687</v>
      </c>
      <c r="K343" s="130">
        <v>75</v>
      </c>
      <c r="L343" s="130">
        <v>77</v>
      </c>
      <c r="M343" s="130">
        <v>11</v>
      </c>
      <c r="N343" s="130">
        <v>7.7</v>
      </c>
      <c r="O343" s="130">
        <v>6.33</v>
      </c>
      <c r="P343" s="130">
        <v>0.88</v>
      </c>
      <c r="Q343" s="130">
        <v>0.72</v>
      </c>
      <c r="R343" s="92"/>
    </row>
    <row r="344" spans="1:18" ht="84" x14ac:dyDescent="0.2">
      <c r="A344" s="122">
        <v>228</v>
      </c>
      <c r="B344" s="125" t="s">
        <v>926</v>
      </c>
      <c r="C344" s="126" t="s">
        <v>927</v>
      </c>
      <c r="D344" s="127" t="s">
        <v>344</v>
      </c>
      <c r="E344" s="128" t="s">
        <v>928</v>
      </c>
      <c r="F344" s="129">
        <v>276.85000000000002</v>
      </c>
      <c r="G344" s="129">
        <v>46.55</v>
      </c>
      <c r="H344" s="129">
        <v>65.150000000000006</v>
      </c>
      <c r="I344" s="129">
        <v>8.59</v>
      </c>
      <c r="J344" s="130">
        <v>6838</v>
      </c>
      <c r="K344" s="130">
        <v>1150</v>
      </c>
      <c r="L344" s="130">
        <v>1609</v>
      </c>
      <c r="M344" s="130">
        <v>212</v>
      </c>
      <c r="N344" s="130">
        <v>3.73</v>
      </c>
      <c r="O344" s="130">
        <v>92.13</v>
      </c>
      <c r="P344" s="130">
        <v>0.55000000000000004</v>
      </c>
      <c r="Q344" s="130">
        <v>13.59</v>
      </c>
      <c r="R344" s="92"/>
    </row>
    <row r="345" spans="1:18" ht="120.75" x14ac:dyDescent="0.2">
      <c r="A345" s="122">
        <v>229</v>
      </c>
      <c r="B345" s="125" t="s">
        <v>769</v>
      </c>
      <c r="C345" s="126" t="s">
        <v>929</v>
      </c>
      <c r="D345" s="127" t="s">
        <v>91</v>
      </c>
      <c r="E345" s="128" t="s">
        <v>925</v>
      </c>
      <c r="F345" s="129">
        <v>472.68</v>
      </c>
      <c r="G345" s="129">
        <v>358.44</v>
      </c>
      <c r="H345" s="129">
        <v>114.24</v>
      </c>
      <c r="I345" s="129">
        <v>2.81</v>
      </c>
      <c r="J345" s="130">
        <v>389</v>
      </c>
      <c r="K345" s="130">
        <v>295</v>
      </c>
      <c r="L345" s="130">
        <v>94</v>
      </c>
      <c r="M345" s="130">
        <v>2</v>
      </c>
      <c r="N345" s="130">
        <v>28.38</v>
      </c>
      <c r="O345" s="130">
        <v>23.33</v>
      </c>
      <c r="P345" s="130">
        <v>0.18</v>
      </c>
      <c r="Q345" s="130">
        <v>0.15</v>
      </c>
      <c r="R345" s="92"/>
    </row>
    <row r="346" spans="1:18" ht="168" x14ac:dyDescent="0.2">
      <c r="A346" s="133" t="s">
        <v>350</v>
      </c>
      <c r="B346" s="134" t="s">
        <v>772</v>
      </c>
      <c r="C346" s="135" t="s">
        <v>773</v>
      </c>
      <c r="D346" s="133" t="s">
        <v>103</v>
      </c>
      <c r="E346" s="136" t="s">
        <v>930</v>
      </c>
      <c r="F346" s="137">
        <v>542.4</v>
      </c>
      <c r="G346" s="130"/>
      <c r="H346" s="130"/>
      <c r="I346" s="130"/>
      <c r="J346" s="138">
        <v>1837.11</v>
      </c>
      <c r="K346" s="130"/>
      <c r="L346" s="130"/>
      <c r="M346" s="130"/>
      <c r="N346" s="130"/>
      <c r="O346" s="130"/>
      <c r="P346" s="130"/>
      <c r="Q346" s="130"/>
      <c r="R346" s="92"/>
    </row>
    <row r="347" spans="1:18" ht="84.75" x14ac:dyDescent="0.2">
      <c r="A347" s="122">
        <v>230</v>
      </c>
      <c r="B347" s="125" t="s">
        <v>775</v>
      </c>
      <c r="C347" s="126" t="s">
        <v>776</v>
      </c>
      <c r="D347" s="127" t="s">
        <v>103</v>
      </c>
      <c r="E347" s="128" t="s">
        <v>931</v>
      </c>
      <c r="F347" s="129" t="s">
        <v>778</v>
      </c>
      <c r="G347" s="130"/>
      <c r="H347" s="130"/>
      <c r="I347" s="130"/>
      <c r="J347" s="130">
        <v>4028</v>
      </c>
      <c r="K347" s="130"/>
      <c r="L347" s="130"/>
      <c r="M347" s="130"/>
      <c r="N347" s="130"/>
      <c r="O347" s="130"/>
      <c r="P347" s="130"/>
      <c r="Q347" s="130"/>
      <c r="R347" s="92"/>
    </row>
    <row r="348" spans="1:18" ht="111" x14ac:dyDescent="0.2">
      <c r="A348" s="122">
        <v>231</v>
      </c>
      <c r="B348" s="125" t="s">
        <v>128</v>
      </c>
      <c r="C348" s="126" t="s">
        <v>932</v>
      </c>
      <c r="D348" s="127" t="s">
        <v>348</v>
      </c>
      <c r="E348" s="128" t="s">
        <v>933</v>
      </c>
      <c r="F348" s="129">
        <v>9627.5300000000007</v>
      </c>
      <c r="G348" s="129">
        <v>1978.2</v>
      </c>
      <c r="H348" s="129">
        <v>4648.3500000000004</v>
      </c>
      <c r="I348" s="129">
        <v>327.60000000000002</v>
      </c>
      <c r="J348" s="130">
        <v>597</v>
      </c>
      <c r="K348" s="130">
        <v>123</v>
      </c>
      <c r="L348" s="130">
        <v>288</v>
      </c>
      <c r="M348" s="130">
        <v>20</v>
      </c>
      <c r="N348" s="130">
        <v>180</v>
      </c>
      <c r="O348" s="130">
        <v>11.16</v>
      </c>
      <c r="P348" s="130">
        <v>18</v>
      </c>
      <c r="Q348" s="130">
        <v>1.1200000000000001</v>
      </c>
      <c r="R348" s="92"/>
    </row>
    <row r="349" spans="1:18" ht="120" x14ac:dyDescent="0.2">
      <c r="A349" s="133" t="s">
        <v>350</v>
      </c>
      <c r="B349" s="134" t="s">
        <v>394</v>
      </c>
      <c r="C349" s="135" t="s">
        <v>395</v>
      </c>
      <c r="D349" s="133" t="s">
        <v>103</v>
      </c>
      <c r="E349" s="136" t="s">
        <v>934</v>
      </c>
      <c r="F349" s="137">
        <v>542.67999999999995</v>
      </c>
      <c r="G349" s="130"/>
      <c r="H349" s="130"/>
      <c r="I349" s="130"/>
      <c r="J349" s="138">
        <v>3431.91</v>
      </c>
      <c r="K349" s="130"/>
      <c r="L349" s="130"/>
      <c r="M349" s="130"/>
      <c r="N349" s="130"/>
      <c r="O349" s="130"/>
      <c r="P349" s="130"/>
      <c r="Q349" s="130"/>
      <c r="R349" s="92"/>
    </row>
    <row r="350" spans="1:18" ht="48" x14ac:dyDescent="0.2">
      <c r="A350" s="122">
        <v>232</v>
      </c>
      <c r="B350" s="125" t="s">
        <v>761</v>
      </c>
      <c r="C350" s="126" t="s">
        <v>762</v>
      </c>
      <c r="D350" s="127" t="s">
        <v>103</v>
      </c>
      <c r="E350" s="131">
        <v>6.3</v>
      </c>
      <c r="F350" s="129">
        <v>563.16</v>
      </c>
      <c r="G350" s="130"/>
      <c r="H350" s="130"/>
      <c r="I350" s="130"/>
      <c r="J350" s="130">
        <v>3548</v>
      </c>
      <c r="K350" s="130"/>
      <c r="L350" s="130"/>
      <c r="M350" s="130"/>
      <c r="N350" s="130"/>
      <c r="O350" s="130"/>
      <c r="P350" s="130"/>
      <c r="Q350" s="130"/>
      <c r="R350" s="92"/>
    </row>
    <row r="351" spans="1:18" x14ac:dyDescent="0.2">
      <c r="A351" s="265" t="s">
        <v>935</v>
      </c>
      <c r="B351" s="218"/>
      <c r="C351" s="218"/>
      <c r="D351" s="218"/>
      <c r="E351" s="218"/>
      <c r="F351" s="218"/>
      <c r="G351" s="218"/>
      <c r="H351" s="218"/>
      <c r="I351" s="218"/>
      <c r="J351" s="132">
        <v>131800</v>
      </c>
      <c r="K351" s="130"/>
      <c r="L351" s="130"/>
      <c r="M351" s="130"/>
      <c r="N351" s="130"/>
      <c r="O351" s="132">
        <v>1142.58</v>
      </c>
      <c r="P351" s="130"/>
      <c r="Q351" s="132">
        <v>17.14</v>
      </c>
      <c r="R351" s="92"/>
    </row>
    <row r="352" spans="1:18" x14ac:dyDescent="0.2">
      <c r="A352" s="269" t="s">
        <v>40</v>
      </c>
      <c r="B352" s="219"/>
      <c r="C352" s="219"/>
      <c r="D352" s="219"/>
      <c r="E352" s="219"/>
      <c r="F352" s="219"/>
      <c r="G352" s="219"/>
      <c r="H352" s="219"/>
      <c r="I352" s="219"/>
      <c r="J352" s="219"/>
      <c r="K352" s="219"/>
      <c r="L352" s="219"/>
      <c r="M352" s="219"/>
      <c r="N352" s="219"/>
      <c r="O352" s="219"/>
      <c r="P352" s="219"/>
      <c r="Q352" s="219"/>
      <c r="R352" s="92"/>
    </row>
    <row r="353" spans="1:18" x14ac:dyDescent="0.2">
      <c r="A353" s="264" t="s">
        <v>6</v>
      </c>
      <c r="B353" s="218"/>
      <c r="C353" s="218"/>
      <c r="D353" s="218"/>
      <c r="E353" s="218"/>
      <c r="F353" s="218"/>
      <c r="G353" s="218"/>
      <c r="H353" s="218"/>
      <c r="I353" s="218"/>
      <c r="J353" s="129">
        <v>2771758</v>
      </c>
      <c r="K353" s="129">
        <v>71850</v>
      </c>
      <c r="L353" s="129">
        <v>42769</v>
      </c>
      <c r="M353" s="129">
        <v>3515</v>
      </c>
      <c r="N353" s="130"/>
      <c r="O353" s="129">
        <v>5700.2</v>
      </c>
      <c r="P353" s="130"/>
      <c r="Q353" s="129">
        <v>219.81</v>
      </c>
      <c r="R353" s="92"/>
    </row>
    <row r="354" spans="1:18" x14ac:dyDescent="0.2">
      <c r="A354" s="264" t="s">
        <v>111</v>
      </c>
      <c r="B354" s="218"/>
      <c r="C354" s="218"/>
      <c r="D354" s="218"/>
      <c r="E354" s="218"/>
      <c r="F354" s="218"/>
      <c r="G354" s="218"/>
      <c r="H354" s="218"/>
      <c r="I354" s="218"/>
      <c r="J354" s="129">
        <v>2778296</v>
      </c>
      <c r="K354" s="129">
        <v>74939</v>
      </c>
      <c r="L354" s="129">
        <v>42919</v>
      </c>
      <c r="M354" s="129">
        <v>3665</v>
      </c>
      <c r="N354" s="130"/>
      <c r="O354" s="129">
        <v>5700.2</v>
      </c>
      <c r="P354" s="130"/>
      <c r="Q354" s="129">
        <v>219.81</v>
      </c>
      <c r="R354" s="92"/>
    </row>
    <row r="355" spans="1:18" x14ac:dyDescent="0.2">
      <c r="A355" s="264" t="s">
        <v>27</v>
      </c>
      <c r="B355" s="218"/>
      <c r="C355" s="218"/>
      <c r="D355" s="218"/>
      <c r="E355" s="218"/>
      <c r="F355" s="218"/>
      <c r="G355" s="218"/>
      <c r="H355" s="218"/>
      <c r="I355" s="218"/>
      <c r="J355" s="130"/>
      <c r="K355" s="130"/>
      <c r="L355" s="130"/>
      <c r="M355" s="130"/>
      <c r="N355" s="130"/>
      <c r="O355" s="130"/>
      <c r="P355" s="130"/>
      <c r="Q355" s="130"/>
      <c r="R355" s="92"/>
    </row>
    <row r="356" spans="1:18" x14ac:dyDescent="0.2">
      <c r="A356" s="264" t="s">
        <v>936</v>
      </c>
      <c r="B356" s="218"/>
      <c r="C356" s="218"/>
      <c r="D356" s="218"/>
      <c r="E356" s="218"/>
      <c r="F356" s="218"/>
      <c r="G356" s="218"/>
      <c r="H356" s="218"/>
      <c r="I356" s="218"/>
      <c r="J356" s="129">
        <v>3239</v>
      </c>
      <c r="K356" s="129">
        <v>3090</v>
      </c>
      <c r="L356" s="129">
        <v>151</v>
      </c>
      <c r="M356" s="129">
        <v>151</v>
      </c>
      <c r="N356" s="130"/>
      <c r="O356" s="130"/>
      <c r="P356" s="130"/>
      <c r="Q356" s="130"/>
      <c r="R356" s="92"/>
    </row>
    <row r="357" spans="1:18" x14ac:dyDescent="0.2">
      <c r="A357" s="264" t="s">
        <v>937</v>
      </c>
      <c r="B357" s="218"/>
      <c r="C357" s="218"/>
      <c r="D357" s="218"/>
      <c r="E357" s="218"/>
      <c r="F357" s="218"/>
      <c r="G357" s="218"/>
      <c r="H357" s="218"/>
      <c r="I357" s="218"/>
      <c r="J357" s="129">
        <v>3299</v>
      </c>
      <c r="K357" s="130"/>
      <c r="L357" s="130"/>
      <c r="M357" s="130"/>
      <c r="N357" s="130"/>
      <c r="O357" s="130"/>
      <c r="P357" s="130"/>
      <c r="Q357" s="130"/>
      <c r="R357" s="92"/>
    </row>
    <row r="358" spans="1:18" x14ac:dyDescent="0.2">
      <c r="A358" s="264" t="s">
        <v>7</v>
      </c>
      <c r="B358" s="218"/>
      <c r="C358" s="218"/>
      <c r="D358" s="218"/>
      <c r="E358" s="218"/>
      <c r="F358" s="218"/>
      <c r="G358" s="218"/>
      <c r="H358" s="218"/>
      <c r="I358" s="218"/>
      <c r="J358" s="129">
        <v>87150</v>
      </c>
      <c r="K358" s="130"/>
      <c r="L358" s="130"/>
      <c r="M358" s="130"/>
      <c r="N358" s="130"/>
      <c r="O358" s="130"/>
      <c r="P358" s="130"/>
      <c r="Q358" s="130"/>
      <c r="R358" s="92"/>
    </row>
    <row r="359" spans="1:18" x14ac:dyDescent="0.2">
      <c r="A359" s="264" t="s">
        <v>27</v>
      </c>
      <c r="B359" s="218"/>
      <c r="C359" s="218"/>
      <c r="D359" s="218"/>
      <c r="E359" s="218"/>
      <c r="F359" s="218"/>
      <c r="G359" s="218"/>
      <c r="H359" s="218"/>
      <c r="I359" s="218"/>
      <c r="J359" s="130"/>
      <c r="K359" s="130"/>
      <c r="L359" s="130"/>
      <c r="M359" s="130"/>
      <c r="N359" s="130"/>
      <c r="O359" s="130"/>
      <c r="P359" s="130"/>
      <c r="Q359" s="130"/>
      <c r="R359" s="92"/>
    </row>
    <row r="360" spans="1:18" x14ac:dyDescent="0.2">
      <c r="A360" s="264" t="s">
        <v>938</v>
      </c>
      <c r="B360" s="218"/>
      <c r="C360" s="218"/>
      <c r="D360" s="218"/>
      <c r="E360" s="218"/>
      <c r="F360" s="218"/>
      <c r="G360" s="218"/>
      <c r="H360" s="218"/>
      <c r="I360" s="218"/>
      <c r="J360" s="129">
        <v>44</v>
      </c>
      <c r="K360" s="130"/>
      <c r="L360" s="130"/>
      <c r="M360" s="130"/>
      <c r="N360" s="130"/>
      <c r="O360" s="130"/>
      <c r="P360" s="130"/>
      <c r="Q360" s="130"/>
      <c r="R360" s="92"/>
    </row>
    <row r="361" spans="1:18" x14ac:dyDescent="0.2">
      <c r="A361" s="264" t="s">
        <v>939</v>
      </c>
      <c r="B361" s="218"/>
      <c r="C361" s="218"/>
      <c r="D361" s="218"/>
      <c r="E361" s="218"/>
      <c r="F361" s="218"/>
      <c r="G361" s="218"/>
      <c r="H361" s="218"/>
      <c r="I361" s="218"/>
      <c r="J361" s="129">
        <v>707</v>
      </c>
      <c r="K361" s="130"/>
      <c r="L361" s="130"/>
      <c r="M361" s="130"/>
      <c r="N361" s="130"/>
      <c r="O361" s="130"/>
      <c r="P361" s="130"/>
      <c r="Q361" s="130"/>
      <c r="R361" s="92"/>
    </row>
    <row r="362" spans="1:18" x14ac:dyDescent="0.2">
      <c r="A362" s="264" t="s">
        <v>940</v>
      </c>
      <c r="B362" s="218"/>
      <c r="C362" s="218"/>
      <c r="D362" s="218"/>
      <c r="E362" s="218"/>
      <c r="F362" s="218"/>
      <c r="G362" s="218"/>
      <c r="H362" s="218"/>
      <c r="I362" s="218"/>
      <c r="J362" s="129">
        <v>810</v>
      </c>
      <c r="K362" s="130"/>
      <c r="L362" s="130"/>
      <c r="M362" s="130"/>
      <c r="N362" s="130"/>
      <c r="O362" s="130"/>
      <c r="P362" s="130"/>
      <c r="Q362" s="130"/>
      <c r="R362" s="92"/>
    </row>
    <row r="363" spans="1:18" x14ac:dyDescent="0.2">
      <c r="A363" s="264" t="s">
        <v>941</v>
      </c>
      <c r="B363" s="218"/>
      <c r="C363" s="218"/>
      <c r="D363" s="218"/>
      <c r="E363" s="218"/>
      <c r="F363" s="218"/>
      <c r="G363" s="218"/>
      <c r="H363" s="218"/>
      <c r="I363" s="218"/>
      <c r="J363" s="129">
        <v>724</v>
      </c>
      <c r="K363" s="130"/>
      <c r="L363" s="130"/>
      <c r="M363" s="130"/>
      <c r="N363" s="130"/>
      <c r="O363" s="130"/>
      <c r="P363" s="130"/>
      <c r="Q363" s="130"/>
      <c r="R363" s="92"/>
    </row>
    <row r="364" spans="1:18" x14ac:dyDescent="0.2">
      <c r="A364" s="264" t="s">
        <v>942</v>
      </c>
      <c r="B364" s="218"/>
      <c r="C364" s="218"/>
      <c r="D364" s="218"/>
      <c r="E364" s="218"/>
      <c r="F364" s="218"/>
      <c r="G364" s="218"/>
      <c r="H364" s="218"/>
      <c r="I364" s="218"/>
      <c r="J364" s="129">
        <v>19</v>
      </c>
      <c r="K364" s="130"/>
      <c r="L364" s="130"/>
      <c r="M364" s="130"/>
      <c r="N364" s="130"/>
      <c r="O364" s="130"/>
      <c r="P364" s="130"/>
      <c r="Q364" s="130"/>
      <c r="R364" s="92"/>
    </row>
    <row r="365" spans="1:18" x14ac:dyDescent="0.2">
      <c r="A365" s="264" t="s">
        <v>943</v>
      </c>
      <c r="B365" s="218"/>
      <c r="C365" s="218"/>
      <c r="D365" s="218"/>
      <c r="E365" s="218"/>
      <c r="F365" s="218"/>
      <c r="G365" s="218"/>
      <c r="H365" s="218"/>
      <c r="I365" s="218"/>
      <c r="J365" s="129">
        <v>10505</v>
      </c>
      <c r="K365" s="130"/>
      <c r="L365" s="130"/>
      <c r="M365" s="130"/>
      <c r="N365" s="130"/>
      <c r="O365" s="130"/>
      <c r="P365" s="130"/>
      <c r="Q365" s="130"/>
      <c r="R365" s="92"/>
    </row>
    <row r="366" spans="1:18" x14ac:dyDescent="0.2">
      <c r="A366" s="264" t="s">
        <v>944</v>
      </c>
      <c r="B366" s="218"/>
      <c r="C366" s="218"/>
      <c r="D366" s="218"/>
      <c r="E366" s="218"/>
      <c r="F366" s="218"/>
      <c r="G366" s="218"/>
      <c r="H366" s="218"/>
      <c r="I366" s="218"/>
      <c r="J366" s="129">
        <v>36599</v>
      </c>
      <c r="K366" s="130"/>
      <c r="L366" s="130"/>
      <c r="M366" s="130"/>
      <c r="N366" s="130"/>
      <c r="O366" s="130"/>
      <c r="P366" s="130"/>
      <c r="Q366" s="130"/>
      <c r="R366" s="92"/>
    </row>
    <row r="367" spans="1:18" x14ac:dyDescent="0.2">
      <c r="A367" s="264" t="s">
        <v>945</v>
      </c>
      <c r="B367" s="218"/>
      <c r="C367" s="218"/>
      <c r="D367" s="218"/>
      <c r="E367" s="218"/>
      <c r="F367" s="218"/>
      <c r="G367" s="218"/>
      <c r="H367" s="218"/>
      <c r="I367" s="218"/>
      <c r="J367" s="129">
        <v>1351</v>
      </c>
      <c r="K367" s="130"/>
      <c r="L367" s="130"/>
      <c r="M367" s="130"/>
      <c r="N367" s="130"/>
      <c r="O367" s="130"/>
      <c r="P367" s="130"/>
      <c r="Q367" s="130"/>
      <c r="R367" s="92"/>
    </row>
    <row r="368" spans="1:18" x14ac:dyDescent="0.2">
      <c r="A368" s="264" t="s">
        <v>946</v>
      </c>
      <c r="B368" s="218"/>
      <c r="C368" s="218"/>
      <c r="D368" s="218"/>
      <c r="E368" s="218"/>
      <c r="F368" s="218"/>
      <c r="G368" s="218"/>
      <c r="H368" s="218"/>
      <c r="I368" s="218"/>
      <c r="J368" s="129">
        <v>4722</v>
      </c>
      <c r="K368" s="130"/>
      <c r="L368" s="130"/>
      <c r="M368" s="130"/>
      <c r="N368" s="130"/>
      <c r="O368" s="130"/>
      <c r="P368" s="130"/>
      <c r="Q368" s="130"/>
      <c r="R368" s="92"/>
    </row>
    <row r="369" spans="1:18" x14ac:dyDescent="0.2">
      <c r="A369" s="264" t="s">
        <v>947</v>
      </c>
      <c r="B369" s="218"/>
      <c r="C369" s="218"/>
      <c r="D369" s="218"/>
      <c r="E369" s="218"/>
      <c r="F369" s="218"/>
      <c r="G369" s="218"/>
      <c r="H369" s="218"/>
      <c r="I369" s="218"/>
      <c r="J369" s="129">
        <v>2665</v>
      </c>
      <c r="K369" s="130"/>
      <c r="L369" s="130"/>
      <c r="M369" s="130"/>
      <c r="N369" s="130"/>
      <c r="O369" s="130"/>
      <c r="P369" s="130"/>
      <c r="Q369" s="130"/>
      <c r="R369" s="92"/>
    </row>
    <row r="370" spans="1:18" x14ac:dyDescent="0.2">
      <c r="A370" s="264" t="s">
        <v>948</v>
      </c>
      <c r="B370" s="218"/>
      <c r="C370" s="218"/>
      <c r="D370" s="218"/>
      <c r="E370" s="218"/>
      <c r="F370" s="218"/>
      <c r="G370" s="218"/>
      <c r="H370" s="218"/>
      <c r="I370" s="218"/>
      <c r="J370" s="129">
        <v>18265</v>
      </c>
      <c r="K370" s="130"/>
      <c r="L370" s="130"/>
      <c r="M370" s="130"/>
      <c r="N370" s="130"/>
      <c r="O370" s="130"/>
      <c r="P370" s="130"/>
      <c r="Q370" s="130"/>
      <c r="R370" s="92"/>
    </row>
    <row r="371" spans="1:18" x14ac:dyDescent="0.2">
      <c r="A371" s="264" t="s">
        <v>949</v>
      </c>
      <c r="B371" s="218"/>
      <c r="C371" s="218"/>
      <c r="D371" s="218"/>
      <c r="E371" s="218"/>
      <c r="F371" s="218"/>
      <c r="G371" s="218"/>
      <c r="H371" s="218"/>
      <c r="I371" s="218"/>
      <c r="J371" s="129">
        <v>6855</v>
      </c>
      <c r="K371" s="130"/>
      <c r="L371" s="130"/>
      <c r="M371" s="130"/>
      <c r="N371" s="130"/>
      <c r="O371" s="130"/>
      <c r="P371" s="130"/>
      <c r="Q371" s="130"/>
      <c r="R371" s="92"/>
    </row>
    <row r="372" spans="1:18" x14ac:dyDescent="0.2">
      <c r="A372" s="264" t="s">
        <v>950</v>
      </c>
      <c r="B372" s="218"/>
      <c r="C372" s="218"/>
      <c r="D372" s="218"/>
      <c r="E372" s="218"/>
      <c r="F372" s="218"/>
      <c r="G372" s="218"/>
      <c r="H372" s="218"/>
      <c r="I372" s="218"/>
      <c r="J372" s="129">
        <v>3884</v>
      </c>
      <c r="K372" s="130"/>
      <c r="L372" s="130"/>
      <c r="M372" s="130"/>
      <c r="N372" s="130"/>
      <c r="O372" s="130"/>
      <c r="P372" s="130"/>
      <c r="Q372" s="130"/>
      <c r="R372" s="92"/>
    </row>
    <row r="373" spans="1:18" x14ac:dyDescent="0.2">
      <c r="A373" s="264" t="s">
        <v>8</v>
      </c>
      <c r="B373" s="218"/>
      <c r="C373" s="218"/>
      <c r="D373" s="218"/>
      <c r="E373" s="218"/>
      <c r="F373" s="218"/>
      <c r="G373" s="218"/>
      <c r="H373" s="218"/>
      <c r="I373" s="218"/>
      <c r="J373" s="129">
        <v>52019</v>
      </c>
      <c r="K373" s="130"/>
      <c r="L373" s="130"/>
      <c r="M373" s="130"/>
      <c r="N373" s="130"/>
      <c r="O373" s="130"/>
      <c r="P373" s="130"/>
      <c r="Q373" s="130"/>
      <c r="R373" s="92"/>
    </row>
    <row r="374" spans="1:18" x14ac:dyDescent="0.2">
      <c r="A374" s="264" t="s">
        <v>27</v>
      </c>
      <c r="B374" s="218"/>
      <c r="C374" s="218"/>
      <c r="D374" s="218"/>
      <c r="E374" s="218"/>
      <c r="F374" s="218"/>
      <c r="G374" s="218"/>
      <c r="H374" s="218"/>
      <c r="I374" s="218"/>
      <c r="J374" s="130"/>
      <c r="K374" s="130"/>
      <c r="L374" s="130"/>
      <c r="M374" s="130"/>
      <c r="N374" s="130"/>
      <c r="O374" s="130"/>
      <c r="P374" s="130"/>
      <c r="Q374" s="130"/>
      <c r="R374" s="92"/>
    </row>
    <row r="375" spans="1:18" x14ac:dyDescent="0.2">
      <c r="A375" s="264" t="s">
        <v>951</v>
      </c>
      <c r="B375" s="218"/>
      <c r="C375" s="218"/>
      <c r="D375" s="218"/>
      <c r="E375" s="218"/>
      <c r="F375" s="218"/>
      <c r="G375" s="218"/>
      <c r="H375" s="218"/>
      <c r="I375" s="218"/>
      <c r="J375" s="129">
        <v>397</v>
      </c>
      <c r="K375" s="130"/>
      <c r="L375" s="130"/>
      <c r="M375" s="130"/>
      <c r="N375" s="130"/>
      <c r="O375" s="130"/>
      <c r="P375" s="130"/>
      <c r="Q375" s="130"/>
      <c r="R375" s="92"/>
    </row>
    <row r="376" spans="1:18" x14ac:dyDescent="0.2">
      <c r="A376" s="264" t="s">
        <v>952</v>
      </c>
      <c r="B376" s="218"/>
      <c r="C376" s="218"/>
      <c r="D376" s="218"/>
      <c r="E376" s="218"/>
      <c r="F376" s="218"/>
      <c r="G376" s="218"/>
      <c r="H376" s="218"/>
      <c r="I376" s="218"/>
      <c r="J376" s="129">
        <v>39</v>
      </c>
      <c r="K376" s="130"/>
      <c r="L376" s="130"/>
      <c r="M376" s="130"/>
      <c r="N376" s="130"/>
      <c r="O376" s="130"/>
      <c r="P376" s="130"/>
      <c r="Q376" s="130"/>
      <c r="R376" s="92"/>
    </row>
    <row r="377" spans="1:18" x14ac:dyDescent="0.2">
      <c r="A377" s="264" t="s">
        <v>953</v>
      </c>
      <c r="B377" s="218"/>
      <c r="C377" s="218"/>
      <c r="D377" s="218"/>
      <c r="E377" s="218"/>
      <c r="F377" s="218"/>
      <c r="G377" s="218"/>
      <c r="H377" s="218"/>
      <c r="I377" s="218"/>
      <c r="J377" s="129">
        <v>17649</v>
      </c>
      <c r="K377" s="130"/>
      <c r="L377" s="130"/>
      <c r="M377" s="130"/>
      <c r="N377" s="130"/>
      <c r="O377" s="130"/>
      <c r="P377" s="130"/>
      <c r="Q377" s="130"/>
      <c r="R377" s="92"/>
    </row>
    <row r="378" spans="1:18" x14ac:dyDescent="0.2">
      <c r="A378" s="264" t="s">
        <v>954</v>
      </c>
      <c r="B378" s="218"/>
      <c r="C378" s="218"/>
      <c r="D378" s="218"/>
      <c r="E378" s="218"/>
      <c r="F378" s="218"/>
      <c r="G378" s="218"/>
      <c r="H378" s="218"/>
      <c r="I378" s="218"/>
      <c r="J378" s="129">
        <v>2521</v>
      </c>
      <c r="K378" s="130"/>
      <c r="L378" s="130"/>
      <c r="M378" s="130"/>
      <c r="N378" s="130"/>
      <c r="O378" s="130"/>
      <c r="P378" s="130"/>
      <c r="Q378" s="130"/>
      <c r="R378" s="92"/>
    </row>
    <row r="379" spans="1:18" x14ac:dyDescent="0.2">
      <c r="A379" s="264" t="s">
        <v>955</v>
      </c>
      <c r="B379" s="218"/>
      <c r="C379" s="218"/>
      <c r="D379" s="218"/>
      <c r="E379" s="218"/>
      <c r="F379" s="218"/>
      <c r="G379" s="218"/>
      <c r="H379" s="218"/>
      <c r="I379" s="218"/>
      <c r="J379" s="129">
        <v>3877</v>
      </c>
      <c r="K379" s="130"/>
      <c r="L379" s="130"/>
      <c r="M379" s="130"/>
      <c r="N379" s="130"/>
      <c r="O379" s="130"/>
      <c r="P379" s="130"/>
      <c r="Q379" s="130"/>
      <c r="R379" s="92"/>
    </row>
    <row r="380" spans="1:18" x14ac:dyDescent="0.2">
      <c r="A380" s="264" t="s">
        <v>956</v>
      </c>
      <c r="B380" s="218"/>
      <c r="C380" s="218"/>
      <c r="D380" s="218"/>
      <c r="E380" s="218"/>
      <c r="F380" s="218"/>
      <c r="G380" s="218"/>
      <c r="H380" s="218"/>
      <c r="I380" s="218"/>
      <c r="J380" s="129">
        <v>8332</v>
      </c>
      <c r="K380" s="130"/>
      <c r="L380" s="130"/>
      <c r="M380" s="130"/>
      <c r="N380" s="130"/>
      <c r="O380" s="130"/>
      <c r="P380" s="130"/>
      <c r="Q380" s="130"/>
      <c r="R380" s="92"/>
    </row>
    <row r="381" spans="1:18" x14ac:dyDescent="0.2">
      <c r="A381" s="264" t="s">
        <v>957</v>
      </c>
      <c r="B381" s="218"/>
      <c r="C381" s="218"/>
      <c r="D381" s="218"/>
      <c r="E381" s="218"/>
      <c r="F381" s="218"/>
      <c r="G381" s="218"/>
      <c r="H381" s="218"/>
      <c r="I381" s="218"/>
      <c r="J381" s="129">
        <v>4180</v>
      </c>
      <c r="K381" s="130"/>
      <c r="L381" s="130"/>
      <c r="M381" s="130"/>
      <c r="N381" s="130"/>
      <c r="O381" s="130"/>
      <c r="P381" s="130"/>
      <c r="Q381" s="130"/>
      <c r="R381" s="92"/>
    </row>
    <row r="382" spans="1:18" x14ac:dyDescent="0.2">
      <c r="A382" s="264" t="s">
        <v>958</v>
      </c>
      <c r="B382" s="218"/>
      <c r="C382" s="218"/>
      <c r="D382" s="218"/>
      <c r="E382" s="218"/>
      <c r="F382" s="218"/>
      <c r="G382" s="218"/>
      <c r="H382" s="218"/>
      <c r="I382" s="218"/>
      <c r="J382" s="129">
        <v>11977</v>
      </c>
      <c r="K382" s="130"/>
      <c r="L382" s="130"/>
      <c r="M382" s="130"/>
      <c r="N382" s="130"/>
      <c r="O382" s="130"/>
      <c r="P382" s="130"/>
      <c r="Q382" s="130"/>
      <c r="R382" s="92"/>
    </row>
    <row r="383" spans="1:18" x14ac:dyDescent="0.2">
      <c r="A383" s="264" t="s">
        <v>959</v>
      </c>
      <c r="B383" s="218"/>
      <c r="C383" s="218"/>
      <c r="D383" s="218"/>
      <c r="E383" s="218"/>
      <c r="F383" s="218"/>
      <c r="G383" s="218"/>
      <c r="H383" s="218"/>
      <c r="I383" s="218"/>
      <c r="J383" s="129">
        <v>541</v>
      </c>
      <c r="K383" s="130"/>
      <c r="L383" s="130"/>
      <c r="M383" s="130"/>
      <c r="N383" s="130"/>
      <c r="O383" s="130"/>
      <c r="P383" s="130"/>
      <c r="Q383" s="130"/>
      <c r="R383" s="92"/>
    </row>
    <row r="384" spans="1:18" x14ac:dyDescent="0.2">
      <c r="A384" s="264" t="s">
        <v>960</v>
      </c>
      <c r="B384" s="218"/>
      <c r="C384" s="218"/>
      <c r="D384" s="218"/>
      <c r="E384" s="218"/>
      <c r="F384" s="218"/>
      <c r="G384" s="218"/>
      <c r="H384" s="218"/>
      <c r="I384" s="218"/>
      <c r="J384" s="129">
        <v>2506</v>
      </c>
      <c r="K384" s="130"/>
      <c r="L384" s="130"/>
      <c r="M384" s="130"/>
      <c r="N384" s="130"/>
      <c r="O384" s="130"/>
      <c r="P384" s="130"/>
      <c r="Q384" s="130"/>
      <c r="R384" s="92"/>
    </row>
    <row r="385" spans="1:18" x14ac:dyDescent="0.2">
      <c r="A385" s="265" t="s">
        <v>961</v>
      </c>
      <c r="B385" s="218"/>
      <c r="C385" s="218"/>
      <c r="D385" s="218"/>
      <c r="E385" s="218"/>
      <c r="F385" s="218"/>
      <c r="G385" s="218"/>
      <c r="H385" s="218"/>
      <c r="I385" s="218"/>
      <c r="J385" s="132">
        <v>2917465</v>
      </c>
      <c r="K385" s="130"/>
      <c r="L385" s="130"/>
      <c r="M385" s="130"/>
      <c r="N385" s="130"/>
      <c r="O385" s="132">
        <v>5700.2</v>
      </c>
      <c r="P385" s="130"/>
      <c r="Q385" s="132">
        <v>219.81</v>
      </c>
      <c r="R385" s="92"/>
    </row>
    <row r="386" spans="1:18" x14ac:dyDescent="0.2">
      <c r="A386" s="264" t="s">
        <v>9</v>
      </c>
      <c r="B386" s="218"/>
      <c r="C386" s="218"/>
      <c r="D386" s="218"/>
      <c r="E386" s="218"/>
      <c r="F386" s="218"/>
      <c r="G386" s="218"/>
      <c r="H386" s="218"/>
      <c r="I386" s="218"/>
      <c r="J386" s="129">
        <v>2917465</v>
      </c>
      <c r="K386" s="130"/>
      <c r="L386" s="130"/>
      <c r="M386" s="130"/>
      <c r="N386" s="130"/>
      <c r="O386" s="129">
        <v>5700.2</v>
      </c>
      <c r="P386" s="130"/>
      <c r="Q386" s="129">
        <v>219.81</v>
      </c>
      <c r="R386" s="92"/>
    </row>
    <row r="387" spans="1:18" x14ac:dyDescent="0.2">
      <c r="A387" s="264" t="s">
        <v>10</v>
      </c>
      <c r="B387" s="218"/>
      <c r="C387" s="218"/>
      <c r="D387" s="218"/>
      <c r="E387" s="218"/>
      <c r="F387" s="218"/>
      <c r="G387" s="218"/>
      <c r="H387" s="218"/>
      <c r="I387" s="218"/>
      <c r="J387" s="130"/>
      <c r="K387" s="130"/>
      <c r="L387" s="130"/>
      <c r="M387" s="130"/>
      <c r="N387" s="130"/>
      <c r="O387" s="130"/>
      <c r="P387" s="130"/>
      <c r="Q387" s="130"/>
      <c r="R387" s="92"/>
    </row>
    <row r="388" spans="1:18" x14ac:dyDescent="0.2">
      <c r="A388" s="264" t="s">
        <v>11</v>
      </c>
      <c r="B388" s="218"/>
      <c r="C388" s="218"/>
      <c r="D388" s="218"/>
      <c r="E388" s="218"/>
      <c r="F388" s="218"/>
      <c r="G388" s="218"/>
      <c r="H388" s="218"/>
      <c r="I388" s="218"/>
      <c r="J388" s="129">
        <v>2660438</v>
      </c>
      <c r="K388" s="130"/>
      <c r="L388" s="130"/>
      <c r="M388" s="130"/>
      <c r="N388" s="130"/>
      <c r="O388" s="130"/>
      <c r="P388" s="130"/>
      <c r="Q388" s="130"/>
      <c r="R388" s="92"/>
    </row>
    <row r="389" spans="1:18" x14ac:dyDescent="0.2">
      <c r="A389" s="264" t="s">
        <v>12</v>
      </c>
      <c r="B389" s="218"/>
      <c r="C389" s="218"/>
      <c r="D389" s="218"/>
      <c r="E389" s="218"/>
      <c r="F389" s="218"/>
      <c r="G389" s="218"/>
      <c r="H389" s="218"/>
      <c r="I389" s="218"/>
      <c r="J389" s="129">
        <v>42919</v>
      </c>
      <c r="K389" s="130"/>
      <c r="L389" s="130"/>
      <c r="M389" s="130"/>
      <c r="N389" s="130"/>
      <c r="O389" s="130"/>
      <c r="P389" s="130"/>
      <c r="Q389" s="130"/>
      <c r="R389" s="92"/>
    </row>
    <row r="390" spans="1:18" x14ac:dyDescent="0.2">
      <c r="A390" s="264" t="s">
        <v>13</v>
      </c>
      <c r="B390" s="218"/>
      <c r="C390" s="218"/>
      <c r="D390" s="218"/>
      <c r="E390" s="218"/>
      <c r="F390" s="218"/>
      <c r="G390" s="218"/>
      <c r="H390" s="218"/>
      <c r="I390" s="218"/>
      <c r="J390" s="129">
        <v>78604</v>
      </c>
      <c r="K390" s="130"/>
      <c r="L390" s="130"/>
      <c r="M390" s="130"/>
      <c r="N390" s="130"/>
      <c r="O390" s="130"/>
      <c r="P390" s="130"/>
      <c r="Q390" s="130"/>
      <c r="R390" s="92"/>
    </row>
    <row r="391" spans="1:18" x14ac:dyDescent="0.2">
      <c r="A391" s="264" t="s">
        <v>14</v>
      </c>
      <c r="B391" s="218"/>
      <c r="C391" s="218"/>
      <c r="D391" s="218"/>
      <c r="E391" s="218"/>
      <c r="F391" s="218"/>
      <c r="G391" s="218"/>
      <c r="H391" s="218"/>
      <c r="I391" s="218"/>
      <c r="J391" s="129">
        <v>87150</v>
      </c>
      <c r="K391" s="130"/>
      <c r="L391" s="130"/>
      <c r="M391" s="130"/>
      <c r="N391" s="130"/>
      <c r="O391" s="130"/>
      <c r="P391" s="130"/>
      <c r="Q391" s="130"/>
      <c r="R391" s="92"/>
    </row>
    <row r="392" spans="1:18" x14ac:dyDescent="0.2">
      <c r="A392" s="264" t="s">
        <v>15</v>
      </c>
      <c r="B392" s="218"/>
      <c r="C392" s="218"/>
      <c r="D392" s="218"/>
      <c r="E392" s="218"/>
      <c r="F392" s="218"/>
      <c r="G392" s="218"/>
      <c r="H392" s="218"/>
      <c r="I392" s="218"/>
      <c r="J392" s="129">
        <v>52019</v>
      </c>
      <c r="K392" s="130"/>
      <c r="L392" s="130"/>
      <c r="M392" s="130"/>
      <c r="N392" s="130"/>
      <c r="O392" s="130"/>
      <c r="P392" s="130"/>
      <c r="Q392" s="130"/>
      <c r="R392" s="92"/>
    </row>
    <row r="393" spans="1:18" x14ac:dyDescent="0.2">
      <c r="A393" s="265" t="s">
        <v>16</v>
      </c>
      <c r="B393" s="218"/>
      <c r="C393" s="218"/>
      <c r="D393" s="218"/>
      <c r="E393" s="218"/>
      <c r="F393" s="218"/>
      <c r="G393" s="218"/>
      <c r="H393" s="218"/>
      <c r="I393" s="218"/>
      <c r="J393" s="132">
        <v>2917465</v>
      </c>
      <c r="K393" s="130"/>
      <c r="L393" s="130"/>
      <c r="M393" s="130"/>
      <c r="N393" s="130"/>
      <c r="O393" s="132">
        <v>5700.2</v>
      </c>
      <c r="P393" s="130"/>
      <c r="Q393" s="132">
        <v>219.81</v>
      </c>
      <c r="R393" s="92"/>
    </row>
    <row r="394" spans="1:18" x14ac:dyDescent="0.2">
      <c r="A394" s="115"/>
      <c r="B394" s="116"/>
      <c r="C394" s="117"/>
      <c r="D394" s="118"/>
      <c r="E394" s="119"/>
      <c r="F394" s="140"/>
      <c r="G394" s="140"/>
      <c r="H394" s="140"/>
      <c r="I394" s="140"/>
      <c r="J394" s="140"/>
      <c r="K394" s="140"/>
      <c r="L394" s="140"/>
      <c r="M394" s="140"/>
      <c r="N394" s="140"/>
      <c r="O394" s="140"/>
      <c r="P394" s="140"/>
      <c r="Q394" s="140"/>
      <c r="R394" s="92"/>
    </row>
    <row r="395" spans="1:18" ht="15" x14ac:dyDescent="0.25">
      <c r="A395" s="141"/>
      <c r="B395" s="142" t="s">
        <v>962</v>
      </c>
      <c r="C395" s="142"/>
      <c r="D395" s="142"/>
      <c r="E395" s="142"/>
      <c r="F395" s="142"/>
      <c r="G395" s="142"/>
      <c r="H395" s="142"/>
      <c r="I395" s="142" t="s">
        <v>963</v>
      </c>
      <c r="J395" s="142"/>
      <c r="K395" s="142"/>
      <c r="L395" s="142"/>
      <c r="M395" s="142"/>
      <c r="N395" s="143"/>
      <c r="O395" s="143"/>
      <c r="P395" s="143"/>
      <c r="Q395" s="144"/>
      <c r="R395" s="144"/>
    </row>
    <row r="396" spans="1:18" ht="15" x14ac:dyDescent="0.25">
      <c r="A396" s="141"/>
      <c r="B396" s="145"/>
      <c r="C396" s="146"/>
      <c r="D396" s="147"/>
      <c r="E396" s="145"/>
      <c r="F396" s="145"/>
      <c r="G396" s="146"/>
      <c r="H396" s="148"/>
      <c r="I396" s="142" t="s">
        <v>964</v>
      </c>
      <c r="J396" s="142"/>
      <c r="K396" s="142"/>
      <c r="L396" s="142"/>
      <c r="M396" s="142"/>
      <c r="N396" s="143"/>
      <c r="O396" s="143"/>
      <c r="P396" s="143"/>
      <c r="Q396" s="144"/>
      <c r="R396" s="149"/>
    </row>
    <row r="397" spans="1:18" x14ac:dyDescent="0.2">
      <c r="A397" s="115"/>
      <c r="B397" s="116"/>
      <c r="C397" s="117"/>
      <c r="D397" s="118"/>
      <c r="E397" s="119"/>
      <c r="F397" s="140"/>
      <c r="G397" s="140"/>
      <c r="H397" s="140"/>
      <c r="I397" s="140"/>
      <c r="J397" s="140"/>
      <c r="K397" s="140"/>
      <c r="L397" s="140"/>
      <c r="M397" s="140"/>
      <c r="N397" s="140"/>
      <c r="O397" s="140"/>
      <c r="P397" s="140"/>
      <c r="Q397" s="140"/>
      <c r="R397" s="92"/>
    </row>
    <row r="398" spans="1:18" x14ac:dyDescent="0.2">
      <c r="A398" s="115"/>
      <c r="B398" s="116"/>
      <c r="C398" s="117"/>
      <c r="D398" s="118"/>
      <c r="E398" s="119"/>
      <c r="F398" s="140"/>
      <c r="G398" s="140"/>
      <c r="H398" s="140"/>
      <c r="I398" s="140"/>
      <c r="J398" s="140"/>
      <c r="K398" s="140"/>
      <c r="L398" s="140"/>
      <c r="M398" s="140"/>
      <c r="N398" s="140"/>
      <c r="O398" s="140"/>
      <c r="P398" s="140"/>
      <c r="Q398" s="140"/>
      <c r="R398" s="92"/>
    </row>
    <row r="399" spans="1:18" x14ac:dyDescent="0.2">
      <c r="A399" s="115"/>
      <c r="B399" s="116"/>
      <c r="C399" s="117"/>
      <c r="D399" s="118"/>
      <c r="E399" s="119"/>
      <c r="F399" s="140"/>
      <c r="G399" s="140"/>
      <c r="H399" s="140"/>
      <c r="I399" s="140"/>
      <c r="J399" s="140"/>
      <c r="K399" s="140"/>
      <c r="L399" s="140"/>
      <c r="M399" s="140"/>
      <c r="N399" s="140"/>
      <c r="O399" s="140"/>
      <c r="P399" s="140"/>
      <c r="Q399" s="140"/>
      <c r="R399" s="92"/>
    </row>
    <row r="400" spans="1:18" x14ac:dyDescent="0.2">
      <c r="A400" s="115"/>
      <c r="B400" s="116"/>
      <c r="C400" s="117"/>
      <c r="D400" s="118"/>
      <c r="E400" s="119"/>
      <c r="F400" s="140"/>
      <c r="G400" s="140"/>
      <c r="H400" s="140"/>
      <c r="I400" s="140"/>
      <c r="J400" s="140"/>
      <c r="K400" s="140"/>
      <c r="L400" s="140"/>
      <c r="M400" s="140"/>
      <c r="N400" s="140"/>
      <c r="O400" s="140"/>
      <c r="P400" s="140"/>
      <c r="Q400" s="140"/>
      <c r="R400" s="92"/>
    </row>
    <row r="401" spans="1:18" x14ac:dyDescent="0.2">
      <c r="A401" s="115"/>
      <c r="B401" s="116"/>
      <c r="C401" s="117"/>
      <c r="D401" s="118"/>
      <c r="E401" s="119"/>
      <c r="F401" s="140"/>
      <c r="G401" s="140"/>
      <c r="H401" s="140"/>
      <c r="I401" s="140"/>
      <c r="J401" s="140"/>
      <c r="K401" s="140"/>
      <c r="L401" s="140"/>
      <c r="M401" s="140"/>
      <c r="N401" s="140"/>
      <c r="O401" s="140"/>
      <c r="P401" s="140"/>
      <c r="Q401" s="140"/>
      <c r="R401" s="92"/>
    </row>
    <row r="402" spans="1:18" x14ac:dyDescent="0.2">
      <c r="A402" s="115"/>
      <c r="B402" s="116"/>
      <c r="C402" s="117"/>
      <c r="D402" s="118"/>
      <c r="E402" s="119"/>
      <c r="F402" s="140"/>
      <c r="G402" s="140"/>
      <c r="H402" s="140"/>
      <c r="I402" s="140"/>
      <c r="J402" s="140"/>
      <c r="K402" s="140"/>
      <c r="L402" s="140"/>
      <c r="M402" s="140"/>
      <c r="N402" s="140"/>
      <c r="O402" s="140"/>
      <c r="P402" s="140"/>
      <c r="Q402" s="140"/>
      <c r="R402" s="92"/>
    </row>
    <row r="403" spans="1:18" x14ac:dyDescent="0.2">
      <c r="A403" s="115"/>
      <c r="B403" s="116"/>
      <c r="C403" s="117"/>
      <c r="D403" s="118"/>
      <c r="E403" s="119"/>
      <c r="F403" s="140"/>
      <c r="G403" s="140"/>
      <c r="H403" s="140"/>
      <c r="I403" s="140"/>
      <c r="J403" s="140"/>
      <c r="K403" s="140"/>
      <c r="L403" s="140"/>
      <c r="M403" s="140"/>
      <c r="N403" s="140"/>
      <c r="O403" s="140"/>
      <c r="P403" s="140"/>
      <c r="Q403" s="140"/>
      <c r="R403" s="92"/>
    </row>
  </sheetData>
  <mergeCells count="104">
    <mergeCell ref="A21:A23"/>
    <mergeCell ref="B21:B23"/>
    <mergeCell ref="C21:C23"/>
    <mergeCell ref="D21:D23"/>
    <mergeCell ref="E21:E23"/>
    <mergeCell ref="F21:I21"/>
    <mergeCell ref="J21:M21"/>
    <mergeCell ref="E1:J1"/>
    <mergeCell ref="D11:K11"/>
    <mergeCell ref="D12:K12"/>
    <mergeCell ref="J16:K16"/>
    <mergeCell ref="J17:K17"/>
    <mergeCell ref="J18:K18"/>
    <mergeCell ref="N21:N23"/>
    <mergeCell ref="O21:O23"/>
    <mergeCell ref="P21:P23"/>
    <mergeCell ref="Q21:Q23"/>
    <mergeCell ref="F22:F23"/>
    <mergeCell ref="G22:I22"/>
    <mergeCell ref="J22:J23"/>
    <mergeCell ref="K22:M22"/>
    <mergeCell ref="D19:K19"/>
    <mergeCell ref="A70:Q70"/>
    <mergeCell ref="A81:I81"/>
    <mergeCell ref="A82:Q82"/>
    <mergeCell ref="A104:Q104"/>
    <mergeCell ref="A114:Q114"/>
    <mergeCell ref="A118:Q118"/>
    <mergeCell ref="A25:Q25"/>
    <mergeCell ref="A31:I31"/>
    <mergeCell ref="A32:Q32"/>
    <mergeCell ref="A33:Q33"/>
    <mergeCell ref="A45:Q45"/>
    <mergeCell ref="A56:Q56"/>
    <mergeCell ref="A195:Q195"/>
    <mergeCell ref="A208:Q208"/>
    <mergeCell ref="A225:I225"/>
    <mergeCell ref="A226:Q226"/>
    <mergeCell ref="A227:Q227"/>
    <mergeCell ref="A240:Q240"/>
    <mergeCell ref="A124:Q124"/>
    <mergeCell ref="A135:I135"/>
    <mergeCell ref="A136:Q136"/>
    <mergeCell ref="A155:Q155"/>
    <mergeCell ref="A170:I170"/>
    <mergeCell ref="A171:Q171"/>
    <mergeCell ref="A278:Q278"/>
    <mergeCell ref="A289:Q289"/>
    <mergeCell ref="A295:I295"/>
    <mergeCell ref="A296:Q296"/>
    <mergeCell ref="A297:Q297"/>
    <mergeCell ref="A310:Q310"/>
    <mergeCell ref="A249:I249"/>
    <mergeCell ref="A250:Q250"/>
    <mergeCell ref="A251:Q251"/>
    <mergeCell ref="A263:Q263"/>
    <mergeCell ref="A270:Q270"/>
    <mergeCell ref="A273:Q273"/>
    <mergeCell ref="A354:I354"/>
    <mergeCell ref="A355:I355"/>
    <mergeCell ref="A356:I356"/>
    <mergeCell ref="A357:I357"/>
    <mergeCell ref="A358:I358"/>
    <mergeCell ref="A359:I359"/>
    <mergeCell ref="A328:I328"/>
    <mergeCell ref="A329:Q329"/>
    <mergeCell ref="A341:Q341"/>
    <mergeCell ref="A351:I351"/>
    <mergeCell ref="A352:Q352"/>
    <mergeCell ref="A353:I353"/>
    <mergeCell ref="A366:I366"/>
    <mergeCell ref="A367:I367"/>
    <mergeCell ref="A368:I368"/>
    <mergeCell ref="A369:I369"/>
    <mergeCell ref="A370:I370"/>
    <mergeCell ref="A371:I371"/>
    <mergeCell ref="A360:I360"/>
    <mergeCell ref="A361:I361"/>
    <mergeCell ref="A362:I362"/>
    <mergeCell ref="A363:I363"/>
    <mergeCell ref="A364:I364"/>
    <mergeCell ref="A365:I365"/>
    <mergeCell ref="A378:I378"/>
    <mergeCell ref="A379:I379"/>
    <mergeCell ref="A380:I380"/>
    <mergeCell ref="A381:I381"/>
    <mergeCell ref="A382:I382"/>
    <mergeCell ref="A383:I383"/>
    <mergeCell ref="A372:I372"/>
    <mergeCell ref="A373:I373"/>
    <mergeCell ref="A374:I374"/>
    <mergeCell ref="A375:I375"/>
    <mergeCell ref="A376:I376"/>
    <mergeCell ref="A377:I377"/>
    <mergeCell ref="A390:I390"/>
    <mergeCell ref="A391:I391"/>
    <mergeCell ref="A392:I392"/>
    <mergeCell ref="A393:I393"/>
    <mergeCell ref="A384:I384"/>
    <mergeCell ref="A385:I385"/>
    <mergeCell ref="A386:I386"/>
    <mergeCell ref="A387:I387"/>
    <mergeCell ref="A388:I388"/>
    <mergeCell ref="A389:I389"/>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82"/>
  <sheetViews>
    <sheetView workbookViewId="0">
      <selection activeCell="D9" sqref="D9:N9"/>
    </sheetView>
  </sheetViews>
  <sheetFormatPr defaultRowHeight="12.75" x14ac:dyDescent="0.2"/>
  <cols>
    <col min="3" max="3" width="31.140625" customWidth="1"/>
  </cols>
  <sheetData>
    <row r="1" spans="1:17" x14ac:dyDescent="0.2">
      <c r="A1" s="152" t="s">
        <v>306</v>
      </c>
      <c r="B1" s="45"/>
      <c r="C1" s="44"/>
      <c r="D1" s="43"/>
      <c r="E1" s="280" t="s">
        <v>307</v>
      </c>
      <c r="F1" s="280"/>
      <c r="G1" s="280"/>
      <c r="H1" s="280"/>
      <c r="I1" s="280"/>
      <c r="J1" s="50"/>
      <c r="K1" s="42"/>
      <c r="L1" s="42"/>
      <c r="M1" s="152" t="s">
        <v>308</v>
      </c>
      <c r="N1" s="42"/>
      <c r="O1" s="42"/>
      <c r="P1" s="42"/>
    </row>
    <row r="2" spans="1:17" x14ac:dyDescent="0.2">
      <c r="A2" s="2"/>
      <c r="B2" s="45"/>
      <c r="C2" s="44"/>
      <c r="D2" s="43"/>
      <c r="E2" s="43"/>
      <c r="F2" s="42"/>
      <c r="G2" s="6" t="s">
        <v>2</v>
      </c>
      <c r="H2" s="42"/>
      <c r="I2" s="42"/>
      <c r="J2" s="42"/>
      <c r="K2" s="42"/>
      <c r="L2" s="42"/>
      <c r="M2" s="2" t="s">
        <v>309</v>
      </c>
      <c r="N2" s="42"/>
      <c r="O2" s="42"/>
      <c r="P2" s="42"/>
    </row>
    <row r="3" spans="1:17" x14ac:dyDescent="0.2">
      <c r="A3" s="2" t="s">
        <v>310</v>
      </c>
      <c r="B3" s="45"/>
      <c r="C3" s="44"/>
      <c r="D3" s="43"/>
      <c r="E3" s="43"/>
      <c r="F3" s="42"/>
      <c r="G3" s="42"/>
      <c r="H3" s="42"/>
      <c r="I3" s="42"/>
      <c r="J3" s="42"/>
      <c r="K3" s="42"/>
      <c r="L3" s="42"/>
      <c r="M3" s="2"/>
      <c r="N3" s="42" t="s">
        <v>311</v>
      </c>
      <c r="O3" s="42"/>
      <c r="P3" s="42"/>
    </row>
    <row r="4" spans="1:17" x14ac:dyDescent="0.2">
      <c r="A4" s="2" t="s">
        <v>973</v>
      </c>
      <c r="B4" s="45"/>
      <c r="C4" s="44"/>
      <c r="D4" s="43"/>
      <c r="E4" s="43"/>
      <c r="F4" s="42"/>
      <c r="G4" s="42"/>
      <c r="H4" s="42"/>
      <c r="I4" s="42"/>
      <c r="J4" s="42"/>
      <c r="K4" s="42"/>
      <c r="L4" s="42"/>
      <c r="M4" s="1" t="s">
        <v>313</v>
      </c>
      <c r="N4" s="42"/>
      <c r="O4" s="42"/>
      <c r="P4" s="42"/>
    </row>
    <row r="5" spans="1:17" x14ac:dyDescent="0.2">
      <c r="A5" s="5"/>
      <c r="B5" s="45"/>
      <c r="C5" s="43"/>
      <c r="D5" s="1"/>
      <c r="E5" s="42"/>
      <c r="F5" s="42"/>
      <c r="G5" s="52" t="s">
        <v>974</v>
      </c>
      <c r="H5" s="52"/>
      <c r="I5" s="52"/>
      <c r="J5" s="42"/>
      <c r="K5" s="42"/>
      <c r="L5" s="42"/>
      <c r="M5" s="2" t="s">
        <v>975</v>
      </c>
      <c r="N5" s="42"/>
      <c r="O5" s="42"/>
      <c r="P5" s="42"/>
      <c r="Q5" s="1"/>
    </row>
    <row r="6" spans="1:17" x14ac:dyDescent="0.2">
      <c r="A6" s="5"/>
      <c r="B6" s="45"/>
      <c r="C6" s="43"/>
      <c r="D6" s="1"/>
      <c r="E6" s="42"/>
      <c r="F6" s="42"/>
      <c r="G6" s="5" t="s">
        <v>37</v>
      </c>
      <c r="H6" s="5"/>
      <c r="I6" s="5"/>
      <c r="J6" s="42"/>
      <c r="K6" s="42"/>
      <c r="L6" s="42"/>
      <c r="M6" s="42"/>
      <c r="N6" s="42"/>
      <c r="O6" s="42"/>
      <c r="P6" s="42"/>
      <c r="Q6" s="1"/>
    </row>
    <row r="7" spans="1:17" x14ac:dyDescent="0.2">
      <c r="A7" s="5"/>
      <c r="B7" s="45"/>
      <c r="C7" s="43"/>
      <c r="D7" s="1"/>
      <c r="E7" s="42"/>
      <c r="F7" s="42"/>
      <c r="G7" s="5"/>
      <c r="H7" s="5"/>
      <c r="I7" s="5"/>
      <c r="J7" s="42"/>
      <c r="K7" s="42"/>
      <c r="L7" s="42"/>
      <c r="M7" s="42"/>
      <c r="N7" s="42"/>
      <c r="O7" s="42"/>
      <c r="P7" s="42"/>
      <c r="Q7" s="1"/>
    </row>
    <row r="8" spans="1:17" x14ac:dyDescent="0.2">
      <c r="A8" s="5"/>
      <c r="B8" s="45"/>
      <c r="C8" s="51" t="s">
        <v>3</v>
      </c>
      <c r="D8" s="281" t="s">
        <v>976</v>
      </c>
      <c r="E8" s="281"/>
      <c r="F8" s="281"/>
      <c r="G8" s="281"/>
      <c r="H8" s="281"/>
      <c r="I8" s="281"/>
      <c r="J8" s="281"/>
      <c r="K8" s="281"/>
      <c r="L8" s="281"/>
      <c r="M8" s="281"/>
      <c r="N8" s="281"/>
      <c r="O8" s="153"/>
      <c r="P8" s="42"/>
      <c r="Q8" s="42"/>
    </row>
    <row r="9" spans="1:17" x14ac:dyDescent="0.2">
      <c r="A9" s="5"/>
      <c r="B9" s="45"/>
      <c r="C9" s="51"/>
      <c r="D9" s="282" t="s">
        <v>977</v>
      </c>
      <c r="E9" s="282"/>
      <c r="F9" s="282"/>
      <c r="G9" s="282"/>
      <c r="H9" s="282"/>
      <c r="I9" s="282"/>
      <c r="J9" s="282"/>
      <c r="K9" s="282"/>
      <c r="L9" s="282"/>
      <c r="M9" s="282"/>
      <c r="N9" s="282"/>
      <c r="O9" s="153"/>
      <c r="P9" s="42"/>
      <c r="Q9" s="42"/>
    </row>
    <row r="10" spans="1:17" x14ac:dyDescent="0.2">
      <c r="A10" s="5"/>
      <c r="B10" s="45"/>
      <c r="C10" s="44"/>
      <c r="D10" s="283" t="s">
        <v>31</v>
      </c>
      <c r="E10" s="283"/>
      <c r="F10" s="283"/>
      <c r="G10" s="283"/>
      <c r="H10" s="283"/>
      <c r="I10" s="283"/>
      <c r="J10" s="283"/>
      <c r="K10" s="283"/>
      <c r="L10" s="283"/>
      <c r="M10" s="154"/>
      <c r="N10" s="154"/>
      <c r="O10" s="42"/>
      <c r="P10" s="42"/>
      <c r="Q10" s="42"/>
    </row>
    <row r="11" spans="1:17" x14ac:dyDescent="0.2">
      <c r="A11" s="49"/>
      <c r="B11" s="48"/>
      <c r="C11" s="44"/>
      <c r="D11" s="43"/>
      <c r="E11" s="1"/>
      <c r="F11" s="42"/>
      <c r="G11" s="42"/>
      <c r="H11" s="42"/>
      <c r="I11" s="42"/>
      <c r="J11" s="42"/>
      <c r="K11" s="42"/>
      <c r="L11" s="42"/>
      <c r="M11" s="42"/>
      <c r="N11" s="42"/>
      <c r="O11" s="42"/>
      <c r="P11" s="42"/>
      <c r="Q11" s="42"/>
    </row>
    <row r="12" spans="1:17" x14ac:dyDescent="0.2">
      <c r="A12" s="99"/>
      <c r="B12" s="100"/>
      <c r="C12" s="111"/>
      <c r="D12" s="112" t="s">
        <v>978</v>
      </c>
      <c r="E12" s="99"/>
      <c r="F12" s="91"/>
      <c r="G12" s="91"/>
      <c r="H12" s="91"/>
      <c r="I12" s="112"/>
      <c r="J12" s="112"/>
      <c r="K12" s="91"/>
      <c r="L12" s="91"/>
      <c r="M12" s="91"/>
      <c r="N12" s="91"/>
      <c r="O12" s="91"/>
      <c r="P12" s="91"/>
      <c r="Q12" s="91"/>
    </row>
    <row r="13" spans="1:17" x14ac:dyDescent="0.2">
      <c r="A13" s="99"/>
      <c r="B13" s="100"/>
      <c r="C13" s="111"/>
      <c r="D13" s="112" t="s">
        <v>43</v>
      </c>
      <c r="E13" s="99"/>
      <c r="F13" s="91"/>
      <c r="G13" s="91"/>
      <c r="H13" s="91"/>
      <c r="I13" s="112"/>
      <c r="J13" s="279" t="s">
        <v>979</v>
      </c>
      <c r="K13" s="220"/>
      <c r="L13" s="114" t="s">
        <v>30</v>
      </c>
      <c r="M13" s="91"/>
      <c r="N13" s="91"/>
      <c r="O13" s="91"/>
      <c r="P13" s="91"/>
      <c r="Q13" s="91"/>
    </row>
    <row r="14" spans="1:17" x14ac:dyDescent="0.2">
      <c r="A14" s="99"/>
      <c r="B14" s="100"/>
      <c r="C14" s="111"/>
      <c r="D14" s="112" t="s">
        <v>84</v>
      </c>
      <c r="E14" s="99"/>
      <c r="F14" s="91"/>
      <c r="G14" s="91"/>
      <c r="H14" s="91"/>
      <c r="I14" s="112"/>
      <c r="J14" s="279" t="s">
        <v>980</v>
      </c>
      <c r="K14" s="220"/>
      <c r="L14" s="114" t="s">
        <v>30</v>
      </c>
      <c r="M14" s="91"/>
      <c r="N14" s="91"/>
      <c r="O14" s="91"/>
      <c r="P14" s="91"/>
      <c r="Q14" s="91"/>
    </row>
    <row r="15" spans="1:17" x14ac:dyDescent="0.2">
      <c r="A15" s="99"/>
      <c r="B15" s="100"/>
      <c r="C15" s="111"/>
      <c r="D15" s="112" t="s">
        <v>17</v>
      </c>
      <c r="E15" s="99"/>
      <c r="F15" s="91"/>
      <c r="G15" s="91"/>
      <c r="H15" s="91"/>
      <c r="I15" s="112"/>
      <c r="J15" s="279" t="s">
        <v>981</v>
      </c>
      <c r="K15" s="220"/>
      <c r="L15" s="114" t="s">
        <v>18</v>
      </c>
      <c r="M15" s="91"/>
      <c r="N15" s="91"/>
      <c r="O15" s="91"/>
      <c r="P15" s="91"/>
      <c r="Q15" s="91"/>
    </row>
    <row r="16" spans="1:17" x14ac:dyDescent="0.2">
      <c r="A16" s="155"/>
      <c r="B16" s="156"/>
      <c r="C16" s="157"/>
      <c r="D16" s="47" t="s">
        <v>982</v>
      </c>
      <c r="E16" s="47"/>
      <c r="F16" s="47"/>
      <c r="G16" s="47"/>
      <c r="H16" s="47"/>
      <c r="I16" s="47"/>
      <c r="J16" s="47"/>
      <c r="K16" s="158">
        <v>920.88099999999997</v>
      </c>
      <c r="L16" s="2" t="s">
        <v>30</v>
      </c>
      <c r="M16" s="159"/>
      <c r="N16" s="160"/>
      <c r="O16" s="161"/>
      <c r="P16" s="162"/>
      <c r="Q16" s="42"/>
    </row>
    <row r="17" spans="1:17" x14ac:dyDescent="0.2">
      <c r="A17" s="155"/>
      <c r="B17" s="156"/>
      <c r="C17" s="157"/>
      <c r="D17" s="163" t="s">
        <v>323</v>
      </c>
      <c r="E17" s="47"/>
      <c r="F17" s="47"/>
      <c r="G17" s="47"/>
      <c r="H17" s="47"/>
      <c r="I17" s="47"/>
      <c r="J17" s="47"/>
      <c r="K17" s="47"/>
      <c r="L17" s="47"/>
      <c r="M17" s="159"/>
      <c r="N17" s="164"/>
      <c r="O17" s="165"/>
      <c r="P17" s="165"/>
      <c r="Q17" s="42"/>
    </row>
    <row r="18" spans="1:17" x14ac:dyDescent="0.2">
      <c r="A18" s="115"/>
      <c r="B18" s="116"/>
      <c r="C18" s="117"/>
      <c r="D18" s="118"/>
      <c r="E18" s="119"/>
      <c r="F18" s="120"/>
      <c r="G18" s="120"/>
      <c r="H18" s="120"/>
      <c r="I18" s="120"/>
      <c r="J18" s="120"/>
      <c r="K18" s="120"/>
      <c r="L18" s="120"/>
      <c r="M18" s="120"/>
      <c r="N18" s="120"/>
      <c r="O18" s="120"/>
      <c r="P18" s="120"/>
      <c r="Q18" s="120"/>
    </row>
    <row r="19" spans="1:17" x14ac:dyDescent="0.2">
      <c r="A19" s="270" t="s">
        <v>4</v>
      </c>
      <c r="B19" s="273" t="s">
        <v>87</v>
      </c>
      <c r="C19" s="270" t="s">
        <v>83</v>
      </c>
      <c r="D19" s="270" t="s">
        <v>82</v>
      </c>
      <c r="E19" s="270" t="s">
        <v>81</v>
      </c>
      <c r="F19" s="270" t="s">
        <v>29</v>
      </c>
      <c r="G19" s="271"/>
      <c r="H19" s="271"/>
      <c r="I19" s="271"/>
      <c r="J19" s="270" t="s">
        <v>28</v>
      </c>
      <c r="K19" s="271"/>
      <c r="L19" s="271"/>
      <c r="M19" s="271"/>
      <c r="N19" s="270" t="s">
        <v>80</v>
      </c>
      <c r="O19" s="270" t="s">
        <v>79</v>
      </c>
      <c r="P19" s="270" t="s">
        <v>88</v>
      </c>
      <c r="Q19" s="270" t="s">
        <v>89</v>
      </c>
    </row>
    <row r="20" spans="1:17" x14ac:dyDescent="0.2">
      <c r="A20" s="271"/>
      <c r="B20" s="274"/>
      <c r="C20" s="275"/>
      <c r="D20" s="270"/>
      <c r="E20" s="271"/>
      <c r="F20" s="270" t="s">
        <v>5</v>
      </c>
      <c r="G20" s="270" t="s">
        <v>78</v>
      </c>
      <c r="H20" s="271"/>
      <c r="I20" s="271"/>
      <c r="J20" s="270" t="s">
        <v>5</v>
      </c>
      <c r="K20" s="270" t="s">
        <v>78</v>
      </c>
      <c r="L20" s="271"/>
      <c r="M20" s="271"/>
      <c r="N20" s="270"/>
      <c r="O20" s="270"/>
      <c r="P20" s="270"/>
      <c r="Q20" s="270"/>
    </row>
    <row r="21" spans="1:17" x14ac:dyDescent="0.2">
      <c r="A21" s="271"/>
      <c r="B21" s="274"/>
      <c r="C21" s="275"/>
      <c r="D21" s="270"/>
      <c r="E21" s="271"/>
      <c r="F21" s="271"/>
      <c r="G21" s="121" t="s">
        <v>77</v>
      </c>
      <c r="H21" s="121" t="s">
        <v>76</v>
      </c>
      <c r="I21" s="121" t="s">
        <v>75</v>
      </c>
      <c r="J21" s="271"/>
      <c r="K21" s="121" t="s">
        <v>77</v>
      </c>
      <c r="L21" s="121" t="s">
        <v>76</v>
      </c>
      <c r="M21" s="121" t="s">
        <v>75</v>
      </c>
      <c r="N21" s="270"/>
      <c r="O21" s="270"/>
      <c r="P21" s="270"/>
      <c r="Q21" s="270"/>
    </row>
    <row r="22" spans="1:17" x14ac:dyDescent="0.2">
      <c r="A22" s="122">
        <v>1</v>
      </c>
      <c r="B22" s="123">
        <v>2</v>
      </c>
      <c r="C22" s="121">
        <v>3</v>
      </c>
      <c r="D22" s="121">
        <v>4</v>
      </c>
      <c r="E22" s="122">
        <v>5</v>
      </c>
      <c r="F22" s="124">
        <v>6</v>
      </c>
      <c r="G22" s="124">
        <v>7</v>
      </c>
      <c r="H22" s="124">
        <v>8</v>
      </c>
      <c r="I22" s="124">
        <v>9</v>
      </c>
      <c r="J22" s="124">
        <v>10</v>
      </c>
      <c r="K22" s="124">
        <v>11</v>
      </c>
      <c r="L22" s="124">
        <v>12</v>
      </c>
      <c r="M22" s="124">
        <v>13</v>
      </c>
      <c r="N22" s="124">
        <v>14</v>
      </c>
      <c r="O22" s="124">
        <v>15</v>
      </c>
      <c r="P22" s="124">
        <v>16</v>
      </c>
      <c r="Q22" s="124">
        <v>17</v>
      </c>
    </row>
    <row r="23" spans="1:17" x14ac:dyDescent="0.2">
      <c r="A23" s="266" t="s">
        <v>983</v>
      </c>
      <c r="B23" s="218"/>
      <c r="C23" s="218"/>
      <c r="D23" s="218"/>
      <c r="E23" s="218"/>
      <c r="F23" s="218"/>
      <c r="G23" s="218"/>
      <c r="H23" s="218"/>
      <c r="I23" s="218"/>
      <c r="J23" s="218"/>
      <c r="K23" s="218"/>
      <c r="L23" s="218"/>
      <c r="M23" s="218"/>
      <c r="N23" s="218"/>
      <c r="O23" s="218"/>
      <c r="P23" s="218"/>
      <c r="Q23" s="218"/>
    </row>
    <row r="24" spans="1:17" ht="60" x14ac:dyDescent="0.2">
      <c r="A24" s="122">
        <v>1</v>
      </c>
      <c r="B24" s="125" t="s">
        <v>984</v>
      </c>
      <c r="C24" s="139" t="s">
        <v>985</v>
      </c>
      <c r="D24" s="127" t="s">
        <v>114</v>
      </c>
      <c r="E24" s="128">
        <v>7.0000000000000007E-2</v>
      </c>
      <c r="F24" s="129">
        <v>3778.42</v>
      </c>
      <c r="G24" s="129">
        <v>115.18</v>
      </c>
      <c r="H24" s="129">
        <v>3663.24</v>
      </c>
      <c r="I24" s="129">
        <v>385.27</v>
      </c>
      <c r="J24" s="130">
        <v>264</v>
      </c>
      <c r="K24" s="130">
        <v>8</v>
      </c>
      <c r="L24" s="130">
        <v>256</v>
      </c>
      <c r="M24" s="130">
        <v>27</v>
      </c>
      <c r="N24" s="130">
        <v>10.48</v>
      </c>
      <c r="O24" s="130">
        <v>0.73</v>
      </c>
      <c r="P24" s="130">
        <v>22.77</v>
      </c>
      <c r="Q24" s="130">
        <v>1.59</v>
      </c>
    </row>
    <row r="25" spans="1:17" ht="87" x14ac:dyDescent="0.2">
      <c r="A25" s="122">
        <v>2</v>
      </c>
      <c r="B25" s="125" t="s">
        <v>115</v>
      </c>
      <c r="C25" s="139" t="s">
        <v>986</v>
      </c>
      <c r="D25" s="127" t="s">
        <v>101</v>
      </c>
      <c r="E25" s="128">
        <v>0.02</v>
      </c>
      <c r="F25" s="129">
        <v>2030.95</v>
      </c>
      <c r="G25" s="129">
        <v>2030.95</v>
      </c>
      <c r="H25" s="130"/>
      <c r="I25" s="130"/>
      <c r="J25" s="130">
        <v>41</v>
      </c>
      <c r="K25" s="130">
        <v>41</v>
      </c>
      <c r="L25" s="130"/>
      <c r="M25" s="130"/>
      <c r="N25" s="130">
        <v>184.8</v>
      </c>
      <c r="O25" s="130">
        <v>3.7</v>
      </c>
      <c r="P25" s="130"/>
      <c r="Q25" s="130"/>
    </row>
    <row r="26" spans="1:17" ht="36" x14ac:dyDescent="0.2">
      <c r="A26" s="122">
        <v>3</v>
      </c>
      <c r="B26" s="125" t="s">
        <v>338</v>
      </c>
      <c r="C26" s="139" t="s">
        <v>987</v>
      </c>
      <c r="D26" s="127" t="s">
        <v>340</v>
      </c>
      <c r="E26" s="128">
        <v>1.56</v>
      </c>
      <c r="F26" s="129">
        <v>4032.02</v>
      </c>
      <c r="G26" s="129">
        <v>249.91</v>
      </c>
      <c r="H26" s="129">
        <v>3782.11</v>
      </c>
      <c r="I26" s="129">
        <v>385.97</v>
      </c>
      <c r="J26" s="130">
        <v>6290</v>
      </c>
      <c r="K26" s="130">
        <v>390</v>
      </c>
      <c r="L26" s="130">
        <v>5900</v>
      </c>
      <c r="M26" s="130">
        <v>602</v>
      </c>
      <c r="N26" s="130">
        <v>22.74</v>
      </c>
      <c r="O26" s="130">
        <v>35.47</v>
      </c>
      <c r="P26" s="130">
        <v>24.71</v>
      </c>
      <c r="Q26" s="130">
        <v>38.549999999999997</v>
      </c>
    </row>
    <row r="27" spans="1:17" ht="24" x14ac:dyDescent="0.2">
      <c r="A27" s="122">
        <v>4</v>
      </c>
      <c r="B27" s="125" t="s">
        <v>342</v>
      </c>
      <c r="C27" s="139" t="s">
        <v>343</v>
      </c>
      <c r="D27" s="127" t="s">
        <v>344</v>
      </c>
      <c r="E27" s="128">
        <v>1.1000000000000001</v>
      </c>
      <c r="F27" s="129">
        <v>288.26</v>
      </c>
      <c r="G27" s="129">
        <v>27.62</v>
      </c>
      <c r="H27" s="129">
        <v>67.69</v>
      </c>
      <c r="I27" s="129">
        <v>7.48</v>
      </c>
      <c r="J27" s="130">
        <v>317</v>
      </c>
      <c r="K27" s="130">
        <v>30</v>
      </c>
      <c r="L27" s="130">
        <v>74</v>
      </c>
      <c r="M27" s="130">
        <v>8</v>
      </c>
      <c r="N27" s="130">
        <v>2.4</v>
      </c>
      <c r="O27" s="130">
        <v>2.64</v>
      </c>
      <c r="P27" s="130">
        <v>0.54</v>
      </c>
      <c r="Q27" s="130">
        <v>0.59</v>
      </c>
    </row>
    <row r="28" spans="1:17" ht="24" x14ac:dyDescent="0.2">
      <c r="A28" s="122">
        <v>5</v>
      </c>
      <c r="B28" s="125" t="s">
        <v>346</v>
      </c>
      <c r="C28" s="139" t="s">
        <v>988</v>
      </c>
      <c r="D28" s="127" t="s">
        <v>348</v>
      </c>
      <c r="E28" s="128">
        <v>0.20899999999999999</v>
      </c>
      <c r="F28" s="129">
        <v>17819.650000000001</v>
      </c>
      <c r="G28" s="129">
        <v>7185.1</v>
      </c>
      <c r="H28" s="129">
        <v>4805.24</v>
      </c>
      <c r="I28" s="129">
        <v>338.14</v>
      </c>
      <c r="J28" s="130">
        <v>3724</v>
      </c>
      <c r="K28" s="130">
        <v>1502</v>
      </c>
      <c r="L28" s="130">
        <v>1004</v>
      </c>
      <c r="M28" s="130">
        <v>71</v>
      </c>
      <c r="N28" s="130">
        <v>598.26</v>
      </c>
      <c r="O28" s="130">
        <v>125.04</v>
      </c>
      <c r="P28" s="130">
        <v>18.62</v>
      </c>
      <c r="Q28" s="130">
        <v>3.89</v>
      </c>
    </row>
    <row r="29" spans="1:17" ht="36" x14ac:dyDescent="0.2">
      <c r="A29" s="122">
        <v>6</v>
      </c>
      <c r="B29" s="125" t="s">
        <v>562</v>
      </c>
      <c r="C29" s="139" t="s">
        <v>563</v>
      </c>
      <c r="D29" s="127" t="s">
        <v>103</v>
      </c>
      <c r="E29" s="131">
        <v>21.3</v>
      </c>
      <c r="F29" s="129">
        <v>627.08000000000004</v>
      </c>
      <c r="G29" s="130"/>
      <c r="H29" s="130"/>
      <c r="I29" s="130"/>
      <c r="J29" s="130">
        <v>13357</v>
      </c>
      <c r="K29" s="130"/>
      <c r="L29" s="130"/>
      <c r="M29" s="130"/>
      <c r="N29" s="130"/>
      <c r="O29" s="130"/>
      <c r="P29" s="130"/>
      <c r="Q29" s="130"/>
    </row>
    <row r="30" spans="1:17" ht="24" x14ac:dyDescent="0.2">
      <c r="A30" s="122">
        <v>7</v>
      </c>
      <c r="B30" s="125" t="s">
        <v>139</v>
      </c>
      <c r="C30" s="139" t="s">
        <v>989</v>
      </c>
      <c r="D30" s="127" t="s">
        <v>108</v>
      </c>
      <c r="E30" s="128">
        <v>1.0249999999999999</v>
      </c>
      <c r="F30" s="129">
        <v>1290.6099999999999</v>
      </c>
      <c r="G30" s="129">
        <v>627.77</v>
      </c>
      <c r="H30" s="129">
        <v>589.30999999999995</v>
      </c>
      <c r="I30" s="129">
        <v>31.85</v>
      </c>
      <c r="J30" s="130">
        <v>1323</v>
      </c>
      <c r="K30" s="130">
        <v>643</v>
      </c>
      <c r="L30" s="130">
        <v>604</v>
      </c>
      <c r="M30" s="130">
        <v>33</v>
      </c>
      <c r="N30" s="130">
        <v>46.33</v>
      </c>
      <c r="O30" s="130">
        <v>47.49</v>
      </c>
      <c r="P30" s="130">
        <v>1.75</v>
      </c>
      <c r="Q30" s="130">
        <v>1.79</v>
      </c>
    </row>
    <row r="31" spans="1:17" ht="36" x14ac:dyDescent="0.2">
      <c r="A31" s="122">
        <v>8</v>
      </c>
      <c r="B31" s="125" t="s">
        <v>154</v>
      </c>
      <c r="C31" s="139" t="s">
        <v>167</v>
      </c>
      <c r="D31" s="127" t="s">
        <v>92</v>
      </c>
      <c r="E31" s="128">
        <v>0.83099999999999996</v>
      </c>
      <c r="F31" s="129">
        <v>4874.75</v>
      </c>
      <c r="G31" s="130"/>
      <c r="H31" s="130"/>
      <c r="I31" s="130"/>
      <c r="J31" s="130">
        <v>4051</v>
      </c>
      <c r="K31" s="130"/>
      <c r="L31" s="130"/>
      <c r="M31" s="130"/>
      <c r="N31" s="130"/>
      <c r="O31" s="130"/>
      <c r="P31" s="130"/>
      <c r="Q31" s="130"/>
    </row>
    <row r="32" spans="1:17" ht="24" x14ac:dyDescent="0.2">
      <c r="A32" s="122">
        <v>9</v>
      </c>
      <c r="B32" s="125" t="s">
        <v>175</v>
      </c>
      <c r="C32" s="139" t="s">
        <v>176</v>
      </c>
      <c r="D32" s="127" t="s">
        <v>92</v>
      </c>
      <c r="E32" s="128">
        <v>0.19400000000000001</v>
      </c>
      <c r="F32" s="129">
        <v>4815.5</v>
      </c>
      <c r="G32" s="130"/>
      <c r="H32" s="130"/>
      <c r="I32" s="130"/>
      <c r="J32" s="130">
        <v>934</v>
      </c>
      <c r="K32" s="130"/>
      <c r="L32" s="130"/>
      <c r="M32" s="130"/>
      <c r="N32" s="130"/>
      <c r="O32" s="130"/>
      <c r="P32" s="130"/>
      <c r="Q32" s="130"/>
    </row>
    <row r="33" spans="1:17" ht="36" x14ac:dyDescent="0.2">
      <c r="A33" s="122">
        <v>10</v>
      </c>
      <c r="B33" s="125" t="s">
        <v>168</v>
      </c>
      <c r="C33" s="139" t="s">
        <v>169</v>
      </c>
      <c r="D33" s="127" t="s">
        <v>92</v>
      </c>
      <c r="E33" s="131">
        <v>0.83099999999999996</v>
      </c>
      <c r="F33" s="129">
        <v>2069.6999999999998</v>
      </c>
      <c r="G33" s="130"/>
      <c r="H33" s="130"/>
      <c r="I33" s="130"/>
      <c r="J33" s="130">
        <v>1720</v>
      </c>
      <c r="K33" s="130"/>
      <c r="L33" s="130"/>
      <c r="M33" s="130"/>
      <c r="N33" s="130"/>
      <c r="O33" s="130"/>
      <c r="P33" s="130"/>
      <c r="Q33" s="130"/>
    </row>
    <row r="34" spans="1:17" ht="36" x14ac:dyDescent="0.2">
      <c r="A34" s="122">
        <v>11</v>
      </c>
      <c r="B34" s="125" t="s">
        <v>363</v>
      </c>
      <c r="C34" s="139" t="s">
        <v>364</v>
      </c>
      <c r="D34" s="127" t="s">
        <v>92</v>
      </c>
      <c r="E34" s="131">
        <v>0.19400000000000001</v>
      </c>
      <c r="F34" s="129">
        <v>3145.5</v>
      </c>
      <c r="G34" s="130"/>
      <c r="H34" s="130"/>
      <c r="I34" s="130"/>
      <c r="J34" s="130">
        <v>610</v>
      </c>
      <c r="K34" s="130"/>
      <c r="L34" s="130"/>
      <c r="M34" s="130"/>
      <c r="N34" s="130"/>
      <c r="O34" s="130"/>
      <c r="P34" s="130"/>
      <c r="Q34" s="130"/>
    </row>
    <row r="35" spans="1:17" ht="36" x14ac:dyDescent="0.2">
      <c r="A35" s="122">
        <v>12</v>
      </c>
      <c r="B35" s="125" t="s">
        <v>990</v>
      </c>
      <c r="C35" s="139" t="s">
        <v>991</v>
      </c>
      <c r="D35" s="127" t="s">
        <v>344</v>
      </c>
      <c r="E35" s="128">
        <v>70</v>
      </c>
      <c r="F35" s="129">
        <v>68.31</v>
      </c>
      <c r="G35" s="129">
        <v>26.47</v>
      </c>
      <c r="H35" s="129">
        <v>41.11</v>
      </c>
      <c r="I35" s="129">
        <v>4.09</v>
      </c>
      <c r="J35" s="130">
        <v>4782</v>
      </c>
      <c r="K35" s="130">
        <v>1853</v>
      </c>
      <c r="L35" s="130">
        <v>2878</v>
      </c>
      <c r="M35" s="130">
        <v>286</v>
      </c>
      <c r="N35" s="130">
        <v>2.2999999999999998</v>
      </c>
      <c r="O35" s="130">
        <v>161</v>
      </c>
      <c r="P35" s="130">
        <v>0.28999999999999998</v>
      </c>
      <c r="Q35" s="130">
        <v>20.3</v>
      </c>
    </row>
    <row r="36" spans="1:17" ht="36" x14ac:dyDescent="0.2">
      <c r="A36" s="122">
        <v>13</v>
      </c>
      <c r="B36" s="125" t="s">
        <v>992</v>
      </c>
      <c r="C36" s="139" t="s">
        <v>993</v>
      </c>
      <c r="D36" s="127" t="s">
        <v>103</v>
      </c>
      <c r="E36" s="128">
        <v>84</v>
      </c>
      <c r="F36" s="129">
        <v>156.55000000000001</v>
      </c>
      <c r="G36" s="130"/>
      <c r="H36" s="130"/>
      <c r="I36" s="130"/>
      <c r="J36" s="130">
        <v>13150</v>
      </c>
      <c r="K36" s="130"/>
      <c r="L36" s="130"/>
      <c r="M36" s="130"/>
      <c r="N36" s="130"/>
      <c r="O36" s="130"/>
      <c r="P36" s="130"/>
      <c r="Q36" s="130"/>
    </row>
    <row r="37" spans="1:17" ht="36" x14ac:dyDescent="0.2">
      <c r="A37" s="122">
        <v>14</v>
      </c>
      <c r="B37" s="125" t="s">
        <v>994</v>
      </c>
      <c r="C37" s="139" t="s">
        <v>995</v>
      </c>
      <c r="D37" s="127" t="s">
        <v>348</v>
      </c>
      <c r="E37" s="128">
        <v>0.73599999999999999</v>
      </c>
      <c r="F37" s="129">
        <v>19509.009999999998</v>
      </c>
      <c r="G37" s="129">
        <v>5566.58</v>
      </c>
      <c r="H37" s="129">
        <v>8517.3700000000008</v>
      </c>
      <c r="I37" s="129">
        <v>523.04</v>
      </c>
      <c r="J37" s="130">
        <v>14359</v>
      </c>
      <c r="K37" s="130">
        <v>4097</v>
      </c>
      <c r="L37" s="130">
        <v>6269</v>
      </c>
      <c r="M37" s="130">
        <v>385</v>
      </c>
      <c r="N37" s="130">
        <v>446.04</v>
      </c>
      <c r="O37" s="130">
        <v>328.29</v>
      </c>
      <c r="P37" s="130">
        <v>28.77</v>
      </c>
      <c r="Q37" s="130">
        <v>21.17</v>
      </c>
    </row>
    <row r="38" spans="1:17" ht="36" x14ac:dyDescent="0.2">
      <c r="A38" s="122">
        <v>15</v>
      </c>
      <c r="B38" s="125" t="s">
        <v>562</v>
      </c>
      <c r="C38" s="139" t="s">
        <v>563</v>
      </c>
      <c r="D38" s="127" t="s">
        <v>103</v>
      </c>
      <c r="E38" s="131">
        <v>74.7</v>
      </c>
      <c r="F38" s="129">
        <v>627.08000000000004</v>
      </c>
      <c r="G38" s="130"/>
      <c r="H38" s="130"/>
      <c r="I38" s="130"/>
      <c r="J38" s="130">
        <v>46843</v>
      </c>
      <c r="K38" s="130"/>
      <c r="L38" s="130"/>
      <c r="M38" s="130"/>
      <c r="N38" s="130"/>
      <c r="O38" s="130"/>
      <c r="P38" s="130"/>
      <c r="Q38" s="130"/>
    </row>
    <row r="39" spans="1:17" ht="36" x14ac:dyDescent="0.2">
      <c r="A39" s="122">
        <v>16</v>
      </c>
      <c r="B39" s="125" t="s">
        <v>154</v>
      </c>
      <c r="C39" s="139" t="s">
        <v>167</v>
      </c>
      <c r="D39" s="127" t="s">
        <v>92</v>
      </c>
      <c r="E39" s="128">
        <v>2.452</v>
      </c>
      <c r="F39" s="129">
        <v>4874.75</v>
      </c>
      <c r="G39" s="130"/>
      <c r="H39" s="130"/>
      <c r="I39" s="130"/>
      <c r="J39" s="130">
        <v>11953</v>
      </c>
      <c r="K39" s="130"/>
      <c r="L39" s="130"/>
      <c r="M39" s="130"/>
      <c r="N39" s="130"/>
      <c r="O39" s="130"/>
      <c r="P39" s="130"/>
      <c r="Q39" s="130"/>
    </row>
    <row r="40" spans="1:17" ht="36" x14ac:dyDescent="0.2">
      <c r="A40" s="122">
        <v>17</v>
      </c>
      <c r="B40" s="125" t="s">
        <v>148</v>
      </c>
      <c r="C40" s="139" t="s">
        <v>149</v>
      </c>
      <c r="D40" s="127" t="s">
        <v>92</v>
      </c>
      <c r="E40" s="128">
        <v>1.512</v>
      </c>
      <c r="F40" s="129">
        <v>5156.3</v>
      </c>
      <c r="G40" s="130"/>
      <c r="H40" s="130"/>
      <c r="I40" s="130"/>
      <c r="J40" s="130">
        <v>7796</v>
      </c>
      <c r="K40" s="130"/>
      <c r="L40" s="130"/>
      <c r="M40" s="130"/>
      <c r="N40" s="130"/>
      <c r="O40" s="130"/>
      <c r="P40" s="130"/>
      <c r="Q40" s="130"/>
    </row>
    <row r="41" spans="1:17" ht="36" x14ac:dyDescent="0.2">
      <c r="A41" s="122">
        <v>18</v>
      </c>
      <c r="B41" s="125" t="s">
        <v>168</v>
      </c>
      <c r="C41" s="139" t="s">
        <v>169</v>
      </c>
      <c r="D41" s="127" t="s">
        <v>92</v>
      </c>
      <c r="E41" s="131">
        <v>2.452</v>
      </c>
      <c r="F41" s="129">
        <v>2069.6999999999998</v>
      </c>
      <c r="G41" s="130"/>
      <c r="H41" s="130"/>
      <c r="I41" s="130"/>
      <c r="J41" s="130">
        <v>5075</v>
      </c>
      <c r="K41" s="130"/>
      <c r="L41" s="130"/>
      <c r="M41" s="130"/>
      <c r="N41" s="130"/>
      <c r="O41" s="130"/>
      <c r="P41" s="130"/>
      <c r="Q41" s="130"/>
    </row>
    <row r="42" spans="1:17" ht="36" x14ac:dyDescent="0.2">
      <c r="A42" s="122">
        <v>19</v>
      </c>
      <c r="B42" s="125" t="s">
        <v>150</v>
      </c>
      <c r="C42" s="139" t="s">
        <v>151</v>
      </c>
      <c r="D42" s="127" t="s">
        <v>92</v>
      </c>
      <c r="E42" s="131">
        <v>1.512</v>
      </c>
      <c r="F42" s="129">
        <v>2484.5</v>
      </c>
      <c r="G42" s="130"/>
      <c r="H42" s="130"/>
      <c r="I42" s="130"/>
      <c r="J42" s="130">
        <v>3757</v>
      </c>
      <c r="K42" s="130"/>
      <c r="L42" s="130"/>
      <c r="M42" s="130"/>
      <c r="N42" s="130"/>
      <c r="O42" s="130"/>
      <c r="P42" s="130"/>
      <c r="Q42" s="130"/>
    </row>
    <row r="43" spans="1:17" ht="36" x14ac:dyDescent="0.2">
      <c r="A43" s="122">
        <v>20</v>
      </c>
      <c r="B43" s="125" t="s">
        <v>996</v>
      </c>
      <c r="C43" s="139" t="s">
        <v>997</v>
      </c>
      <c r="D43" s="127" t="s">
        <v>107</v>
      </c>
      <c r="E43" s="128">
        <v>0.192</v>
      </c>
      <c r="F43" s="129">
        <v>9225.14</v>
      </c>
      <c r="G43" s="129">
        <v>992.92</v>
      </c>
      <c r="H43" s="129">
        <v>189.78</v>
      </c>
      <c r="I43" s="129">
        <v>4.1900000000000004</v>
      </c>
      <c r="J43" s="130">
        <v>1771</v>
      </c>
      <c r="K43" s="130">
        <v>191</v>
      </c>
      <c r="L43" s="130">
        <v>36</v>
      </c>
      <c r="M43" s="130">
        <v>1</v>
      </c>
      <c r="N43" s="130">
        <v>72.16</v>
      </c>
      <c r="O43" s="130">
        <v>13.85</v>
      </c>
      <c r="P43" s="130">
        <v>0.23</v>
      </c>
      <c r="Q43" s="130">
        <v>0.04</v>
      </c>
    </row>
    <row r="44" spans="1:17" ht="36" x14ac:dyDescent="0.2">
      <c r="A44" s="122">
        <v>21</v>
      </c>
      <c r="B44" s="125" t="s">
        <v>373</v>
      </c>
      <c r="C44" s="139" t="s">
        <v>998</v>
      </c>
      <c r="D44" s="127" t="s">
        <v>183</v>
      </c>
      <c r="E44" s="128">
        <v>1.776</v>
      </c>
      <c r="F44" s="129">
        <v>2659.82</v>
      </c>
      <c r="G44" s="129">
        <v>171.74</v>
      </c>
      <c r="H44" s="129">
        <v>135.47</v>
      </c>
      <c r="I44" s="130"/>
      <c r="J44" s="130">
        <v>4724</v>
      </c>
      <c r="K44" s="130">
        <v>305</v>
      </c>
      <c r="L44" s="130">
        <v>241</v>
      </c>
      <c r="M44" s="130"/>
      <c r="N44" s="130">
        <v>14.3</v>
      </c>
      <c r="O44" s="130">
        <v>25.4</v>
      </c>
      <c r="P44" s="130"/>
      <c r="Q44" s="130"/>
    </row>
    <row r="45" spans="1:17" ht="36" x14ac:dyDescent="0.2">
      <c r="A45" s="122">
        <v>22</v>
      </c>
      <c r="B45" s="125" t="s">
        <v>373</v>
      </c>
      <c r="C45" s="139" t="s">
        <v>999</v>
      </c>
      <c r="D45" s="127" t="s">
        <v>183</v>
      </c>
      <c r="E45" s="128">
        <v>1.1399999999999999</v>
      </c>
      <c r="F45" s="129">
        <v>2659.82</v>
      </c>
      <c r="G45" s="129">
        <v>171.74</v>
      </c>
      <c r="H45" s="129">
        <v>135.47</v>
      </c>
      <c r="I45" s="130"/>
      <c r="J45" s="130">
        <v>3032</v>
      </c>
      <c r="K45" s="130">
        <v>196</v>
      </c>
      <c r="L45" s="130">
        <v>154</v>
      </c>
      <c r="M45" s="130"/>
      <c r="N45" s="130">
        <v>14.3</v>
      </c>
      <c r="O45" s="130">
        <v>16.3</v>
      </c>
      <c r="P45" s="130"/>
      <c r="Q45" s="130"/>
    </row>
    <row r="46" spans="1:17" ht="36" x14ac:dyDescent="0.2">
      <c r="A46" s="122">
        <v>23</v>
      </c>
      <c r="B46" s="125" t="s">
        <v>376</v>
      </c>
      <c r="C46" s="139" t="s">
        <v>377</v>
      </c>
      <c r="D46" s="127" t="s">
        <v>127</v>
      </c>
      <c r="E46" s="128">
        <v>320.8</v>
      </c>
      <c r="F46" s="129">
        <v>7.94</v>
      </c>
      <c r="G46" s="130"/>
      <c r="H46" s="130"/>
      <c r="I46" s="130"/>
      <c r="J46" s="130">
        <v>2547</v>
      </c>
      <c r="K46" s="130"/>
      <c r="L46" s="130"/>
      <c r="M46" s="130"/>
      <c r="N46" s="130"/>
      <c r="O46" s="130"/>
      <c r="P46" s="130"/>
      <c r="Q46" s="130"/>
    </row>
    <row r="47" spans="1:17" x14ac:dyDescent="0.2">
      <c r="A47" s="266" t="s">
        <v>1000</v>
      </c>
      <c r="B47" s="218"/>
      <c r="C47" s="218"/>
      <c r="D47" s="218"/>
      <c r="E47" s="218"/>
      <c r="F47" s="218"/>
      <c r="G47" s="218"/>
      <c r="H47" s="218"/>
      <c r="I47" s="218"/>
      <c r="J47" s="218"/>
      <c r="K47" s="218"/>
      <c r="L47" s="218"/>
      <c r="M47" s="218"/>
      <c r="N47" s="218"/>
      <c r="O47" s="218"/>
      <c r="P47" s="218"/>
      <c r="Q47" s="218"/>
    </row>
    <row r="48" spans="1:17" ht="36" x14ac:dyDescent="0.2">
      <c r="A48" s="122">
        <v>24</v>
      </c>
      <c r="B48" s="125" t="s">
        <v>413</v>
      </c>
      <c r="C48" s="139" t="s">
        <v>1001</v>
      </c>
      <c r="D48" s="127" t="s">
        <v>184</v>
      </c>
      <c r="E48" s="128">
        <v>255.54</v>
      </c>
      <c r="F48" s="129">
        <v>168.22</v>
      </c>
      <c r="G48" s="129">
        <v>63.23</v>
      </c>
      <c r="H48" s="129">
        <v>102.38</v>
      </c>
      <c r="I48" s="129">
        <v>7.28</v>
      </c>
      <c r="J48" s="130">
        <v>42987</v>
      </c>
      <c r="K48" s="130">
        <v>16158</v>
      </c>
      <c r="L48" s="130">
        <v>26162</v>
      </c>
      <c r="M48" s="130">
        <v>1860</v>
      </c>
      <c r="N48" s="130">
        <v>5.4</v>
      </c>
      <c r="O48" s="130">
        <v>1379.92</v>
      </c>
      <c r="P48" s="130">
        <v>0.4</v>
      </c>
      <c r="Q48" s="130">
        <v>102.22</v>
      </c>
    </row>
    <row r="49" spans="1:17" ht="36" x14ac:dyDescent="0.2">
      <c r="A49" s="122">
        <v>25</v>
      </c>
      <c r="B49" s="125" t="s">
        <v>1002</v>
      </c>
      <c r="C49" s="139" t="s">
        <v>1003</v>
      </c>
      <c r="D49" s="127" t="s">
        <v>253</v>
      </c>
      <c r="E49" s="131">
        <v>100.7</v>
      </c>
      <c r="F49" s="129">
        <v>1145.8900000000001</v>
      </c>
      <c r="G49" s="130"/>
      <c r="H49" s="130"/>
      <c r="I49" s="130"/>
      <c r="J49" s="130">
        <v>115391</v>
      </c>
      <c r="K49" s="130"/>
      <c r="L49" s="130"/>
      <c r="M49" s="130"/>
      <c r="N49" s="130"/>
      <c r="O49" s="130"/>
      <c r="P49" s="130"/>
      <c r="Q49" s="130"/>
    </row>
    <row r="50" spans="1:17" ht="24" x14ac:dyDescent="0.2">
      <c r="A50" s="122">
        <v>26</v>
      </c>
      <c r="B50" s="125" t="s">
        <v>430</v>
      </c>
      <c r="C50" s="139" t="s">
        <v>431</v>
      </c>
      <c r="D50" s="127" t="s">
        <v>103</v>
      </c>
      <c r="E50" s="131">
        <v>61.3</v>
      </c>
      <c r="F50" s="129">
        <v>671.01</v>
      </c>
      <c r="G50" s="130"/>
      <c r="H50" s="130"/>
      <c r="I50" s="130"/>
      <c r="J50" s="130">
        <v>41133</v>
      </c>
      <c r="K50" s="130"/>
      <c r="L50" s="130"/>
      <c r="M50" s="130"/>
      <c r="N50" s="130"/>
      <c r="O50" s="130"/>
      <c r="P50" s="130"/>
      <c r="Q50" s="130"/>
    </row>
    <row r="51" spans="1:17" ht="24" x14ac:dyDescent="0.2">
      <c r="A51" s="122">
        <v>27</v>
      </c>
      <c r="B51" s="125" t="s">
        <v>1004</v>
      </c>
      <c r="C51" s="139" t="s">
        <v>1005</v>
      </c>
      <c r="D51" s="127" t="s">
        <v>108</v>
      </c>
      <c r="E51" s="128">
        <v>3.9430000000000001</v>
      </c>
      <c r="F51" s="129">
        <v>805.85</v>
      </c>
      <c r="G51" s="129">
        <v>713.14</v>
      </c>
      <c r="H51" s="129">
        <v>92.71</v>
      </c>
      <c r="I51" s="129">
        <v>4.1900000000000004</v>
      </c>
      <c r="J51" s="130">
        <v>3177</v>
      </c>
      <c r="K51" s="130">
        <v>2812</v>
      </c>
      <c r="L51" s="130">
        <v>365</v>
      </c>
      <c r="M51" s="130">
        <v>17</v>
      </c>
      <c r="N51" s="130">
        <v>63.73</v>
      </c>
      <c r="O51" s="130">
        <v>251.29</v>
      </c>
      <c r="P51" s="130">
        <v>0.23</v>
      </c>
      <c r="Q51" s="130">
        <v>0.91</v>
      </c>
    </row>
    <row r="52" spans="1:17" ht="24" x14ac:dyDescent="0.2">
      <c r="A52" s="122">
        <v>28</v>
      </c>
      <c r="B52" s="125" t="s">
        <v>408</v>
      </c>
      <c r="C52" s="139" t="s">
        <v>1006</v>
      </c>
      <c r="D52" s="127" t="s">
        <v>92</v>
      </c>
      <c r="E52" s="131">
        <v>3.9430000000000001</v>
      </c>
      <c r="F52" s="129">
        <v>7390</v>
      </c>
      <c r="G52" s="130"/>
      <c r="H52" s="130"/>
      <c r="I52" s="130"/>
      <c r="J52" s="130">
        <v>29139</v>
      </c>
      <c r="K52" s="130"/>
      <c r="L52" s="130"/>
      <c r="M52" s="130"/>
      <c r="N52" s="130"/>
      <c r="O52" s="130"/>
      <c r="P52" s="130"/>
      <c r="Q52" s="130"/>
    </row>
    <row r="53" spans="1:17" ht="24" x14ac:dyDescent="0.2">
      <c r="A53" s="122">
        <v>29</v>
      </c>
      <c r="B53" s="125" t="s">
        <v>1007</v>
      </c>
      <c r="C53" s="139" t="s">
        <v>1008</v>
      </c>
      <c r="D53" s="127" t="s">
        <v>91</v>
      </c>
      <c r="E53" s="128">
        <v>19.13</v>
      </c>
      <c r="F53" s="129">
        <v>296.75</v>
      </c>
      <c r="G53" s="129">
        <v>296.75</v>
      </c>
      <c r="H53" s="130"/>
      <c r="I53" s="130"/>
      <c r="J53" s="130">
        <v>5677</v>
      </c>
      <c r="K53" s="130">
        <v>5677</v>
      </c>
      <c r="L53" s="130"/>
      <c r="M53" s="130"/>
      <c r="N53" s="130">
        <v>21.9</v>
      </c>
      <c r="O53" s="130">
        <v>418.95</v>
      </c>
      <c r="P53" s="130"/>
      <c r="Q53" s="130"/>
    </row>
    <row r="54" spans="1:17" ht="36" x14ac:dyDescent="0.2">
      <c r="A54" s="122">
        <v>30</v>
      </c>
      <c r="B54" s="125" t="s">
        <v>158</v>
      </c>
      <c r="C54" s="139" t="s">
        <v>1009</v>
      </c>
      <c r="D54" s="127" t="s">
        <v>91</v>
      </c>
      <c r="E54" s="128">
        <v>0.88700000000000001</v>
      </c>
      <c r="F54" s="129">
        <v>1496.69</v>
      </c>
      <c r="G54" s="129">
        <v>284.08</v>
      </c>
      <c r="H54" s="129">
        <v>104.01</v>
      </c>
      <c r="I54" s="130"/>
      <c r="J54" s="130">
        <v>1328</v>
      </c>
      <c r="K54" s="130">
        <v>252</v>
      </c>
      <c r="L54" s="130">
        <v>92</v>
      </c>
      <c r="M54" s="130"/>
      <c r="N54" s="130">
        <v>21.2</v>
      </c>
      <c r="O54" s="130">
        <v>18.8</v>
      </c>
      <c r="P54" s="130"/>
      <c r="Q54" s="130"/>
    </row>
    <row r="55" spans="1:17" ht="24" x14ac:dyDescent="0.2">
      <c r="A55" s="122">
        <v>31</v>
      </c>
      <c r="B55" s="125" t="s">
        <v>185</v>
      </c>
      <c r="C55" s="139" t="s">
        <v>186</v>
      </c>
      <c r="D55" s="127" t="s">
        <v>109</v>
      </c>
      <c r="E55" s="128">
        <v>0.96</v>
      </c>
      <c r="F55" s="129">
        <v>2709.38</v>
      </c>
      <c r="G55" s="129">
        <v>216.96</v>
      </c>
      <c r="H55" s="129">
        <v>2324.12</v>
      </c>
      <c r="I55" s="129">
        <v>165.26</v>
      </c>
      <c r="J55" s="130">
        <v>2601</v>
      </c>
      <c r="K55" s="130">
        <v>208</v>
      </c>
      <c r="L55" s="130">
        <v>2231</v>
      </c>
      <c r="M55" s="130">
        <v>159</v>
      </c>
      <c r="N55" s="130">
        <v>17.61</v>
      </c>
      <c r="O55" s="130">
        <v>16.91</v>
      </c>
      <c r="P55" s="130">
        <v>9.08</v>
      </c>
      <c r="Q55" s="130">
        <v>8.7200000000000006</v>
      </c>
    </row>
    <row r="56" spans="1:17" ht="48" x14ac:dyDescent="0.2">
      <c r="A56" s="122">
        <v>32</v>
      </c>
      <c r="B56" s="125" t="s">
        <v>187</v>
      </c>
      <c r="C56" s="139" t="s">
        <v>188</v>
      </c>
      <c r="D56" s="127" t="s">
        <v>72</v>
      </c>
      <c r="E56" s="131">
        <v>96</v>
      </c>
      <c r="F56" s="129">
        <v>42.38</v>
      </c>
      <c r="G56" s="130"/>
      <c r="H56" s="130"/>
      <c r="I56" s="130"/>
      <c r="J56" s="130">
        <v>4068</v>
      </c>
      <c r="K56" s="130"/>
      <c r="L56" s="130"/>
      <c r="M56" s="130"/>
      <c r="N56" s="130"/>
      <c r="O56" s="130"/>
      <c r="P56" s="130"/>
      <c r="Q56" s="130"/>
    </row>
    <row r="57" spans="1:17" ht="36" x14ac:dyDescent="0.2">
      <c r="A57" s="122">
        <v>33</v>
      </c>
      <c r="B57" s="125" t="s">
        <v>1010</v>
      </c>
      <c r="C57" s="139" t="s">
        <v>1011</v>
      </c>
      <c r="D57" s="127" t="s">
        <v>348</v>
      </c>
      <c r="E57" s="128">
        <v>2.1000000000000001E-2</v>
      </c>
      <c r="F57" s="129">
        <v>113965.4</v>
      </c>
      <c r="G57" s="129">
        <v>35916.1</v>
      </c>
      <c r="H57" s="129">
        <v>35548.18</v>
      </c>
      <c r="I57" s="129">
        <v>2503.85</v>
      </c>
      <c r="J57" s="130">
        <v>2393</v>
      </c>
      <c r="K57" s="130">
        <v>754</v>
      </c>
      <c r="L57" s="130">
        <v>747</v>
      </c>
      <c r="M57" s="130">
        <v>53</v>
      </c>
      <c r="N57" s="130">
        <v>2951.2</v>
      </c>
      <c r="O57" s="130">
        <v>61.98</v>
      </c>
      <c r="P57" s="130">
        <v>137.65</v>
      </c>
      <c r="Q57" s="130">
        <v>2.89</v>
      </c>
    </row>
    <row r="58" spans="1:17" ht="36" x14ac:dyDescent="0.2">
      <c r="A58" s="122">
        <v>34</v>
      </c>
      <c r="B58" s="125" t="s">
        <v>562</v>
      </c>
      <c r="C58" s="139" t="s">
        <v>563</v>
      </c>
      <c r="D58" s="127" t="s">
        <v>103</v>
      </c>
      <c r="E58" s="131">
        <v>2.14</v>
      </c>
      <c r="F58" s="129">
        <v>627.08000000000004</v>
      </c>
      <c r="G58" s="130"/>
      <c r="H58" s="130"/>
      <c r="I58" s="130"/>
      <c r="J58" s="130">
        <v>1342</v>
      </c>
      <c r="K58" s="130"/>
      <c r="L58" s="130"/>
      <c r="M58" s="130"/>
      <c r="N58" s="130"/>
      <c r="O58" s="130"/>
      <c r="P58" s="130"/>
      <c r="Q58" s="130"/>
    </row>
    <row r="59" spans="1:17" ht="24" x14ac:dyDescent="0.2">
      <c r="A59" s="122">
        <v>35</v>
      </c>
      <c r="B59" s="125" t="s">
        <v>136</v>
      </c>
      <c r="C59" s="139" t="s">
        <v>174</v>
      </c>
      <c r="D59" s="127" t="s">
        <v>108</v>
      </c>
      <c r="E59" s="128">
        <v>0.435</v>
      </c>
      <c r="F59" s="129">
        <v>7992.38</v>
      </c>
      <c r="G59" s="129">
        <v>807.95</v>
      </c>
      <c r="H59" s="129">
        <v>42.05</v>
      </c>
      <c r="I59" s="129">
        <v>2.73</v>
      </c>
      <c r="J59" s="130">
        <v>3477</v>
      </c>
      <c r="K59" s="130">
        <v>351</v>
      </c>
      <c r="L59" s="130">
        <v>18</v>
      </c>
      <c r="M59" s="130">
        <v>1</v>
      </c>
      <c r="N59" s="130">
        <v>63.22</v>
      </c>
      <c r="O59" s="130">
        <v>27.5</v>
      </c>
      <c r="P59" s="130">
        <v>0.15</v>
      </c>
      <c r="Q59" s="130">
        <v>7.0000000000000007E-2</v>
      </c>
    </row>
    <row r="60" spans="1:17" ht="24" x14ac:dyDescent="0.2">
      <c r="A60" s="122">
        <v>36</v>
      </c>
      <c r="B60" s="125" t="s">
        <v>1012</v>
      </c>
      <c r="C60" s="139" t="s">
        <v>1013</v>
      </c>
      <c r="D60" s="127" t="s">
        <v>108</v>
      </c>
      <c r="E60" s="128">
        <v>0.54100000000000004</v>
      </c>
      <c r="F60" s="129">
        <v>9942.61</v>
      </c>
      <c r="G60" s="129">
        <v>2758.18</v>
      </c>
      <c r="H60" s="129">
        <v>42.05</v>
      </c>
      <c r="I60" s="129">
        <v>2.73</v>
      </c>
      <c r="J60" s="130">
        <v>5379</v>
      </c>
      <c r="K60" s="130">
        <v>1492</v>
      </c>
      <c r="L60" s="130">
        <v>23</v>
      </c>
      <c r="M60" s="130">
        <v>1</v>
      </c>
      <c r="N60" s="130">
        <v>215.82</v>
      </c>
      <c r="O60" s="130">
        <v>116.76</v>
      </c>
      <c r="P60" s="130">
        <v>0.15</v>
      </c>
      <c r="Q60" s="130">
        <v>0.08</v>
      </c>
    </row>
    <row r="61" spans="1:17" x14ac:dyDescent="0.2">
      <c r="A61" s="266" t="s">
        <v>1014</v>
      </c>
      <c r="B61" s="218"/>
      <c r="C61" s="218"/>
      <c r="D61" s="218"/>
      <c r="E61" s="218"/>
      <c r="F61" s="218"/>
      <c r="G61" s="218"/>
      <c r="H61" s="218"/>
      <c r="I61" s="218"/>
      <c r="J61" s="218"/>
      <c r="K61" s="218"/>
      <c r="L61" s="218"/>
      <c r="M61" s="218"/>
      <c r="N61" s="218"/>
      <c r="O61" s="218"/>
      <c r="P61" s="218"/>
      <c r="Q61" s="218"/>
    </row>
    <row r="62" spans="1:17" ht="36" x14ac:dyDescent="0.2">
      <c r="A62" s="122">
        <v>37</v>
      </c>
      <c r="B62" s="125" t="s">
        <v>1015</v>
      </c>
      <c r="C62" s="139" t="s">
        <v>1016</v>
      </c>
      <c r="D62" s="127" t="s">
        <v>1017</v>
      </c>
      <c r="E62" s="128">
        <v>3.67</v>
      </c>
      <c r="F62" s="129">
        <v>3541.82</v>
      </c>
      <c r="G62" s="129">
        <v>1703.13</v>
      </c>
      <c r="H62" s="129">
        <v>26.65</v>
      </c>
      <c r="I62" s="130"/>
      <c r="J62" s="130">
        <v>12998</v>
      </c>
      <c r="K62" s="130">
        <v>6250</v>
      </c>
      <c r="L62" s="130">
        <v>98</v>
      </c>
      <c r="M62" s="130"/>
      <c r="N62" s="130">
        <v>143</v>
      </c>
      <c r="O62" s="130">
        <v>524.80999999999995</v>
      </c>
      <c r="P62" s="130"/>
      <c r="Q62" s="130"/>
    </row>
    <row r="63" spans="1:17" ht="36" x14ac:dyDescent="0.2">
      <c r="A63" s="122">
        <v>38</v>
      </c>
      <c r="B63" s="125" t="s">
        <v>1018</v>
      </c>
      <c r="C63" s="139" t="s">
        <v>1019</v>
      </c>
      <c r="D63" s="127" t="s">
        <v>103</v>
      </c>
      <c r="E63" s="128">
        <v>7</v>
      </c>
      <c r="F63" s="129">
        <v>8800.0499999999993</v>
      </c>
      <c r="G63" s="130"/>
      <c r="H63" s="130"/>
      <c r="I63" s="130"/>
      <c r="J63" s="130">
        <v>61600</v>
      </c>
      <c r="K63" s="130"/>
      <c r="L63" s="130"/>
      <c r="M63" s="130"/>
      <c r="N63" s="130"/>
      <c r="O63" s="130"/>
      <c r="P63" s="130"/>
      <c r="Q63" s="130"/>
    </row>
    <row r="64" spans="1:17" ht="36" x14ac:dyDescent="0.2">
      <c r="A64" s="122">
        <v>39</v>
      </c>
      <c r="B64" s="125" t="s">
        <v>1020</v>
      </c>
      <c r="C64" s="139" t="s">
        <v>1021</v>
      </c>
      <c r="D64" s="127" t="s">
        <v>126</v>
      </c>
      <c r="E64" s="128">
        <v>15.1</v>
      </c>
      <c r="F64" s="129">
        <v>209.4</v>
      </c>
      <c r="G64" s="129">
        <v>138.49</v>
      </c>
      <c r="H64" s="129">
        <v>70.91</v>
      </c>
      <c r="I64" s="130"/>
      <c r="J64" s="130">
        <v>3162</v>
      </c>
      <c r="K64" s="130">
        <v>2091</v>
      </c>
      <c r="L64" s="130">
        <v>1071</v>
      </c>
      <c r="M64" s="130"/>
      <c r="N64" s="130">
        <v>10.58</v>
      </c>
      <c r="O64" s="130">
        <v>159.76</v>
      </c>
      <c r="P64" s="130"/>
      <c r="Q64" s="130"/>
    </row>
    <row r="65" spans="1:17" ht="60" x14ac:dyDescent="0.2">
      <c r="A65" s="122">
        <v>40</v>
      </c>
      <c r="B65" s="125" t="s">
        <v>1022</v>
      </c>
      <c r="C65" s="139" t="s">
        <v>1023</v>
      </c>
      <c r="D65" s="127" t="s">
        <v>103</v>
      </c>
      <c r="E65" s="131">
        <v>15.4</v>
      </c>
      <c r="F65" s="129" t="s">
        <v>1024</v>
      </c>
      <c r="G65" s="130"/>
      <c r="H65" s="130"/>
      <c r="I65" s="130"/>
      <c r="J65" s="130">
        <v>3035</v>
      </c>
      <c r="K65" s="130"/>
      <c r="L65" s="130"/>
      <c r="M65" s="130"/>
      <c r="N65" s="130"/>
      <c r="O65" s="130"/>
      <c r="P65" s="130"/>
      <c r="Q65" s="130"/>
    </row>
    <row r="66" spans="1:17" x14ac:dyDescent="0.2">
      <c r="A66" s="266" t="s">
        <v>1025</v>
      </c>
      <c r="B66" s="218"/>
      <c r="C66" s="218"/>
      <c r="D66" s="218"/>
      <c r="E66" s="218"/>
      <c r="F66" s="218"/>
      <c r="G66" s="218"/>
      <c r="H66" s="218"/>
      <c r="I66" s="218"/>
      <c r="J66" s="218"/>
      <c r="K66" s="218"/>
      <c r="L66" s="218"/>
      <c r="M66" s="218"/>
      <c r="N66" s="218"/>
      <c r="O66" s="218"/>
      <c r="P66" s="218"/>
      <c r="Q66" s="218"/>
    </row>
    <row r="67" spans="1:17" ht="48" x14ac:dyDescent="0.2">
      <c r="A67" s="122">
        <v>41</v>
      </c>
      <c r="B67" s="125" t="s">
        <v>1026</v>
      </c>
      <c r="C67" s="139" t="s">
        <v>1027</v>
      </c>
      <c r="D67" s="127" t="s">
        <v>91</v>
      </c>
      <c r="E67" s="128">
        <v>0.57999999999999996</v>
      </c>
      <c r="F67" s="129">
        <v>19683.79</v>
      </c>
      <c r="G67" s="129">
        <v>6081.92</v>
      </c>
      <c r="H67" s="129">
        <v>487.99</v>
      </c>
      <c r="I67" s="130"/>
      <c r="J67" s="130">
        <v>11417</v>
      </c>
      <c r="K67" s="130">
        <v>3528</v>
      </c>
      <c r="L67" s="130">
        <v>283</v>
      </c>
      <c r="M67" s="130"/>
      <c r="N67" s="130">
        <v>442</v>
      </c>
      <c r="O67" s="130">
        <v>256.36</v>
      </c>
      <c r="P67" s="130"/>
      <c r="Q67" s="130"/>
    </row>
    <row r="68" spans="1:17" ht="24" x14ac:dyDescent="0.2">
      <c r="A68" s="122">
        <v>42</v>
      </c>
      <c r="B68" s="125" t="s">
        <v>1028</v>
      </c>
      <c r="C68" s="139" t="s">
        <v>1029</v>
      </c>
      <c r="D68" s="127" t="s">
        <v>127</v>
      </c>
      <c r="E68" s="128">
        <v>0.57999999999999996</v>
      </c>
      <c r="F68" s="129">
        <v>220.15</v>
      </c>
      <c r="G68" s="130"/>
      <c r="H68" s="130"/>
      <c r="I68" s="130"/>
      <c r="J68" s="130">
        <v>128</v>
      </c>
      <c r="K68" s="130"/>
      <c r="L68" s="130"/>
      <c r="M68" s="130"/>
      <c r="N68" s="130"/>
      <c r="O68" s="130"/>
      <c r="P68" s="130"/>
      <c r="Q68" s="130"/>
    </row>
    <row r="69" spans="1:17" ht="48" x14ac:dyDescent="0.2">
      <c r="A69" s="122">
        <v>43</v>
      </c>
      <c r="B69" s="125" t="s">
        <v>1030</v>
      </c>
      <c r="C69" s="139" t="s">
        <v>1031</v>
      </c>
      <c r="D69" s="127" t="s">
        <v>193</v>
      </c>
      <c r="E69" s="128">
        <v>0.10199999999999999</v>
      </c>
      <c r="F69" s="129">
        <v>42678.47</v>
      </c>
      <c r="G69" s="129">
        <v>8026.6</v>
      </c>
      <c r="H69" s="129">
        <v>500.94</v>
      </c>
      <c r="I69" s="130"/>
      <c r="J69" s="130">
        <v>4353</v>
      </c>
      <c r="K69" s="130">
        <v>819</v>
      </c>
      <c r="L69" s="130">
        <v>51</v>
      </c>
      <c r="M69" s="130"/>
      <c r="N69" s="130">
        <v>599</v>
      </c>
      <c r="O69" s="130">
        <v>61.1</v>
      </c>
      <c r="P69" s="130"/>
      <c r="Q69" s="130"/>
    </row>
    <row r="70" spans="1:17" ht="24" x14ac:dyDescent="0.2">
      <c r="A70" s="122">
        <v>44</v>
      </c>
      <c r="B70" s="125" t="s">
        <v>1032</v>
      </c>
      <c r="C70" s="139" t="s">
        <v>1033</v>
      </c>
      <c r="D70" s="127" t="s">
        <v>91</v>
      </c>
      <c r="E70" s="128">
        <v>0.10199999999999999</v>
      </c>
      <c r="F70" s="129">
        <v>2987.46</v>
      </c>
      <c r="G70" s="129">
        <v>428.88</v>
      </c>
      <c r="H70" s="129">
        <v>77.02</v>
      </c>
      <c r="I70" s="129">
        <v>3.46</v>
      </c>
      <c r="J70" s="130">
        <v>305</v>
      </c>
      <c r="K70" s="130">
        <v>44</v>
      </c>
      <c r="L70" s="130">
        <v>8</v>
      </c>
      <c r="M70" s="130"/>
      <c r="N70" s="130">
        <v>35.71</v>
      </c>
      <c r="O70" s="130">
        <v>3.64</v>
      </c>
      <c r="P70" s="130">
        <v>0.19</v>
      </c>
      <c r="Q70" s="130">
        <v>0.02</v>
      </c>
    </row>
    <row r="71" spans="1:17" ht="36" x14ac:dyDescent="0.2">
      <c r="A71" s="122">
        <v>45</v>
      </c>
      <c r="B71" s="125" t="s">
        <v>1034</v>
      </c>
      <c r="C71" s="139" t="s">
        <v>1035</v>
      </c>
      <c r="D71" s="127" t="s">
        <v>125</v>
      </c>
      <c r="E71" s="128">
        <v>48</v>
      </c>
      <c r="F71" s="129">
        <v>115.92</v>
      </c>
      <c r="G71" s="130"/>
      <c r="H71" s="130"/>
      <c r="I71" s="130"/>
      <c r="J71" s="130">
        <v>5564</v>
      </c>
      <c r="K71" s="130"/>
      <c r="L71" s="130"/>
      <c r="M71" s="130"/>
      <c r="N71" s="130"/>
      <c r="O71" s="130"/>
      <c r="P71" s="130"/>
      <c r="Q71" s="130"/>
    </row>
    <row r="72" spans="1:17" ht="24" x14ac:dyDescent="0.2">
      <c r="A72" s="122">
        <v>46</v>
      </c>
      <c r="B72" s="125" t="s">
        <v>1036</v>
      </c>
      <c r="C72" s="139" t="s">
        <v>1037</v>
      </c>
      <c r="D72" s="127" t="s">
        <v>72</v>
      </c>
      <c r="E72" s="128">
        <v>48</v>
      </c>
      <c r="F72" s="129">
        <v>11.54</v>
      </c>
      <c r="G72" s="130"/>
      <c r="H72" s="130"/>
      <c r="I72" s="130"/>
      <c r="J72" s="130">
        <v>554</v>
      </c>
      <c r="K72" s="130"/>
      <c r="L72" s="130"/>
      <c r="M72" s="130"/>
      <c r="N72" s="130"/>
      <c r="O72" s="130"/>
      <c r="P72" s="130"/>
      <c r="Q72" s="130"/>
    </row>
    <row r="73" spans="1:17" ht="24" x14ac:dyDescent="0.2">
      <c r="A73" s="122">
        <v>47</v>
      </c>
      <c r="B73" s="125" t="s">
        <v>1038</v>
      </c>
      <c r="C73" s="139" t="s">
        <v>1039</v>
      </c>
      <c r="D73" s="127" t="s">
        <v>109</v>
      </c>
      <c r="E73" s="128">
        <v>0.48</v>
      </c>
      <c r="F73" s="129">
        <v>7546.81</v>
      </c>
      <c r="G73" s="129">
        <v>5250.98</v>
      </c>
      <c r="H73" s="129">
        <v>17.37</v>
      </c>
      <c r="I73" s="129">
        <v>2.5</v>
      </c>
      <c r="J73" s="130">
        <v>3622</v>
      </c>
      <c r="K73" s="130">
        <v>2520</v>
      </c>
      <c r="L73" s="130">
        <v>8</v>
      </c>
      <c r="M73" s="130">
        <v>1</v>
      </c>
      <c r="N73" s="130">
        <v>370.57</v>
      </c>
      <c r="O73" s="130">
        <v>177.87</v>
      </c>
      <c r="P73" s="130">
        <v>0.16</v>
      </c>
      <c r="Q73" s="130">
        <v>0.08</v>
      </c>
    </row>
    <row r="74" spans="1:17" x14ac:dyDescent="0.2">
      <c r="A74" s="266" t="s">
        <v>1040</v>
      </c>
      <c r="B74" s="218"/>
      <c r="C74" s="218"/>
      <c r="D74" s="218"/>
      <c r="E74" s="218"/>
      <c r="F74" s="218"/>
      <c r="G74" s="218"/>
      <c r="H74" s="218"/>
      <c r="I74" s="218"/>
      <c r="J74" s="218"/>
      <c r="K74" s="218"/>
      <c r="L74" s="218"/>
      <c r="M74" s="218"/>
      <c r="N74" s="218"/>
      <c r="O74" s="218"/>
      <c r="P74" s="218"/>
      <c r="Q74" s="218"/>
    </row>
    <row r="75" spans="1:17" ht="24" x14ac:dyDescent="0.2">
      <c r="A75" s="122">
        <v>48</v>
      </c>
      <c r="B75" s="125" t="s">
        <v>1041</v>
      </c>
      <c r="C75" s="139" t="s">
        <v>1042</v>
      </c>
      <c r="D75" s="127" t="s">
        <v>108</v>
      </c>
      <c r="E75" s="128">
        <v>3.427</v>
      </c>
      <c r="F75" s="129">
        <v>3882.59</v>
      </c>
      <c r="G75" s="129">
        <v>657.06</v>
      </c>
      <c r="H75" s="129">
        <v>2911.86</v>
      </c>
      <c r="I75" s="129">
        <v>182.71</v>
      </c>
      <c r="J75" s="130">
        <v>13306</v>
      </c>
      <c r="K75" s="130">
        <v>2252</v>
      </c>
      <c r="L75" s="130">
        <v>9979</v>
      </c>
      <c r="M75" s="130">
        <v>626</v>
      </c>
      <c r="N75" s="130">
        <v>46.37</v>
      </c>
      <c r="O75" s="130">
        <v>158.91</v>
      </c>
      <c r="P75" s="130">
        <v>8.68</v>
      </c>
      <c r="Q75" s="130">
        <v>29.75</v>
      </c>
    </row>
    <row r="76" spans="1:17" ht="36" x14ac:dyDescent="0.2">
      <c r="A76" s="122">
        <v>49</v>
      </c>
      <c r="B76" s="125" t="s">
        <v>1043</v>
      </c>
      <c r="C76" s="139" t="s">
        <v>1044</v>
      </c>
      <c r="D76" s="127" t="s">
        <v>92</v>
      </c>
      <c r="E76" s="131">
        <v>3.427</v>
      </c>
      <c r="F76" s="129">
        <v>13012</v>
      </c>
      <c r="G76" s="130"/>
      <c r="H76" s="130"/>
      <c r="I76" s="130"/>
      <c r="J76" s="130">
        <v>44592</v>
      </c>
      <c r="K76" s="130"/>
      <c r="L76" s="130"/>
      <c r="M76" s="130"/>
      <c r="N76" s="130"/>
      <c r="O76" s="130"/>
      <c r="P76" s="130"/>
      <c r="Q76" s="130"/>
    </row>
    <row r="77" spans="1:17" ht="24" x14ac:dyDescent="0.2">
      <c r="A77" s="122">
        <v>50</v>
      </c>
      <c r="B77" s="125" t="s">
        <v>1045</v>
      </c>
      <c r="C77" s="139" t="s">
        <v>1046</v>
      </c>
      <c r="D77" s="127" t="s">
        <v>72</v>
      </c>
      <c r="E77" s="128">
        <v>144</v>
      </c>
      <c r="F77" s="129">
        <v>12.86</v>
      </c>
      <c r="G77" s="130"/>
      <c r="H77" s="130"/>
      <c r="I77" s="130"/>
      <c r="J77" s="130">
        <v>1852</v>
      </c>
      <c r="K77" s="130"/>
      <c r="L77" s="130"/>
      <c r="M77" s="130"/>
      <c r="N77" s="130"/>
      <c r="O77" s="130"/>
      <c r="P77" s="130"/>
      <c r="Q77" s="130"/>
    </row>
    <row r="78" spans="1:17" ht="36" x14ac:dyDescent="0.2">
      <c r="A78" s="122">
        <v>51</v>
      </c>
      <c r="B78" s="125" t="s">
        <v>1047</v>
      </c>
      <c r="C78" s="139" t="s">
        <v>1048</v>
      </c>
      <c r="D78" s="127" t="s">
        <v>72</v>
      </c>
      <c r="E78" s="128">
        <v>96</v>
      </c>
      <c r="F78" s="129">
        <v>35.43</v>
      </c>
      <c r="G78" s="130"/>
      <c r="H78" s="130"/>
      <c r="I78" s="130"/>
      <c r="J78" s="130">
        <v>3401</v>
      </c>
      <c r="K78" s="130"/>
      <c r="L78" s="130"/>
      <c r="M78" s="130"/>
      <c r="N78" s="130"/>
      <c r="O78" s="130"/>
      <c r="P78" s="130"/>
      <c r="Q78" s="130"/>
    </row>
    <row r="79" spans="1:17" ht="24" x14ac:dyDescent="0.2">
      <c r="A79" s="122">
        <v>52</v>
      </c>
      <c r="B79" s="125" t="s">
        <v>1049</v>
      </c>
      <c r="C79" s="139" t="s">
        <v>1050</v>
      </c>
      <c r="D79" s="127" t="s">
        <v>72</v>
      </c>
      <c r="E79" s="128">
        <v>192</v>
      </c>
      <c r="F79" s="129">
        <v>6.85</v>
      </c>
      <c r="G79" s="130"/>
      <c r="H79" s="130"/>
      <c r="I79" s="130"/>
      <c r="J79" s="130">
        <v>1315</v>
      </c>
      <c r="K79" s="130"/>
      <c r="L79" s="130"/>
      <c r="M79" s="130"/>
      <c r="N79" s="130"/>
      <c r="O79" s="130"/>
      <c r="P79" s="130"/>
      <c r="Q79" s="130"/>
    </row>
    <row r="80" spans="1:17" x14ac:dyDescent="0.2">
      <c r="A80" s="264" t="s">
        <v>1051</v>
      </c>
      <c r="B80" s="218"/>
      <c r="C80" s="218"/>
      <c r="D80" s="218"/>
      <c r="E80" s="218"/>
      <c r="F80" s="218"/>
      <c r="G80" s="218"/>
      <c r="H80" s="218"/>
      <c r="I80" s="218"/>
      <c r="J80" s="218"/>
      <c r="K80" s="218"/>
      <c r="L80" s="218"/>
      <c r="M80" s="218"/>
      <c r="N80" s="218"/>
      <c r="O80" s="218"/>
      <c r="P80" s="218"/>
      <c r="Q80" s="218"/>
    </row>
    <row r="81" spans="1:17" ht="55.5" x14ac:dyDescent="0.2">
      <c r="A81" s="122">
        <v>53</v>
      </c>
      <c r="B81" s="125" t="s">
        <v>1052</v>
      </c>
      <c r="C81" s="139" t="s">
        <v>1053</v>
      </c>
      <c r="D81" s="127" t="s">
        <v>91</v>
      </c>
      <c r="E81" s="128">
        <v>3.2480000000000002</v>
      </c>
      <c r="F81" s="129">
        <v>888.16</v>
      </c>
      <c r="G81" s="129">
        <v>120.9</v>
      </c>
      <c r="H81" s="129">
        <v>22.48</v>
      </c>
      <c r="I81" s="129">
        <v>0.32</v>
      </c>
      <c r="J81" s="130">
        <v>2885</v>
      </c>
      <c r="K81" s="130">
        <v>393</v>
      </c>
      <c r="L81" s="130">
        <v>73</v>
      </c>
      <c r="M81" s="130">
        <v>1</v>
      </c>
      <c r="N81" s="130">
        <v>7.84</v>
      </c>
      <c r="O81" s="130">
        <v>25.46</v>
      </c>
      <c r="P81" s="130">
        <v>0.02</v>
      </c>
      <c r="Q81" s="130">
        <v>7.0000000000000007E-2</v>
      </c>
    </row>
    <row r="82" spans="1:17" ht="55.5" x14ac:dyDescent="0.2">
      <c r="A82" s="122">
        <v>54</v>
      </c>
      <c r="B82" s="125" t="s">
        <v>1054</v>
      </c>
      <c r="C82" s="139" t="s">
        <v>1055</v>
      </c>
      <c r="D82" s="127" t="s">
        <v>91</v>
      </c>
      <c r="E82" s="131">
        <v>3.2480000000000002</v>
      </c>
      <c r="F82" s="129">
        <v>2403.6799999999998</v>
      </c>
      <c r="G82" s="129">
        <v>126.28</v>
      </c>
      <c r="H82" s="129">
        <v>31.08</v>
      </c>
      <c r="I82" s="129">
        <v>0.64</v>
      </c>
      <c r="J82" s="130">
        <v>7807</v>
      </c>
      <c r="K82" s="130">
        <v>410</v>
      </c>
      <c r="L82" s="130">
        <v>101</v>
      </c>
      <c r="M82" s="130">
        <v>2</v>
      </c>
      <c r="N82" s="130">
        <v>9.8800000000000008</v>
      </c>
      <c r="O82" s="130">
        <v>32.090000000000003</v>
      </c>
      <c r="P82" s="130">
        <v>0.04</v>
      </c>
      <c r="Q82" s="130">
        <v>0.13</v>
      </c>
    </row>
    <row r="83" spans="1:17" x14ac:dyDescent="0.2">
      <c r="A83" s="266" t="s">
        <v>189</v>
      </c>
      <c r="B83" s="218"/>
      <c r="C83" s="218"/>
      <c r="D83" s="218"/>
      <c r="E83" s="218"/>
      <c r="F83" s="218"/>
      <c r="G83" s="218"/>
      <c r="H83" s="218"/>
      <c r="I83" s="218"/>
      <c r="J83" s="218"/>
      <c r="K83" s="218"/>
      <c r="L83" s="218"/>
      <c r="M83" s="218"/>
      <c r="N83" s="218"/>
      <c r="O83" s="218"/>
      <c r="P83" s="218"/>
      <c r="Q83" s="218"/>
    </row>
    <row r="84" spans="1:17" ht="24" x14ac:dyDescent="0.2">
      <c r="A84" s="122">
        <v>55</v>
      </c>
      <c r="B84" s="125" t="s">
        <v>180</v>
      </c>
      <c r="C84" s="139" t="s">
        <v>1056</v>
      </c>
      <c r="D84" s="127" t="s">
        <v>108</v>
      </c>
      <c r="E84" s="128">
        <v>2.0640000000000001</v>
      </c>
      <c r="F84" s="129">
        <v>665.37</v>
      </c>
      <c r="G84" s="129">
        <v>194.53</v>
      </c>
      <c r="H84" s="129">
        <v>350.89</v>
      </c>
      <c r="I84" s="129">
        <v>31</v>
      </c>
      <c r="J84" s="130">
        <v>1373</v>
      </c>
      <c r="K84" s="130">
        <v>402</v>
      </c>
      <c r="L84" s="130">
        <v>724</v>
      </c>
      <c r="M84" s="130">
        <v>64</v>
      </c>
      <c r="N84" s="130">
        <v>15.79</v>
      </c>
      <c r="O84" s="130">
        <v>32.590000000000003</v>
      </c>
      <c r="P84" s="130">
        <v>1.56</v>
      </c>
      <c r="Q84" s="130">
        <v>3.22</v>
      </c>
    </row>
    <row r="85" spans="1:17" ht="60" x14ac:dyDescent="0.2">
      <c r="A85" s="122">
        <v>56</v>
      </c>
      <c r="B85" s="125" t="s">
        <v>181</v>
      </c>
      <c r="C85" s="139" t="s">
        <v>182</v>
      </c>
      <c r="D85" s="127" t="s">
        <v>92</v>
      </c>
      <c r="E85" s="128">
        <v>2.0640000000000001</v>
      </c>
      <c r="F85" s="129">
        <v>12297.4</v>
      </c>
      <c r="G85" s="130"/>
      <c r="H85" s="130"/>
      <c r="I85" s="130"/>
      <c r="J85" s="130">
        <v>25382</v>
      </c>
      <c r="K85" s="130"/>
      <c r="L85" s="130"/>
      <c r="M85" s="130"/>
      <c r="N85" s="130"/>
      <c r="O85" s="130"/>
      <c r="P85" s="130"/>
      <c r="Q85" s="130"/>
    </row>
    <row r="86" spans="1:17" ht="48" x14ac:dyDescent="0.2">
      <c r="A86" s="122">
        <v>57</v>
      </c>
      <c r="B86" s="125" t="s">
        <v>1057</v>
      </c>
      <c r="C86" s="139" t="s">
        <v>1058</v>
      </c>
      <c r="D86" s="127" t="s">
        <v>91</v>
      </c>
      <c r="E86" s="128">
        <v>2.7570000000000001</v>
      </c>
      <c r="F86" s="129">
        <v>4211.79</v>
      </c>
      <c r="G86" s="129">
        <v>1497.38</v>
      </c>
      <c r="H86" s="129">
        <v>2665.85</v>
      </c>
      <c r="I86" s="129">
        <v>325.95999999999998</v>
      </c>
      <c r="J86" s="130">
        <v>11612</v>
      </c>
      <c r="K86" s="130">
        <v>4128</v>
      </c>
      <c r="L86" s="130">
        <v>7350</v>
      </c>
      <c r="M86" s="130">
        <v>899</v>
      </c>
      <c r="N86" s="130">
        <v>113.01</v>
      </c>
      <c r="O86" s="130">
        <v>311.57</v>
      </c>
      <c r="P86" s="130">
        <v>17.91</v>
      </c>
      <c r="Q86" s="130">
        <v>49.38</v>
      </c>
    </row>
    <row r="87" spans="1:17" ht="60" x14ac:dyDescent="0.2">
      <c r="A87" s="122">
        <v>58</v>
      </c>
      <c r="B87" s="125" t="s">
        <v>1059</v>
      </c>
      <c r="C87" s="139" t="s">
        <v>1060</v>
      </c>
      <c r="D87" s="127" t="s">
        <v>72</v>
      </c>
      <c r="E87" s="128">
        <v>4412</v>
      </c>
      <c r="F87" s="129" t="s">
        <v>1061</v>
      </c>
      <c r="G87" s="130"/>
      <c r="H87" s="130"/>
      <c r="I87" s="130"/>
      <c r="J87" s="130">
        <v>706</v>
      </c>
      <c r="K87" s="130"/>
      <c r="L87" s="130"/>
      <c r="M87" s="130"/>
      <c r="N87" s="130"/>
      <c r="O87" s="130"/>
      <c r="P87" s="130"/>
      <c r="Q87" s="130"/>
    </row>
    <row r="88" spans="1:17" ht="60" x14ac:dyDescent="0.2">
      <c r="A88" s="122">
        <v>59</v>
      </c>
      <c r="B88" s="125" t="s">
        <v>1062</v>
      </c>
      <c r="C88" s="139" t="s">
        <v>1063</v>
      </c>
      <c r="D88" s="127" t="s">
        <v>127</v>
      </c>
      <c r="E88" s="128">
        <v>306</v>
      </c>
      <c r="F88" s="129" t="s">
        <v>1064</v>
      </c>
      <c r="G88" s="130"/>
      <c r="H88" s="130"/>
      <c r="I88" s="130"/>
      <c r="J88" s="130">
        <v>179132</v>
      </c>
      <c r="K88" s="130"/>
      <c r="L88" s="130"/>
      <c r="M88" s="130"/>
      <c r="N88" s="130"/>
      <c r="O88" s="130"/>
      <c r="P88" s="130"/>
      <c r="Q88" s="130"/>
    </row>
    <row r="89" spans="1:17" ht="24" x14ac:dyDescent="0.2">
      <c r="A89" s="122">
        <v>60</v>
      </c>
      <c r="B89" s="125" t="s">
        <v>1065</v>
      </c>
      <c r="C89" s="139" t="s">
        <v>1066</v>
      </c>
      <c r="D89" s="127" t="s">
        <v>344</v>
      </c>
      <c r="E89" s="128">
        <v>5.4</v>
      </c>
      <c r="F89" s="129">
        <v>345.88</v>
      </c>
      <c r="G89" s="129">
        <v>154.44999999999999</v>
      </c>
      <c r="H89" s="129">
        <v>43.14</v>
      </c>
      <c r="I89" s="129">
        <v>2.73</v>
      </c>
      <c r="J89" s="130">
        <v>1868</v>
      </c>
      <c r="K89" s="130">
        <v>834</v>
      </c>
      <c r="L89" s="130">
        <v>233</v>
      </c>
      <c r="M89" s="130">
        <v>15</v>
      </c>
      <c r="N89" s="130">
        <v>12.86</v>
      </c>
      <c r="O89" s="130">
        <v>69.44</v>
      </c>
      <c r="P89" s="130">
        <v>0.15</v>
      </c>
      <c r="Q89" s="130">
        <v>0.81</v>
      </c>
    </row>
    <row r="90" spans="1:17" ht="48" x14ac:dyDescent="0.2">
      <c r="A90" s="122">
        <v>61</v>
      </c>
      <c r="B90" s="125" t="s">
        <v>1067</v>
      </c>
      <c r="C90" s="139" t="s">
        <v>1068</v>
      </c>
      <c r="D90" s="127" t="s">
        <v>103</v>
      </c>
      <c r="E90" s="128">
        <v>5.4</v>
      </c>
      <c r="F90" s="129">
        <v>1428</v>
      </c>
      <c r="G90" s="130"/>
      <c r="H90" s="130"/>
      <c r="I90" s="130"/>
      <c r="J90" s="130">
        <v>7711</v>
      </c>
      <c r="K90" s="130"/>
      <c r="L90" s="130"/>
      <c r="M90" s="130"/>
      <c r="N90" s="130"/>
      <c r="O90" s="130"/>
      <c r="P90" s="130"/>
      <c r="Q90" s="130"/>
    </row>
    <row r="91" spans="1:17" ht="36" x14ac:dyDescent="0.2">
      <c r="A91" s="122">
        <v>62</v>
      </c>
      <c r="B91" s="125" t="s">
        <v>589</v>
      </c>
      <c r="C91" s="139" t="s">
        <v>1069</v>
      </c>
      <c r="D91" s="127" t="s">
        <v>91</v>
      </c>
      <c r="E91" s="128">
        <v>3.3069999999999999</v>
      </c>
      <c r="F91" s="129">
        <v>334.45</v>
      </c>
      <c r="G91" s="129">
        <v>238.91</v>
      </c>
      <c r="H91" s="129">
        <v>33.64</v>
      </c>
      <c r="I91" s="129">
        <v>5</v>
      </c>
      <c r="J91" s="130">
        <v>1106</v>
      </c>
      <c r="K91" s="130">
        <v>790</v>
      </c>
      <c r="L91" s="130">
        <v>111</v>
      </c>
      <c r="M91" s="130">
        <v>17</v>
      </c>
      <c r="N91" s="130">
        <v>21.35</v>
      </c>
      <c r="O91" s="130">
        <v>70.599999999999994</v>
      </c>
      <c r="P91" s="130">
        <v>0.32</v>
      </c>
      <c r="Q91" s="130">
        <v>1.06</v>
      </c>
    </row>
    <row r="92" spans="1:17" ht="48" x14ac:dyDescent="0.2">
      <c r="A92" s="122">
        <v>63</v>
      </c>
      <c r="B92" s="125" t="s">
        <v>1070</v>
      </c>
      <c r="C92" s="139" t="s">
        <v>1071</v>
      </c>
      <c r="D92" s="127" t="s">
        <v>103</v>
      </c>
      <c r="E92" s="128">
        <v>3.3</v>
      </c>
      <c r="F92" s="129">
        <v>892.5</v>
      </c>
      <c r="G92" s="130"/>
      <c r="H92" s="130"/>
      <c r="I92" s="130"/>
      <c r="J92" s="130">
        <v>2945</v>
      </c>
      <c r="K92" s="130"/>
      <c r="L92" s="130"/>
      <c r="M92" s="130"/>
      <c r="N92" s="130"/>
      <c r="O92" s="130"/>
      <c r="P92" s="130"/>
      <c r="Q92" s="130"/>
    </row>
    <row r="93" spans="1:17" ht="24" x14ac:dyDescent="0.2">
      <c r="A93" s="122">
        <v>64</v>
      </c>
      <c r="B93" s="125" t="s">
        <v>1072</v>
      </c>
      <c r="C93" s="139" t="s">
        <v>1073</v>
      </c>
      <c r="D93" s="127" t="s">
        <v>1074</v>
      </c>
      <c r="E93" s="128">
        <v>3.3</v>
      </c>
      <c r="F93" s="129">
        <v>752</v>
      </c>
      <c r="G93" s="129">
        <v>92</v>
      </c>
      <c r="H93" s="129">
        <v>4.55</v>
      </c>
      <c r="I93" s="129">
        <v>0.18</v>
      </c>
      <c r="J93" s="130">
        <v>2482</v>
      </c>
      <c r="K93" s="130">
        <v>304</v>
      </c>
      <c r="L93" s="130">
        <v>15</v>
      </c>
      <c r="M93" s="130">
        <v>1</v>
      </c>
      <c r="N93" s="130">
        <v>7.11</v>
      </c>
      <c r="O93" s="130">
        <v>23.46</v>
      </c>
      <c r="P93" s="130">
        <v>0.01</v>
      </c>
      <c r="Q93" s="130">
        <v>0.03</v>
      </c>
    </row>
    <row r="94" spans="1:17" ht="36" x14ac:dyDescent="0.2">
      <c r="A94" s="122">
        <v>65</v>
      </c>
      <c r="B94" s="125" t="s">
        <v>190</v>
      </c>
      <c r="C94" s="139" t="s">
        <v>191</v>
      </c>
      <c r="D94" s="127" t="s">
        <v>91</v>
      </c>
      <c r="E94" s="131">
        <v>3.3069999999999999</v>
      </c>
      <c r="F94" s="129">
        <v>1247.9100000000001</v>
      </c>
      <c r="G94" s="129">
        <v>437.36</v>
      </c>
      <c r="H94" s="129">
        <v>586.29</v>
      </c>
      <c r="I94" s="129">
        <v>51.86</v>
      </c>
      <c r="J94" s="130">
        <v>4127</v>
      </c>
      <c r="K94" s="130">
        <v>1446</v>
      </c>
      <c r="L94" s="130">
        <v>1939</v>
      </c>
      <c r="M94" s="130">
        <v>172</v>
      </c>
      <c r="N94" s="130">
        <v>35.5</v>
      </c>
      <c r="O94" s="130">
        <v>117.4</v>
      </c>
      <c r="P94" s="130">
        <v>2.61</v>
      </c>
      <c r="Q94" s="130">
        <v>8.6300000000000008</v>
      </c>
    </row>
    <row r="95" spans="1:17" ht="60" x14ac:dyDescent="0.2">
      <c r="A95" s="122">
        <v>66</v>
      </c>
      <c r="B95" s="125" t="s">
        <v>1075</v>
      </c>
      <c r="C95" s="139" t="s">
        <v>1076</v>
      </c>
      <c r="D95" s="127" t="s">
        <v>127</v>
      </c>
      <c r="E95" s="128">
        <v>397</v>
      </c>
      <c r="F95" s="129" t="s">
        <v>1077</v>
      </c>
      <c r="G95" s="130"/>
      <c r="H95" s="130"/>
      <c r="I95" s="130"/>
      <c r="J95" s="130">
        <v>19965</v>
      </c>
      <c r="K95" s="130"/>
      <c r="L95" s="130"/>
      <c r="M95" s="130"/>
      <c r="N95" s="130"/>
      <c r="O95" s="130"/>
      <c r="P95" s="130"/>
      <c r="Q95" s="130"/>
    </row>
    <row r="96" spans="1:17" ht="60" x14ac:dyDescent="0.2">
      <c r="A96" s="122">
        <v>67</v>
      </c>
      <c r="B96" s="125" t="s">
        <v>1078</v>
      </c>
      <c r="C96" s="139" t="s">
        <v>1079</v>
      </c>
      <c r="D96" s="127" t="s">
        <v>72</v>
      </c>
      <c r="E96" s="128">
        <v>2646</v>
      </c>
      <c r="F96" s="129" t="s">
        <v>1080</v>
      </c>
      <c r="G96" s="130"/>
      <c r="H96" s="130"/>
      <c r="I96" s="130"/>
      <c r="J96" s="130">
        <v>1085</v>
      </c>
      <c r="K96" s="130"/>
      <c r="L96" s="130"/>
      <c r="M96" s="130"/>
      <c r="N96" s="130"/>
      <c r="O96" s="130"/>
      <c r="P96" s="130"/>
      <c r="Q96" s="130"/>
    </row>
    <row r="97" spans="1:17" ht="36" x14ac:dyDescent="0.2">
      <c r="A97" s="122">
        <v>68</v>
      </c>
      <c r="B97" s="125" t="s">
        <v>539</v>
      </c>
      <c r="C97" s="139" t="s">
        <v>1081</v>
      </c>
      <c r="D97" s="127" t="s">
        <v>344</v>
      </c>
      <c r="E97" s="128">
        <v>13.45</v>
      </c>
      <c r="F97" s="129">
        <v>209.4</v>
      </c>
      <c r="G97" s="129">
        <v>138.49</v>
      </c>
      <c r="H97" s="129">
        <v>70.91</v>
      </c>
      <c r="I97" s="130"/>
      <c r="J97" s="130">
        <v>2816</v>
      </c>
      <c r="K97" s="130">
        <v>1863</v>
      </c>
      <c r="L97" s="130">
        <v>953</v>
      </c>
      <c r="M97" s="130"/>
      <c r="N97" s="130">
        <v>10.58</v>
      </c>
      <c r="O97" s="130">
        <v>142.30000000000001</v>
      </c>
      <c r="P97" s="130"/>
      <c r="Q97" s="130"/>
    </row>
    <row r="98" spans="1:17" ht="60" x14ac:dyDescent="0.2">
      <c r="A98" s="122">
        <v>69</v>
      </c>
      <c r="B98" s="125" t="s">
        <v>1022</v>
      </c>
      <c r="C98" s="139" t="s">
        <v>1023</v>
      </c>
      <c r="D98" s="127" t="s">
        <v>103</v>
      </c>
      <c r="E98" s="131">
        <v>13.45</v>
      </c>
      <c r="F98" s="129" t="s">
        <v>1024</v>
      </c>
      <c r="G98" s="130"/>
      <c r="H98" s="130"/>
      <c r="I98" s="130"/>
      <c r="J98" s="130">
        <v>2651</v>
      </c>
      <c r="K98" s="130"/>
      <c r="L98" s="130"/>
      <c r="M98" s="130"/>
      <c r="N98" s="130"/>
      <c r="O98" s="130"/>
      <c r="P98" s="130"/>
      <c r="Q98" s="130"/>
    </row>
    <row r="99" spans="1:17" ht="24" x14ac:dyDescent="0.2">
      <c r="A99" s="122">
        <v>70</v>
      </c>
      <c r="B99" s="125" t="s">
        <v>1082</v>
      </c>
      <c r="C99" s="139" t="s">
        <v>1083</v>
      </c>
      <c r="D99" s="127" t="s">
        <v>91</v>
      </c>
      <c r="E99" s="131">
        <v>3.3069999999999999</v>
      </c>
      <c r="F99" s="129">
        <v>9005.1299999999992</v>
      </c>
      <c r="G99" s="129">
        <v>1181.98</v>
      </c>
      <c r="H99" s="129">
        <v>27.29</v>
      </c>
      <c r="I99" s="130"/>
      <c r="J99" s="130">
        <v>29780</v>
      </c>
      <c r="K99" s="130">
        <v>3909</v>
      </c>
      <c r="L99" s="130">
        <v>90</v>
      </c>
      <c r="M99" s="130"/>
      <c r="N99" s="130">
        <v>95.94</v>
      </c>
      <c r="O99" s="130">
        <v>317.27</v>
      </c>
      <c r="P99" s="130"/>
      <c r="Q99" s="130"/>
    </row>
    <row r="100" spans="1:17" ht="48" x14ac:dyDescent="0.2">
      <c r="A100" s="122">
        <v>71</v>
      </c>
      <c r="B100" s="125" t="s">
        <v>619</v>
      </c>
      <c r="C100" s="139" t="s">
        <v>620</v>
      </c>
      <c r="D100" s="127" t="s">
        <v>127</v>
      </c>
      <c r="E100" s="128">
        <v>429.9</v>
      </c>
      <c r="F100" s="129">
        <v>6.65</v>
      </c>
      <c r="G100" s="130"/>
      <c r="H100" s="130"/>
      <c r="I100" s="130"/>
      <c r="J100" s="130">
        <v>2859</v>
      </c>
      <c r="K100" s="130"/>
      <c r="L100" s="130"/>
      <c r="M100" s="130"/>
      <c r="N100" s="130"/>
      <c r="O100" s="130"/>
      <c r="P100" s="130"/>
      <c r="Q100" s="130"/>
    </row>
    <row r="101" spans="1:17" ht="24" x14ac:dyDescent="0.2">
      <c r="A101" s="122">
        <v>72</v>
      </c>
      <c r="B101" s="125" t="s">
        <v>1084</v>
      </c>
      <c r="C101" s="139" t="s">
        <v>1085</v>
      </c>
      <c r="D101" s="127" t="s">
        <v>1086</v>
      </c>
      <c r="E101" s="128">
        <v>2.5760000000000001</v>
      </c>
      <c r="F101" s="129">
        <v>6135.96</v>
      </c>
      <c r="G101" s="129">
        <v>697.71</v>
      </c>
      <c r="H101" s="129">
        <v>74.349999999999994</v>
      </c>
      <c r="I101" s="129">
        <v>3.64</v>
      </c>
      <c r="J101" s="130">
        <v>15806</v>
      </c>
      <c r="K101" s="130">
        <v>1797</v>
      </c>
      <c r="L101" s="130">
        <v>192</v>
      </c>
      <c r="M101" s="130">
        <v>9</v>
      </c>
      <c r="N101" s="130">
        <v>57.33</v>
      </c>
      <c r="O101" s="130">
        <v>147.68</v>
      </c>
      <c r="P101" s="130">
        <v>0.2</v>
      </c>
      <c r="Q101" s="130">
        <v>0.52</v>
      </c>
    </row>
    <row r="102" spans="1:17" ht="24" x14ac:dyDescent="0.2">
      <c r="A102" s="122">
        <v>73</v>
      </c>
      <c r="B102" s="125" t="s">
        <v>1072</v>
      </c>
      <c r="C102" s="139" t="s">
        <v>1087</v>
      </c>
      <c r="D102" s="127" t="s">
        <v>1074</v>
      </c>
      <c r="E102" s="128">
        <v>2.5760000000000001</v>
      </c>
      <c r="F102" s="129">
        <v>752</v>
      </c>
      <c r="G102" s="129">
        <v>92</v>
      </c>
      <c r="H102" s="129">
        <v>4.55</v>
      </c>
      <c r="I102" s="129">
        <v>0.18</v>
      </c>
      <c r="J102" s="130">
        <v>1937</v>
      </c>
      <c r="K102" s="130">
        <v>237</v>
      </c>
      <c r="L102" s="130">
        <v>12</v>
      </c>
      <c r="M102" s="130"/>
      <c r="N102" s="130">
        <v>7.11</v>
      </c>
      <c r="O102" s="130">
        <v>18.32</v>
      </c>
      <c r="P102" s="130">
        <v>0.01</v>
      </c>
      <c r="Q102" s="130">
        <v>0.03</v>
      </c>
    </row>
    <row r="103" spans="1:17" ht="48" x14ac:dyDescent="0.2">
      <c r="A103" s="122">
        <v>74</v>
      </c>
      <c r="B103" s="125" t="s">
        <v>42</v>
      </c>
      <c r="C103" s="139" t="s">
        <v>192</v>
      </c>
      <c r="D103" s="127" t="s">
        <v>122</v>
      </c>
      <c r="E103" s="128">
        <v>0.55300000000000005</v>
      </c>
      <c r="F103" s="129">
        <v>1546.39</v>
      </c>
      <c r="G103" s="129">
        <v>1354.13</v>
      </c>
      <c r="H103" s="129">
        <v>58.83</v>
      </c>
      <c r="I103" s="129">
        <v>3.64</v>
      </c>
      <c r="J103" s="130">
        <v>855</v>
      </c>
      <c r="K103" s="130">
        <v>749</v>
      </c>
      <c r="L103" s="130">
        <v>33</v>
      </c>
      <c r="M103" s="130">
        <v>2</v>
      </c>
      <c r="N103" s="130">
        <v>112.75</v>
      </c>
      <c r="O103" s="130">
        <v>62.35</v>
      </c>
      <c r="P103" s="130">
        <v>0.2</v>
      </c>
      <c r="Q103" s="130">
        <v>0.11</v>
      </c>
    </row>
    <row r="104" spans="1:17" ht="24" x14ac:dyDescent="0.2">
      <c r="A104" s="122">
        <v>75</v>
      </c>
      <c r="B104" s="125" t="s">
        <v>1088</v>
      </c>
      <c r="C104" s="139" t="s">
        <v>1089</v>
      </c>
      <c r="D104" s="127" t="s">
        <v>92</v>
      </c>
      <c r="E104" s="128">
        <v>0.3</v>
      </c>
      <c r="F104" s="129">
        <v>15726</v>
      </c>
      <c r="G104" s="130"/>
      <c r="H104" s="130"/>
      <c r="I104" s="130"/>
      <c r="J104" s="130">
        <v>4718</v>
      </c>
      <c r="K104" s="130"/>
      <c r="L104" s="130"/>
      <c r="M104" s="130"/>
      <c r="N104" s="130"/>
      <c r="O104" s="130"/>
      <c r="P104" s="130"/>
      <c r="Q104" s="130"/>
    </row>
    <row r="105" spans="1:17" x14ac:dyDescent="0.2">
      <c r="A105" s="266" t="s">
        <v>745</v>
      </c>
      <c r="B105" s="218"/>
      <c r="C105" s="218"/>
      <c r="D105" s="218"/>
      <c r="E105" s="218"/>
      <c r="F105" s="218"/>
      <c r="G105" s="218"/>
      <c r="H105" s="218"/>
      <c r="I105" s="218"/>
      <c r="J105" s="218"/>
      <c r="K105" s="218"/>
      <c r="L105" s="218"/>
      <c r="M105" s="218"/>
      <c r="N105" s="218"/>
      <c r="O105" s="218"/>
      <c r="P105" s="218"/>
      <c r="Q105" s="218"/>
    </row>
    <row r="106" spans="1:17" ht="24" x14ac:dyDescent="0.2">
      <c r="A106" s="122">
        <v>76</v>
      </c>
      <c r="B106" s="125" t="s">
        <v>1090</v>
      </c>
      <c r="C106" s="139" t="s">
        <v>1091</v>
      </c>
      <c r="D106" s="127" t="s">
        <v>91</v>
      </c>
      <c r="E106" s="128">
        <v>4.3680000000000003</v>
      </c>
      <c r="F106" s="129">
        <v>743.17</v>
      </c>
      <c r="G106" s="129">
        <v>90.94</v>
      </c>
      <c r="H106" s="129">
        <v>93.47</v>
      </c>
      <c r="I106" s="129">
        <v>13.75</v>
      </c>
      <c r="J106" s="130">
        <v>3246</v>
      </c>
      <c r="K106" s="130">
        <v>397</v>
      </c>
      <c r="L106" s="130">
        <v>408</v>
      </c>
      <c r="M106" s="130">
        <v>60</v>
      </c>
      <c r="N106" s="130">
        <v>7.7</v>
      </c>
      <c r="O106" s="130">
        <v>33.630000000000003</v>
      </c>
      <c r="P106" s="130">
        <v>0.88</v>
      </c>
      <c r="Q106" s="130">
        <v>3.84</v>
      </c>
    </row>
    <row r="107" spans="1:17" ht="24" x14ac:dyDescent="0.2">
      <c r="A107" s="122">
        <v>77</v>
      </c>
      <c r="B107" s="125" t="s">
        <v>1092</v>
      </c>
      <c r="C107" s="139" t="s">
        <v>1093</v>
      </c>
      <c r="D107" s="127" t="s">
        <v>344</v>
      </c>
      <c r="E107" s="128">
        <v>129.6</v>
      </c>
      <c r="F107" s="129">
        <v>76.180000000000007</v>
      </c>
      <c r="G107" s="129">
        <v>41.5</v>
      </c>
      <c r="H107" s="129">
        <v>33.950000000000003</v>
      </c>
      <c r="I107" s="129">
        <v>4.6900000000000004</v>
      </c>
      <c r="J107" s="130">
        <v>9873</v>
      </c>
      <c r="K107" s="130">
        <v>5378</v>
      </c>
      <c r="L107" s="130">
        <v>4400</v>
      </c>
      <c r="M107" s="130">
        <v>608</v>
      </c>
      <c r="N107" s="130">
        <v>3.41</v>
      </c>
      <c r="O107" s="130">
        <v>441.94</v>
      </c>
      <c r="P107" s="130">
        <v>0.3</v>
      </c>
      <c r="Q107" s="130">
        <v>38.880000000000003</v>
      </c>
    </row>
    <row r="108" spans="1:17" ht="36" x14ac:dyDescent="0.2">
      <c r="A108" s="122">
        <v>78</v>
      </c>
      <c r="B108" s="125" t="s">
        <v>992</v>
      </c>
      <c r="C108" s="139" t="s">
        <v>993</v>
      </c>
      <c r="D108" s="127" t="s">
        <v>103</v>
      </c>
      <c r="E108" s="131">
        <v>155.5</v>
      </c>
      <c r="F108" s="129">
        <v>156.55000000000001</v>
      </c>
      <c r="G108" s="130"/>
      <c r="H108" s="130"/>
      <c r="I108" s="130"/>
      <c r="J108" s="130">
        <v>24344</v>
      </c>
      <c r="K108" s="130"/>
      <c r="L108" s="130"/>
      <c r="M108" s="130"/>
      <c r="N108" s="130"/>
      <c r="O108" s="130"/>
      <c r="P108" s="130"/>
      <c r="Q108" s="130"/>
    </row>
    <row r="109" spans="1:17" ht="48" x14ac:dyDescent="0.2">
      <c r="A109" s="122">
        <v>79</v>
      </c>
      <c r="B109" s="125" t="s">
        <v>1094</v>
      </c>
      <c r="C109" s="139" t="s">
        <v>1095</v>
      </c>
      <c r="D109" s="127" t="s">
        <v>183</v>
      </c>
      <c r="E109" s="131">
        <v>4.3680000000000003</v>
      </c>
      <c r="F109" s="129">
        <v>2734.92</v>
      </c>
      <c r="G109" s="129">
        <v>733.34</v>
      </c>
      <c r="H109" s="129">
        <v>439.45</v>
      </c>
      <c r="I109" s="129">
        <v>6.09</v>
      </c>
      <c r="J109" s="130">
        <v>11946</v>
      </c>
      <c r="K109" s="130">
        <v>3203</v>
      </c>
      <c r="L109" s="130">
        <v>1920</v>
      </c>
      <c r="M109" s="130">
        <v>27</v>
      </c>
      <c r="N109" s="130">
        <v>46.18</v>
      </c>
      <c r="O109" s="130">
        <v>201.71</v>
      </c>
      <c r="P109" s="130">
        <v>0.39</v>
      </c>
      <c r="Q109" s="130">
        <v>1.7</v>
      </c>
    </row>
    <row r="110" spans="1:17" ht="36" x14ac:dyDescent="0.2">
      <c r="A110" s="122">
        <v>80</v>
      </c>
      <c r="B110" s="125" t="s">
        <v>376</v>
      </c>
      <c r="C110" s="139" t="s">
        <v>377</v>
      </c>
      <c r="D110" s="127" t="s">
        <v>127</v>
      </c>
      <c r="E110" s="128">
        <v>573.5</v>
      </c>
      <c r="F110" s="129">
        <v>7.94</v>
      </c>
      <c r="G110" s="130"/>
      <c r="H110" s="130"/>
      <c r="I110" s="130"/>
      <c r="J110" s="130">
        <v>4554</v>
      </c>
      <c r="K110" s="130"/>
      <c r="L110" s="130"/>
      <c r="M110" s="130"/>
      <c r="N110" s="130"/>
      <c r="O110" s="130"/>
      <c r="P110" s="130"/>
      <c r="Q110" s="130"/>
    </row>
    <row r="111" spans="1:17" ht="36" x14ac:dyDescent="0.2">
      <c r="A111" s="122">
        <v>81</v>
      </c>
      <c r="B111" s="125" t="s">
        <v>1096</v>
      </c>
      <c r="C111" s="139" t="s">
        <v>1097</v>
      </c>
      <c r="D111" s="127" t="s">
        <v>348</v>
      </c>
      <c r="E111" s="128">
        <v>0.51839999999999997</v>
      </c>
      <c r="F111" s="129">
        <v>12809.38</v>
      </c>
      <c r="G111" s="129">
        <v>3400.51</v>
      </c>
      <c r="H111" s="129">
        <v>8064.7</v>
      </c>
      <c r="I111" s="129">
        <v>562.85</v>
      </c>
      <c r="J111" s="130">
        <v>6640</v>
      </c>
      <c r="K111" s="130">
        <v>1763</v>
      </c>
      <c r="L111" s="130">
        <v>4181</v>
      </c>
      <c r="M111" s="130">
        <v>292</v>
      </c>
      <c r="N111" s="130">
        <v>283.14</v>
      </c>
      <c r="O111" s="130">
        <v>146.78</v>
      </c>
      <c r="P111" s="130">
        <v>30.96</v>
      </c>
      <c r="Q111" s="130">
        <v>16.05</v>
      </c>
    </row>
    <row r="112" spans="1:17" ht="36" x14ac:dyDescent="0.2">
      <c r="A112" s="122">
        <v>82</v>
      </c>
      <c r="B112" s="125" t="s">
        <v>562</v>
      </c>
      <c r="C112" s="139" t="s">
        <v>563</v>
      </c>
      <c r="D112" s="127" t="s">
        <v>103</v>
      </c>
      <c r="E112" s="131">
        <v>52.6</v>
      </c>
      <c r="F112" s="129">
        <v>627.08000000000004</v>
      </c>
      <c r="G112" s="130"/>
      <c r="H112" s="130"/>
      <c r="I112" s="130"/>
      <c r="J112" s="130">
        <v>32984</v>
      </c>
      <c r="K112" s="130"/>
      <c r="L112" s="130"/>
      <c r="M112" s="130"/>
      <c r="N112" s="130"/>
      <c r="O112" s="130"/>
      <c r="P112" s="130"/>
      <c r="Q112" s="130"/>
    </row>
    <row r="113" spans="1:17" ht="36" x14ac:dyDescent="0.2">
      <c r="A113" s="122">
        <v>83</v>
      </c>
      <c r="B113" s="125" t="s">
        <v>148</v>
      </c>
      <c r="C113" s="139" t="s">
        <v>149</v>
      </c>
      <c r="D113" s="127" t="s">
        <v>92</v>
      </c>
      <c r="E113" s="128">
        <v>1.849</v>
      </c>
      <c r="F113" s="129">
        <v>5156.3</v>
      </c>
      <c r="G113" s="130"/>
      <c r="H113" s="130"/>
      <c r="I113" s="130"/>
      <c r="J113" s="130">
        <v>9534</v>
      </c>
      <c r="K113" s="130"/>
      <c r="L113" s="130"/>
      <c r="M113" s="130"/>
      <c r="N113" s="130"/>
      <c r="O113" s="130"/>
      <c r="P113" s="130"/>
      <c r="Q113" s="130"/>
    </row>
    <row r="114" spans="1:17" ht="36" x14ac:dyDescent="0.2">
      <c r="A114" s="122">
        <v>84</v>
      </c>
      <c r="B114" s="125" t="s">
        <v>150</v>
      </c>
      <c r="C114" s="139" t="s">
        <v>151</v>
      </c>
      <c r="D114" s="127" t="s">
        <v>92</v>
      </c>
      <c r="E114" s="131">
        <v>1.849</v>
      </c>
      <c r="F114" s="129">
        <v>2484.5</v>
      </c>
      <c r="G114" s="130"/>
      <c r="H114" s="130"/>
      <c r="I114" s="130"/>
      <c r="J114" s="130">
        <v>4594</v>
      </c>
      <c r="K114" s="130"/>
      <c r="L114" s="130"/>
      <c r="M114" s="130"/>
      <c r="N114" s="130"/>
      <c r="O114" s="130"/>
      <c r="P114" s="130"/>
      <c r="Q114" s="130"/>
    </row>
    <row r="115" spans="1:17" ht="24" x14ac:dyDescent="0.2">
      <c r="A115" s="122">
        <v>85</v>
      </c>
      <c r="B115" s="125" t="s">
        <v>1098</v>
      </c>
      <c r="C115" s="139" t="s">
        <v>1099</v>
      </c>
      <c r="D115" s="127" t="s">
        <v>1100</v>
      </c>
      <c r="E115" s="131">
        <v>4.3680000000000003</v>
      </c>
      <c r="F115" s="129">
        <v>465.37</v>
      </c>
      <c r="G115" s="129">
        <v>429.24</v>
      </c>
      <c r="H115" s="129">
        <v>36.130000000000003</v>
      </c>
      <c r="I115" s="129">
        <v>2.81</v>
      </c>
      <c r="J115" s="130">
        <v>2033</v>
      </c>
      <c r="K115" s="130">
        <v>1875</v>
      </c>
      <c r="L115" s="130">
        <v>158</v>
      </c>
      <c r="M115" s="130">
        <v>12</v>
      </c>
      <c r="N115" s="130">
        <v>35.74</v>
      </c>
      <c r="O115" s="130">
        <v>156.11000000000001</v>
      </c>
      <c r="P115" s="130">
        <v>0.18</v>
      </c>
      <c r="Q115" s="130">
        <v>0.79</v>
      </c>
    </row>
    <row r="116" spans="1:17" ht="24" x14ac:dyDescent="0.2">
      <c r="A116" s="122">
        <v>86</v>
      </c>
      <c r="B116" s="125" t="s">
        <v>1101</v>
      </c>
      <c r="C116" s="139" t="s">
        <v>1102</v>
      </c>
      <c r="D116" s="127" t="s">
        <v>103</v>
      </c>
      <c r="E116" s="128">
        <v>5.76</v>
      </c>
      <c r="F116" s="129">
        <v>1601.7</v>
      </c>
      <c r="G116" s="130"/>
      <c r="H116" s="130"/>
      <c r="I116" s="130"/>
      <c r="J116" s="130">
        <v>9226</v>
      </c>
      <c r="K116" s="130"/>
      <c r="L116" s="130"/>
      <c r="M116" s="130"/>
      <c r="N116" s="130"/>
      <c r="O116" s="130"/>
      <c r="P116" s="130"/>
      <c r="Q116" s="130"/>
    </row>
    <row r="117" spans="1:17" ht="36" x14ac:dyDescent="0.2">
      <c r="A117" s="122">
        <v>87</v>
      </c>
      <c r="B117" s="125" t="s">
        <v>240</v>
      </c>
      <c r="C117" s="139" t="s">
        <v>1103</v>
      </c>
      <c r="D117" s="127" t="s">
        <v>107</v>
      </c>
      <c r="E117" s="128">
        <v>1.44</v>
      </c>
      <c r="F117" s="129">
        <v>978.44</v>
      </c>
      <c r="G117" s="129">
        <v>897.43</v>
      </c>
      <c r="H117" s="129">
        <v>15.84</v>
      </c>
      <c r="I117" s="129">
        <v>0.36</v>
      </c>
      <c r="J117" s="130">
        <v>1409</v>
      </c>
      <c r="K117" s="130">
        <v>1292</v>
      </c>
      <c r="L117" s="130">
        <v>23</v>
      </c>
      <c r="M117" s="130">
        <v>1</v>
      </c>
      <c r="N117" s="130">
        <v>64.239999999999995</v>
      </c>
      <c r="O117" s="130">
        <v>92.51</v>
      </c>
      <c r="P117" s="130">
        <v>0.02</v>
      </c>
      <c r="Q117" s="130">
        <v>0.03</v>
      </c>
    </row>
    <row r="118" spans="1:17" ht="60" x14ac:dyDescent="0.2">
      <c r="A118" s="122">
        <v>88</v>
      </c>
      <c r="B118" s="125" t="s">
        <v>1104</v>
      </c>
      <c r="C118" s="139" t="s">
        <v>1105</v>
      </c>
      <c r="D118" s="127" t="s">
        <v>102</v>
      </c>
      <c r="E118" s="131">
        <v>144</v>
      </c>
      <c r="F118" s="129" t="s">
        <v>1106</v>
      </c>
      <c r="G118" s="130"/>
      <c r="H118" s="130"/>
      <c r="I118" s="130"/>
      <c r="J118" s="130">
        <v>893</v>
      </c>
      <c r="K118" s="130"/>
      <c r="L118" s="130"/>
      <c r="M118" s="130"/>
      <c r="N118" s="130"/>
      <c r="O118" s="130"/>
      <c r="P118" s="130"/>
      <c r="Q118" s="130"/>
    </row>
    <row r="119" spans="1:17" ht="36" x14ac:dyDescent="0.2">
      <c r="A119" s="122">
        <v>89</v>
      </c>
      <c r="B119" s="125" t="s">
        <v>1107</v>
      </c>
      <c r="C119" s="139" t="s">
        <v>1108</v>
      </c>
      <c r="D119" s="127" t="s">
        <v>91</v>
      </c>
      <c r="E119" s="128">
        <v>4.234</v>
      </c>
      <c r="F119" s="129">
        <v>2140.58</v>
      </c>
      <c r="G119" s="129">
        <v>400.15</v>
      </c>
      <c r="H119" s="129">
        <v>234.29</v>
      </c>
      <c r="I119" s="129">
        <v>21.29</v>
      </c>
      <c r="J119" s="130">
        <v>9063</v>
      </c>
      <c r="K119" s="130">
        <v>1694</v>
      </c>
      <c r="L119" s="130">
        <v>992</v>
      </c>
      <c r="M119" s="130">
        <v>90</v>
      </c>
      <c r="N119" s="130">
        <v>32.479999999999997</v>
      </c>
      <c r="O119" s="130">
        <v>137.52000000000001</v>
      </c>
      <c r="P119" s="130">
        <v>1.17</v>
      </c>
      <c r="Q119" s="130">
        <v>4.95</v>
      </c>
    </row>
    <row r="120" spans="1:17" ht="48" x14ac:dyDescent="0.2">
      <c r="A120" s="122">
        <v>90</v>
      </c>
      <c r="B120" s="125" t="s">
        <v>1067</v>
      </c>
      <c r="C120" s="139" t="s">
        <v>1109</v>
      </c>
      <c r="D120" s="127" t="s">
        <v>103</v>
      </c>
      <c r="E120" s="128">
        <v>24.5</v>
      </c>
      <c r="F120" s="129">
        <v>1428</v>
      </c>
      <c r="G120" s="130"/>
      <c r="H120" s="130"/>
      <c r="I120" s="130"/>
      <c r="J120" s="130">
        <v>34986</v>
      </c>
      <c r="K120" s="130"/>
      <c r="L120" s="130"/>
      <c r="M120" s="130"/>
      <c r="N120" s="130"/>
      <c r="O120" s="130"/>
      <c r="P120" s="130"/>
      <c r="Q120" s="130"/>
    </row>
    <row r="121" spans="1:17" x14ac:dyDescent="0.2">
      <c r="A121" s="266" t="s">
        <v>1110</v>
      </c>
      <c r="B121" s="218"/>
      <c r="C121" s="218"/>
      <c r="D121" s="218"/>
      <c r="E121" s="218"/>
      <c r="F121" s="218"/>
      <c r="G121" s="218"/>
      <c r="H121" s="218"/>
      <c r="I121" s="218"/>
      <c r="J121" s="218"/>
      <c r="K121" s="218"/>
      <c r="L121" s="218"/>
      <c r="M121" s="218"/>
      <c r="N121" s="218"/>
      <c r="O121" s="218"/>
      <c r="P121" s="218"/>
      <c r="Q121" s="218"/>
    </row>
    <row r="122" spans="1:17" x14ac:dyDescent="0.2">
      <c r="A122" s="264" t="s">
        <v>205</v>
      </c>
      <c r="B122" s="218"/>
      <c r="C122" s="218"/>
      <c r="D122" s="218"/>
      <c r="E122" s="218"/>
      <c r="F122" s="218"/>
      <c r="G122" s="218"/>
      <c r="H122" s="218"/>
      <c r="I122" s="218"/>
      <c r="J122" s="218"/>
      <c r="K122" s="218"/>
      <c r="L122" s="218"/>
      <c r="M122" s="218"/>
      <c r="N122" s="218"/>
      <c r="O122" s="218"/>
      <c r="P122" s="218"/>
      <c r="Q122" s="218"/>
    </row>
    <row r="123" spans="1:17" ht="24" x14ac:dyDescent="0.2">
      <c r="A123" s="122">
        <v>91</v>
      </c>
      <c r="B123" s="125" t="s">
        <v>923</v>
      </c>
      <c r="C123" s="139" t="s">
        <v>924</v>
      </c>
      <c r="D123" s="127" t="s">
        <v>91</v>
      </c>
      <c r="E123" s="128">
        <v>0.96599999999999997</v>
      </c>
      <c r="F123" s="129">
        <v>835.84</v>
      </c>
      <c r="G123" s="129">
        <v>90.94</v>
      </c>
      <c r="H123" s="129">
        <v>93.47</v>
      </c>
      <c r="I123" s="129">
        <v>13.75</v>
      </c>
      <c r="J123" s="130">
        <v>807</v>
      </c>
      <c r="K123" s="130">
        <v>88</v>
      </c>
      <c r="L123" s="130">
        <v>90</v>
      </c>
      <c r="M123" s="130">
        <v>13</v>
      </c>
      <c r="N123" s="130">
        <v>7.7</v>
      </c>
      <c r="O123" s="130">
        <v>7.44</v>
      </c>
      <c r="P123" s="130">
        <v>0.88</v>
      </c>
      <c r="Q123" s="130">
        <v>0.85</v>
      </c>
    </row>
    <row r="124" spans="1:17" ht="24" x14ac:dyDescent="0.2">
      <c r="A124" s="122">
        <v>92</v>
      </c>
      <c r="B124" s="125" t="s">
        <v>128</v>
      </c>
      <c r="C124" s="139" t="s">
        <v>1111</v>
      </c>
      <c r="D124" s="127" t="s">
        <v>348</v>
      </c>
      <c r="E124" s="128">
        <v>0.12</v>
      </c>
      <c r="F124" s="129">
        <v>9627.5300000000007</v>
      </c>
      <c r="G124" s="129">
        <v>1978.2</v>
      </c>
      <c r="H124" s="129">
        <v>4648.3500000000004</v>
      </c>
      <c r="I124" s="129">
        <v>327.60000000000002</v>
      </c>
      <c r="J124" s="130">
        <v>1155</v>
      </c>
      <c r="K124" s="130">
        <v>237</v>
      </c>
      <c r="L124" s="130">
        <v>558</v>
      </c>
      <c r="M124" s="130">
        <v>39</v>
      </c>
      <c r="N124" s="130">
        <v>180</v>
      </c>
      <c r="O124" s="130">
        <v>21.6</v>
      </c>
      <c r="P124" s="130">
        <v>18</v>
      </c>
      <c r="Q124" s="130">
        <v>2.16</v>
      </c>
    </row>
    <row r="125" spans="1:17" ht="36" x14ac:dyDescent="0.2">
      <c r="A125" s="122">
        <v>93</v>
      </c>
      <c r="B125" s="125" t="s">
        <v>129</v>
      </c>
      <c r="C125" s="139" t="s">
        <v>130</v>
      </c>
      <c r="D125" s="127" t="s">
        <v>103</v>
      </c>
      <c r="E125" s="131">
        <v>12.24</v>
      </c>
      <c r="F125" s="129">
        <v>562.22</v>
      </c>
      <c r="G125" s="130"/>
      <c r="H125" s="130"/>
      <c r="I125" s="130"/>
      <c r="J125" s="130">
        <v>6882</v>
      </c>
      <c r="K125" s="130"/>
      <c r="L125" s="130"/>
      <c r="M125" s="130"/>
      <c r="N125" s="130"/>
      <c r="O125" s="130"/>
      <c r="P125" s="130"/>
      <c r="Q125" s="130"/>
    </row>
    <row r="126" spans="1:17" x14ac:dyDescent="0.2">
      <c r="A126" s="264" t="s">
        <v>6</v>
      </c>
      <c r="B126" s="218"/>
      <c r="C126" s="218"/>
      <c r="D126" s="218"/>
      <c r="E126" s="218"/>
      <c r="F126" s="218"/>
      <c r="G126" s="218"/>
      <c r="H126" s="218"/>
      <c r="I126" s="218"/>
      <c r="J126" s="129">
        <v>1087493</v>
      </c>
      <c r="K126" s="129">
        <v>87653</v>
      </c>
      <c r="L126" s="129">
        <v>83108</v>
      </c>
      <c r="M126" s="129">
        <v>6455</v>
      </c>
      <c r="N126" s="130"/>
      <c r="O126" s="129">
        <v>7004.24</v>
      </c>
      <c r="P126" s="130"/>
      <c r="Q126" s="129">
        <v>365.9</v>
      </c>
    </row>
    <row r="127" spans="1:17" x14ac:dyDescent="0.2">
      <c r="A127" s="264" t="s">
        <v>111</v>
      </c>
      <c r="B127" s="218"/>
      <c r="C127" s="218"/>
      <c r="D127" s="218"/>
      <c r="E127" s="218"/>
      <c r="F127" s="218"/>
      <c r="G127" s="218"/>
      <c r="H127" s="218"/>
      <c r="I127" s="218"/>
      <c r="J127" s="129">
        <v>1095689</v>
      </c>
      <c r="K127" s="129">
        <v>91422</v>
      </c>
      <c r="L127" s="129">
        <v>83386</v>
      </c>
      <c r="M127" s="129">
        <v>6733</v>
      </c>
      <c r="N127" s="130"/>
      <c r="O127" s="129">
        <v>7004.24</v>
      </c>
      <c r="P127" s="130"/>
      <c r="Q127" s="129">
        <v>365.9</v>
      </c>
    </row>
    <row r="128" spans="1:17" x14ac:dyDescent="0.2">
      <c r="A128" s="264" t="s">
        <v>27</v>
      </c>
      <c r="B128" s="218"/>
      <c r="C128" s="218"/>
      <c r="D128" s="218"/>
      <c r="E128" s="218"/>
      <c r="F128" s="218"/>
      <c r="G128" s="218"/>
      <c r="H128" s="218"/>
      <c r="I128" s="218"/>
      <c r="J128" s="130"/>
      <c r="K128" s="130"/>
      <c r="L128" s="130"/>
      <c r="M128" s="130"/>
      <c r="N128" s="130"/>
      <c r="O128" s="130"/>
      <c r="P128" s="130"/>
      <c r="Q128" s="130"/>
    </row>
    <row r="129" spans="1:17" x14ac:dyDescent="0.2">
      <c r="A129" s="264" t="s">
        <v>1112</v>
      </c>
      <c r="B129" s="218"/>
      <c r="C129" s="218"/>
      <c r="D129" s="218"/>
      <c r="E129" s="218"/>
      <c r="F129" s="218"/>
      <c r="G129" s="218"/>
      <c r="H129" s="218"/>
      <c r="I129" s="218"/>
      <c r="J129" s="129">
        <v>4047</v>
      </c>
      <c r="K129" s="129">
        <v>3769</v>
      </c>
      <c r="L129" s="129">
        <v>278</v>
      </c>
      <c r="M129" s="129">
        <v>278</v>
      </c>
      <c r="N129" s="130"/>
      <c r="O129" s="130"/>
      <c r="P129" s="130"/>
      <c r="Q129" s="130"/>
    </row>
    <row r="130" spans="1:17" x14ac:dyDescent="0.2">
      <c r="A130" s="264" t="s">
        <v>1113</v>
      </c>
      <c r="B130" s="218"/>
      <c r="C130" s="218"/>
      <c r="D130" s="218"/>
      <c r="E130" s="218"/>
      <c r="F130" s="218"/>
      <c r="G130" s="218"/>
      <c r="H130" s="218"/>
      <c r="I130" s="218"/>
      <c r="J130" s="129">
        <v>4149</v>
      </c>
      <c r="K130" s="130"/>
      <c r="L130" s="130"/>
      <c r="M130" s="130"/>
      <c r="N130" s="130"/>
      <c r="O130" s="130"/>
      <c r="P130" s="130"/>
      <c r="Q130" s="130"/>
    </row>
    <row r="131" spans="1:17" x14ac:dyDescent="0.2">
      <c r="A131" s="264" t="s">
        <v>7</v>
      </c>
      <c r="B131" s="218"/>
      <c r="C131" s="218"/>
      <c r="D131" s="218"/>
      <c r="E131" s="218"/>
      <c r="F131" s="218"/>
      <c r="G131" s="218"/>
      <c r="H131" s="218"/>
      <c r="I131" s="218"/>
      <c r="J131" s="129">
        <v>110090</v>
      </c>
      <c r="K131" s="130"/>
      <c r="L131" s="130"/>
      <c r="M131" s="130"/>
      <c r="N131" s="130"/>
      <c r="O131" s="130"/>
      <c r="P131" s="130"/>
      <c r="Q131" s="130"/>
    </row>
    <row r="132" spans="1:17" x14ac:dyDescent="0.2">
      <c r="A132" s="264" t="s">
        <v>27</v>
      </c>
      <c r="B132" s="218"/>
      <c r="C132" s="218"/>
      <c r="D132" s="218"/>
      <c r="E132" s="218"/>
      <c r="F132" s="218"/>
      <c r="G132" s="218"/>
      <c r="H132" s="218"/>
      <c r="I132" s="218"/>
      <c r="J132" s="130"/>
      <c r="K132" s="130"/>
      <c r="L132" s="130"/>
      <c r="M132" s="130"/>
      <c r="N132" s="130"/>
      <c r="O132" s="130"/>
      <c r="P132" s="130"/>
      <c r="Q132" s="130"/>
    </row>
    <row r="133" spans="1:17" x14ac:dyDescent="0.2">
      <c r="A133" s="264" t="s">
        <v>1114</v>
      </c>
      <c r="B133" s="218"/>
      <c r="C133" s="218"/>
      <c r="D133" s="218"/>
      <c r="E133" s="218"/>
      <c r="F133" s="218"/>
      <c r="G133" s="218"/>
      <c r="H133" s="218"/>
      <c r="I133" s="218"/>
      <c r="J133" s="129">
        <v>862</v>
      </c>
      <c r="K133" s="130"/>
      <c r="L133" s="130"/>
      <c r="M133" s="130"/>
      <c r="N133" s="130"/>
      <c r="O133" s="130"/>
      <c r="P133" s="130"/>
      <c r="Q133" s="130"/>
    </row>
    <row r="134" spans="1:17" x14ac:dyDescent="0.2">
      <c r="A134" s="264" t="s">
        <v>1115</v>
      </c>
      <c r="B134" s="218"/>
      <c r="C134" s="218"/>
      <c r="D134" s="218"/>
      <c r="E134" s="218"/>
      <c r="F134" s="218"/>
      <c r="G134" s="218"/>
      <c r="H134" s="218"/>
      <c r="I134" s="218"/>
      <c r="J134" s="129">
        <v>2156</v>
      </c>
      <c r="K134" s="130"/>
      <c r="L134" s="130"/>
      <c r="M134" s="130"/>
      <c r="N134" s="130"/>
      <c r="O134" s="130"/>
      <c r="P134" s="130"/>
      <c r="Q134" s="130"/>
    </row>
    <row r="135" spans="1:17" x14ac:dyDescent="0.2">
      <c r="A135" s="264" t="s">
        <v>1116</v>
      </c>
      <c r="B135" s="218"/>
      <c r="C135" s="218"/>
      <c r="D135" s="218"/>
      <c r="E135" s="218"/>
      <c r="F135" s="218"/>
      <c r="G135" s="218"/>
      <c r="H135" s="218"/>
      <c r="I135" s="218"/>
      <c r="J135" s="129">
        <v>699</v>
      </c>
      <c r="K135" s="130"/>
      <c r="L135" s="130"/>
      <c r="M135" s="130"/>
      <c r="N135" s="130"/>
      <c r="O135" s="130"/>
      <c r="P135" s="130"/>
      <c r="Q135" s="130"/>
    </row>
    <row r="136" spans="1:17" x14ac:dyDescent="0.2">
      <c r="A136" s="264" t="s">
        <v>1117</v>
      </c>
      <c r="B136" s="218"/>
      <c r="C136" s="218"/>
      <c r="D136" s="218"/>
      <c r="E136" s="218"/>
      <c r="F136" s="218"/>
      <c r="G136" s="218"/>
      <c r="H136" s="218"/>
      <c r="I136" s="218"/>
      <c r="J136" s="129">
        <v>10134</v>
      </c>
      <c r="K136" s="130"/>
      <c r="L136" s="130"/>
      <c r="M136" s="130"/>
      <c r="N136" s="130"/>
      <c r="O136" s="130"/>
      <c r="P136" s="130"/>
      <c r="Q136" s="130"/>
    </row>
    <row r="137" spans="1:17" x14ac:dyDescent="0.2">
      <c r="A137" s="264" t="s">
        <v>1118</v>
      </c>
      <c r="B137" s="218"/>
      <c r="C137" s="218"/>
      <c r="D137" s="218"/>
      <c r="E137" s="218"/>
      <c r="F137" s="218"/>
      <c r="G137" s="218"/>
      <c r="H137" s="218"/>
      <c r="I137" s="218"/>
      <c r="J137" s="129">
        <v>34</v>
      </c>
      <c r="K137" s="130"/>
      <c r="L137" s="130"/>
      <c r="M137" s="130"/>
      <c r="N137" s="130"/>
      <c r="O137" s="130"/>
      <c r="P137" s="130"/>
      <c r="Q137" s="130"/>
    </row>
    <row r="138" spans="1:17" x14ac:dyDescent="0.2">
      <c r="A138" s="264" t="s">
        <v>1119</v>
      </c>
      <c r="B138" s="218"/>
      <c r="C138" s="218"/>
      <c r="D138" s="218"/>
      <c r="E138" s="218"/>
      <c r="F138" s="218"/>
      <c r="G138" s="218"/>
      <c r="H138" s="218"/>
      <c r="I138" s="218"/>
      <c r="J138" s="129">
        <v>8201</v>
      </c>
      <c r="K138" s="130"/>
      <c r="L138" s="130"/>
      <c r="M138" s="130"/>
      <c r="N138" s="130"/>
      <c r="O138" s="130"/>
      <c r="P138" s="130"/>
      <c r="Q138" s="130"/>
    </row>
    <row r="139" spans="1:17" x14ac:dyDescent="0.2">
      <c r="A139" s="264" t="s">
        <v>1120</v>
      </c>
      <c r="B139" s="218"/>
      <c r="C139" s="218"/>
      <c r="D139" s="218"/>
      <c r="E139" s="218"/>
      <c r="F139" s="218"/>
      <c r="G139" s="218"/>
      <c r="H139" s="218"/>
      <c r="I139" s="218"/>
      <c r="J139" s="129">
        <v>12877</v>
      </c>
      <c r="K139" s="130"/>
      <c r="L139" s="130"/>
      <c r="M139" s="130"/>
      <c r="N139" s="130"/>
      <c r="O139" s="130"/>
      <c r="P139" s="130"/>
      <c r="Q139" s="130"/>
    </row>
    <row r="140" spans="1:17" x14ac:dyDescent="0.2">
      <c r="A140" s="264" t="s">
        <v>1121</v>
      </c>
      <c r="B140" s="218"/>
      <c r="C140" s="218"/>
      <c r="D140" s="218"/>
      <c r="E140" s="218"/>
      <c r="F140" s="218"/>
      <c r="G140" s="218"/>
      <c r="H140" s="218"/>
      <c r="I140" s="218"/>
      <c r="J140" s="129">
        <v>19173</v>
      </c>
      <c r="K140" s="130"/>
      <c r="L140" s="130"/>
      <c r="M140" s="130"/>
      <c r="N140" s="130"/>
      <c r="O140" s="130"/>
      <c r="P140" s="130"/>
      <c r="Q140" s="130"/>
    </row>
    <row r="141" spans="1:17" x14ac:dyDescent="0.2">
      <c r="A141" s="264" t="s">
        <v>1122</v>
      </c>
      <c r="B141" s="218"/>
      <c r="C141" s="218"/>
      <c r="D141" s="218"/>
      <c r="E141" s="218"/>
      <c r="F141" s="218"/>
      <c r="G141" s="218"/>
      <c r="H141" s="218"/>
      <c r="I141" s="218"/>
      <c r="J141" s="129">
        <v>940</v>
      </c>
      <c r="K141" s="130"/>
      <c r="L141" s="130"/>
      <c r="M141" s="130"/>
      <c r="N141" s="130"/>
      <c r="O141" s="130"/>
      <c r="P141" s="130"/>
      <c r="Q141" s="130"/>
    </row>
    <row r="142" spans="1:17" x14ac:dyDescent="0.2">
      <c r="A142" s="264" t="s">
        <v>1123</v>
      </c>
      <c r="B142" s="218"/>
      <c r="C142" s="218"/>
      <c r="D142" s="218"/>
      <c r="E142" s="218"/>
      <c r="F142" s="218"/>
      <c r="G142" s="218"/>
      <c r="H142" s="218"/>
      <c r="I142" s="218"/>
      <c r="J142" s="129">
        <v>37478</v>
      </c>
      <c r="K142" s="130"/>
      <c r="L142" s="130"/>
      <c r="M142" s="130"/>
      <c r="N142" s="130"/>
      <c r="O142" s="130"/>
      <c r="P142" s="130"/>
      <c r="Q142" s="130"/>
    </row>
    <row r="143" spans="1:17" x14ac:dyDescent="0.2">
      <c r="A143" s="264" t="s">
        <v>1124</v>
      </c>
      <c r="B143" s="218"/>
      <c r="C143" s="218"/>
      <c r="D143" s="218"/>
      <c r="E143" s="218"/>
      <c r="F143" s="218"/>
      <c r="G143" s="218"/>
      <c r="H143" s="218"/>
      <c r="I143" s="218"/>
      <c r="J143" s="129">
        <v>14959</v>
      </c>
      <c r="K143" s="130"/>
      <c r="L143" s="130"/>
      <c r="M143" s="130"/>
      <c r="N143" s="130"/>
      <c r="O143" s="130"/>
      <c r="P143" s="130"/>
      <c r="Q143" s="130"/>
    </row>
    <row r="144" spans="1:17" x14ac:dyDescent="0.2">
      <c r="A144" s="264" t="s">
        <v>1125</v>
      </c>
      <c r="B144" s="218"/>
      <c r="C144" s="218"/>
      <c r="D144" s="218"/>
      <c r="E144" s="218"/>
      <c r="F144" s="218"/>
      <c r="G144" s="218"/>
      <c r="H144" s="218"/>
      <c r="I144" s="218"/>
      <c r="J144" s="129">
        <v>1983</v>
      </c>
      <c r="K144" s="130"/>
      <c r="L144" s="130"/>
      <c r="M144" s="130"/>
      <c r="N144" s="130"/>
      <c r="O144" s="130"/>
      <c r="P144" s="130"/>
      <c r="Q144" s="130"/>
    </row>
    <row r="145" spans="1:17" x14ac:dyDescent="0.2">
      <c r="A145" s="264" t="s">
        <v>1126</v>
      </c>
      <c r="B145" s="218"/>
      <c r="C145" s="218"/>
      <c r="D145" s="218"/>
      <c r="E145" s="218"/>
      <c r="F145" s="218"/>
      <c r="G145" s="218"/>
      <c r="H145" s="218"/>
      <c r="I145" s="218"/>
      <c r="J145" s="129">
        <v>594</v>
      </c>
      <c r="K145" s="130"/>
      <c r="L145" s="130"/>
      <c r="M145" s="130"/>
      <c r="N145" s="130"/>
      <c r="O145" s="130"/>
      <c r="P145" s="130"/>
      <c r="Q145" s="130"/>
    </row>
    <row r="146" spans="1:17" x14ac:dyDescent="0.2">
      <c r="A146" s="264" t="s">
        <v>8</v>
      </c>
      <c r="B146" s="218"/>
      <c r="C146" s="218"/>
      <c r="D146" s="218"/>
      <c r="E146" s="218"/>
      <c r="F146" s="218"/>
      <c r="G146" s="218"/>
      <c r="H146" s="218"/>
      <c r="I146" s="218"/>
      <c r="J146" s="129">
        <v>71945</v>
      </c>
      <c r="K146" s="130"/>
      <c r="L146" s="130"/>
      <c r="M146" s="130"/>
      <c r="N146" s="130"/>
      <c r="O146" s="130"/>
      <c r="P146" s="130"/>
      <c r="Q146" s="130"/>
    </row>
    <row r="147" spans="1:17" x14ac:dyDescent="0.2">
      <c r="A147" s="264" t="s">
        <v>27</v>
      </c>
      <c r="B147" s="218"/>
      <c r="C147" s="218"/>
      <c r="D147" s="218"/>
      <c r="E147" s="218"/>
      <c r="F147" s="218"/>
      <c r="G147" s="218"/>
      <c r="H147" s="218"/>
      <c r="I147" s="218"/>
      <c r="J147" s="130"/>
      <c r="K147" s="130"/>
      <c r="L147" s="130"/>
      <c r="M147" s="130"/>
      <c r="N147" s="130"/>
      <c r="O147" s="130"/>
      <c r="P147" s="130"/>
      <c r="Q147" s="130"/>
    </row>
    <row r="148" spans="1:17" x14ac:dyDescent="0.2">
      <c r="A148" s="264" t="s">
        <v>1127</v>
      </c>
      <c r="B148" s="218"/>
      <c r="C148" s="218"/>
      <c r="D148" s="218"/>
      <c r="E148" s="218"/>
      <c r="F148" s="218"/>
      <c r="G148" s="218"/>
      <c r="H148" s="218"/>
      <c r="I148" s="218"/>
      <c r="J148" s="129">
        <v>485</v>
      </c>
      <c r="K148" s="130"/>
      <c r="L148" s="130"/>
      <c r="M148" s="130"/>
      <c r="N148" s="130"/>
      <c r="O148" s="130"/>
      <c r="P148" s="130"/>
      <c r="Q148" s="130"/>
    </row>
    <row r="149" spans="1:17" x14ac:dyDescent="0.2">
      <c r="A149" s="264" t="s">
        <v>1128</v>
      </c>
      <c r="B149" s="218"/>
      <c r="C149" s="218"/>
      <c r="D149" s="218"/>
      <c r="E149" s="218"/>
      <c r="F149" s="218"/>
      <c r="G149" s="218"/>
      <c r="H149" s="218"/>
      <c r="I149" s="218"/>
      <c r="J149" s="129">
        <v>18</v>
      </c>
      <c r="K149" s="130"/>
      <c r="L149" s="130"/>
      <c r="M149" s="130"/>
      <c r="N149" s="130"/>
      <c r="O149" s="130"/>
      <c r="P149" s="130"/>
      <c r="Q149" s="130"/>
    </row>
    <row r="150" spans="1:17" x14ac:dyDescent="0.2">
      <c r="A150" s="264" t="s">
        <v>1129</v>
      </c>
      <c r="B150" s="218"/>
      <c r="C150" s="218"/>
      <c r="D150" s="218"/>
      <c r="E150" s="218"/>
      <c r="F150" s="218"/>
      <c r="G150" s="218"/>
      <c r="H150" s="218"/>
      <c r="I150" s="218"/>
      <c r="J150" s="129">
        <v>25</v>
      </c>
      <c r="K150" s="130"/>
      <c r="L150" s="130"/>
      <c r="M150" s="130"/>
      <c r="N150" s="130"/>
      <c r="O150" s="130"/>
      <c r="P150" s="130"/>
      <c r="Q150" s="130"/>
    </row>
    <row r="151" spans="1:17" x14ac:dyDescent="0.2">
      <c r="A151" s="264" t="s">
        <v>1130</v>
      </c>
      <c r="B151" s="218"/>
      <c r="C151" s="218"/>
      <c r="D151" s="218"/>
      <c r="E151" s="218"/>
      <c r="F151" s="218"/>
      <c r="G151" s="218"/>
      <c r="H151" s="218"/>
      <c r="I151" s="218"/>
      <c r="J151" s="129">
        <v>1630</v>
      </c>
      <c r="K151" s="130"/>
      <c r="L151" s="130"/>
      <c r="M151" s="130"/>
      <c r="N151" s="130"/>
      <c r="O151" s="130"/>
      <c r="P151" s="130"/>
      <c r="Q151" s="130"/>
    </row>
    <row r="152" spans="1:17" x14ac:dyDescent="0.2">
      <c r="A152" s="264" t="s">
        <v>1131</v>
      </c>
      <c r="B152" s="218"/>
      <c r="C152" s="218"/>
      <c r="D152" s="218"/>
      <c r="E152" s="218"/>
      <c r="F152" s="218"/>
      <c r="G152" s="218"/>
      <c r="H152" s="218"/>
      <c r="I152" s="218"/>
      <c r="J152" s="129">
        <v>10236</v>
      </c>
      <c r="K152" s="130"/>
      <c r="L152" s="130"/>
      <c r="M152" s="130"/>
      <c r="N152" s="130"/>
      <c r="O152" s="130"/>
      <c r="P152" s="130"/>
      <c r="Q152" s="130"/>
    </row>
    <row r="153" spans="1:17" x14ac:dyDescent="0.2">
      <c r="A153" s="264" t="s">
        <v>1132</v>
      </c>
      <c r="B153" s="218"/>
      <c r="C153" s="218"/>
      <c r="D153" s="218"/>
      <c r="E153" s="218"/>
      <c r="F153" s="218"/>
      <c r="G153" s="218"/>
      <c r="H153" s="218"/>
      <c r="I153" s="218"/>
      <c r="J153" s="129">
        <v>8998</v>
      </c>
      <c r="K153" s="130"/>
      <c r="L153" s="130"/>
      <c r="M153" s="130"/>
      <c r="N153" s="130"/>
      <c r="O153" s="130"/>
      <c r="P153" s="130"/>
      <c r="Q153" s="130"/>
    </row>
    <row r="154" spans="1:17" x14ac:dyDescent="0.2">
      <c r="A154" s="264" t="s">
        <v>1133</v>
      </c>
      <c r="B154" s="218"/>
      <c r="C154" s="218"/>
      <c r="D154" s="218"/>
      <c r="E154" s="218"/>
      <c r="F154" s="218"/>
      <c r="G154" s="218"/>
      <c r="H154" s="218"/>
      <c r="I154" s="218"/>
      <c r="J154" s="129">
        <v>6330</v>
      </c>
      <c r="K154" s="130"/>
      <c r="L154" s="130"/>
      <c r="M154" s="130"/>
      <c r="N154" s="130"/>
      <c r="O154" s="130"/>
      <c r="P154" s="130"/>
      <c r="Q154" s="130"/>
    </row>
    <row r="155" spans="1:17" x14ac:dyDescent="0.2">
      <c r="A155" s="264" t="s">
        <v>1134</v>
      </c>
      <c r="B155" s="218"/>
      <c r="C155" s="218"/>
      <c r="D155" s="218"/>
      <c r="E155" s="218"/>
      <c r="F155" s="218"/>
      <c r="G155" s="218"/>
      <c r="H155" s="218"/>
      <c r="I155" s="218"/>
      <c r="J155" s="129">
        <v>9122</v>
      </c>
      <c r="K155" s="130"/>
      <c r="L155" s="130"/>
      <c r="M155" s="130"/>
      <c r="N155" s="130"/>
      <c r="O155" s="130"/>
      <c r="P155" s="130"/>
      <c r="Q155" s="130"/>
    </row>
    <row r="156" spans="1:17" x14ac:dyDescent="0.2">
      <c r="A156" s="264" t="s">
        <v>1135</v>
      </c>
      <c r="B156" s="218"/>
      <c r="C156" s="218"/>
      <c r="D156" s="218"/>
      <c r="E156" s="218"/>
      <c r="F156" s="218"/>
      <c r="G156" s="218"/>
      <c r="H156" s="218"/>
      <c r="I156" s="218"/>
      <c r="J156" s="129">
        <v>24576</v>
      </c>
      <c r="K156" s="130"/>
      <c r="L156" s="130"/>
      <c r="M156" s="130"/>
      <c r="N156" s="130"/>
      <c r="O156" s="130"/>
      <c r="P156" s="130"/>
      <c r="Q156" s="130"/>
    </row>
    <row r="157" spans="1:17" x14ac:dyDescent="0.2">
      <c r="A157" s="264" t="s">
        <v>1136</v>
      </c>
      <c r="B157" s="218"/>
      <c r="C157" s="218"/>
      <c r="D157" s="218"/>
      <c r="E157" s="218"/>
      <c r="F157" s="218"/>
      <c r="G157" s="218"/>
      <c r="H157" s="218"/>
      <c r="I157" s="218"/>
      <c r="J157" s="129">
        <v>1286</v>
      </c>
      <c r="K157" s="130"/>
      <c r="L157" s="130"/>
      <c r="M157" s="130"/>
      <c r="N157" s="130"/>
      <c r="O157" s="130"/>
      <c r="P157" s="130"/>
      <c r="Q157" s="130"/>
    </row>
    <row r="158" spans="1:17" x14ac:dyDescent="0.2">
      <c r="A158" s="264" t="s">
        <v>1137</v>
      </c>
      <c r="B158" s="218"/>
      <c r="C158" s="218"/>
      <c r="D158" s="218"/>
      <c r="E158" s="218"/>
      <c r="F158" s="218"/>
      <c r="G158" s="218"/>
      <c r="H158" s="218"/>
      <c r="I158" s="218"/>
      <c r="J158" s="129">
        <v>8856</v>
      </c>
      <c r="K158" s="130"/>
      <c r="L158" s="130"/>
      <c r="M158" s="130"/>
      <c r="N158" s="130"/>
      <c r="O158" s="130"/>
      <c r="P158" s="130"/>
      <c r="Q158" s="130"/>
    </row>
    <row r="159" spans="1:17" x14ac:dyDescent="0.2">
      <c r="A159" s="264" t="s">
        <v>1138</v>
      </c>
      <c r="B159" s="218"/>
      <c r="C159" s="218"/>
      <c r="D159" s="218"/>
      <c r="E159" s="218"/>
      <c r="F159" s="218"/>
      <c r="G159" s="218"/>
      <c r="H159" s="218"/>
      <c r="I159" s="218"/>
      <c r="J159" s="129">
        <v>383</v>
      </c>
      <c r="K159" s="130"/>
      <c r="L159" s="130"/>
      <c r="M159" s="130"/>
      <c r="N159" s="130"/>
      <c r="O159" s="130"/>
      <c r="P159" s="130"/>
      <c r="Q159" s="130"/>
    </row>
    <row r="160" spans="1:17" x14ac:dyDescent="0.2">
      <c r="A160" s="265" t="s">
        <v>961</v>
      </c>
      <c r="B160" s="218"/>
      <c r="C160" s="218"/>
      <c r="D160" s="218"/>
      <c r="E160" s="218"/>
      <c r="F160" s="218"/>
      <c r="G160" s="218"/>
      <c r="H160" s="218"/>
      <c r="I160" s="218"/>
      <c r="J160" s="132">
        <v>1277724</v>
      </c>
      <c r="K160" s="130"/>
      <c r="L160" s="130"/>
      <c r="M160" s="130"/>
      <c r="N160" s="130"/>
      <c r="O160" s="132">
        <v>7004.24</v>
      </c>
      <c r="P160" s="130"/>
      <c r="Q160" s="132">
        <v>365.9</v>
      </c>
    </row>
    <row r="161" spans="1:17" x14ac:dyDescent="0.2">
      <c r="A161" s="264" t="s">
        <v>9</v>
      </c>
      <c r="B161" s="218"/>
      <c r="C161" s="218"/>
      <c r="D161" s="218"/>
      <c r="E161" s="218"/>
      <c r="F161" s="218"/>
      <c r="G161" s="218"/>
      <c r="H161" s="218"/>
      <c r="I161" s="218"/>
      <c r="J161" s="129">
        <v>1277724</v>
      </c>
      <c r="K161" s="130"/>
      <c r="L161" s="130"/>
      <c r="M161" s="130"/>
      <c r="N161" s="130"/>
      <c r="O161" s="129">
        <v>7004.24</v>
      </c>
      <c r="P161" s="130"/>
      <c r="Q161" s="129">
        <v>365.9</v>
      </c>
    </row>
    <row r="162" spans="1:17" x14ac:dyDescent="0.2">
      <c r="A162" s="264" t="s">
        <v>10</v>
      </c>
      <c r="B162" s="218"/>
      <c r="C162" s="218"/>
      <c r="D162" s="218"/>
      <c r="E162" s="218"/>
      <c r="F162" s="218"/>
      <c r="G162" s="218"/>
      <c r="H162" s="218"/>
      <c r="I162" s="218"/>
      <c r="J162" s="130"/>
      <c r="K162" s="130"/>
      <c r="L162" s="130"/>
      <c r="M162" s="130"/>
      <c r="N162" s="130"/>
      <c r="O162" s="130"/>
      <c r="P162" s="130"/>
      <c r="Q162" s="130"/>
    </row>
    <row r="163" spans="1:17" x14ac:dyDescent="0.2">
      <c r="A163" s="264" t="s">
        <v>11</v>
      </c>
      <c r="B163" s="218"/>
      <c r="C163" s="218"/>
      <c r="D163" s="218"/>
      <c r="E163" s="218"/>
      <c r="F163" s="218"/>
      <c r="G163" s="218"/>
      <c r="H163" s="218"/>
      <c r="I163" s="218"/>
      <c r="J163" s="129">
        <v>920881</v>
      </c>
      <c r="K163" s="130"/>
      <c r="L163" s="130"/>
      <c r="M163" s="130"/>
      <c r="N163" s="130"/>
      <c r="O163" s="130"/>
      <c r="P163" s="130"/>
      <c r="Q163" s="130"/>
    </row>
    <row r="164" spans="1:17" x14ac:dyDescent="0.2">
      <c r="A164" s="264" t="s">
        <v>12</v>
      </c>
      <c r="B164" s="218"/>
      <c r="C164" s="218"/>
      <c r="D164" s="218"/>
      <c r="E164" s="218"/>
      <c r="F164" s="218"/>
      <c r="G164" s="218"/>
      <c r="H164" s="218"/>
      <c r="I164" s="218"/>
      <c r="J164" s="129">
        <v>76653</v>
      </c>
      <c r="K164" s="130"/>
      <c r="L164" s="130"/>
      <c r="M164" s="130"/>
      <c r="N164" s="130"/>
      <c r="O164" s="130"/>
      <c r="P164" s="130"/>
      <c r="Q164" s="130"/>
    </row>
    <row r="165" spans="1:17" x14ac:dyDescent="0.2">
      <c r="A165" s="264" t="s">
        <v>13</v>
      </c>
      <c r="B165" s="218"/>
      <c r="C165" s="218"/>
      <c r="D165" s="218"/>
      <c r="E165" s="218"/>
      <c r="F165" s="218"/>
      <c r="G165" s="218"/>
      <c r="H165" s="218"/>
      <c r="I165" s="218"/>
      <c r="J165" s="129">
        <v>98155</v>
      </c>
      <c r="K165" s="130"/>
      <c r="L165" s="130"/>
      <c r="M165" s="130"/>
      <c r="N165" s="130"/>
      <c r="O165" s="130"/>
      <c r="P165" s="130"/>
      <c r="Q165" s="130"/>
    </row>
    <row r="166" spans="1:17" x14ac:dyDescent="0.2">
      <c r="A166" s="264" t="s">
        <v>14</v>
      </c>
      <c r="B166" s="218"/>
      <c r="C166" s="218"/>
      <c r="D166" s="218"/>
      <c r="E166" s="218"/>
      <c r="F166" s="218"/>
      <c r="G166" s="218"/>
      <c r="H166" s="218"/>
      <c r="I166" s="218"/>
      <c r="J166" s="129">
        <v>110090</v>
      </c>
      <c r="K166" s="130"/>
      <c r="L166" s="130"/>
      <c r="M166" s="130"/>
      <c r="N166" s="130"/>
      <c r="O166" s="130"/>
      <c r="P166" s="130"/>
      <c r="Q166" s="130"/>
    </row>
    <row r="167" spans="1:17" x14ac:dyDescent="0.2">
      <c r="A167" s="264" t="s">
        <v>15</v>
      </c>
      <c r="B167" s="218"/>
      <c r="C167" s="218"/>
      <c r="D167" s="218"/>
      <c r="E167" s="218"/>
      <c r="F167" s="218"/>
      <c r="G167" s="218"/>
      <c r="H167" s="218"/>
      <c r="I167" s="218"/>
      <c r="J167" s="129">
        <v>71945</v>
      </c>
      <c r="K167" s="130"/>
      <c r="L167" s="130"/>
      <c r="M167" s="130"/>
      <c r="N167" s="130"/>
      <c r="O167" s="130"/>
      <c r="P167" s="130"/>
      <c r="Q167" s="130"/>
    </row>
    <row r="168" spans="1:17" x14ac:dyDescent="0.2">
      <c r="A168" s="265" t="s">
        <v>16</v>
      </c>
      <c r="B168" s="218"/>
      <c r="C168" s="218"/>
      <c r="D168" s="218"/>
      <c r="E168" s="218"/>
      <c r="F168" s="218"/>
      <c r="G168" s="218"/>
      <c r="H168" s="218"/>
      <c r="I168" s="218"/>
      <c r="J168" s="132">
        <v>1277724</v>
      </c>
      <c r="K168" s="130"/>
      <c r="L168" s="130"/>
      <c r="M168" s="130"/>
      <c r="N168" s="130"/>
      <c r="O168" s="132">
        <v>7004.24</v>
      </c>
      <c r="P168" s="130"/>
      <c r="Q168" s="132">
        <v>365.9</v>
      </c>
    </row>
    <row r="169" spans="1:17" x14ac:dyDescent="0.2">
      <c r="A169" s="115"/>
      <c r="B169" s="116"/>
      <c r="C169" s="117"/>
      <c r="D169" s="118"/>
      <c r="E169" s="119"/>
      <c r="F169" s="140"/>
      <c r="G169" s="140"/>
      <c r="H169" s="140"/>
      <c r="I169" s="140"/>
      <c r="J169" s="140"/>
      <c r="K169" s="140"/>
      <c r="L169" s="140"/>
      <c r="M169" s="140"/>
      <c r="N169" s="140"/>
      <c r="O169" s="140"/>
      <c r="P169" s="140"/>
      <c r="Q169" s="140"/>
    </row>
    <row r="170" spans="1:17" x14ac:dyDescent="0.2">
      <c r="A170" s="9"/>
      <c r="B170" s="47" t="s">
        <v>1139</v>
      </c>
      <c r="C170" s="47"/>
      <c r="D170" s="47"/>
      <c r="E170" s="47"/>
      <c r="F170" s="47"/>
      <c r="G170" s="47"/>
      <c r="H170" s="47"/>
      <c r="I170" s="47" t="s">
        <v>1140</v>
      </c>
      <c r="J170" s="47"/>
      <c r="K170" s="47"/>
      <c r="L170" s="47"/>
      <c r="M170" s="47"/>
      <c r="N170" s="166"/>
      <c r="O170" s="166"/>
      <c r="P170" s="166"/>
    </row>
    <row r="171" spans="1:17" x14ac:dyDescent="0.2">
      <c r="A171" s="9"/>
      <c r="B171" s="167"/>
      <c r="C171" s="168"/>
      <c r="D171" s="169"/>
      <c r="E171" s="167"/>
      <c r="F171" s="167"/>
      <c r="G171" s="168"/>
      <c r="H171" s="159"/>
      <c r="I171" s="47" t="s">
        <v>1141</v>
      </c>
      <c r="J171" s="47"/>
      <c r="K171" s="47"/>
      <c r="L171" s="47"/>
      <c r="M171" s="47"/>
      <c r="N171" s="166"/>
      <c r="O171" s="166"/>
      <c r="P171" s="166"/>
    </row>
    <row r="172" spans="1:17" x14ac:dyDescent="0.2">
      <c r="A172" s="9"/>
      <c r="B172" s="167"/>
      <c r="C172" s="168"/>
      <c r="D172" s="169"/>
      <c r="E172" s="167"/>
      <c r="F172" s="167"/>
      <c r="G172" s="168"/>
      <c r="H172" s="159"/>
      <c r="I172" s="47" t="s">
        <v>1142</v>
      </c>
      <c r="J172" s="47"/>
      <c r="K172" s="47"/>
      <c r="L172" s="47"/>
      <c r="M172" s="47"/>
      <c r="N172" s="166"/>
      <c r="O172" s="166"/>
      <c r="P172" s="166"/>
    </row>
    <row r="173" spans="1:17" x14ac:dyDescent="0.2">
      <c r="A173" s="115"/>
      <c r="B173" s="116"/>
      <c r="C173" s="117"/>
      <c r="D173" s="118"/>
      <c r="E173" s="119"/>
      <c r="F173" s="140"/>
      <c r="G173" s="140"/>
      <c r="H173" s="140"/>
      <c r="I173" s="140"/>
      <c r="J173" s="140"/>
      <c r="K173" s="140"/>
      <c r="L173" s="140"/>
      <c r="M173" s="140"/>
      <c r="N173" s="140"/>
      <c r="O173" s="140"/>
      <c r="P173" s="140"/>
      <c r="Q173" s="140"/>
    </row>
    <row r="174" spans="1:17" x14ac:dyDescent="0.2">
      <c r="A174" s="115"/>
      <c r="B174" s="116"/>
      <c r="C174" s="117"/>
      <c r="D174" s="118"/>
      <c r="E174" s="119"/>
      <c r="F174" s="140"/>
      <c r="G174" s="140"/>
      <c r="H174" s="140"/>
      <c r="I174" s="140"/>
      <c r="J174" s="140"/>
      <c r="K174" s="140"/>
      <c r="L174" s="140"/>
      <c r="M174" s="140"/>
      <c r="N174" s="140"/>
      <c r="O174" s="140"/>
      <c r="P174" s="140"/>
      <c r="Q174" s="140"/>
    </row>
    <row r="175" spans="1:17" x14ac:dyDescent="0.2">
      <c r="A175" s="115"/>
      <c r="B175" s="116"/>
      <c r="C175" s="117"/>
      <c r="D175" s="118"/>
      <c r="E175" s="119"/>
      <c r="F175" s="140"/>
      <c r="G175" s="140"/>
      <c r="H175" s="140"/>
      <c r="I175" s="140"/>
      <c r="J175" s="140"/>
      <c r="K175" s="140"/>
      <c r="L175" s="140"/>
      <c r="M175" s="140"/>
      <c r="N175" s="140"/>
      <c r="O175" s="140"/>
      <c r="P175" s="140"/>
      <c r="Q175" s="140"/>
    </row>
    <row r="176" spans="1:17" x14ac:dyDescent="0.2">
      <c r="A176" s="115"/>
      <c r="B176" s="116"/>
      <c r="C176" s="117"/>
      <c r="D176" s="118"/>
      <c r="E176" s="119"/>
      <c r="F176" s="140"/>
      <c r="G176" s="140"/>
      <c r="H176" s="140"/>
      <c r="I176" s="140"/>
      <c r="J176" s="140"/>
      <c r="K176" s="140"/>
      <c r="L176" s="140"/>
      <c r="M176" s="140"/>
      <c r="N176" s="140"/>
      <c r="O176" s="140"/>
      <c r="P176" s="140"/>
      <c r="Q176" s="140"/>
    </row>
    <row r="177" spans="1:17" x14ac:dyDescent="0.2">
      <c r="A177" s="115"/>
      <c r="B177" s="116"/>
      <c r="C177" s="117"/>
      <c r="D177" s="118"/>
      <c r="E177" s="119"/>
      <c r="F177" s="140"/>
      <c r="G177" s="140"/>
      <c r="H177" s="140"/>
      <c r="I177" s="140"/>
      <c r="J177" s="140"/>
      <c r="K177" s="140"/>
      <c r="L177" s="140"/>
      <c r="M177" s="140"/>
      <c r="N177" s="140"/>
      <c r="O177" s="140"/>
      <c r="P177" s="140"/>
      <c r="Q177" s="140"/>
    </row>
    <row r="178" spans="1:17" x14ac:dyDescent="0.2">
      <c r="A178" s="115"/>
      <c r="B178" s="116"/>
      <c r="C178" s="117"/>
      <c r="D178" s="118"/>
      <c r="E178" s="119"/>
      <c r="F178" s="140"/>
      <c r="G178" s="140"/>
      <c r="H178" s="140"/>
      <c r="I178" s="140"/>
      <c r="J178" s="140"/>
      <c r="K178" s="140"/>
      <c r="L178" s="140"/>
      <c r="M178" s="140"/>
      <c r="N178" s="140"/>
      <c r="O178" s="140"/>
      <c r="P178" s="140"/>
      <c r="Q178" s="140"/>
    </row>
    <row r="179" spans="1:17" x14ac:dyDescent="0.2">
      <c r="A179" s="115"/>
      <c r="B179" s="116"/>
      <c r="C179" s="117"/>
      <c r="D179" s="118"/>
      <c r="E179" s="119"/>
      <c r="F179" s="140"/>
      <c r="G179" s="140"/>
      <c r="H179" s="140"/>
      <c r="I179" s="140"/>
      <c r="J179" s="140"/>
      <c r="K179" s="140"/>
      <c r="L179" s="140"/>
      <c r="M179" s="140"/>
      <c r="N179" s="140"/>
      <c r="O179" s="140"/>
      <c r="P179" s="140"/>
      <c r="Q179" s="140"/>
    </row>
    <row r="180" spans="1:17" x14ac:dyDescent="0.2">
      <c r="A180" s="115"/>
      <c r="B180" s="116"/>
      <c r="C180" s="117"/>
      <c r="D180" s="118"/>
      <c r="E180" s="119"/>
      <c r="F180" s="140"/>
      <c r="G180" s="140"/>
      <c r="H180" s="140"/>
      <c r="I180" s="140"/>
      <c r="J180" s="140"/>
      <c r="K180" s="140"/>
      <c r="L180" s="140"/>
      <c r="M180" s="140"/>
      <c r="N180" s="140"/>
      <c r="O180" s="140"/>
      <c r="P180" s="140"/>
      <c r="Q180" s="140"/>
    </row>
    <row r="181" spans="1:17" x14ac:dyDescent="0.2">
      <c r="A181" s="115"/>
      <c r="B181" s="116"/>
      <c r="C181" s="117"/>
      <c r="D181" s="118"/>
      <c r="E181" s="119"/>
      <c r="F181" s="140"/>
      <c r="G181" s="140"/>
      <c r="H181" s="140"/>
      <c r="I181" s="140"/>
      <c r="J181" s="140"/>
      <c r="K181" s="140"/>
      <c r="L181" s="140"/>
      <c r="M181" s="140"/>
      <c r="N181" s="140"/>
      <c r="O181" s="140"/>
      <c r="P181" s="140"/>
      <c r="Q181" s="140"/>
    </row>
    <row r="182" spans="1:17" x14ac:dyDescent="0.2">
      <c r="A182" s="115"/>
      <c r="B182" s="116"/>
      <c r="C182" s="117"/>
      <c r="D182" s="118"/>
      <c r="E182" s="119"/>
      <c r="F182" s="140"/>
      <c r="G182" s="140"/>
      <c r="H182" s="140"/>
      <c r="I182" s="140"/>
      <c r="J182" s="140"/>
      <c r="K182" s="140"/>
      <c r="L182" s="140"/>
      <c r="M182" s="140"/>
      <c r="N182" s="140"/>
      <c r="O182" s="140"/>
      <c r="P182" s="140"/>
      <c r="Q182" s="140"/>
    </row>
    <row r="183" spans="1:17" x14ac:dyDescent="0.2">
      <c r="A183" s="115"/>
      <c r="B183" s="116"/>
      <c r="C183" s="117"/>
      <c r="D183" s="118"/>
      <c r="E183" s="119"/>
      <c r="F183" s="140"/>
      <c r="G183" s="140"/>
      <c r="H183" s="140"/>
      <c r="I183" s="140"/>
      <c r="J183" s="140"/>
      <c r="K183" s="140"/>
      <c r="L183" s="140"/>
      <c r="M183" s="140"/>
      <c r="N183" s="140"/>
      <c r="O183" s="140"/>
      <c r="P183" s="140"/>
      <c r="Q183" s="140"/>
    </row>
    <row r="184" spans="1:17" x14ac:dyDescent="0.2">
      <c r="A184" s="115"/>
      <c r="B184" s="116"/>
      <c r="C184" s="117"/>
      <c r="D184" s="118"/>
      <c r="E184" s="119"/>
      <c r="F184" s="140"/>
      <c r="G184" s="140"/>
      <c r="H184" s="140"/>
      <c r="I184" s="140"/>
      <c r="J184" s="140"/>
      <c r="K184" s="140"/>
      <c r="L184" s="140"/>
      <c r="M184" s="140"/>
      <c r="N184" s="140"/>
      <c r="O184" s="140"/>
      <c r="P184" s="140"/>
      <c r="Q184" s="140"/>
    </row>
    <row r="185" spans="1:17" x14ac:dyDescent="0.2">
      <c r="A185" s="115"/>
      <c r="B185" s="116"/>
      <c r="C185" s="117"/>
      <c r="D185" s="118"/>
      <c r="E185" s="119"/>
      <c r="F185" s="140"/>
      <c r="G185" s="140"/>
      <c r="H185" s="140"/>
      <c r="I185" s="140"/>
      <c r="J185" s="140"/>
      <c r="K185" s="140"/>
      <c r="L185" s="140"/>
      <c r="M185" s="140"/>
      <c r="N185" s="140"/>
      <c r="O185" s="140"/>
      <c r="P185" s="140"/>
      <c r="Q185" s="140"/>
    </row>
    <row r="186" spans="1:17" x14ac:dyDescent="0.2">
      <c r="A186" s="115"/>
      <c r="B186" s="116"/>
      <c r="C186" s="117"/>
      <c r="D186" s="118"/>
      <c r="E186" s="119"/>
      <c r="F186" s="140"/>
      <c r="G186" s="140"/>
      <c r="H186" s="140"/>
      <c r="I186" s="140"/>
      <c r="J186" s="140"/>
      <c r="K186" s="140"/>
      <c r="L186" s="140"/>
      <c r="M186" s="140"/>
      <c r="N186" s="140"/>
      <c r="O186" s="140"/>
      <c r="P186" s="140"/>
      <c r="Q186" s="140"/>
    </row>
    <row r="187" spans="1:17" x14ac:dyDescent="0.2">
      <c r="A187" s="115"/>
      <c r="B187" s="116"/>
      <c r="C187" s="117"/>
      <c r="D187" s="118"/>
      <c r="E187" s="119"/>
      <c r="F187" s="140"/>
      <c r="G187" s="140"/>
      <c r="H187" s="140"/>
      <c r="I187" s="140"/>
      <c r="J187" s="140"/>
      <c r="K187" s="140"/>
      <c r="L187" s="140"/>
      <c r="M187" s="140"/>
      <c r="N187" s="140"/>
      <c r="O187" s="140"/>
      <c r="P187" s="140"/>
      <c r="Q187" s="140"/>
    </row>
    <row r="188" spans="1:17" x14ac:dyDescent="0.2">
      <c r="A188" s="115"/>
      <c r="B188" s="116"/>
      <c r="C188" s="117"/>
      <c r="D188" s="118"/>
      <c r="E188" s="119"/>
      <c r="F188" s="140"/>
      <c r="G188" s="140"/>
      <c r="H188" s="140"/>
      <c r="I188" s="140"/>
      <c r="J188" s="140"/>
      <c r="K188" s="140"/>
      <c r="L188" s="140"/>
      <c r="M188" s="140"/>
      <c r="N188" s="140"/>
      <c r="O188" s="140"/>
      <c r="P188" s="140"/>
      <c r="Q188" s="140"/>
    </row>
    <row r="189" spans="1:17" x14ac:dyDescent="0.2">
      <c r="A189" s="115"/>
      <c r="B189" s="116"/>
      <c r="C189" s="117"/>
      <c r="D189" s="118"/>
      <c r="E189" s="119"/>
      <c r="F189" s="140"/>
      <c r="G189" s="140"/>
      <c r="H189" s="140"/>
      <c r="I189" s="140"/>
      <c r="J189" s="140"/>
      <c r="K189" s="140"/>
      <c r="L189" s="140"/>
      <c r="M189" s="140"/>
      <c r="N189" s="140"/>
      <c r="O189" s="140"/>
      <c r="P189" s="140"/>
      <c r="Q189" s="140"/>
    </row>
    <row r="190" spans="1:17" x14ac:dyDescent="0.2">
      <c r="A190" s="115"/>
      <c r="B190" s="116"/>
      <c r="C190" s="117"/>
      <c r="D190" s="118"/>
      <c r="E190" s="119"/>
      <c r="F190" s="140"/>
      <c r="G190" s="140"/>
      <c r="H190" s="140"/>
      <c r="I190" s="140"/>
      <c r="J190" s="140"/>
      <c r="K190" s="140"/>
      <c r="L190" s="140"/>
      <c r="M190" s="140"/>
      <c r="N190" s="140"/>
      <c r="O190" s="140"/>
      <c r="P190" s="140"/>
      <c r="Q190" s="140"/>
    </row>
    <row r="191" spans="1:17" x14ac:dyDescent="0.2">
      <c r="A191" s="115"/>
      <c r="B191" s="116"/>
      <c r="C191" s="117"/>
      <c r="D191" s="118"/>
      <c r="E191" s="119"/>
      <c r="F191" s="140"/>
      <c r="G191" s="140"/>
      <c r="H191" s="140"/>
      <c r="I191" s="140"/>
      <c r="J191" s="140"/>
      <c r="K191" s="140"/>
      <c r="L191" s="140"/>
      <c r="M191" s="140"/>
      <c r="N191" s="140"/>
      <c r="O191" s="140"/>
      <c r="P191" s="140"/>
      <c r="Q191" s="140"/>
    </row>
    <row r="192" spans="1:17" x14ac:dyDescent="0.2">
      <c r="A192" s="115"/>
      <c r="B192" s="116"/>
      <c r="C192" s="117"/>
      <c r="D192" s="118"/>
      <c r="E192" s="119"/>
      <c r="F192" s="140"/>
      <c r="G192" s="140"/>
      <c r="H192" s="140"/>
      <c r="I192" s="140"/>
      <c r="J192" s="140"/>
      <c r="K192" s="140"/>
      <c r="L192" s="140"/>
      <c r="M192" s="140"/>
      <c r="N192" s="140"/>
      <c r="O192" s="140"/>
      <c r="P192" s="140"/>
      <c r="Q192" s="140"/>
    </row>
    <row r="193" spans="1:17" x14ac:dyDescent="0.2">
      <c r="A193" s="115"/>
      <c r="B193" s="116"/>
      <c r="C193" s="117"/>
      <c r="D193" s="118"/>
      <c r="E193" s="119"/>
      <c r="F193" s="140"/>
      <c r="G193" s="140"/>
      <c r="H193" s="140"/>
      <c r="I193" s="140"/>
      <c r="J193" s="140"/>
      <c r="K193" s="140"/>
      <c r="L193" s="140"/>
      <c r="M193" s="140"/>
      <c r="N193" s="140"/>
      <c r="O193" s="140"/>
      <c r="P193" s="140"/>
      <c r="Q193" s="140"/>
    </row>
    <row r="194" spans="1:17" x14ac:dyDescent="0.2">
      <c r="A194" s="115"/>
      <c r="B194" s="116"/>
      <c r="C194" s="117"/>
      <c r="D194" s="118"/>
      <c r="E194" s="119"/>
      <c r="F194" s="140"/>
      <c r="G194" s="140"/>
      <c r="H194" s="140"/>
      <c r="I194" s="140"/>
      <c r="J194" s="140"/>
      <c r="K194" s="140"/>
      <c r="L194" s="140"/>
      <c r="M194" s="140"/>
      <c r="N194" s="140"/>
      <c r="O194" s="140"/>
      <c r="P194" s="140"/>
      <c r="Q194" s="140"/>
    </row>
    <row r="195" spans="1:17" x14ac:dyDescent="0.2">
      <c r="A195" s="115"/>
      <c r="B195" s="116"/>
      <c r="C195" s="117"/>
      <c r="D195" s="118"/>
      <c r="E195" s="119"/>
      <c r="F195" s="140"/>
      <c r="G195" s="140"/>
      <c r="H195" s="140"/>
      <c r="I195" s="140"/>
      <c r="J195" s="140"/>
      <c r="K195" s="140"/>
      <c r="L195" s="140"/>
      <c r="M195" s="140"/>
      <c r="N195" s="140"/>
      <c r="O195" s="140"/>
      <c r="P195" s="140"/>
      <c r="Q195" s="140"/>
    </row>
    <row r="196" spans="1:17" x14ac:dyDescent="0.2">
      <c r="A196" s="115"/>
      <c r="B196" s="116"/>
      <c r="C196" s="117"/>
      <c r="D196" s="118"/>
      <c r="E196" s="119"/>
      <c r="F196" s="140"/>
      <c r="G196" s="140"/>
      <c r="H196" s="140"/>
      <c r="I196" s="140"/>
      <c r="J196" s="140"/>
      <c r="K196" s="140"/>
      <c r="L196" s="140"/>
      <c r="M196" s="140"/>
      <c r="N196" s="140"/>
      <c r="O196" s="140"/>
      <c r="P196" s="140"/>
      <c r="Q196" s="140"/>
    </row>
    <row r="197" spans="1:17" x14ac:dyDescent="0.2">
      <c r="A197" s="115"/>
      <c r="B197" s="116"/>
      <c r="C197" s="117"/>
      <c r="D197" s="118"/>
      <c r="E197" s="119"/>
      <c r="F197" s="140"/>
      <c r="G197" s="140"/>
      <c r="H197" s="140"/>
      <c r="I197" s="140"/>
      <c r="J197" s="140"/>
      <c r="K197" s="140"/>
      <c r="L197" s="140"/>
      <c r="M197" s="140"/>
      <c r="N197" s="140"/>
      <c r="O197" s="140"/>
      <c r="P197" s="140"/>
      <c r="Q197" s="140"/>
    </row>
    <row r="198" spans="1:17" x14ac:dyDescent="0.2">
      <c r="A198" s="115"/>
      <c r="B198" s="116"/>
      <c r="C198" s="117"/>
      <c r="D198" s="118"/>
      <c r="E198" s="119"/>
      <c r="F198" s="140"/>
      <c r="G198" s="140"/>
      <c r="H198" s="140"/>
      <c r="I198" s="140"/>
      <c r="J198" s="140"/>
      <c r="K198" s="140"/>
      <c r="L198" s="140"/>
      <c r="M198" s="140"/>
      <c r="N198" s="140"/>
      <c r="O198" s="140"/>
      <c r="P198" s="140"/>
      <c r="Q198" s="140"/>
    </row>
    <row r="199" spans="1:17" x14ac:dyDescent="0.2">
      <c r="A199" s="115"/>
      <c r="B199" s="116"/>
      <c r="C199" s="117"/>
      <c r="D199" s="118"/>
      <c r="E199" s="119"/>
      <c r="F199" s="140"/>
      <c r="G199" s="140"/>
      <c r="H199" s="140"/>
      <c r="I199" s="140"/>
      <c r="J199" s="140"/>
      <c r="K199" s="140"/>
      <c r="L199" s="140"/>
      <c r="M199" s="140"/>
      <c r="N199" s="140"/>
      <c r="O199" s="140"/>
      <c r="P199" s="140"/>
      <c r="Q199" s="140"/>
    </row>
    <row r="200" spans="1:17" x14ac:dyDescent="0.2">
      <c r="A200" s="115"/>
      <c r="B200" s="116"/>
      <c r="C200" s="117"/>
      <c r="D200" s="118"/>
      <c r="E200" s="119"/>
      <c r="F200" s="140"/>
      <c r="G200" s="140"/>
      <c r="H200" s="140"/>
      <c r="I200" s="140"/>
      <c r="J200" s="140"/>
      <c r="K200" s="140"/>
      <c r="L200" s="140"/>
      <c r="M200" s="140"/>
      <c r="N200" s="140"/>
      <c r="O200" s="140"/>
      <c r="P200" s="140"/>
      <c r="Q200" s="140"/>
    </row>
    <row r="201" spans="1:17" x14ac:dyDescent="0.2">
      <c r="A201" s="115"/>
      <c r="B201" s="116"/>
      <c r="C201" s="117"/>
      <c r="D201" s="118"/>
      <c r="E201" s="119"/>
      <c r="F201" s="140"/>
      <c r="G201" s="140"/>
      <c r="H201" s="140"/>
      <c r="I201" s="140"/>
      <c r="J201" s="140"/>
      <c r="K201" s="140"/>
      <c r="L201" s="140"/>
      <c r="M201" s="140"/>
      <c r="N201" s="140"/>
      <c r="O201" s="140"/>
      <c r="P201" s="140"/>
      <c r="Q201" s="140"/>
    </row>
    <row r="202" spans="1:17" x14ac:dyDescent="0.2">
      <c r="A202" s="115"/>
      <c r="B202" s="116"/>
      <c r="C202" s="117"/>
      <c r="D202" s="118"/>
      <c r="E202" s="119"/>
      <c r="F202" s="140"/>
      <c r="G202" s="140"/>
      <c r="H202" s="140"/>
      <c r="I202" s="140"/>
      <c r="J202" s="140"/>
      <c r="K202" s="140"/>
      <c r="L202" s="140"/>
      <c r="M202" s="140"/>
      <c r="N202" s="140"/>
      <c r="O202" s="140"/>
      <c r="P202" s="140"/>
      <c r="Q202" s="140"/>
    </row>
    <row r="203" spans="1:17" x14ac:dyDescent="0.2">
      <c r="A203" s="115"/>
      <c r="B203" s="116"/>
      <c r="C203" s="117"/>
      <c r="D203" s="118"/>
      <c r="E203" s="119"/>
      <c r="F203" s="140"/>
      <c r="G203" s="140"/>
      <c r="H203" s="140"/>
      <c r="I203" s="140"/>
      <c r="J203" s="140"/>
      <c r="K203" s="140"/>
      <c r="L203" s="140"/>
      <c r="M203" s="140"/>
      <c r="N203" s="140"/>
      <c r="O203" s="140"/>
      <c r="P203" s="140"/>
      <c r="Q203" s="140"/>
    </row>
    <row r="204" spans="1:17" x14ac:dyDescent="0.2">
      <c r="A204" s="115"/>
      <c r="B204" s="116"/>
      <c r="C204" s="117"/>
      <c r="D204" s="118"/>
      <c r="E204" s="119"/>
      <c r="F204" s="140"/>
      <c r="G204" s="140"/>
      <c r="H204" s="140"/>
      <c r="I204" s="140"/>
      <c r="J204" s="140"/>
      <c r="K204" s="140"/>
      <c r="L204" s="140"/>
      <c r="M204" s="140"/>
      <c r="N204" s="140"/>
      <c r="O204" s="140"/>
      <c r="P204" s="140"/>
      <c r="Q204" s="140"/>
    </row>
    <row r="205" spans="1:17" x14ac:dyDescent="0.2">
      <c r="A205" s="115"/>
      <c r="B205" s="116"/>
      <c r="C205" s="117"/>
      <c r="D205" s="118"/>
      <c r="E205" s="119"/>
      <c r="F205" s="140"/>
      <c r="G205" s="140"/>
      <c r="H205" s="140"/>
      <c r="I205" s="140"/>
      <c r="J205" s="140"/>
      <c r="K205" s="140"/>
      <c r="L205" s="140"/>
      <c r="M205" s="140"/>
      <c r="N205" s="140"/>
      <c r="O205" s="140"/>
      <c r="P205" s="140"/>
      <c r="Q205" s="140"/>
    </row>
    <row r="206" spans="1:17" x14ac:dyDescent="0.2">
      <c r="A206" s="115"/>
      <c r="B206" s="116"/>
      <c r="C206" s="117"/>
      <c r="D206" s="118"/>
      <c r="E206" s="119"/>
      <c r="F206" s="140"/>
      <c r="G206" s="140"/>
      <c r="H206" s="140"/>
      <c r="I206" s="140"/>
      <c r="J206" s="140"/>
      <c r="K206" s="140"/>
      <c r="L206" s="140"/>
      <c r="M206" s="140"/>
      <c r="N206" s="140"/>
      <c r="O206" s="140"/>
      <c r="P206" s="140"/>
      <c r="Q206" s="140"/>
    </row>
    <row r="207" spans="1:17" x14ac:dyDescent="0.2">
      <c r="A207" s="115"/>
      <c r="B207" s="116"/>
      <c r="C207" s="117"/>
      <c r="D207" s="118"/>
      <c r="E207" s="119"/>
      <c r="F207" s="140"/>
      <c r="G207" s="140"/>
      <c r="H207" s="140"/>
      <c r="I207" s="140"/>
      <c r="J207" s="140"/>
      <c r="K207" s="140"/>
      <c r="L207" s="140"/>
      <c r="M207" s="140"/>
      <c r="N207" s="140"/>
      <c r="O207" s="140"/>
      <c r="P207" s="140"/>
      <c r="Q207" s="140"/>
    </row>
    <row r="208" spans="1:17" x14ac:dyDescent="0.2">
      <c r="A208" s="115"/>
      <c r="B208" s="116"/>
      <c r="C208" s="117"/>
      <c r="D208" s="118"/>
      <c r="E208" s="119"/>
      <c r="F208" s="140"/>
      <c r="G208" s="140"/>
      <c r="H208" s="140"/>
      <c r="I208" s="140"/>
      <c r="J208" s="140"/>
      <c r="K208" s="140"/>
      <c r="L208" s="140"/>
      <c r="M208" s="140"/>
      <c r="N208" s="140"/>
      <c r="O208" s="140"/>
      <c r="P208" s="140"/>
      <c r="Q208" s="140"/>
    </row>
    <row r="209" spans="1:17" x14ac:dyDescent="0.2">
      <c r="A209" s="115"/>
      <c r="B209" s="116"/>
      <c r="C209" s="117"/>
      <c r="D209" s="118"/>
      <c r="E209" s="119"/>
      <c r="F209" s="140"/>
      <c r="G209" s="140"/>
      <c r="H209" s="140"/>
      <c r="I209" s="140"/>
      <c r="J209" s="140"/>
      <c r="K209" s="140"/>
      <c r="L209" s="140"/>
      <c r="M209" s="140"/>
      <c r="N209" s="140"/>
      <c r="O209" s="140"/>
      <c r="P209" s="140"/>
      <c r="Q209" s="140"/>
    </row>
    <row r="210" spans="1:17" x14ac:dyDescent="0.2">
      <c r="A210" s="115"/>
      <c r="B210" s="116"/>
      <c r="C210" s="117"/>
      <c r="D210" s="118"/>
      <c r="E210" s="119"/>
      <c r="F210" s="140"/>
      <c r="G210" s="140"/>
      <c r="H210" s="140"/>
      <c r="I210" s="140"/>
      <c r="J210" s="140"/>
      <c r="K210" s="140"/>
      <c r="L210" s="140"/>
      <c r="M210" s="140"/>
      <c r="N210" s="140"/>
      <c r="O210" s="140"/>
      <c r="P210" s="140"/>
      <c r="Q210" s="140"/>
    </row>
    <row r="211" spans="1:17" x14ac:dyDescent="0.2">
      <c r="A211" s="115"/>
      <c r="B211" s="116"/>
      <c r="C211" s="117"/>
      <c r="D211" s="118"/>
      <c r="E211" s="119"/>
      <c r="F211" s="140"/>
      <c r="G211" s="140"/>
      <c r="H211" s="140"/>
      <c r="I211" s="140"/>
      <c r="J211" s="140"/>
      <c r="K211" s="140"/>
      <c r="L211" s="140"/>
      <c r="M211" s="140"/>
      <c r="N211" s="140"/>
      <c r="O211" s="140"/>
      <c r="P211" s="140"/>
      <c r="Q211" s="140"/>
    </row>
    <row r="212" spans="1:17" x14ac:dyDescent="0.2">
      <c r="A212" s="115"/>
      <c r="B212" s="116"/>
      <c r="C212" s="117"/>
      <c r="D212" s="118"/>
      <c r="E212" s="119"/>
      <c r="F212" s="140"/>
      <c r="G212" s="140"/>
      <c r="H212" s="140"/>
      <c r="I212" s="140"/>
      <c r="J212" s="140"/>
      <c r="K212" s="140"/>
      <c r="L212" s="140"/>
      <c r="M212" s="140"/>
      <c r="N212" s="140"/>
      <c r="O212" s="140"/>
      <c r="P212" s="140"/>
      <c r="Q212" s="140"/>
    </row>
    <row r="213" spans="1:17" x14ac:dyDescent="0.2">
      <c r="A213" s="115"/>
      <c r="B213" s="116"/>
      <c r="C213" s="117"/>
      <c r="D213" s="118"/>
      <c r="E213" s="119"/>
      <c r="F213" s="140"/>
      <c r="G213" s="140"/>
      <c r="H213" s="140"/>
      <c r="I213" s="140"/>
      <c r="J213" s="140"/>
      <c r="K213" s="140"/>
      <c r="L213" s="140"/>
      <c r="M213" s="140"/>
      <c r="N213" s="140"/>
      <c r="O213" s="140"/>
      <c r="P213" s="140"/>
      <c r="Q213" s="140"/>
    </row>
    <row r="214" spans="1:17" x14ac:dyDescent="0.2">
      <c r="A214" s="115"/>
      <c r="B214" s="116"/>
      <c r="C214" s="117"/>
      <c r="D214" s="118"/>
      <c r="E214" s="119"/>
      <c r="F214" s="140"/>
      <c r="G214" s="140"/>
      <c r="H214" s="140"/>
      <c r="I214" s="140"/>
      <c r="J214" s="140"/>
      <c r="K214" s="140"/>
      <c r="L214" s="140"/>
      <c r="M214" s="140"/>
      <c r="N214" s="140"/>
      <c r="O214" s="140"/>
      <c r="P214" s="140"/>
      <c r="Q214" s="140"/>
    </row>
    <row r="215" spans="1:17" x14ac:dyDescent="0.2">
      <c r="A215" s="115"/>
      <c r="B215" s="116"/>
      <c r="C215" s="117"/>
      <c r="D215" s="118"/>
      <c r="E215" s="119"/>
      <c r="F215" s="140"/>
      <c r="G215" s="140"/>
      <c r="H215" s="140"/>
      <c r="I215" s="140"/>
      <c r="J215" s="140"/>
      <c r="K215" s="140"/>
      <c r="L215" s="140"/>
      <c r="M215" s="140"/>
      <c r="N215" s="140"/>
      <c r="O215" s="140"/>
      <c r="P215" s="140"/>
      <c r="Q215" s="140"/>
    </row>
    <row r="216" spans="1:17" x14ac:dyDescent="0.2">
      <c r="A216" s="115"/>
      <c r="B216" s="116"/>
      <c r="C216" s="117"/>
      <c r="D216" s="118"/>
      <c r="E216" s="119"/>
      <c r="F216" s="140"/>
      <c r="G216" s="140"/>
      <c r="H216" s="140"/>
      <c r="I216" s="140"/>
      <c r="J216" s="140"/>
      <c r="K216" s="140"/>
      <c r="L216" s="140"/>
      <c r="M216" s="140"/>
      <c r="N216" s="140"/>
      <c r="O216" s="140"/>
      <c r="P216" s="140"/>
      <c r="Q216" s="140"/>
    </row>
    <row r="217" spans="1:17" x14ac:dyDescent="0.2">
      <c r="A217" s="115"/>
      <c r="B217" s="116"/>
      <c r="C217" s="117"/>
      <c r="D217" s="118"/>
      <c r="E217" s="119"/>
      <c r="F217" s="140"/>
      <c r="G217" s="140"/>
      <c r="H217" s="140"/>
      <c r="I217" s="140"/>
      <c r="J217" s="140"/>
      <c r="K217" s="140"/>
      <c r="L217" s="140"/>
      <c r="M217" s="140"/>
      <c r="N217" s="140"/>
      <c r="O217" s="140"/>
      <c r="P217" s="140"/>
      <c r="Q217" s="140"/>
    </row>
    <row r="218" spans="1:17" x14ac:dyDescent="0.2">
      <c r="A218" s="115"/>
      <c r="B218" s="116"/>
      <c r="C218" s="117"/>
      <c r="D218" s="118"/>
      <c r="E218" s="119"/>
      <c r="F218" s="140"/>
      <c r="G218" s="140"/>
      <c r="H218" s="140"/>
      <c r="I218" s="140"/>
      <c r="J218" s="140"/>
      <c r="K218" s="140"/>
      <c r="L218" s="140"/>
      <c r="M218" s="140"/>
      <c r="N218" s="140"/>
      <c r="O218" s="140"/>
      <c r="P218" s="140"/>
      <c r="Q218" s="140"/>
    </row>
    <row r="219" spans="1:17" x14ac:dyDescent="0.2">
      <c r="A219" s="115"/>
      <c r="B219" s="116"/>
      <c r="C219" s="117"/>
      <c r="D219" s="118"/>
      <c r="E219" s="119"/>
      <c r="F219" s="140"/>
      <c r="G219" s="140"/>
      <c r="H219" s="140"/>
      <c r="I219" s="140"/>
      <c r="J219" s="140"/>
      <c r="K219" s="140"/>
      <c r="L219" s="140"/>
      <c r="M219" s="140"/>
      <c r="N219" s="140"/>
      <c r="O219" s="140"/>
      <c r="P219" s="140"/>
      <c r="Q219" s="140"/>
    </row>
    <row r="220" spans="1:17" x14ac:dyDescent="0.2">
      <c r="A220" s="115"/>
      <c r="B220" s="116"/>
      <c r="C220" s="117"/>
      <c r="D220" s="118"/>
      <c r="E220" s="119"/>
      <c r="F220" s="140"/>
      <c r="G220" s="140"/>
      <c r="H220" s="140"/>
      <c r="I220" s="140"/>
      <c r="J220" s="140"/>
      <c r="K220" s="140"/>
      <c r="L220" s="140"/>
      <c r="M220" s="140"/>
      <c r="N220" s="140"/>
      <c r="O220" s="140"/>
      <c r="P220" s="140"/>
      <c r="Q220" s="140"/>
    </row>
    <row r="221" spans="1:17" x14ac:dyDescent="0.2">
      <c r="A221" s="115"/>
      <c r="B221" s="116"/>
      <c r="C221" s="117"/>
      <c r="D221" s="118"/>
      <c r="E221" s="119"/>
      <c r="F221" s="140"/>
      <c r="G221" s="140"/>
      <c r="H221" s="140"/>
      <c r="I221" s="140"/>
      <c r="J221" s="140"/>
      <c r="K221" s="140"/>
      <c r="L221" s="140"/>
      <c r="M221" s="140"/>
      <c r="N221" s="140"/>
      <c r="O221" s="140"/>
      <c r="P221" s="140"/>
      <c r="Q221" s="140"/>
    </row>
    <row r="222" spans="1:17" x14ac:dyDescent="0.2">
      <c r="A222" s="115"/>
      <c r="B222" s="116"/>
      <c r="C222" s="117"/>
      <c r="D222" s="118"/>
      <c r="E222" s="119"/>
      <c r="F222" s="140"/>
      <c r="G222" s="140"/>
      <c r="H222" s="140"/>
      <c r="I222" s="140"/>
      <c r="J222" s="140"/>
      <c r="K222" s="140"/>
      <c r="L222" s="140"/>
      <c r="M222" s="140"/>
      <c r="N222" s="140"/>
      <c r="O222" s="140"/>
      <c r="P222" s="140"/>
      <c r="Q222" s="140"/>
    </row>
    <row r="223" spans="1:17" x14ac:dyDescent="0.2">
      <c r="A223" s="115"/>
      <c r="B223" s="116"/>
      <c r="C223" s="117"/>
      <c r="D223" s="118"/>
      <c r="E223" s="119"/>
      <c r="F223" s="140"/>
      <c r="G223" s="140"/>
      <c r="H223" s="140"/>
      <c r="I223" s="140"/>
      <c r="J223" s="140"/>
      <c r="K223" s="140"/>
      <c r="L223" s="140"/>
      <c r="M223" s="140"/>
      <c r="N223" s="140"/>
      <c r="O223" s="140"/>
      <c r="P223" s="140"/>
      <c r="Q223" s="140"/>
    </row>
    <row r="224" spans="1:17" x14ac:dyDescent="0.2">
      <c r="A224" s="115"/>
      <c r="B224" s="116"/>
      <c r="C224" s="117"/>
      <c r="D224" s="118"/>
      <c r="E224" s="119"/>
      <c r="F224" s="140"/>
      <c r="G224" s="140"/>
      <c r="H224" s="140"/>
      <c r="I224" s="140"/>
      <c r="J224" s="140"/>
      <c r="K224" s="140"/>
      <c r="L224" s="140"/>
      <c r="M224" s="140"/>
      <c r="N224" s="140"/>
      <c r="O224" s="140"/>
      <c r="P224" s="140"/>
      <c r="Q224" s="140"/>
    </row>
    <row r="225" spans="1:17" x14ac:dyDescent="0.2">
      <c r="A225" s="115"/>
      <c r="B225" s="116"/>
      <c r="C225" s="117"/>
      <c r="D225" s="118"/>
      <c r="E225" s="119"/>
      <c r="F225" s="140"/>
      <c r="G225" s="140"/>
      <c r="H225" s="140"/>
      <c r="I225" s="140"/>
      <c r="J225" s="140"/>
      <c r="K225" s="140"/>
      <c r="L225" s="140"/>
      <c r="M225" s="140"/>
      <c r="N225" s="140"/>
      <c r="O225" s="140"/>
      <c r="P225" s="140"/>
      <c r="Q225" s="140"/>
    </row>
    <row r="226" spans="1:17" x14ac:dyDescent="0.2">
      <c r="A226" s="115"/>
      <c r="B226" s="116"/>
      <c r="C226" s="117"/>
      <c r="D226" s="118"/>
      <c r="E226" s="119"/>
      <c r="F226" s="140"/>
      <c r="G226" s="140"/>
      <c r="H226" s="140"/>
      <c r="I226" s="140"/>
      <c r="J226" s="140"/>
      <c r="K226" s="140"/>
      <c r="L226" s="140"/>
      <c r="M226" s="140"/>
      <c r="N226" s="140"/>
      <c r="O226" s="140"/>
      <c r="P226" s="140"/>
      <c r="Q226" s="140"/>
    </row>
    <row r="227" spans="1:17" x14ac:dyDescent="0.2">
      <c r="A227" s="115"/>
      <c r="B227" s="116"/>
      <c r="C227" s="117"/>
      <c r="D227" s="118"/>
      <c r="E227" s="119"/>
      <c r="F227" s="140"/>
      <c r="G227" s="140"/>
      <c r="H227" s="140"/>
      <c r="I227" s="140"/>
      <c r="J227" s="140"/>
      <c r="K227" s="140"/>
      <c r="L227" s="140"/>
      <c r="M227" s="140"/>
      <c r="N227" s="140"/>
      <c r="O227" s="140"/>
      <c r="P227" s="140"/>
      <c r="Q227" s="140"/>
    </row>
    <row r="228" spans="1:17" x14ac:dyDescent="0.2">
      <c r="A228" s="115"/>
      <c r="B228" s="116"/>
      <c r="C228" s="117"/>
      <c r="D228" s="118"/>
      <c r="E228" s="119"/>
      <c r="F228" s="140"/>
      <c r="G228" s="140"/>
      <c r="H228" s="140"/>
      <c r="I228" s="140"/>
      <c r="J228" s="140"/>
      <c r="K228" s="140"/>
      <c r="L228" s="140"/>
      <c r="M228" s="140"/>
      <c r="N228" s="140"/>
      <c r="O228" s="140"/>
      <c r="P228" s="140"/>
      <c r="Q228" s="140"/>
    </row>
    <row r="229" spans="1:17" x14ac:dyDescent="0.2">
      <c r="A229" s="115"/>
      <c r="B229" s="116"/>
      <c r="C229" s="117"/>
      <c r="D229" s="118"/>
      <c r="E229" s="119"/>
      <c r="F229" s="140"/>
      <c r="G229" s="140"/>
      <c r="H229" s="140"/>
      <c r="I229" s="140"/>
      <c r="J229" s="140"/>
      <c r="K229" s="140"/>
      <c r="L229" s="140"/>
      <c r="M229" s="140"/>
      <c r="N229" s="140"/>
      <c r="O229" s="140"/>
      <c r="P229" s="140"/>
      <c r="Q229" s="140"/>
    </row>
    <row r="230" spans="1:17" x14ac:dyDescent="0.2">
      <c r="A230" s="115"/>
      <c r="B230" s="116"/>
      <c r="C230" s="117"/>
      <c r="D230" s="118"/>
      <c r="E230" s="119"/>
      <c r="F230" s="140"/>
      <c r="G230" s="140"/>
      <c r="H230" s="140"/>
      <c r="I230" s="140"/>
      <c r="J230" s="140"/>
      <c r="K230" s="140"/>
      <c r="L230" s="140"/>
      <c r="M230" s="140"/>
      <c r="N230" s="140"/>
      <c r="O230" s="140"/>
      <c r="P230" s="140"/>
      <c r="Q230" s="140"/>
    </row>
    <row r="231" spans="1:17" x14ac:dyDescent="0.2">
      <c r="A231" s="115"/>
      <c r="B231" s="116"/>
      <c r="C231" s="117"/>
      <c r="D231" s="118"/>
      <c r="E231" s="119"/>
      <c r="F231" s="140"/>
      <c r="G231" s="140"/>
      <c r="H231" s="140"/>
      <c r="I231" s="140"/>
      <c r="J231" s="140"/>
      <c r="K231" s="140"/>
      <c r="L231" s="140"/>
      <c r="M231" s="140"/>
      <c r="N231" s="140"/>
      <c r="O231" s="140"/>
      <c r="P231" s="140"/>
      <c r="Q231" s="140"/>
    </row>
    <row r="232" spans="1:17" x14ac:dyDescent="0.2">
      <c r="A232" s="115"/>
      <c r="B232" s="116"/>
      <c r="C232" s="117"/>
      <c r="D232" s="118"/>
      <c r="E232" s="119"/>
      <c r="F232" s="140"/>
      <c r="G232" s="140"/>
      <c r="H232" s="140"/>
      <c r="I232" s="140"/>
      <c r="J232" s="140"/>
      <c r="K232" s="140"/>
      <c r="L232" s="140"/>
      <c r="M232" s="140"/>
      <c r="N232" s="140"/>
      <c r="O232" s="140"/>
      <c r="P232" s="140"/>
      <c r="Q232" s="140"/>
    </row>
    <row r="233" spans="1:17" x14ac:dyDescent="0.2">
      <c r="A233" s="115"/>
      <c r="B233" s="116"/>
      <c r="C233" s="117"/>
      <c r="D233" s="118"/>
      <c r="E233" s="119"/>
      <c r="F233" s="140"/>
      <c r="G233" s="140"/>
      <c r="H233" s="140"/>
      <c r="I233" s="140"/>
      <c r="J233" s="140"/>
      <c r="K233" s="140"/>
      <c r="L233" s="140"/>
      <c r="M233" s="140"/>
      <c r="N233" s="140"/>
      <c r="O233" s="140"/>
      <c r="P233" s="140"/>
      <c r="Q233" s="140"/>
    </row>
    <row r="234" spans="1:17" x14ac:dyDescent="0.2">
      <c r="A234" s="115"/>
      <c r="B234" s="116"/>
      <c r="C234" s="117"/>
      <c r="D234" s="118"/>
      <c r="E234" s="119"/>
      <c r="F234" s="140"/>
      <c r="G234" s="140"/>
      <c r="H234" s="140"/>
      <c r="I234" s="140"/>
      <c r="J234" s="140"/>
      <c r="K234" s="140"/>
      <c r="L234" s="140"/>
      <c r="M234" s="140"/>
      <c r="N234" s="140"/>
      <c r="O234" s="140"/>
      <c r="P234" s="140"/>
      <c r="Q234" s="140"/>
    </row>
    <row r="235" spans="1:17" x14ac:dyDescent="0.2">
      <c r="A235" s="115"/>
      <c r="B235" s="116"/>
      <c r="C235" s="117"/>
      <c r="D235" s="118"/>
      <c r="E235" s="119"/>
      <c r="F235" s="140"/>
      <c r="G235" s="140"/>
      <c r="H235" s="140"/>
      <c r="I235" s="140"/>
      <c r="J235" s="140"/>
      <c r="K235" s="140"/>
      <c r="L235" s="140"/>
      <c r="M235" s="140"/>
      <c r="N235" s="140"/>
      <c r="O235" s="140"/>
      <c r="P235" s="140"/>
      <c r="Q235" s="140"/>
    </row>
    <row r="236" spans="1:17" x14ac:dyDescent="0.2">
      <c r="A236" s="115"/>
      <c r="B236" s="116"/>
      <c r="C236" s="117"/>
      <c r="D236" s="118"/>
      <c r="E236" s="119"/>
      <c r="F236" s="140"/>
      <c r="G236" s="140"/>
      <c r="H236" s="140"/>
      <c r="I236" s="140"/>
      <c r="J236" s="140"/>
      <c r="K236" s="140"/>
      <c r="L236" s="140"/>
      <c r="M236" s="140"/>
      <c r="N236" s="140"/>
      <c r="O236" s="140"/>
      <c r="P236" s="140"/>
      <c r="Q236" s="140"/>
    </row>
    <row r="237" spans="1:17" x14ac:dyDescent="0.2">
      <c r="A237" s="115"/>
      <c r="B237" s="116"/>
      <c r="C237" s="117"/>
      <c r="D237" s="118"/>
      <c r="E237" s="119"/>
      <c r="F237" s="140"/>
      <c r="G237" s="140"/>
      <c r="H237" s="140"/>
      <c r="I237" s="140"/>
      <c r="J237" s="140"/>
      <c r="K237" s="140"/>
      <c r="L237" s="140"/>
      <c r="M237" s="140"/>
      <c r="N237" s="140"/>
      <c r="O237" s="140"/>
      <c r="P237" s="140"/>
      <c r="Q237" s="140"/>
    </row>
    <row r="238" spans="1:17" x14ac:dyDescent="0.2">
      <c r="A238" s="115"/>
      <c r="B238" s="116"/>
      <c r="C238" s="117"/>
      <c r="D238" s="118"/>
      <c r="E238" s="119"/>
      <c r="F238" s="140"/>
      <c r="G238" s="140"/>
      <c r="H238" s="140"/>
      <c r="I238" s="140"/>
      <c r="J238" s="140"/>
      <c r="K238" s="140"/>
      <c r="L238" s="140"/>
      <c r="M238" s="140"/>
      <c r="N238" s="140"/>
      <c r="O238" s="140"/>
      <c r="P238" s="140"/>
      <c r="Q238" s="140"/>
    </row>
    <row r="239" spans="1:17" x14ac:dyDescent="0.2">
      <c r="A239" s="115"/>
      <c r="B239" s="116"/>
      <c r="C239" s="117"/>
      <c r="D239" s="118"/>
      <c r="E239" s="119"/>
      <c r="F239" s="140"/>
      <c r="G239" s="140"/>
      <c r="H239" s="140"/>
      <c r="I239" s="140"/>
      <c r="J239" s="140"/>
      <c r="K239" s="140"/>
      <c r="L239" s="140"/>
      <c r="M239" s="140"/>
      <c r="N239" s="140"/>
      <c r="O239" s="140"/>
      <c r="P239" s="140"/>
      <c r="Q239" s="140"/>
    </row>
    <row r="240" spans="1:17" x14ac:dyDescent="0.2">
      <c r="A240" s="115"/>
      <c r="B240" s="116"/>
      <c r="C240" s="117"/>
      <c r="D240" s="118"/>
      <c r="E240" s="119"/>
      <c r="F240" s="140"/>
      <c r="G240" s="140"/>
      <c r="H240" s="140"/>
      <c r="I240" s="140"/>
      <c r="J240" s="140"/>
      <c r="K240" s="140"/>
      <c r="L240" s="140"/>
      <c r="M240" s="140"/>
      <c r="N240" s="140"/>
      <c r="O240" s="140"/>
      <c r="P240" s="140"/>
      <c r="Q240" s="140"/>
    </row>
    <row r="241" spans="1:17" x14ac:dyDescent="0.2">
      <c r="A241" s="115"/>
      <c r="B241" s="116"/>
      <c r="C241" s="117"/>
      <c r="D241" s="118"/>
      <c r="E241" s="119"/>
      <c r="F241" s="140"/>
      <c r="G241" s="140"/>
      <c r="H241" s="140"/>
      <c r="I241" s="140"/>
      <c r="J241" s="140"/>
      <c r="K241" s="140"/>
      <c r="L241" s="140"/>
      <c r="M241" s="140"/>
      <c r="N241" s="140"/>
      <c r="O241" s="140"/>
      <c r="P241" s="140"/>
      <c r="Q241" s="140"/>
    </row>
    <row r="242" spans="1:17" x14ac:dyDescent="0.2">
      <c r="A242" s="115"/>
      <c r="B242" s="116"/>
      <c r="C242" s="117"/>
      <c r="D242" s="118"/>
      <c r="E242" s="119"/>
      <c r="F242" s="140"/>
      <c r="G242" s="140"/>
      <c r="H242" s="140"/>
      <c r="I242" s="140"/>
      <c r="J242" s="140"/>
      <c r="K242" s="140"/>
      <c r="L242" s="140"/>
      <c r="M242" s="140"/>
      <c r="N242" s="140"/>
      <c r="O242" s="140"/>
      <c r="P242" s="140"/>
      <c r="Q242" s="140"/>
    </row>
    <row r="243" spans="1:17" x14ac:dyDescent="0.2">
      <c r="A243" s="115"/>
      <c r="B243" s="116"/>
      <c r="C243" s="117"/>
      <c r="D243" s="118"/>
      <c r="E243" s="119"/>
      <c r="F243" s="140"/>
      <c r="G243" s="140"/>
      <c r="H243" s="140"/>
      <c r="I243" s="140"/>
      <c r="J243" s="140"/>
      <c r="K243" s="140"/>
      <c r="L243" s="140"/>
      <c r="M243" s="140"/>
      <c r="N243" s="140"/>
      <c r="O243" s="140"/>
      <c r="P243" s="140"/>
      <c r="Q243" s="140"/>
    </row>
    <row r="244" spans="1:17" x14ac:dyDescent="0.2">
      <c r="A244" s="115"/>
      <c r="B244" s="116"/>
      <c r="C244" s="117"/>
      <c r="D244" s="118"/>
      <c r="E244" s="119"/>
      <c r="F244" s="140"/>
      <c r="G244" s="140"/>
      <c r="H244" s="140"/>
      <c r="I244" s="140"/>
      <c r="J244" s="140"/>
      <c r="K244" s="140"/>
      <c r="L244" s="140"/>
      <c r="M244" s="140"/>
      <c r="N244" s="140"/>
      <c r="O244" s="140"/>
      <c r="P244" s="140"/>
      <c r="Q244" s="140"/>
    </row>
    <row r="245" spans="1:17" x14ac:dyDescent="0.2">
      <c r="A245" s="115"/>
      <c r="B245" s="116"/>
      <c r="C245" s="117"/>
      <c r="D245" s="118"/>
      <c r="E245" s="119"/>
      <c r="F245" s="140"/>
      <c r="G245" s="140"/>
      <c r="H245" s="140"/>
      <c r="I245" s="140"/>
      <c r="J245" s="140"/>
      <c r="K245" s="140"/>
      <c r="L245" s="140"/>
      <c r="M245" s="140"/>
      <c r="N245" s="140"/>
      <c r="O245" s="140"/>
      <c r="P245" s="140"/>
      <c r="Q245" s="140"/>
    </row>
    <row r="246" spans="1:17" x14ac:dyDescent="0.2">
      <c r="A246" s="115"/>
      <c r="B246" s="116"/>
      <c r="C246" s="117"/>
      <c r="D246" s="118"/>
      <c r="E246" s="119"/>
      <c r="F246" s="140"/>
      <c r="G246" s="140"/>
      <c r="H246" s="140"/>
      <c r="I246" s="140"/>
      <c r="J246" s="140"/>
      <c r="K246" s="140"/>
      <c r="L246" s="140"/>
      <c r="M246" s="140"/>
      <c r="N246" s="140"/>
      <c r="O246" s="140"/>
      <c r="P246" s="140"/>
      <c r="Q246" s="140"/>
    </row>
    <row r="247" spans="1:17" x14ac:dyDescent="0.2">
      <c r="A247" s="115"/>
      <c r="B247" s="116"/>
      <c r="C247" s="117"/>
      <c r="D247" s="118"/>
      <c r="E247" s="119"/>
      <c r="F247" s="140"/>
      <c r="G247" s="140"/>
      <c r="H247" s="140"/>
      <c r="I247" s="140"/>
      <c r="J247" s="140"/>
      <c r="K247" s="140"/>
      <c r="L247" s="140"/>
      <c r="M247" s="140"/>
      <c r="N247" s="140"/>
      <c r="O247" s="140"/>
      <c r="P247" s="140"/>
      <c r="Q247" s="140"/>
    </row>
    <row r="248" spans="1:17" x14ac:dyDescent="0.2">
      <c r="A248" s="115"/>
      <c r="B248" s="116"/>
      <c r="C248" s="117"/>
      <c r="D248" s="118"/>
      <c r="E248" s="119"/>
      <c r="F248" s="140"/>
      <c r="G248" s="140"/>
      <c r="H248" s="140"/>
      <c r="I248" s="140"/>
      <c r="J248" s="140"/>
      <c r="K248" s="140"/>
      <c r="L248" s="140"/>
      <c r="M248" s="140"/>
      <c r="N248" s="140"/>
      <c r="O248" s="140"/>
      <c r="P248" s="140"/>
      <c r="Q248" s="140"/>
    </row>
    <row r="249" spans="1:17" x14ac:dyDescent="0.2">
      <c r="A249" s="115"/>
      <c r="B249" s="116"/>
      <c r="C249" s="117"/>
      <c r="D249" s="118"/>
      <c r="E249" s="119"/>
      <c r="F249" s="140"/>
      <c r="G249" s="140"/>
      <c r="H249" s="140"/>
      <c r="I249" s="140"/>
      <c r="J249" s="140"/>
      <c r="K249" s="140"/>
      <c r="L249" s="140"/>
      <c r="M249" s="140"/>
      <c r="N249" s="140"/>
      <c r="O249" s="140"/>
      <c r="P249" s="140"/>
      <c r="Q249" s="140"/>
    </row>
    <row r="250" spans="1:17" x14ac:dyDescent="0.2">
      <c r="A250" s="115"/>
      <c r="B250" s="116"/>
      <c r="C250" s="117"/>
      <c r="D250" s="118"/>
      <c r="E250" s="119"/>
      <c r="F250" s="140"/>
      <c r="G250" s="140"/>
      <c r="H250" s="140"/>
      <c r="I250" s="140"/>
      <c r="J250" s="140"/>
      <c r="K250" s="140"/>
      <c r="L250" s="140"/>
      <c r="M250" s="140"/>
      <c r="N250" s="140"/>
      <c r="O250" s="140"/>
      <c r="P250" s="140"/>
      <c r="Q250" s="140"/>
    </row>
    <row r="251" spans="1:17" x14ac:dyDescent="0.2">
      <c r="A251" s="115"/>
      <c r="B251" s="116"/>
      <c r="C251" s="117"/>
      <c r="D251" s="118"/>
      <c r="E251" s="119"/>
      <c r="F251" s="140"/>
      <c r="G251" s="140"/>
      <c r="H251" s="140"/>
      <c r="I251" s="140"/>
      <c r="J251" s="140"/>
      <c r="K251" s="140"/>
      <c r="L251" s="140"/>
      <c r="M251" s="140"/>
      <c r="N251" s="140"/>
      <c r="O251" s="140"/>
      <c r="P251" s="140"/>
      <c r="Q251" s="140"/>
    </row>
    <row r="252" spans="1:17" x14ac:dyDescent="0.2">
      <c r="A252" s="115"/>
      <c r="B252" s="116"/>
      <c r="C252" s="117"/>
      <c r="D252" s="118"/>
      <c r="E252" s="119"/>
      <c r="F252" s="140"/>
      <c r="G252" s="140"/>
      <c r="H252" s="140"/>
      <c r="I252" s="140"/>
      <c r="J252" s="140"/>
      <c r="K252" s="140"/>
      <c r="L252" s="140"/>
      <c r="M252" s="140"/>
      <c r="N252" s="140"/>
      <c r="O252" s="140"/>
      <c r="P252" s="140"/>
      <c r="Q252" s="140"/>
    </row>
    <row r="253" spans="1:17" x14ac:dyDescent="0.2">
      <c r="A253" s="115"/>
      <c r="B253" s="116"/>
      <c r="C253" s="117"/>
      <c r="D253" s="118"/>
      <c r="E253" s="119"/>
      <c r="F253" s="140"/>
      <c r="G253" s="140"/>
      <c r="H253" s="140"/>
      <c r="I253" s="140"/>
      <c r="J253" s="140"/>
      <c r="K253" s="140"/>
      <c r="L253" s="140"/>
      <c r="M253" s="140"/>
      <c r="N253" s="140"/>
      <c r="O253" s="140"/>
      <c r="P253" s="140"/>
      <c r="Q253" s="140"/>
    </row>
    <row r="254" spans="1:17" x14ac:dyDescent="0.2">
      <c r="A254" s="115"/>
      <c r="B254" s="116"/>
      <c r="C254" s="117"/>
      <c r="D254" s="118"/>
      <c r="E254" s="119"/>
      <c r="F254" s="140"/>
      <c r="G254" s="140"/>
      <c r="H254" s="140"/>
      <c r="I254" s="140"/>
      <c r="J254" s="140"/>
      <c r="K254" s="140"/>
      <c r="L254" s="140"/>
      <c r="M254" s="140"/>
      <c r="N254" s="140"/>
      <c r="O254" s="140"/>
      <c r="P254" s="140"/>
      <c r="Q254" s="140"/>
    </row>
    <row r="255" spans="1:17" x14ac:dyDescent="0.2">
      <c r="A255" s="115"/>
      <c r="B255" s="116"/>
      <c r="C255" s="117"/>
      <c r="D255" s="118"/>
      <c r="E255" s="119"/>
      <c r="F255" s="140"/>
      <c r="G255" s="140"/>
      <c r="H255" s="140"/>
      <c r="I255" s="140"/>
      <c r="J255" s="140"/>
      <c r="K255" s="140"/>
      <c r="L255" s="140"/>
      <c r="M255" s="140"/>
      <c r="N255" s="140"/>
      <c r="O255" s="140"/>
      <c r="P255" s="140"/>
      <c r="Q255" s="140"/>
    </row>
    <row r="256" spans="1:17" x14ac:dyDescent="0.2">
      <c r="A256" s="115"/>
      <c r="B256" s="116"/>
      <c r="C256" s="117"/>
      <c r="D256" s="118"/>
      <c r="E256" s="119"/>
      <c r="F256" s="140"/>
      <c r="G256" s="140"/>
      <c r="H256" s="140"/>
      <c r="I256" s="140"/>
      <c r="J256" s="140"/>
      <c r="K256" s="140"/>
      <c r="L256" s="140"/>
      <c r="M256" s="140"/>
      <c r="N256" s="140"/>
      <c r="O256" s="140"/>
      <c r="P256" s="140"/>
      <c r="Q256" s="140"/>
    </row>
    <row r="257" spans="1:17" x14ac:dyDescent="0.2">
      <c r="A257" s="115"/>
      <c r="B257" s="116"/>
      <c r="C257" s="117"/>
      <c r="D257" s="118"/>
      <c r="E257" s="119"/>
      <c r="F257" s="140"/>
      <c r="G257" s="140"/>
      <c r="H257" s="140"/>
      <c r="I257" s="140"/>
      <c r="J257" s="140"/>
      <c r="K257" s="140"/>
      <c r="L257" s="140"/>
      <c r="M257" s="140"/>
      <c r="N257" s="140"/>
      <c r="O257" s="140"/>
      <c r="P257" s="140"/>
      <c r="Q257" s="140"/>
    </row>
    <row r="258" spans="1:17" x14ac:dyDescent="0.2">
      <c r="A258" s="115"/>
      <c r="B258" s="116"/>
      <c r="C258" s="117"/>
      <c r="D258" s="118"/>
      <c r="E258" s="119"/>
      <c r="F258" s="140"/>
      <c r="G258" s="140"/>
      <c r="H258" s="140"/>
      <c r="I258" s="140"/>
      <c r="J258" s="140"/>
      <c r="K258" s="140"/>
      <c r="L258" s="140"/>
      <c r="M258" s="140"/>
      <c r="N258" s="140"/>
      <c r="O258" s="140"/>
      <c r="P258" s="140"/>
      <c r="Q258" s="140"/>
    </row>
    <row r="259" spans="1:17" x14ac:dyDescent="0.2">
      <c r="A259" s="115"/>
      <c r="B259" s="116"/>
      <c r="C259" s="117"/>
      <c r="D259" s="118"/>
      <c r="E259" s="119"/>
      <c r="F259" s="140"/>
      <c r="G259" s="140"/>
      <c r="H259" s="140"/>
      <c r="I259" s="140"/>
      <c r="J259" s="140"/>
      <c r="K259" s="140"/>
      <c r="L259" s="140"/>
      <c r="M259" s="140"/>
      <c r="N259" s="140"/>
      <c r="O259" s="140"/>
      <c r="P259" s="140"/>
      <c r="Q259" s="140"/>
    </row>
    <row r="260" spans="1:17" x14ac:dyDescent="0.2">
      <c r="A260" s="115"/>
      <c r="B260" s="116"/>
      <c r="C260" s="117"/>
      <c r="D260" s="118"/>
      <c r="E260" s="119"/>
      <c r="F260" s="140"/>
      <c r="G260" s="140"/>
      <c r="H260" s="140"/>
      <c r="I260" s="140"/>
      <c r="J260" s="140"/>
      <c r="K260" s="140"/>
      <c r="L260" s="140"/>
      <c r="M260" s="140"/>
      <c r="N260" s="140"/>
      <c r="O260" s="140"/>
      <c r="P260" s="140"/>
      <c r="Q260" s="140"/>
    </row>
    <row r="261" spans="1:17" x14ac:dyDescent="0.2">
      <c r="A261" s="115"/>
      <c r="B261" s="116"/>
      <c r="C261" s="117"/>
      <c r="D261" s="118"/>
      <c r="E261" s="119"/>
      <c r="F261" s="140"/>
      <c r="G261" s="140"/>
      <c r="H261" s="140"/>
      <c r="I261" s="140"/>
      <c r="J261" s="140"/>
      <c r="K261" s="140"/>
      <c r="L261" s="140"/>
      <c r="M261" s="140"/>
      <c r="N261" s="140"/>
      <c r="O261" s="140"/>
      <c r="P261" s="140"/>
      <c r="Q261" s="140"/>
    </row>
    <row r="262" spans="1:17" x14ac:dyDescent="0.2">
      <c r="A262" s="115"/>
      <c r="B262" s="116"/>
      <c r="C262" s="117"/>
      <c r="D262" s="118"/>
      <c r="E262" s="119"/>
      <c r="F262" s="140"/>
      <c r="G262" s="140"/>
      <c r="H262" s="140"/>
      <c r="I262" s="140"/>
      <c r="J262" s="140"/>
      <c r="K262" s="140"/>
      <c r="L262" s="140"/>
      <c r="M262" s="140"/>
      <c r="N262" s="140"/>
      <c r="O262" s="140"/>
      <c r="P262" s="140"/>
      <c r="Q262" s="140"/>
    </row>
    <row r="263" spans="1:17" x14ac:dyDescent="0.2">
      <c r="A263" s="115"/>
      <c r="B263" s="116"/>
      <c r="C263" s="117"/>
      <c r="D263" s="118"/>
      <c r="E263" s="119"/>
      <c r="F263" s="140"/>
      <c r="G263" s="140"/>
      <c r="H263" s="140"/>
      <c r="I263" s="140"/>
      <c r="J263" s="140"/>
      <c r="K263" s="140"/>
      <c r="L263" s="140"/>
      <c r="M263" s="140"/>
      <c r="N263" s="140"/>
      <c r="O263" s="140"/>
      <c r="P263" s="140"/>
      <c r="Q263" s="140"/>
    </row>
    <row r="264" spans="1:17" x14ac:dyDescent="0.2">
      <c r="A264" s="115"/>
      <c r="B264" s="116"/>
      <c r="C264" s="117"/>
      <c r="D264" s="118"/>
      <c r="E264" s="119"/>
      <c r="F264" s="140"/>
      <c r="G264" s="140"/>
      <c r="H264" s="140"/>
      <c r="I264" s="140"/>
      <c r="J264" s="140"/>
      <c r="K264" s="140"/>
      <c r="L264" s="140"/>
      <c r="M264" s="140"/>
      <c r="N264" s="140"/>
      <c r="O264" s="140"/>
      <c r="P264" s="140"/>
      <c r="Q264" s="140"/>
    </row>
    <row r="265" spans="1:17" x14ac:dyDescent="0.2">
      <c r="A265" s="115"/>
      <c r="B265" s="116"/>
      <c r="C265" s="117"/>
      <c r="D265" s="118"/>
      <c r="E265" s="119"/>
      <c r="F265" s="140"/>
      <c r="G265" s="140"/>
      <c r="H265" s="140"/>
      <c r="I265" s="140"/>
      <c r="J265" s="140"/>
      <c r="K265" s="140"/>
      <c r="L265" s="140"/>
      <c r="M265" s="140"/>
      <c r="N265" s="140"/>
      <c r="O265" s="140"/>
      <c r="P265" s="140"/>
      <c r="Q265" s="140"/>
    </row>
    <row r="266" spans="1:17" x14ac:dyDescent="0.2">
      <c r="A266" s="115"/>
      <c r="B266" s="116"/>
      <c r="C266" s="117"/>
      <c r="D266" s="118"/>
      <c r="E266" s="119"/>
      <c r="F266" s="140"/>
      <c r="G266" s="140"/>
      <c r="H266" s="140"/>
      <c r="I266" s="140"/>
      <c r="J266" s="140"/>
      <c r="K266" s="140"/>
      <c r="L266" s="140"/>
      <c r="M266" s="140"/>
      <c r="N266" s="140"/>
      <c r="O266" s="140"/>
      <c r="P266" s="140"/>
      <c r="Q266" s="140"/>
    </row>
    <row r="267" spans="1:17" x14ac:dyDescent="0.2">
      <c r="A267" s="115"/>
      <c r="B267" s="116"/>
      <c r="C267" s="117"/>
      <c r="D267" s="118"/>
      <c r="E267" s="119"/>
      <c r="F267" s="140"/>
      <c r="G267" s="140"/>
      <c r="H267" s="140"/>
      <c r="I267" s="140"/>
      <c r="J267" s="140"/>
      <c r="K267" s="140"/>
      <c r="L267" s="140"/>
      <c r="M267" s="140"/>
      <c r="N267" s="140"/>
      <c r="O267" s="140"/>
      <c r="P267" s="140"/>
      <c r="Q267" s="140"/>
    </row>
    <row r="268" spans="1:17" x14ac:dyDescent="0.2">
      <c r="A268" s="115"/>
      <c r="B268" s="116"/>
      <c r="C268" s="117"/>
      <c r="D268" s="118"/>
      <c r="E268" s="119"/>
      <c r="F268" s="140"/>
      <c r="G268" s="140"/>
      <c r="H268" s="140"/>
      <c r="I268" s="140"/>
      <c r="J268" s="140"/>
      <c r="K268" s="140"/>
      <c r="L268" s="140"/>
      <c r="M268" s="140"/>
      <c r="N268" s="140"/>
      <c r="O268" s="140"/>
      <c r="P268" s="140"/>
      <c r="Q268" s="140"/>
    </row>
    <row r="269" spans="1:17" x14ac:dyDescent="0.2">
      <c r="A269" s="115"/>
      <c r="B269" s="116"/>
      <c r="C269" s="117"/>
      <c r="D269" s="118"/>
      <c r="E269" s="119"/>
      <c r="F269" s="140"/>
      <c r="G269" s="140"/>
      <c r="H269" s="140"/>
      <c r="I269" s="140"/>
      <c r="J269" s="140"/>
      <c r="K269" s="140"/>
      <c r="L269" s="140"/>
      <c r="M269" s="140"/>
      <c r="N269" s="140"/>
      <c r="O269" s="140"/>
      <c r="P269" s="140"/>
      <c r="Q269" s="140"/>
    </row>
    <row r="270" spans="1:17" x14ac:dyDescent="0.2">
      <c r="A270" s="115"/>
      <c r="B270" s="116"/>
      <c r="C270" s="117"/>
      <c r="D270" s="118"/>
      <c r="E270" s="119"/>
      <c r="F270" s="140"/>
      <c r="G270" s="140"/>
      <c r="H270" s="140"/>
      <c r="I270" s="140"/>
      <c r="J270" s="140"/>
      <c r="K270" s="140"/>
      <c r="L270" s="140"/>
      <c r="M270" s="140"/>
      <c r="N270" s="140"/>
      <c r="O270" s="140"/>
      <c r="P270" s="140"/>
      <c r="Q270" s="140"/>
    </row>
    <row r="271" spans="1:17" x14ac:dyDescent="0.2">
      <c r="A271" s="115"/>
      <c r="B271" s="116"/>
      <c r="C271" s="117"/>
      <c r="D271" s="118"/>
      <c r="E271" s="119"/>
      <c r="F271" s="140"/>
      <c r="G271" s="140"/>
      <c r="H271" s="140"/>
      <c r="I271" s="140"/>
      <c r="J271" s="140"/>
      <c r="K271" s="140"/>
      <c r="L271" s="140"/>
      <c r="M271" s="140"/>
      <c r="N271" s="140"/>
      <c r="O271" s="140"/>
      <c r="P271" s="140"/>
      <c r="Q271" s="140"/>
    </row>
    <row r="272" spans="1:17" x14ac:dyDescent="0.2">
      <c r="A272" s="115"/>
      <c r="B272" s="116"/>
      <c r="C272" s="117"/>
      <c r="D272" s="118"/>
      <c r="E272" s="119"/>
      <c r="F272" s="140"/>
      <c r="G272" s="140"/>
      <c r="H272" s="140"/>
      <c r="I272" s="140"/>
      <c r="J272" s="140"/>
      <c r="K272" s="140"/>
      <c r="L272" s="140"/>
      <c r="M272" s="140"/>
      <c r="N272" s="140"/>
      <c r="O272" s="140"/>
      <c r="P272" s="140"/>
      <c r="Q272" s="140"/>
    </row>
    <row r="273" spans="1:17" x14ac:dyDescent="0.2">
      <c r="A273" s="115"/>
      <c r="B273" s="116"/>
      <c r="C273" s="117"/>
      <c r="D273" s="118"/>
      <c r="E273" s="119"/>
      <c r="F273" s="140"/>
      <c r="G273" s="140"/>
      <c r="H273" s="140"/>
      <c r="I273" s="140"/>
      <c r="J273" s="140"/>
      <c r="K273" s="140"/>
      <c r="L273" s="140"/>
      <c r="M273" s="140"/>
      <c r="N273" s="140"/>
      <c r="O273" s="140"/>
      <c r="P273" s="140"/>
      <c r="Q273" s="140"/>
    </row>
    <row r="274" spans="1:17" x14ac:dyDescent="0.2">
      <c r="A274" s="115"/>
      <c r="B274" s="116"/>
      <c r="C274" s="117"/>
      <c r="D274" s="118"/>
      <c r="E274" s="119"/>
      <c r="F274" s="140"/>
      <c r="G274" s="140"/>
      <c r="H274" s="140"/>
      <c r="I274" s="140"/>
      <c r="J274" s="140"/>
      <c r="K274" s="140"/>
      <c r="L274" s="140"/>
      <c r="M274" s="140"/>
      <c r="N274" s="140"/>
      <c r="O274" s="140"/>
      <c r="P274" s="140"/>
      <c r="Q274" s="140"/>
    </row>
    <row r="275" spans="1:17" x14ac:dyDescent="0.2">
      <c r="A275" s="115"/>
      <c r="B275" s="116"/>
      <c r="C275" s="117"/>
      <c r="D275" s="118"/>
      <c r="E275" s="119"/>
      <c r="F275" s="140"/>
      <c r="G275" s="140"/>
      <c r="H275" s="140"/>
      <c r="I275" s="140"/>
      <c r="J275" s="140"/>
      <c r="K275" s="140"/>
      <c r="L275" s="140"/>
      <c r="M275" s="140"/>
      <c r="N275" s="140"/>
      <c r="O275" s="140"/>
      <c r="P275" s="140"/>
      <c r="Q275" s="140"/>
    </row>
    <row r="276" spans="1:17" x14ac:dyDescent="0.2">
      <c r="A276" s="115"/>
      <c r="B276" s="116"/>
      <c r="C276" s="117"/>
      <c r="D276" s="118"/>
      <c r="E276" s="119"/>
      <c r="F276" s="140"/>
      <c r="G276" s="140"/>
      <c r="H276" s="140"/>
      <c r="I276" s="140"/>
      <c r="J276" s="140"/>
      <c r="K276" s="140"/>
      <c r="L276" s="140"/>
      <c r="M276" s="140"/>
      <c r="N276" s="140"/>
      <c r="O276" s="140"/>
      <c r="P276" s="140"/>
      <c r="Q276" s="140"/>
    </row>
    <row r="277" spans="1:17" x14ac:dyDescent="0.2">
      <c r="A277" s="115"/>
      <c r="B277" s="116"/>
      <c r="C277" s="117"/>
      <c r="D277" s="118"/>
      <c r="E277" s="119"/>
      <c r="F277" s="140"/>
      <c r="G277" s="140"/>
      <c r="H277" s="140"/>
      <c r="I277" s="140"/>
      <c r="J277" s="140"/>
      <c r="K277" s="140"/>
      <c r="L277" s="140"/>
      <c r="M277" s="140"/>
      <c r="N277" s="140"/>
      <c r="O277" s="140"/>
      <c r="P277" s="140"/>
      <c r="Q277" s="140"/>
    </row>
    <row r="278" spans="1:17" x14ac:dyDescent="0.2">
      <c r="A278" s="115"/>
      <c r="B278" s="116"/>
      <c r="C278" s="117"/>
      <c r="D278" s="118"/>
      <c r="E278" s="119"/>
      <c r="F278" s="140"/>
      <c r="G278" s="140"/>
      <c r="H278" s="140"/>
      <c r="I278" s="140"/>
      <c r="J278" s="140"/>
      <c r="K278" s="140"/>
      <c r="L278" s="140"/>
      <c r="M278" s="140"/>
      <c r="N278" s="140"/>
      <c r="O278" s="140"/>
      <c r="P278" s="140"/>
      <c r="Q278" s="140"/>
    </row>
    <row r="279" spans="1:17" x14ac:dyDescent="0.2">
      <c r="A279" s="115"/>
      <c r="B279" s="116"/>
      <c r="C279" s="117"/>
      <c r="D279" s="118"/>
      <c r="E279" s="119"/>
      <c r="F279" s="140"/>
      <c r="G279" s="140"/>
      <c r="H279" s="140"/>
      <c r="I279" s="140"/>
      <c r="J279" s="140"/>
      <c r="K279" s="140"/>
      <c r="L279" s="140"/>
      <c r="M279" s="140"/>
      <c r="N279" s="140"/>
      <c r="O279" s="140"/>
      <c r="P279" s="140"/>
      <c r="Q279" s="140"/>
    </row>
    <row r="280" spans="1:17" x14ac:dyDescent="0.2">
      <c r="A280" s="115"/>
      <c r="B280" s="116"/>
      <c r="C280" s="117"/>
      <c r="D280" s="118"/>
      <c r="E280" s="119"/>
      <c r="F280" s="140"/>
      <c r="G280" s="140"/>
      <c r="H280" s="140"/>
      <c r="I280" s="140"/>
      <c r="J280" s="140"/>
      <c r="K280" s="140"/>
      <c r="L280" s="140"/>
      <c r="M280" s="140"/>
      <c r="N280" s="140"/>
      <c r="O280" s="140"/>
      <c r="P280" s="140"/>
      <c r="Q280" s="140"/>
    </row>
    <row r="281" spans="1:17" x14ac:dyDescent="0.2">
      <c r="A281" s="115"/>
      <c r="B281" s="116"/>
      <c r="C281" s="117"/>
      <c r="D281" s="118"/>
      <c r="E281" s="119"/>
      <c r="F281" s="140"/>
      <c r="G281" s="140"/>
      <c r="H281" s="140"/>
      <c r="I281" s="140"/>
      <c r="J281" s="140"/>
      <c r="K281" s="140"/>
      <c r="L281" s="140"/>
      <c r="M281" s="140"/>
      <c r="N281" s="140"/>
      <c r="O281" s="140"/>
      <c r="P281" s="140"/>
      <c r="Q281" s="140"/>
    </row>
    <row r="282" spans="1:17" x14ac:dyDescent="0.2">
      <c r="A282" s="115"/>
      <c r="B282" s="116"/>
      <c r="C282" s="117"/>
      <c r="D282" s="118"/>
      <c r="E282" s="119"/>
      <c r="F282" s="140"/>
      <c r="G282" s="140"/>
      <c r="H282" s="140"/>
      <c r="I282" s="140"/>
      <c r="J282" s="140"/>
      <c r="K282" s="140"/>
      <c r="L282" s="140"/>
      <c r="M282" s="140"/>
      <c r="N282" s="140"/>
      <c r="O282" s="140"/>
      <c r="P282" s="140"/>
      <c r="Q282" s="140"/>
    </row>
  </sheetData>
  <mergeCells count="75">
    <mergeCell ref="A164:I164"/>
    <mergeCell ref="A165:I165"/>
    <mergeCell ref="A166:I166"/>
    <mergeCell ref="A167:I167"/>
    <mergeCell ref="A168:I168"/>
    <mergeCell ref="A163:I163"/>
    <mergeCell ref="A152:I152"/>
    <mergeCell ref="A153:I153"/>
    <mergeCell ref="A154:I154"/>
    <mergeCell ref="A155:I155"/>
    <mergeCell ref="A156:I156"/>
    <mergeCell ref="A157:I157"/>
    <mergeCell ref="A158:I158"/>
    <mergeCell ref="A159:I159"/>
    <mergeCell ref="A160:I160"/>
    <mergeCell ref="A161:I161"/>
    <mergeCell ref="A162:I162"/>
    <mergeCell ref="A151:I151"/>
    <mergeCell ref="A140:I140"/>
    <mergeCell ref="A141:I141"/>
    <mergeCell ref="A142:I142"/>
    <mergeCell ref="A143:I143"/>
    <mergeCell ref="A144:I144"/>
    <mergeCell ref="A145:I145"/>
    <mergeCell ref="A146:I146"/>
    <mergeCell ref="A147:I147"/>
    <mergeCell ref="A148:I148"/>
    <mergeCell ref="A149:I149"/>
    <mergeCell ref="A150:I150"/>
    <mergeCell ref="A139:I139"/>
    <mergeCell ref="A128:I128"/>
    <mergeCell ref="A129:I129"/>
    <mergeCell ref="A130:I130"/>
    <mergeCell ref="A131:I131"/>
    <mergeCell ref="A132:I132"/>
    <mergeCell ref="A133:I133"/>
    <mergeCell ref="A134:I134"/>
    <mergeCell ref="A135:I135"/>
    <mergeCell ref="A136:I136"/>
    <mergeCell ref="A137:I137"/>
    <mergeCell ref="A138:I138"/>
    <mergeCell ref="A127:I127"/>
    <mergeCell ref="A23:Q23"/>
    <mergeCell ref="A47:Q47"/>
    <mergeCell ref="A61:Q61"/>
    <mergeCell ref="A66:Q66"/>
    <mergeCell ref="A74:Q74"/>
    <mergeCell ref="A80:Q80"/>
    <mergeCell ref="A83:Q83"/>
    <mergeCell ref="A105:Q105"/>
    <mergeCell ref="A121:Q121"/>
    <mergeCell ref="A122:Q122"/>
    <mergeCell ref="A126:I126"/>
    <mergeCell ref="N19:N21"/>
    <mergeCell ref="O19:O21"/>
    <mergeCell ref="P19:P21"/>
    <mergeCell ref="Q19:Q21"/>
    <mergeCell ref="F20:F21"/>
    <mergeCell ref="G20:I20"/>
    <mergeCell ref="J20:J21"/>
    <mergeCell ref="K20:M20"/>
    <mergeCell ref="J15:K15"/>
    <mergeCell ref="A19:A21"/>
    <mergeCell ref="B19:B21"/>
    <mergeCell ref="C19:C21"/>
    <mergeCell ref="D19:D21"/>
    <mergeCell ref="E19:E21"/>
    <mergeCell ref="F19:I19"/>
    <mergeCell ref="J19:M19"/>
    <mergeCell ref="J14:K14"/>
    <mergeCell ref="E1:I1"/>
    <mergeCell ref="D8:N8"/>
    <mergeCell ref="D9:N9"/>
    <mergeCell ref="D10:L10"/>
    <mergeCell ref="J13:K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0"/>
  <sheetViews>
    <sheetView workbookViewId="0">
      <selection activeCell="D9" sqref="D9:N9"/>
    </sheetView>
  </sheetViews>
  <sheetFormatPr defaultRowHeight="12.75" x14ac:dyDescent="0.2"/>
  <cols>
    <col min="3" max="3" width="35.7109375" customWidth="1"/>
  </cols>
  <sheetData>
    <row r="1" spans="1:18" x14ac:dyDescent="0.2">
      <c r="A1" s="152" t="s">
        <v>306</v>
      </c>
      <c r="B1" s="45"/>
      <c r="C1" s="44"/>
      <c r="D1" s="43"/>
      <c r="E1" s="280" t="s">
        <v>307</v>
      </c>
      <c r="F1" s="280"/>
      <c r="G1" s="280"/>
      <c r="H1" s="280"/>
      <c r="I1" s="280"/>
      <c r="J1" s="50"/>
      <c r="K1" s="42"/>
      <c r="L1" s="42"/>
      <c r="M1" s="152" t="s">
        <v>308</v>
      </c>
      <c r="N1" s="42"/>
      <c r="O1" s="42"/>
      <c r="P1" s="42"/>
    </row>
    <row r="2" spans="1:18" x14ac:dyDescent="0.2">
      <c r="A2" s="2"/>
      <c r="B2" s="45"/>
      <c r="C2" s="44"/>
      <c r="D2" s="43"/>
      <c r="E2" s="43"/>
      <c r="F2" s="42"/>
      <c r="G2" s="6" t="s">
        <v>2</v>
      </c>
      <c r="H2" s="42"/>
      <c r="I2" s="42"/>
      <c r="J2" s="42"/>
      <c r="K2" s="42"/>
      <c r="L2" s="42"/>
      <c r="M2" s="2" t="s">
        <v>309</v>
      </c>
      <c r="N2" s="42"/>
      <c r="O2" s="42"/>
      <c r="P2" s="42"/>
    </row>
    <row r="3" spans="1:18" x14ac:dyDescent="0.2">
      <c r="A3" s="2" t="s">
        <v>310</v>
      </c>
      <c r="B3" s="45"/>
      <c r="C3" s="44"/>
      <c r="D3" s="43"/>
      <c r="E3" s="43"/>
      <c r="F3" s="42"/>
      <c r="G3" s="42"/>
      <c r="H3" s="42"/>
      <c r="I3" s="42"/>
      <c r="J3" s="42"/>
      <c r="K3" s="42"/>
      <c r="L3" s="42"/>
      <c r="M3" s="2"/>
      <c r="N3" s="42" t="s">
        <v>311</v>
      </c>
      <c r="O3" s="42"/>
      <c r="P3" s="42"/>
    </row>
    <row r="4" spans="1:18" x14ac:dyDescent="0.2">
      <c r="A4" s="2" t="s">
        <v>973</v>
      </c>
      <c r="B4" s="45"/>
      <c r="C4" s="44"/>
      <c r="D4" s="43"/>
      <c r="E4" s="43"/>
      <c r="F4" s="42"/>
      <c r="G4" s="42"/>
      <c r="H4" s="42"/>
      <c r="I4" s="42"/>
      <c r="J4" s="42"/>
      <c r="K4" s="42"/>
      <c r="L4" s="42"/>
      <c r="M4" s="1" t="s">
        <v>313</v>
      </c>
      <c r="N4" s="42"/>
      <c r="O4" s="42"/>
      <c r="P4" s="42"/>
    </row>
    <row r="5" spans="1:18" x14ac:dyDescent="0.2">
      <c r="A5" s="5"/>
      <c r="B5" s="45"/>
      <c r="C5" s="43"/>
      <c r="D5" s="1"/>
      <c r="E5" s="42"/>
      <c r="F5" s="42"/>
      <c r="G5" s="52" t="s">
        <v>1144</v>
      </c>
      <c r="H5" s="52"/>
      <c r="I5" s="52"/>
      <c r="J5" s="42"/>
      <c r="K5" s="42"/>
      <c r="L5" s="42"/>
      <c r="M5" s="2" t="s">
        <v>975</v>
      </c>
      <c r="N5" s="42"/>
      <c r="O5" s="42"/>
      <c r="P5" s="42"/>
      <c r="Q5" s="1"/>
    </row>
    <row r="6" spans="1:18" x14ac:dyDescent="0.2">
      <c r="A6" s="5"/>
      <c r="B6" s="45"/>
      <c r="C6" s="43"/>
      <c r="D6" s="1"/>
      <c r="E6" s="42"/>
      <c r="F6" s="42"/>
      <c r="G6" s="5" t="s">
        <v>37</v>
      </c>
      <c r="H6" s="5"/>
      <c r="I6" s="5"/>
      <c r="J6" s="42"/>
      <c r="K6" s="42"/>
      <c r="L6" s="42"/>
      <c r="M6" s="42"/>
      <c r="N6" s="42"/>
      <c r="O6" s="42"/>
      <c r="P6" s="42"/>
      <c r="Q6" s="1"/>
    </row>
    <row r="7" spans="1:18" x14ac:dyDescent="0.2">
      <c r="A7" s="5"/>
      <c r="B7" s="45"/>
      <c r="C7" s="43"/>
      <c r="D7" s="1"/>
      <c r="E7" s="42"/>
      <c r="F7" s="42"/>
      <c r="G7" s="5"/>
      <c r="H7" s="5"/>
      <c r="I7" s="5"/>
      <c r="J7" s="42"/>
      <c r="K7" s="42"/>
      <c r="L7" s="42"/>
      <c r="M7" s="42"/>
      <c r="N7" s="42"/>
      <c r="O7" s="42"/>
      <c r="P7" s="42"/>
      <c r="Q7" s="1"/>
    </row>
    <row r="8" spans="1:18" x14ac:dyDescent="0.2">
      <c r="A8" s="5"/>
      <c r="B8" s="45"/>
      <c r="C8" s="51" t="s">
        <v>3</v>
      </c>
      <c r="D8" s="281" t="s">
        <v>976</v>
      </c>
      <c r="E8" s="281"/>
      <c r="F8" s="281"/>
      <c r="G8" s="281"/>
      <c r="H8" s="281"/>
      <c r="I8" s="281"/>
      <c r="J8" s="281"/>
      <c r="K8" s="281"/>
      <c r="L8" s="281"/>
      <c r="M8" s="281"/>
      <c r="N8" s="281"/>
      <c r="O8" s="153"/>
      <c r="P8" s="42"/>
      <c r="Q8" s="42"/>
    </row>
    <row r="9" spans="1:18" x14ac:dyDescent="0.2">
      <c r="A9" s="5"/>
      <c r="B9" s="45"/>
      <c r="C9" s="51"/>
      <c r="D9" s="282" t="s">
        <v>1145</v>
      </c>
      <c r="E9" s="282"/>
      <c r="F9" s="282"/>
      <c r="G9" s="282"/>
      <c r="H9" s="282"/>
      <c r="I9" s="282"/>
      <c r="J9" s="282"/>
      <c r="K9" s="282"/>
      <c r="L9" s="282"/>
      <c r="M9" s="282"/>
      <c r="N9" s="282"/>
      <c r="O9" s="153"/>
      <c r="P9" s="42"/>
      <c r="Q9" s="42"/>
    </row>
    <row r="10" spans="1:18" x14ac:dyDescent="0.2">
      <c r="A10" s="5"/>
      <c r="B10" s="45"/>
      <c r="C10" s="44"/>
      <c r="D10" s="284" t="s">
        <v>31</v>
      </c>
      <c r="E10" s="284"/>
      <c r="F10" s="284"/>
      <c r="G10" s="284"/>
      <c r="H10" s="284"/>
      <c r="I10" s="284"/>
      <c r="J10" s="284"/>
      <c r="K10" s="284"/>
      <c r="L10" s="284"/>
      <c r="M10" s="284"/>
      <c r="N10" s="284"/>
      <c r="O10" s="42"/>
      <c r="P10" s="42"/>
      <c r="Q10" s="42"/>
    </row>
    <row r="11" spans="1:18" x14ac:dyDescent="0.2">
      <c r="A11" s="49"/>
      <c r="B11" s="48"/>
      <c r="C11" s="44"/>
      <c r="D11" s="43"/>
      <c r="E11" s="1"/>
      <c r="F11" s="42"/>
      <c r="G11" s="42"/>
      <c r="H11" s="42"/>
      <c r="I11" s="42"/>
      <c r="J11" s="42"/>
      <c r="K11" s="42"/>
      <c r="L11" s="42"/>
      <c r="M11" s="42"/>
      <c r="N11" s="42"/>
      <c r="O11" s="42"/>
      <c r="P11" s="42"/>
      <c r="Q11" s="42"/>
    </row>
    <row r="12" spans="1:18" ht="14.25" x14ac:dyDescent="0.2">
      <c r="A12" s="99"/>
      <c r="B12" s="100"/>
      <c r="C12" s="111"/>
      <c r="D12" s="112" t="s">
        <v>1146</v>
      </c>
      <c r="E12" s="99"/>
      <c r="F12" s="91"/>
      <c r="G12" s="91"/>
      <c r="H12" s="91"/>
      <c r="I12" s="112"/>
      <c r="J12" s="112"/>
      <c r="K12" s="91"/>
      <c r="L12" s="91"/>
      <c r="M12" s="91"/>
      <c r="N12" s="91"/>
      <c r="O12" s="91"/>
      <c r="P12" s="91"/>
      <c r="Q12" s="91"/>
      <c r="R12" s="113"/>
    </row>
    <row r="13" spans="1:18" x14ac:dyDescent="0.2">
      <c r="A13" s="99"/>
      <c r="B13" s="100"/>
      <c r="C13" s="111"/>
      <c r="D13" s="112" t="s">
        <v>43</v>
      </c>
      <c r="E13" s="99"/>
      <c r="F13" s="91"/>
      <c r="G13" s="91"/>
      <c r="H13" s="91"/>
      <c r="I13" s="112"/>
      <c r="J13" s="279" t="s">
        <v>1147</v>
      </c>
      <c r="K13" s="220"/>
      <c r="L13" s="114" t="s">
        <v>30</v>
      </c>
      <c r="M13" s="91"/>
      <c r="N13" s="91"/>
      <c r="O13" s="91"/>
      <c r="P13" s="91"/>
      <c r="Q13" s="91"/>
      <c r="R13" s="92"/>
    </row>
    <row r="14" spans="1:18" x14ac:dyDescent="0.2">
      <c r="A14" s="99"/>
      <c r="B14" s="100"/>
      <c r="C14" s="111"/>
      <c r="D14" s="112" t="s">
        <v>84</v>
      </c>
      <c r="E14" s="99"/>
      <c r="F14" s="91"/>
      <c r="G14" s="91"/>
      <c r="H14" s="91"/>
      <c r="I14" s="112"/>
      <c r="J14" s="279" t="s">
        <v>1148</v>
      </c>
      <c r="K14" s="220"/>
      <c r="L14" s="114" t="s">
        <v>30</v>
      </c>
      <c r="M14" s="91"/>
      <c r="N14" s="91"/>
      <c r="O14" s="91"/>
      <c r="P14" s="91"/>
      <c r="Q14" s="91"/>
      <c r="R14" s="92"/>
    </row>
    <row r="15" spans="1:18" x14ac:dyDescent="0.2">
      <c r="A15" s="99"/>
      <c r="B15" s="100"/>
      <c r="C15" s="111"/>
      <c r="D15" s="112" t="s">
        <v>17</v>
      </c>
      <c r="E15" s="99"/>
      <c r="F15" s="91"/>
      <c r="G15" s="91"/>
      <c r="H15" s="91"/>
      <c r="I15" s="112"/>
      <c r="J15" s="279" t="s">
        <v>1149</v>
      </c>
      <c r="K15" s="220"/>
      <c r="L15" s="114" t="s">
        <v>18</v>
      </c>
      <c r="M15" s="91"/>
      <c r="N15" s="91"/>
      <c r="O15" s="91"/>
      <c r="P15" s="91"/>
      <c r="Q15" s="91"/>
      <c r="R15" s="92"/>
    </row>
    <row r="16" spans="1:18" x14ac:dyDescent="0.2">
      <c r="A16" s="155"/>
      <c r="B16" s="156"/>
      <c r="C16" s="157"/>
      <c r="D16" s="47" t="s">
        <v>982</v>
      </c>
      <c r="E16" s="47"/>
      <c r="F16" s="47"/>
      <c r="G16" s="47"/>
      <c r="H16" s="47"/>
      <c r="I16" s="47"/>
      <c r="J16" s="47"/>
      <c r="K16" s="158">
        <v>123.699</v>
      </c>
      <c r="L16" s="2" t="s">
        <v>30</v>
      </c>
      <c r="M16" s="159"/>
      <c r="N16" s="160"/>
      <c r="O16" s="161"/>
      <c r="P16" s="162"/>
      <c r="Q16" s="42"/>
    </row>
    <row r="17" spans="1:18" x14ac:dyDescent="0.2">
      <c r="A17" s="155"/>
      <c r="B17" s="156"/>
      <c r="C17" s="157"/>
      <c r="D17" s="163" t="s">
        <v>323</v>
      </c>
      <c r="E17" s="47"/>
      <c r="F17" s="47"/>
      <c r="G17" s="47"/>
      <c r="H17" s="47"/>
      <c r="I17" s="47"/>
      <c r="J17" s="47"/>
      <c r="K17" s="47"/>
      <c r="L17" s="47"/>
      <c r="M17" s="159"/>
      <c r="N17" s="164"/>
      <c r="O17" s="165"/>
      <c r="P17" s="165"/>
      <c r="Q17" s="42"/>
      <c r="R17" s="45"/>
    </row>
    <row r="18" spans="1:18" x14ac:dyDescent="0.2">
      <c r="A18" s="115"/>
      <c r="B18" s="116"/>
      <c r="C18" s="117"/>
      <c r="D18" s="118"/>
      <c r="E18" s="119"/>
      <c r="F18" s="120"/>
      <c r="G18" s="120"/>
      <c r="H18" s="120"/>
      <c r="I18" s="120"/>
      <c r="J18" s="120"/>
      <c r="K18" s="120"/>
      <c r="L18" s="120"/>
      <c r="M18" s="120"/>
      <c r="N18" s="120"/>
      <c r="O18" s="120"/>
      <c r="P18" s="120"/>
      <c r="Q18" s="120"/>
      <c r="R18" s="92"/>
    </row>
    <row r="19" spans="1:18" x14ac:dyDescent="0.2">
      <c r="A19" s="270" t="s">
        <v>4</v>
      </c>
      <c r="B19" s="273" t="s">
        <v>87</v>
      </c>
      <c r="C19" s="270" t="s">
        <v>83</v>
      </c>
      <c r="D19" s="270" t="s">
        <v>82</v>
      </c>
      <c r="E19" s="270" t="s">
        <v>81</v>
      </c>
      <c r="F19" s="270" t="s">
        <v>29</v>
      </c>
      <c r="G19" s="271"/>
      <c r="H19" s="271"/>
      <c r="I19" s="271"/>
      <c r="J19" s="270" t="s">
        <v>28</v>
      </c>
      <c r="K19" s="271"/>
      <c r="L19" s="271"/>
      <c r="M19" s="271"/>
      <c r="N19" s="270" t="s">
        <v>80</v>
      </c>
      <c r="O19" s="270" t="s">
        <v>79</v>
      </c>
      <c r="P19" s="270" t="s">
        <v>88</v>
      </c>
      <c r="Q19" s="270" t="s">
        <v>89</v>
      </c>
      <c r="R19" s="92"/>
    </row>
    <row r="20" spans="1:18" x14ac:dyDescent="0.2">
      <c r="A20" s="271"/>
      <c r="B20" s="274"/>
      <c r="C20" s="275"/>
      <c r="D20" s="270"/>
      <c r="E20" s="271"/>
      <c r="F20" s="270" t="s">
        <v>5</v>
      </c>
      <c r="G20" s="270" t="s">
        <v>78</v>
      </c>
      <c r="H20" s="271"/>
      <c r="I20" s="271"/>
      <c r="J20" s="270" t="s">
        <v>5</v>
      </c>
      <c r="K20" s="270" t="s">
        <v>78</v>
      </c>
      <c r="L20" s="271"/>
      <c r="M20" s="271"/>
      <c r="N20" s="270"/>
      <c r="O20" s="270"/>
      <c r="P20" s="270"/>
      <c r="Q20" s="270"/>
      <c r="R20" s="92"/>
    </row>
    <row r="21" spans="1:18" x14ac:dyDescent="0.2">
      <c r="A21" s="271"/>
      <c r="B21" s="274"/>
      <c r="C21" s="275"/>
      <c r="D21" s="270"/>
      <c r="E21" s="271"/>
      <c r="F21" s="271"/>
      <c r="G21" s="121" t="s">
        <v>77</v>
      </c>
      <c r="H21" s="121" t="s">
        <v>76</v>
      </c>
      <c r="I21" s="121" t="s">
        <v>75</v>
      </c>
      <c r="J21" s="271"/>
      <c r="K21" s="121" t="s">
        <v>77</v>
      </c>
      <c r="L21" s="121" t="s">
        <v>76</v>
      </c>
      <c r="M21" s="121" t="s">
        <v>75</v>
      </c>
      <c r="N21" s="270"/>
      <c r="O21" s="270"/>
      <c r="P21" s="270"/>
      <c r="Q21" s="270"/>
      <c r="R21" s="92"/>
    </row>
    <row r="22" spans="1:18" x14ac:dyDescent="0.2">
      <c r="A22" s="122">
        <v>1</v>
      </c>
      <c r="B22" s="123">
        <v>2</v>
      </c>
      <c r="C22" s="121">
        <v>3</v>
      </c>
      <c r="D22" s="121">
        <v>4</v>
      </c>
      <c r="E22" s="122">
        <v>5</v>
      </c>
      <c r="F22" s="124">
        <v>6</v>
      </c>
      <c r="G22" s="124">
        <v>7</v>
      </c>
      <c r="H22" s="124">
        <v>8</v>
      </c>
      <c r="I22" s="124">
        <v>9</v>
      </c>
      <c r="J22" s="124">
        <v>10</v>
      </c>
      <c r="K22" s="124">
        <v>11</v>
      </c>
      <c r="L22" s="124">
        <v>12</v>
      </c>
      <c r="M22" s="124">
        <v>13</v>
      </c>
      <c r="N22" s="124">
        <v>14</v>
      </c>
      <c r="O22" s="124">
        <v>15</v>
      </c>
      <c r="P22" s="124">
        <v>16</v>
      </c>
      <c r="Q22" s="124">
        <v>17</v>
      </c>
      <c r="R22" s="92"/>
    </row>
    <row r="23" spans="1:18" x14ac:dyDescent="0.2">
      <c r="A23" s="266" t="s">
        <v>1150</v>
      </c>
      <c r="B23" s="218"/>
      <c r="C23" s="218"/>
      <c r="D23" s="218"/>
      <c r="E23" s="218"/>
      <c r="F23" s="218"/>
      <c r="G23" s="218"/>
      <c r="H23" s="218"/>
      <c r="I23" s="218"/>
      <c r="J23" s="218"/>
      <c r="K23" s="218"/>
      <c r="L23" s="218"/>
      <c r="M23" s="218"/>
      <c r="N23" s="218"/>
      <c r="O23" s="218"/>
      <c r="P23" s="218"/>
      <c r="Q23" s="218"/>
      <c r="R23" s="92"/>
    </row>
    <row r="24" spans="1:18" ht="48" x14ac:dyDescent="0.2">
      <c r="A24" s="122">
        <v>1</v>
      </c>
      <c r="B24" s="125" t="s">
        <v>1151</v>
      </c>
      <c r="C24" s="139" t="s">
        <v>1152</v>
      </c>
      <c r="D24" s="127" t="s">
        <v>1153</v>
      </c>
      <c r="E24" s="128">
        <v>7.2999999999999995E-2</v>
      </c>
      <c r="F24" s="129">
        <v>645.16999999999996</v>
      </c>
      <c r="G24" s="130"/>
      <c r="H24" s="129">
        <v>645.16999999999996</v>
      </c>
      <c r="I24" s="129">
        <v>102.37</v>
      </c>
      <c r="J24" s="130">
        <v>47</v>
      </c>
      <c r="K24" s="130"/>
      <c r="L24" s="130">
        <v>47</v>
      </c>
      <c r="M24" s="130">
        <v>7</v>
      </c>
      <c r="N24" s="130"/>
      <c r="O24" s="130"/>
      <c r="P24" s="130">
        <v>6.05</v>
      </c>
      <c r="Q24" s="130">
        <v>0.44</v>
      </c>
      <c r="R24" s="92"/>
    </row>
    <row r="25" spans="1:18" ht="48" x14ac:dyDescent="0.2">
      <c r="A25" s="122">
        <v>2</v>
      </c>
      <c r="B25" s="125" t="s">
        <v>1154</v>
      </c>
      <c r="C25" s="139" t="s">
        <v>1155</v>
      </c>
      <c r="D25" s="127" t="s">
        <v>1153</v>
      </c>
      <c r="E25" s="128">
        <v>4.8000000000000001E-2</v>
      </c>
      <c r="F25" s="129">
        <v>798.73</v>
      </c>
      <c r="G25" s="130"/>
      <c r="H25" s="129">
        <v>798.73</v>
      </c>
      <c r="I25" s="129">
        <v>126.73</v>
      </c>
      <c r="J25" s="130">
        <v>38</v>
      </c>
      <c r="K25" s="130"/>
      <c r="L25" s="130">
        <v>38</v>
      </c>
      <c r="M25" s="130">
        <v>6</v>
      </c>
      <c r="N25" s="130"/>
      <c r="O25" s="130"/>
      <c r="P25" s="130">
        <v>7.49</v>
      </c>
      <c r="Q25" s="130">
        <v>0.36</v>
      </c>
      <c r="R25" s="92"/>
    </row>
    <row r="26" spans="1:18" ht="48" x14ac:dyDescent="0.2">
      <c r="A26" s="122">
        <v>3</v>
      </c>
      <c r="B26" s="125" t="s">
        <v>1156</v>
      </c>
      <c r="C26" s="139" t="s">
        <v>1157</v>
      </c>
      <c r="D26" s="127" t="s">
        <v>1153</v>
      </c>
      <c r="E26" s="128">
        <v>8.6999999999999994E-2</v>
      </c>
      <c r="F26" s="129">
        <v>2463.0500000000002</v>
      </c>
      <c r="G26" s="130"/>
      <c r="H26" s="129">
        <v>2463.0500000000002</v>
      </c>
      <c r="I26" s="129">
        <v>385.1</v>
      </c>
      <c r="J26" s="130">
        <v>214</v>
      </c>
      <c r="K26" s="130"/>
      <c r="L26" s="130">
        <v>214</v>
      </c>
      <c r="M26" s="130">
        <v>34</v>
      </c>
      <c r="N26" s="130"/>
      <c r="O26" s="130"/>
      <c r="P26" s="130">
        <v>22.76</v>
      </c>
      <c r="Q26" s="130">
        <v>1.98</v>
      </c>
      <c r="R26" s="92"/>
    </row>
    <row r="27" spans="1:18" ht="55.5" x14ac:dyDescent="0.2">
      <c r="A27" s="122">
        <v>4</v>
      </c>
      <c r="B27" s="125" t="s">
        <v>1158</v>
      </c>
      <c r="C27" s="139" t="s">
        <v>1159</v>
      </c>
      <c r="D27" s="127" t="s">
        <v>1153</v>
      </c>
      <c r="E27" s="131">
        <v>8.6999999999999994E-2</v>
      </c>
      <c r="F27" s="129">
        <v>550.13</v>
      </c>
      <c r="G27" s="130"/>
      <c r="H27" s="129">
        <v>550.13</v>
      </c>
      <c r="I27" s="129">
        <v>79.38</v>
      </c>
      <c r="J27" s="130">
        <v>48</v>
      </c>
      <c r="K27" s="130"/>
      <c r="L27" s="130">
        <v>48</v>
      </c>
      <c r="M27" s="130">
        <v>7</v>
      </c>
      <c r="N27" s="130"/>
      <c r="O27" s="130"/>
      <c r="P27" s="130">
        <v>4.6900000000000004</v>
      </c>
      <c r="Q27" s="130">
        <v>0.41</v>
      </c>
      <c r="R27" s="92"/>
    </row>
    <row r="28" spans="1:18" ht="60" x14ac:dyDescent="0.2">
      <c r="A28" s="122">
        <v>5</v>
      </c>
      <c r="B28" s="125" t="s">
        <v>1160</v>
      </c>
      <c r="C28" s="139" t="s">
        <v>1161</v>
      </c>
      <c r="D28" s="127" t="s">
        <v>1162</v>
      </c>
      <c r="E28" s="128">
        <v>0.437</v>
      </c>
      <c r="F28" s="129">
        <v>32528.99</v>
      </c>
      <c r="G28" s="129">
        <v>429.21</v>
      </c>
      <c r="H28" s="129">
        <v>5950.28</v>
      </c>
      <c r="I28" s="129">
        <v>827.17</v>
      </c>
      <c r="J28" s="130">
        <v>14215</v>
      </c>
      <c r="K28" s="130">
        <v>188</v>
      </c>
      <c r="L28" s="130">
        <v>2600</v>
      </c>
      <c r="M28" s="130">
        <v>361</v>
      </c>
      <c r="N28" s="130">
        <v>37.29</v>
      </c>
      <c r="O28" s="130">
        <v>16.3</v>
      </c>
      <c r="P28" s="130">
        <v>49.92</v>
      </c>
      <c r="Q28" s="130">
        <v>21.82</v>
      </c>
      <c r="R28" s="92"/>
    </row>
    <row r="29" spans="1:18" ht="55.5" x14ac:dyDescent="0.2">
      <c r="A29" s="122">
        <v>6</v>
      </c>
      <c r="B29" s="125" t="s">
        <v>1163</v>
      </c>
      <c r="C29" s="139" t="s">
        <v>1164</v>
      </c>
      <c r="D29" s="127" t="s">
        <v>1162</v>
      </c>
      <c r="E29" s="131">
        <v>0.437</v>
      </c>
      <c r="F29" s="129">
        <v>9179.2000000000007</v>
      </c>
      <c r="G29" s="130"/>
      <c r="H29" s="129">
        <v>1244.3499999999999</v>
      </c>
      <c r="I29" s="129">
        <v>201.3</v>
      </c>
      <c r="J29" s="130">
        <v>4011</v>
      </c>
      <c r="K29" s="130"/>
      <c r="L29" s="130">
        <v>544</v>
      </c>
      <c r="M29" s="130">
        <v>88</v>
      </c>
      <c r="N29" s="130"/>
      <c r="O29" s="130"/>
      <c r="P29" s="130">
        <v>12.55</v>
      </c>
      <c r="Q29" s="130">
        <v>5.48</v>
      </c>
      <c r="R29" s="92"/>
    </row>
    <row r="30" spans="1:18" ht="24" x14ac:dyDescent="0.2">
      <c r="A30" s="122">
        <v>7</v>
      </c>
      <c r="B30" s="125" t="s">
        <v>1165</v>
      </c>
      <c r="C30" s="139" t="s">
        <v>1166</v>
      </c>
      <c r="D30" s="127" t="s">
        <v>108</v>
      </c>
      <c r="E30" s="128">
        <v>0.35</v>
      </c>
      <c r="F30" s="129">
        <v>2017.46</v>
      </c>
      <c r="G30" s="130"/>
      <c r="H30" s="129">
        <v>46.53</v>
      </c>
      <c r="I30" s="129">
        <v>11.16</v>
      </c>
      <c r="J30" s="130">
        <v>706</v>
      </c>
      <c r="K30" s="130"/>
      <c r="L30" s="130">
        <v>16</v>
      </c>
      <c r="M30" s="130">
        <v>4</v>
      </c>
      <c r="N30" s="130"/>
      <c r="O30" s="130"/>
      <c r="P30" s="130">
        <v>0.66</v>
      </c>
      <c r="Q30" s="130">
        <v>0.23</v>
      </c>
      <c r="R30" s="92"/>
    </row>
    <row r="31" spans="1:18" ht="48" x14ac:dyDescent="0.2">
      <c r="A31" s="122">
        <v>8</v>
      </c>
      <c r="B31" s="125" t="s">
        <v>1167</v>
      </c>
      <c r="C31" s="139" t="s">
        <v>1168</v>
      </c>
      <c r="D31" s="127" t="s">
        <v>91</v>
      </c>
      <c r="E31" s="128">
        <v>4.16</v>
      </c>
      <c r="F31" s="129">
        <v>428.52</v>
      </c>
      <c r="G31" s="129">
        <v>197.92</v>
      </c>
      <c r="H31" s="129">
        <v>47.98</v>
      </c>
      <c r="I31" s="129">
        <v>0.83</v>
      </c>
      <c r="J31" s="130">
        <v>1783</v>
      </c>
      <c r="K31" s="130">
        <v>823</v>
      </c>
      <c r="L31" s="130">
        <v>200</v>
      </c>
      <c r="M31" s="130">
        <v>3</v>
      </c>
      <c r="N31" s="130">
        <v>15.12</v>
      </c>
      <c r="O31" s="130">
        <v>62.9</v>
      </c>
      <c r="P31" s="130">
        <v>0.05</v>
      </c>
      <c r="Q31" s="130">
        <v>0.21</v>
      </c>
      <c r="R31" s="92"/>
    </row>
    <row r="32" spans="1:18" ht="55.5" x14ac:dyDescent="0.2">
      <c r="A32" s="122">
        <v>9</v>
      </c>
      <c r="B32" s="125" t="s">
        <v>1169</v>
      </c>
      <c r="C32" s="139" t="s">
        <v>1170</v>
      </c>
      <c r="D32" s="127" t="s">
        <v>91</v>
      </c>
      <c r="E32" s="131">
        <v>4.16</v>
      </c>
      <c r="F32" s="129">
        <v>222.66</v>
      </c>
      <c r="G32" s="129">
        <v>182.22</v>
      </c>
      <c r="H32" s="129">
        <v>40.44</v>
      </c>
      <c r="I32" s="130"/>
      <c r="J32" s="130">
        <v>926</v>
      </c>
      <c r="K32" s="130">
        <v>758</v>
      </c>
      <c r="L32" s="130">
        <v>168</v>
      </c>
      <c r="M32" s="130"/>
      <c r="N32" s="130">
        <v>13.92</v>
      </c>
      <c r="O32" s="130">
        <v>57.91</v>
      </c>
      <c r="P32" s="130"/>
      <c r="Q32" s="130"/>
      <c r="R32" s="92"/>
    </row>
    <row r="33" spans="1:18" ht="60" x14ac:dyDescent="0.2">
      <c r="A33" s="122">
        <v>10</v>
      </c>
      <c r="B33" s="125" t="s">
        <v>1171</v>
      </c>
      <c r="C33" s="139" t="s">
        <v>1172</v>
      </c>
      <c r="D33" s="127" t="s">
        <v>92</v>
      </c>
      <c r="E33" s="128">
        <v>59.9</v>
      </c>
      <c r="F33" s="129">
        <v>502.39</v>
      </c>
      <c r="G33" s="130"/>
      <c r="H33" s="130"/>
      <c r="I33" s="130"/>
      <c r="J33" s="130">
        <v>30093</v>
      </c>
      <c r="K33" s="130"/>
      <c r="L33" s="130"/>
      <c r="M33" s="130"/>
      <c r="N33" s="130"/>
      <c r="O33" s="130"/>
      <c r="P33" s="130"/>
      <c r="Q33" s="130"/>
      <c r="R33" s="92"/>
    </row>
    <row r="34" spans="1:18" ht="36" x14ac:dyDescent="0.2">
      <c r="A34" s="122">
        <v>11</v>
      </c>
      <c r="B34" s="125" t="s">
        <v>1173</v>
      </c>
      <c r="C34" s="139" t="s">
        <v>1174</v>
      </c>
      <c r="D34" s="127" t="s">
        <v>1162</v>
      </c>
      <c r="E34" s="128">
        <v>0.41599999999999998</v>
      </c>
      <c r="F34" s="129">
        <v>5815.85</v>
      </c>
      <c r="G34" s="129">
        <v>200.81</v>
      </c>
      <c r="H34" s="129">
        <v>834.34</v>
      </c>
      <c r="I34" s="129">
        <v>112.19</v>
      </c>
      <c r="J34" s="130">
        <v>2419</v>
      </c>
      <c r="K34" s="130">
        <v>84</v>
      </c>
      <c r="L34" s="130">
        <v>347</v>
      </c>
      <c r="M34" s="130">
        <v>47</v>
      </c>
      <c r="N34" s="130">
        <v>16.72</v>
      </c>
      <c r="O34" s="130">
        <v>6.96</v>
      </c>
      <c r="P34" s="130">
        <v>6.58</v>
      </c>
      <c r="Q34" s="130">
        <v>2.74</v>
      </c>
      <c r="R34" s="92"/>
    </row>
    <row r="35" spans="1:18" ht="24" x14ac:dyDescent="0.2">
      <c r="A35" s="122">
        <v>12</v>
      </c>
      <c r="B35" s="125" t="s">
        <v>1175</v>
      </c>
      <c r="C35" s="139" t="s">
        <v>1176</v>
      </c>
      <c r="D35" s="127" t="s">
        <v>107</v>
      </c>
      <c r="E35" s="128">
        <v>5.14</v>
      </c>
      <c r="F35" s="129">
        <v>4479.96</v>
      </c>
      <c r="G35" s="129">
        <v>906.11</v>
      </c>
      <c r="H35" s="129">
        <v>91.05</v>
      </c>
      <c r="I35" s="129">
        <v>12.38</v>
      </c>
      <c r="J35" s="130">
        <v>23027</v>
      </c>
      <c r="K35" s="130">
        <v>4657</v>
      </c>
      <c r="L35" s="130">
        <v>468</v>
      </c>
      <c r="M35" s="130">
        <v>64</v>
      </c>
      <c r="N35" s="130">
        <v>76.08</v>
      </c>
      <c r="O35" s="130">
        <v>391.05</v>
      </c>
      <c r="P35" s="130">
        <v>0.68</v>
      </c>
      <c r="Q35" s="130">
        <v>3.5</v>
      </c>
      <c r="R35" s="92"/>
    </row>
    <row r="36" spans="1:18" ht="36" x14ac:dyDescent="0.2">
      <c r="A36" s="122">
        <v>13</v>
      </c>
      <c r="B36" s="125" t="s">
        <v>1177</v>
      </c>
      <c r="C36" s="139" t="s">
        <v>1178</v>
      </c>
      <c r="D36" s="127" t="s">
        <v>72</v>
      </c>
      <c r="E36" s="131">
        <v>514</v>
      </c>
      <c r="F36" s="129">
        <v>21.76</v>
      </c>
      <c r="G36" s="130"/>
      <c r="H36" s="130"/>
      <c r="I36" s="130"/>
      <c r="J36" s="130">
        <v>11185</v>
      </c>
      <c r="K36" s="130"/>
      <c r="L36" s="130"/>
      <c r="M36" s="130"/>
      <c r="N36" s="130"/>
      <c r="O36" s="130"/>
      <c r="P36" s="130"/>
      <c r="Q36" s="130"/>
      <c r="R36" s="92"/>
    </row>
    <row r="37" spans="1:18" x14ac:dyDescent="0.2">
      <c r="A37" s="266" t="s">
        <v>1179</v>
      </c>
      <c r="B37" s="218"/>
      <c r="C37" s="218"/>
      <c r="D37" s="218"/>
      <c r="E37" s="218"/>
      <c r="F37" s="218"/>
      <c r="G37" s="218"/>
      <c r="H37" s="218"/>
      <c r="I37" s="218"/>
      <c r="J37" s="218"/>
      <c r="K37" s="218"/>
      <c r="L37" s="218"/>
      <c r="M37" s="218"/>
      <c r="N37" s="218"/>
      <c r="O37" s="218"/>
      <c r="P37" s="218"/>
      <c r="Q37" s="218"/>
      <c r="R37" s="92"/>
    </row>
    <row r="38" spans="1:18" ht="60" x14ac:dyDescent="0.2">
      <c r="A38" s="122">
        <v>14</v>
      </c>
      <c r="B38" s="125" t="s">
        <v>1180</v>
      </c>
      <c r="C38" s="139" t="s">
        <v>1181</v>
      </c>
      <c r="D38" s="127" t="s">
        <v>91</v>
      </c>
      <c r="E38" s="128">
        <v>21.922999999999998</v>
      </c>
      <c r="F38" s="129">
        <v>400.55</v>
      </c>
      <c r="G38" s="129">
        <v>392.55</v>
      </c>
      <c r="H38" s="129">
        <v>8</v>
      </c>
      <c r="I38" s="129">
        <v>0.95</v>
      </c>
      <c r="J38" s="130">
        <v>8781</v>
      </c>
      <c r="K38" s="130">
        <v>8606</v>
      </c>
      <c r="L38" s="130">
        <v>175</v>
      </c>
      <c r="M38" s="130">
        <v>21</v>
      </c>
      <c r="N38" s="130">
        <v>35.08</v>
      </c>
      <c r="O38" s="130">
        <v>769.06</v>
      </c>
      <c r="P38" s="130">
        <v>7.0000000000000007E-2</v>
      </c>
      <c r="Q38" s="130">
        <v>1.53</v>
      </c>
      <c r="R38" s="92"/>
    </row>
    <row r="39" spans="1:18" ht="48" x14ac:dyDescent="0.2">
      <c r="A39" s="122">
        <v>15</v>
      </c>
      <c r="B39" s="125" t="s">
        <v>1182</v>
      </c>
      <c r="C39" s="139" t="s">
        <v>1183</v>
      </c>
      <c r="D39" s="127" t="s">
        <v>91</v>
      </c>
      <c r="E39" s="131">
        <v>-21.922999999999998</v>
      </c>
      <c r="F39" s="129">
        <v>61.21</v>
      </c>
      <c r="G39" s="129">
        <v>61.21</v>
      </c>
      <c r="H39" s="130"/>
      <c r="I39" s="130"/>
      <c r="J39" s="130">
        <v>-1342</v>
      </c>
      <c r="K39" s="130">
        <v>-1342</v>
      </c>
      <c r="L39" s="130"/>
      <c r="M39" s="130"/>
      <c r="N39" s="130">
        <v>5.47</v>
      </c>
      <c r="O39" s="130">
        <v>-119.92</v>
      </c>
      <c r="P39" s="130"/>
      <c r="Q39" s="130"/>
      <c r="R39" s="92"/>
    </row>
    <row r="40" spans="1:18" ht="24" x14ac:dyDescent="0.2">
      <c r="A40" s="122">
        <v>16</v>
      </c>
      <c r="B40" s="125" t="s">
        <v>1184</v>
      </c>
      <c r="C40" s="139" t="s">
        <v>1185</v>
      </c>
      <c r="D40" s="127" t="s">
        <v>91</v>
      </c>
      <c r="E40" s="131">
        <v>21.922999999999998</v>
      </c>
      <c r="F40" s="129">
        <v>529.03</v>
      </c>
      <c r="G40" s="129">
        <v>71.34</v>
      </c>
      <c r="H40" s="129">
        <v>408.89</v>
      </c>
      <c r="I40" s="129">
        <v>49.87</v>
      </c>
      <c r="J40" s="130">
        <v>11598</v>
      </c>
      <c r="K40" s="130">
        <v>1564</v>
      </c>
      <c r="L40" s="130">
        <v>8964</v>
      </c>
      <c r="M40" s="130">
        <v>1093</v>
      </c>
      <c r="N40" s="130">
        <v>5.99</v>
      </c>
      <c r="O40" s="130">
        <v>131.32</v>
      </c>
      <c r="P40" s="130">
        <v>2.74</v>
      </c>
      <c r="Q40" s="130">
        <v>60.07</v>
      </c>
      <c r="R40" s="92"/>
    </row>
    <row r="41" spans="1:18" ht="24" x14ac:dyDescent="0.2">
      <c r="A41" s="122">
        <v>17</v>
      </c>
      <c r="B41" s="125" t="s">
        <v>1186</v>
      </c>
      <c r="C41" s="139" t="s">
        <v>1187</v>
      </c>
      <c r="D41" s="127" t="s">
        <v>110</v>
      </c>
      <c r="E41" s="128">
        <v>109.6</v>
      </c>
      <c r="F41" s="129">
        <v>95.2</v>
      </c>
      <c r="G41" s="130"/>
      <c r="H41" s="130"/>
      <c r="I41" s="130"/>
      <c r="J41" s="130">
        <v>10434</v>
      </c>
      <c r="K41" s="130"/>
      <c r="L41" s="130"/>
      <c r="M41" s="130"/>
      <c r="N41" s="130"/>
      <c r="O41" s="130"/>
      <c r="P41" s="130"/>
      <c r="Q41" s="130"/>
      <c r="R41" s="92"/>
    </row>
    <row r="42" spans="1:18" x14ac:dyDescent="0.2">
      <c r="A42" s="266" t="s">
        <v>1188</v>
      </c>
      <c r="B42" s="218"/>
      <c r="C42" s="218"/>
      <c r="D42" s="218"/>
      <c r="E42" s="218"/>
      <c r="F42" s="218"/>
      <c r="G42" s="218"/>
      <c r="H42" s="218"/>
      <c r="I42" s="218"/>
      <c r="J42" s="218"/>
      <c r="K42" s="218"/>
      <c r="L42" s="218"/>
      <c r="M42" s="218"/>
      <c r="N42" s="218"/>
      <c r="O42" s="218"/>
      <c r="P42" s="218"/>
      <c r="Q42" s="218"/>
      <c r="R42" s="92"/>
    </row>
    <row r="43" spans="1:18" ht="84" x14ac:dyDescent="0.2">
      <c r="A43" s="122">
        <v>18</v>
      </c>
      <c r="B43" s="125" t="s">
        <v>1189</v>
      </c>
      <c r="C43" s="139" t="s">
        <v>1190</v>
      </c>
      <c r="D43" s="127" t="s">
        <v>94</v>
      </c>
      <c r="E43" s="131">
        <v>0.63</v>
      </c>
      <c r="F43" s="129">
        <v>6403.24</v>
      </c>
      <c r="G43" s="129">
        <v>2176.29</v>
      </c>
      <c r="H43" s="129">
        <v>3194.95</v>
      </c>
      <c r="I43" s="129">
        <v>420.24</v>
      </c>
      <c r="J43" s="130">
        <v>4034</v>
      </c>
      <c r="K43" s="130">
        <v>1371</v>
      </c>
      <c r="L43" s="130">
        <v>2013</v>
      </c>
      <c r="M43" s="130">
        <v>265</v>
      </c>
      <c r="N43" s="130">
        <v>162.41</v>
      </c>
      <c r="O43" s="130">
        <v>102.32</v>
      </c>
      <c r="P43" s="130">
        <v>23.09</v>
      </c>
      <c r="Q43" s="130">
        <v>14.55</v>
      </c>
      <c r="R43" s="92"/>
    </row>
    <row r="44" spans="1:18" ht="72" x14ac:dyDescent="0.2">
      <c r="A44" s="122">
        <v>19</v>
      </c>
      <c r="B44" s="125" t="s">
        <v>1191</v>
      </c>
      <c r="C44" s="139" t="s">
        <v>1192</v>
      </c>
      <c r="D44" s="127" t="s">
        <v>109</v>
      </c>
      <c r="E44" s="128">
        <v>0.04</v>
      </c>
      <c r="F44" s="129">
        <v>15606.55</v>
      </c>
      <c r="G44" s="129">
        <v>11953.43</v>
      </c>
      <c r="H44" s="129">
        <v>441.05</v>
      </c>
      <c r="I44" s="129">
        <v>1.25</v>
      </c>
      <c r="J44" s="130">
        <v>624</v>
      </c>
      <c r="K44" s="130">
        <v>478</v>
      </c>
      <c r="L44" s="130">
        <v>18</v>
      </c>
      <c r="M44" s="130"/>
      <c r="N44" s="130">
        <v>855.65</v>
      </c>
      <c r="O44" s="130">
        <v>34.229999999999997</v>
      </c>
      <c r="P44" s="130">
        <v>0.08</v>
      </c>
      <c r="Q44" s="130"/>
      <c r="R44" s="92"/>
    </row>
    <row r="45" spans="1:18" ht="96" x14ac:dyDescent="0.2">
      <c r="A45" s="122">
        <v>20</v>
      </c>
      <c r="B45" s="125" t="s">
        <v>1193</v>
      </c>
      <c r="C45" s="139" t="s">
        <v>1194</v>
      </c>
      <c r="D45" s="127" t="s">
        <v>125</v>
      </c>
      <c r="E45" s="131">
        <v>1</v>
      </c>
      <c r="F45" s="129" t="s">
        <v>1195</v>
      </c>
      <c r="G45" s="130"/>
      <c r="H45" s="130"/>
      <c r="I45" s="130"/>
      <c r="J45" s="130">
        <v>23992</v>
      </c>
      <c r="K45" s="130"/>
      <c r="L45" s="130"/>
      <c r="M45" s="130"/>
      <c r="N45" s="130"/>
      <c r="O45" s="130"/>
      <c r="P45" s="130"/>
      <c r="Q45" s="130"/>
      <c r="R45" s="92"/>
    </row>
    <row r="46" spans="1:18" x14ac:dyDescent="0.2">
      <c r="A46" s="266" t="s">
        <v>1196</v>
      </c>
      <c r="B46" s="218"/>
      <c r="C46" s="218"/>
      <c r="D46" s="218"/>
      <c r="E46" s="218"/>
      <c r="F46" s="218"/>
      <c r="G46" s="218"/>
      <c r="H46" s="218"/>
      <c r="I46" s="218"/>
      <c r="J46" s="218"/>
      <c r="K46" s="218"/>
      <c r="L46" s="218"/>
      <c r="M46" s="218"/>
      <c r="N46" s="218"/>
      <c r="O46" s="218"/>
      <c r="P46" s="218"/>
      <c r="Q46" s="218"/>
      <c r="R46" s="92"/>
    </row>
    <row r="47" spans="1:18" ht="36" x14ac:dyDescent="0.2">
      <c r="A47" s="122">
        <v>32</v>
      </c>
      <c r="B47" s="125" t="s">
        <v>1197</v>
      </c>
      <c r="C47" s="139" t="s">
        <v>1198</v>
      </c>
      <c r="D47" s="127" t="s">
        <v>101</v>
      </c>
      <c r="E47" s="128">
        <v>1.4999999999999999E-2</v>
      </c>
      <c r="F47" s="129">
        <v>3077.2</v>
      </c>
      <c r="G47" s="129">
        <v>3077.2</v>
      </c>
      <c r="H47" s="130"/>
      <c r="I47" s="130"/>
      <c r="J47" s="130">
        <v>46</v>
      </c>
      <c r="K47" s="130">
        <v>46</v>
      </c>
      <c r="L47" s="130"/>
      <c r="M47" s="130"/>
      <c r="N47" s="130">
        <v>280</v>
      </c>
      <c r="O47" s="130">
        <v>4.2</v>
      </c>
      <c r="P47" s="130"/>
      <c r="Q47" s="130"/>
      <c r="R47" s="92"/>
    </row>
    <row r="48" spans="1:18" ht="24" x14ac:dyDescent="0.2">
      <c r="A48" s="122">
        <v>35</v>
      </c>
      <c r="B48" s="125" t="s">
        <v>346</v>
      </c>
      <c r="C48" s="139" t="s">
        <v>988</v>
      </c>
      <c r="D48" s="127" t="s">
        <v>348</v>
      </c>
      <c r="E48" s="128">
        <v>1.1299999999999999E-2</v>
      </c>
      <c r="F48" s="129">
        <v>72650.77</v>
      </c>
      <c r="G48" s="129">
        <v>7185.1</v>
      </c>
      <c r="H48" s="129">
        <v>4805.24</v>
      </c>
      <c r="I48" s="129">
        <v>338.14</v>
      </c>
      <c r="J48" s="130">
        <v>821</v>
      </c>
      <c r="K48" s="130">
        <v>81</v>
      </c>
      <c r="L48" s="130">
        <v>54</v>
      </c>
      <c r="M48" s="130">
        <v>4</v>
      </c>
      <c r="N48" s="130">
        <v>598.26</v>
      </c>
      <c r="O48" s="130">
        <v>6.76</v>
      </c>
      <c r="P48" s="130">
        <v>18.62</v>
      </c>
      <c r="Q48" s="130">
        <v>0.21</v>
      </c>
      <c r="R48" s="92"/>
    </row>
    <row r="49" spans="1:18" ht="24" x14ac:dyDescent="0.2">
      <c r="A49" s="122">
        <v>36</v>
      </c>
      <c r="B49" s="125" t="s">
        <v>1199</v>
      </c>
      <c r="C49" s="139" t="s">
        <v>1200</v>
      </c>
      <c r="D49" s="127" t="s">
        <v>108</v>
      </c>
      <c r="E49" s="128">
        <v>0.75800000000000001</v>
      </c>
      <c r="F49" s="129">
        <v>652.22</v>
      </c>
      <c r="G49" s="129">
        <v>83.23</v>
      </c>
      <c r="H49" s="129">
        <v>380.25</v>
      </c>
      <c r="I49" s="129">
        <v>39.65</v>
      </c>
      <c r="J49" s="130">
        <v>494</v>
      </c>
      <c r="K49" s="130">
        <v>63</v>
      </c>
      <c r="L49" s="130">
        <v>288</v>
      </c>
      <c r="M49" s="130">
        <v>30</v>
      </c>
      <c r="N49" s="130">
        <v>6.59</v>
      </c>
      <c r="O49" s="130">
        <v>5</v>
      </c>
      <c r="P49" s="130">
        <v>2.09</v>
      </c>
      <c r="Q49" s="130">
        <v>1.58</v>
      </c>
      <c r="R49" s="92"/>
    </row>
    <row r="50" spans="1:18" ht="60" x14ac:dyDescent="0.2">
      <c r="A50" s="122">
        <v>37</v>
      </c>
      <c r="B50" s="125" t="s">
        <v>1201</v>
      </c>
      <c r="C50" s="139" t="s">
        <v>1202</v>
      </c>
      <c r="D50" s="127" t="s">
        <v>102</v>
      </c>
      <c r="E50" s="128">
        <v>24</v>
      </c>
      <c r="F50" s="129">
        <v>357.83</v>
      </c>
      <c r="G50" s="130"/>
      <c r="H50" s="130"/>
      <c r="I50" s="130"/>
      <c r="J50" s="130">
        <v>8588</v>
      </c>
      <c r="K50" s="130"/>
      <c r="L50" s="130"/>
      <c r="M50" s="130"/>
      <c r="N50" s="130"/>
      <c r="O50" s="130"/>
      <c r="P50" s="130"/>
      <c r="Q50" s="130"/>
      <c r="R50" s="92"/>
    </row>
    <row r="51" spans="1:18" ht="43.5" x14ac:dyDescent="0.2">
      <c r="A51" s="122">
        <v>40</v>
      </c>
      <c r="B51" s="125" t="s">
        <v>1203</v>
      </c>
      <c r="C51" s="139" t="s">
        <v>1204</v>
      </c>
      <c r="D51" s="127" t="s">
        <v>91</v>
      </c>
      <c r="E51" s="128">
        <v>0.08</v>
      </c>
      <c r="F51" s="129">
        <v>354.5</v>
      </c>
      <c r="G51" s="129">
        <v>120.58</v>
      </c>
      <c r="H51" s="129">
        <v>24.66</v>
      </c>
      <c r="I51" s="129">
        <v>0.32</v>
      </c>
      <c r="J51" s="130">
        <v>28</v>
      </c>
      <c r="K51" s="130">
        <v>10</v>
      </c>
      <c r="L51" s="130">
        <v>2</v>
      </c>
      <c r="M51" s="130"/>
      <c r="N51" s="130">
        <v>7.82</v>
      </c>
      <c r="O51" s="130">
        <v>0.63</v>
      </c>
      <c r="P51" s="130">
        <v>0.02</v>
      </c>
      <c r="Q51" s="130"/>
      <c r="R51" s="92"/>
    </row>
    <row r="52" spans="1:18" x14ac:dyDescent="0.2">
      <c r="A52" s="264" t="s">
        <v>6</v>
      </c>
      <c r="B52" s="218"/>
      <c r="C52" s="218"/>
      <c r="D52" s="218"/>
      <c r="E52" s="218"/>
      <c r="F52" s="218"/>
      <c r="G52" s="218"/>
      <c r="H52" s="218"/>
      <c r="I52" s="218"/>
      <c r="J52" s="129">
        <v>156810</v>
      </c>
      <c r="K52" s="129">
        <v>17387</v>
      </c>
      <c r="L52" s="129">
        <v>16204</v>
      </c>
      <c r="M52" s="129">
        <v>2034</v>
      </c>
      <c r="N52" s="130"/>
      <c r="O52" s="129">
        <v>1468.72</v>
      </c>
      <c r="P52" s="130"/>
      <c r="Q52" s="129">
        <v>115.11</v>
      </c>
      <c r="R52" s="92"/>
    </row>
    <row r="53" spans="1:18" x14ac:dyDescent="0.2">
      <c r="A53" s="264" t="s">
        <v>111</v>
      </c>
      <c r="B53" s="218"/>
      <c r="C53" s="218"/>
      <c r="D53" s="218"/>
      <c r="E53" s="218"/>
      <c r="F53" s="218"/>
      <c r="G53" s="218"/>
      <c r="H53" s="218"/>
      <c r="I53" s="218"/>
      <c r="J53" s="129">
        <v>158124</v>
      </c>
      <c r="K53" s="129">
        <v>18135</v>
      </c>
      <c r="L53" s="129">
        <v>16290</v>
      </c>
      <c r="M53" s="129">
        <v>2120</v>
      </c>
      <c r="N53" s="130"/>
      <c r="O53" s="129">
        <v>1468.72</v>
      </c>
      <c r="P53" s="130"/>
      <c r="Q53" s="129">
        <v>115.11</v>
      </c>
      <c r="R53" s="92"/>
    </row>
    <row r="54" spans="1:18" x14ac:dyDescent="0.2">
      <c r="A54" s="264" t="s">
        <v>27</v>
      </c>
      <c r="B54" s="218"/>
      <c r="C54" s="218"/>
      <c r="D54" s="218"/>
      <c r="E54" s="218"/>
      <c r="F54" s="218"/>
      <c r="G54" s="218"/>
      <c r="H54" s="218"/>
      <c r="I54" s="218"/>
      <c r="J54" s="130"/>
      <c r="K54" s="130"/>
      <c r="L54" s="130"/>
      <c r="M54" s="130"/>
      <c r="N54" s="130"/>
      <c r="O54" s="130"/>
      <c r="P54" s="130"/>
      <c r="Q54" s="130"/>
      <c r="R54" s="92"/>
    </row>
    <row r="55" spans="1:18" x14ac:dyDescent="0.2">
      <c r="A55" s="264" t="s">
        <v>1205</v>
      </c>
      <c r="B55" s="218"/>
      <c r="C55" s="218"/>
      <c r="D55" s="218"/>
      <c r="E55" s="218"/>
      <c r="F55" s="218"/>
      <c r="G55" s="218"/>
      <c r="H55" s="218"/>
      <c r="I55" s="218"/>
      <c r="J55" s="129">
        <v>834</v>
      </c>
      <c r="K55" s="129">
        <v>747</v>
      </c>
      <c r="L55" s="129">
        <v>87</v>
      </c>
      <c r="M55" s="129">
        <v>87</v>
      </c>
      <c r="N55" s="130"/>
      <c r="O55" s="130"/>
      <c r="P55" s="130"/>
      <c r="Q55" s="130"/>
      <c r="R55" s="92"/>
    </row>
    <row r="56" spans="1:18" x14ac:dyDescent="0.2">
      <c r="A56" s="264" t="s">
        <v>1206</v>
      </c>
      <c r="B56" s="218"/>
      <c r="C56" s="218"/>
      <c r="D56" s="218"/>
      <c r="E56" s="218"/>
      <c r="F56" s="218"/>
      <c r="G56" s="218"/>
      <c r="H56" s="218"/>
      <c r="I56" s="218"/>
      <c r="J56" s="129">
        <v>480</v>
      </c>
      <c r="K56" s="130"/>
      <c r="L56" s="130"/>
      <c r="M56" s="130"/>
      <c r="N56" s="130"/>
      <c r="O56" s="130"/>
      <c r="P56" s="130"/>
      <c r="Q56" s="130"/>
      <c r="R56" s="92"/>
    </row>
    <row r="57" spans="1:18" x14ac:dyDescent="0.2">
      <c r="A57" s="264" t="s">
        <v>7</v>
      </c>
      <c r="B57" s="218"/>
      <c r="C57" s="218"/>
      <c r="D57" s="218"/>
      <c r="E57" s="218"/>
      <c r="F57" s="218"/>
      <c r="G57" s="218"/>
      <c r="H57" s="218"/>
      <c r="I57" s="218"/>
      <c r="J57" s="129">
        <v>25553</v>
      </c>
      <c r="K57" s="130"/>
      <c r="L57" s="130"/>
      <c r="M57" s="130"/>
      <c r="N57" s="130"/>
      <c r="O57" s="130"/>
      <c r="P57" s="130"/>
      <c r="Q57" s="130"/>
      <c r="R57" s="92"/>
    </row>
    <row r="58" spans="1:18" x14ac:dyDescent="0.2">
      <c r="A58" s="264" t="s">
        <v>27</v>
      </c>
      <c r="B58" s="218"/>
      <c r="C58" s="218"/>
      <c r="D58" s="218"/>
      <c r="E58" s="218"/>
      <c r="F58" s="218"/>
      <c r="G58" s="218"/>
      <c r="H58" s="218"/>
      <c r="I58" s="218"/>
      <c r="J58" s="130"/>
      <c r="K58" s="130"/>
      <c r="L58" s="130"/>
      <c r="M58" s="130"/>
      <c r="N58" s="130"/>
      <c r="O58" s="130"/>
      <c r="P58" s="130"/>
      <c r="Q58" s="130"/>
      <c r="R58" s="92"/>
    </row>
    <row r="59" spans="1:18" x14ac:dyDescent="0.2">
      <c r="A59" s="264" t="s">
        <v>1207</v>
      </c>
      <c r="B59" s="218"/>
      <c r="C59" s="218"/>
      <c r="D59" s="218"/>
      <c r="E59" s="218"/>
      <c r="F59" s="218"/>
      <c r="G59" s="218"/>
      <c r="H59" s="218"/>
      <c r="I59" s="218"/>
      <c r="J59" s="129">
        <v>38</v>
      </c>
      <c r="K59" s="130"/>
      <c r="L59" s="130"/>
      <c r="M59" s="130"/>
      <c r="N59" s="130"/>
      <c r="O59" s="130"/>
      <c r="P59" s="130"/>
      <c r="Q59" s="130"/>
      <c r="R59" s="92"/>
    </row>
    <row r="60" spans="1:18" x14ac:dyDescent="0.2">
      <c r="A60" s="264" t="s">
        <v>1208</v>
      </c>
      <c r="B60" s="218"/>
      <c r="C60" s="218"/>
      <c r="D60" s="218"/>
      <c r="E60" s="218"/>
      <c r="F60" s="218"/>
      <c r="G60" s="218"/>
      <c r="H60" s="218"/>
      <c r="I60" s="218"/>
      <c r="J60" s="129">
        <v>96</v>
      </c>
      <c r="K60" s="130"/>
      <c r="L60" s="130"/>
      <c r="M60" s="130"/>
      <c r="N60" s="130"/>
      <c r="O60" s="130"/>
      <c r="P60" s="130"/>
      <c r="Q60" s="130"/>
      <c r="R60" s="92"/>
    </row>
    <row r="61" spans="1:18" x14ac:dyDescent="0.2">
      <c r="A61" s="264" t="s">
        <v>1209</v>
      </c>
      <c r="B61" s="218"/>
      <c r="C61" s="218"/>
      <c r="D61" s="218"/>
      <c r="E61" s="218"/>
      <c r="F61" s="218"/>
      <c r="G61" s="218"/>
      <c r="H61" s="218"/>
      <c r="I61" s="218"/>
      <c r="J61" s="129">
        <v>53</v>
      </c>
      <c r="K61" s="130"/>
      <c r="L61" s="130"/>
      <c r="M61" s="130"/>
      <c r="N61" s="130"/>
      <c r="O61" s="130"/>
      <c r="P61" s="130"/>
      <c r="Q61" s="130"/>
      <c r="R61" s="92"/>
    </row>
    <row r="62" spans="1:18" x14ac:dyDescent="0.2">
      <c r="A62" s="264" t="s">
        <v>1210</v>
      </c>
      <c r="B62" s="218"/>
      <c r="C62" s="218"/>
      <c r="D62" s="218"/>
      <c r="E62" s="218"/>
      <c r="F62" s="218"/>
      <c r="G62" s="218"/>
      <c r="H62" s="218"/>
      <c r="I62" s="218"/>
      <c r="J62" s="129">
        <v>92</v>
      </c>
      <c r="K62" s="130"/>
      <c r="L62" s="130"/>
      <c r="M62" s="130"/>
      <c r="N62" s="130"/>
      <c r="O62" s="130"/>
      <c r="P62" s="130"/>
      <c r="Q62" s="130"/>
      <c r="R62" s="92"/>
    </row>
    <row r="63" spans="1:18" x14ac:dyDescent="0.2">
      <c r="A63" s="264" t="s">
        <v>1211</v>
      </c>
      <c r="B63" s="218"/>
      <c r="C63" s="218"/>
      <c r="D63" s="218"/>
      <c r="E63" s="218"/>
      <c r="F63" s="218"/>
      <c r="G63" s="218"/>
      <c r="H63" s="218"/>
      <c r="I63" s="218"/>
      <c r="J63" s="129">
        <v>11926</v>
      </c>
      <c r="K63" s="130"/>
      <c r="L63" s="130"/>
      <c r="M63" s="130"/>
      <c r="N63" s="130"/>
      <c r="O63" s="130"/>
      <c r="P63" s="130"/>
      <c r="Q63" s="130"/>
      <c r="R63" s="92"/>
    </row>
    <row r="64" spans="1:18" x14ac:dyDescent="0.2">
      <c r="A64" s="264" t="s">
        <v>1212</v>
      </c>
      <c r="B64" s="218"/>
      <c r="C64" s="218"/>
      <c r="D64" s="218"/>
      <c r="E64" s="218"/>
      <c r="F64" s="218"/>
      <c r="G64" s="218"/>
      <c r="H64" s="218"/>
      <c r="I64" s="218"/>
      <c r="J64" s="129">
        <v>2867</v>
      </c>
      <c r="K64" s="130"/>
      <c r="L64" s="130"/>
      <c r="M64" s="130"/>
      <c r="N64" s="130"/>
      <c r="O64" s="130"/>
      <c r="P64" s="130"/>
      <c r="Q64" s="130"/>
      <c r="R64" s="92"/>
    </row>
    <row r="65" spans="1:18" x14ac:dyDescent="0.2">
      <c r="A65" s="264" t="s">
        <v>1213</v>
      </c>
      <c r="B65" s="218"/>
      <c r="C65" s="218"/>
      <c r="D65" s="218"/>
      <c r="E65" s="218"/>
      <c r="F65" s="218"/>
      <c r="G65" s="218"/>
      <c r="H65" s="218"/>
      <c r="I65" s="218"/>
      <c r="J65" s="129">
        <v>10481</v>
      </c>
      <c r="K65" s="130"/>
      <c r="L65" s="130"/>
      <c r="M65" s="130"/>
      <c r="N65" s="130"/>
      <c r="O65" s="130"/>
      <c r="P65" s="130"/>
      <c r="Q65" s="130"/>
      <c r="R65" s="92"/>
    </row>
    <row r="66" spans="1:18" x14ac:dyDescent="0.2">
      <c r="A66" s="264" t="s">
        <v>8</v>
      </c>
      <c r="B66" s="218"/>
      <c r="C66" s="218"/>
      <c r="D66" s="218"/>
      <c r="E66" s="218"/>
      <c r="F66" s="218"/>
      <c r="G66" s="218"/>
      <c r="H66" s="218"/>
      <c r="I66" s="218"/>
      <c r="J66" s="129">
        <v>18415</v>
      </c>
      <c r="K66" s="130"/>
      <c r="L66" s="130"/>
      <c r="M66" s="130"/>
      <c r="N66" s="130"/>
      <c r="O66" s="130"/>
      <c r="P66" s="130"/>
      <c r="Q66" s="130"/>
      <c r="R66" s="92"/>
    </row>
    <row r="67" spans="1:18" x14ac:dyDescent="0.2">
      <c r="A67" s="264" t="s">
        <v>27</v>
      </c>
      <c r="B67" s="218"/>
      <c r="C67" s="218"/>
      <c r="D67" s="218"/>
      <c r="E67" s="218"/>
      <c r="F67" s="218"/>
      <c r="G67" s="218"/>
      <c r="H67" s="218"/>
      <c r="I67" s="218"/>
      <c r="J67" s="130"/>
      <c r="K67" s="130"/>
      <c r="L67" s="130"/>
      <c r="M67" s="130"/>
      <c r="N67" s="130"/>
      <c r="O67" s="130"/>
      <c r="P67" s="130"/>
      <c r="Q67" s="130"/>
      <c r="R67" s="92"/>
    </row>
    <row r="68" spans="1:18" x14ac:dyDescent="0.2">
      <c r="A68" s="264" t="s">
        <v>1214</v>
      </c>
      <c r="B68" s="218"/>
      <c r="C68" s="218"/>
      <c r="D68" s="218"/>
      <c r="E68" s="218"/>
      <c r="F68" s="218"/>
      <c r="G68" s="218"/>
      <c r="H68" s="218"/>
      <c r="I68" s="218"/>
      <c r="J68" s="129">
        <v>22</v>
      </c>
      <c r="K68" s="130"/>
      <c r="L68" s="130"/>
      <c r="M68" s="130"/>
      <c r="N68" s="130"/>
      <c r="O68" s="130"/>
      <c r="P68" s="130"/>
      <c r="Q68" s="130"/>
      <c r="R68" s="92"/>
    </row>
    <row r="69" spans="1:18" x14ac:dyDescent="0.2">
      <c r="A69" s="264" t="s">
        <v>1215</v>
      </c>
      <c r="B69" s="218"/>
      <c r="C69" s="218"/>
      <c r="D69" s="218"/>
      <c r="E69" s="218"/>
      <c r="F69" s="218"/>
      <c r="G69" s="218"/>
      <c r="H69" s="218"/>
      <c r="I69" s="218"/>
      <c r="J69" s="129">
        <v>28</v>
      </c>
      <c r="K69" s="130"/>
      <c r="L69" s="130"/>
      <c r="M69" s="130"/>
      <c r="N69" s="130"/>
      <c r="O69" s="130"/>
      <c r="P69" s="130"/>
      <c r="Q69" s="130"/>
      <c r="R69" s="92"/>
    </row>
    <row r="70" spans="1:18" x14ac:dyDescent="0.2">
      <c r="A70" s="264" t="s">
        <v>1216</v>
      </c>
      <c r="B70" s="218"/>
      <c r="C70" s="218"/>
      <c r="D70" s="218"/>
      <c r="E70" s="218"/>
      <c r="F70" s="218"/>
      <c r="G70" s="218"/>
      <c r="H70" s="218"/>
      <c r="I70" s="218"/>
      <c r="J70" s="129">
        <v>57</v>
      </c>
      <c r="K70" s="130"/>
      <c r="L70" s="130"/>
      <c r="M70" s="130"/>
      <c r="N70" s="130"/>
      <c r="O70" s="130"/>
      <c r="P70" s="130"/>
      <c r="Q70" s="130"/>
      <c r="R70" s="92"/>
    </row>
    <row r="71" spans="1:18" x14ac:dyDescent="0.2">
      <c r="A71" s="264" t="s">
        <v>1217</v>
      </c>
      <c r="B71" s="218"/>
      <c r="C71" s="218"/>
      <c r="D71" s="218"/>
      <c r="E71" s="218"/>
      <c r="F71" s="218"/>
      <c r="G71" s="218"/>
      <c r="H71" s="218"/>
      <c r="I71" s="218"/>
      <c r="J71" s="129">
        <v>7</v>
      </c>
      <c r="K71" s="130"/>
      <c r="L71" s="130"/>
      <c r="M71" s="130"/>
      <c r="N71" s="130"/>
      <c r="O71" s="130"/>
      <c r="P71" s="130"/>
      <c r="Q71" s="130"/>
      <c r="R71" s="92"/>
    </row>
    <row r="72" spans="1:18" x14ac:dyDescent="0.2">
      <c r="A72" s="264" t="s">
        <v>1218</v>
      </c>
      <c r="B72" s="218"/>
      <c r="C72" s="218"/>
      <c r="D72" s="218"/>
      <c r="E72" s="218"/>
      <c r="F72" s="218"/>
      <c r="G72" s="218"/>
      <c r="H72" s="218"/>
      <c r="I72" s="218"/>
      <c r="J72" s="129">
        <v>1956</v>
      </c>
      <c r="K72" s="130"/>
      <c r="L72" s="130"/>
      <c r="M72" s="130"/>
      <c r="N72" s="130"/>
      <c r="O72" s="130"/>
      <c r="P72" s="130"/>
      <c r="Q72" s="130"/>
      <c r="R72" s="92"/>
    </row>
    <row r="73" spans="1:18" x14ac:dyDescent="0.2">
      <c r="A73" s="264" t="s">
        <v>1219</v>
      </c>
      <c r="B73" s="218"/>
      <c r="C73" s="218"/>
      <c r="D73" s="218"/>
      <c r="E73" s="218"/>
      <c r="F73" s="218"/>
      <c r="G73" s="218"/>
      <c r="H73" s="218"/>
      <c r="I73" s="218"/>
      <c r="J73" s="129">
        <v>9333</v>
      </c>
      <c r="K73" s="130"/>
      <c r="L73" s="130"/>
      <c r="M73" s="130"/>
      <c r="N73" s="130"/>
      <c r="O73" s="130"/>
      <c r="P73" s="130"/>
      <c r="Q73" s="130"/>
      <c r="R73" s="92"/>
    </row>
    <row r="74" spans="1:18" x14ac:dyDescent="0.2">
      <c r="A74" s="264" t="s">
        <v>1220</v>
      </c>
      <c r="B74" s="218"/>
      <c r="C74" s="218"/>
      <c r="D74" s="218"/>
      <c r="E74" s="218"/>
      <c r="F74" s="218"/>
      <c r="G74" s="218"/>
      <c r="H74" s="218"/>
      <c r="I74" s="218"/>
      <c r="J74" s="129">
        <v>7012</v>
      </c>
      <c r="K74" s="130"/>
      <c r="L74" s="130"/>
      <c r="M74" s="130"/>
      <c r="N74" s="130"/>
      <c r="O74" s="130"/>
      <c r="P74" s="130"/>
      <c r="Q74" s="130"/>
      <c r="R74" s="92"/>
    </row>
    <row r="75" spans="1:18" x14ac:dyDescent="0.2">
      <c r="A75" s="265" t="s">
        <v>961</v>
      </c>
      <c r="B75" s="218"/>
      <c r="C75" s="218"/>
      <c r="D75" s="218"/>
      <c r="E75" s="218"/>
      <c r="F75" s="218"/>
      <c r="G75" s="218"/>
      <c r="H75" s="218"/>
      <c r="I75" s="218"/>
      <c r="J75" s="132">
        <v>202092</v>
      </c>
      <c r="K75" s="130"/>
      <c r="L75" s="130"/>
      <c r="M75" s="130"/>
      <c r="N75" s="130"/>
      <c r="O75" s="132">
        <v>1468.72</v>
      </c>
      <c r="P75" s="130"/>
      <c r="Q75" s="132">
        <v>115.11</v>
      </c>
      <c r="R75" s="92"/>
    </row>
    <row r="76" spans="1:18" x14ac:dyDescent="0.2">
      <c r="A76" s="264" t="s">
        <v>9</v>
      </c>
      <c r="B76" s="218"/>
      <c r="C76" s="218"/>
      <c r="D76" s="218"/>
      <c r="E76" s="218"/>
      <c r="F76" s="218"/>
      <c r="G76" s="218"/>
      <c r="H76" s="218"/>
      <c r="I76" s="218"/>
      <c r="J76" s="129">
        <v>202092</v>
      </c>
      <c r="K76" s="130"/>
      <c r="L76" s="130"/>
      <c r="M76" s="130"/>
      <c r="N76" s="130"/>
      <c r="O76" s="129">
        <v>1468.72</v>
      </c>
      <c r="P76" s="130"/>
      <c r="Q76" s="129">
        <v>115.11</v>
      </c>
      <c r="R76" s="92"/>
    </row>
    <row r="77" spans="1:18" x14ac:dyDescent="0.2">
      <c r="A77" s="264" t="s">
        <v>10</v>
      </c>
      <c r="B77" s="218"/>
      <c r="C77" s="218"/>
      <c r="D77" s="218"/>
      <c r="E77" s="218"/>
      <c r="F77" s="218"/>
      <c r="G77" s="218"/>
      <c r="H77" s="218"/>
      <c r="I77" s="218"/>
      <c r="J77" s="130"/>
      <c r="K77" s="130"/>
      <c r="L77" s="130"/>
      <c r="M77" s="130"/>
      <c r="N77" s="130"/>
      <c r="O77" s="130"/>
      <c r="P77" s="130"/>
      <c r="Q77" s="130"/>
      <c r="R77" s="92"/>
    </row>
    <row r="78" spans="1:18" x14ac:dyDescent="0.2">
      <c r="A78" s="264" t="s">
        <v>11</v>
      </c>
      <c r="B78" s="218"/>
      <c r="C78" s="218"/>
      <c r="D78" s="218"/>
      <c r="E78" s="218"/>
      <c r="F78" s="218"/>
      <c r="G78" s="218"/>
      <c r="H78" s="218"/>
      <c r="I78" s="218"/>
      <c r="J78" s="129">
        <v>123699</v>
      </c>
      <c r="K78" s="130"/>
      <c r="L78" s="130"/>
      <c r="M78" s="130"/>
      <c r="N78" s="130"/>
      <c r="O78" s="130"/>
      <c r="P78" s="130"/>
      <c r="Q78" s="130"/>
      <c r="R78" s="92"/>
    </row>
    <row r="79" spans="1:18" x14ac:dyDescent="0.2">
      <c r="A79" s="264" t="s">
        <v>12</v>
      </c>
      <c r="B79" s="218"/>
      <c r="C79" s="218"/>
      <c r="D79" s="218"/>
      <c r="E79" s="218"/>
      <c r="F79" s="218"/>
      <c r="G79" s="218"/>
      <c r="H79" s="218"/>
      <c r="I79" s="218"/>
      <c r="J79" s="129">
        <v>14170</v>
      </c>
      <c r="K79" s="130"/>
      <c r="L79" s="130"/>
      <c r="M79" s="130"/>
      <c r="N79" s="130"/>
      <c r="O79" s="130"/>
      <c r="P79" s="130"/>
      <c r="Q79" s="130"/>
      <c r="R79" s="92"/>
    </row>
    <row r="80" spans="1:18" x14ac:dyDescent="0.2">
      <c r="A80" s="264" t="s">
        <v>13</v>
      </c>
      <c r="B80" s="218"/>
      <c r="C80" s="218"/>
      <c r="D80" s="218"/>
      <c r="E80" s="218"/>
      <c r="F80" s="218"/>
      <c r="G80" s="218"/>
      <c r="H80" s="218"/>
      <c r="I80" s="218"/>
      <c r="J80" s="129">
        <v>20255</v>
      </c>
      <c r="K80" s="130"/>
      <c r="L80" s="130"/>
      <c r="M80" s="130"/>
      <c r="N80" s="130"/>
      <c r="O80" s="130"/>
      <c r="P80" s="130"/>
      <c r="Q80" s="130"/>
      <c r="R80" s="92"/>
    </row>
    <row r="81" spans="1:18" x14ac:dyDescent="0.2">
      <c r="A81" s="264" t="s">
        <v>14</v>
      </c>
      <c r="B81" s="218"/>
      <c r="C81" s="218"/>
      <c r="D81" s="218"/>
      <c r="E81" s="218"/>
      <c r="F81" s="218"/>
      <c r="G81" s="218"/>
      <c r="H81" s="218"/>
      <c r="I81" s="218"/>
      <c r="J81" s="129">
        <v>25553</v>
      </c>
      <c r="K81" s="130"/>
      <c r="L81" s="130"/>
      <c r="M81" s="130"/>
      <c r="N81" s="130"/>
      <c r="O81" s="130"/>
      <c r="P81" s="130"/>
      <c r="Q81" s="130"/>
      <c r="R81" s="92"/>
    </row>
    <row r="82" spans="1:18" x14ac:dyDescent="0.2">
      <c r="A82" s="264" t="s">
        <v>15</v>
      </c>
      <c r="B82" s="218"/>
      <c r="C82" s="218"/>
      <c r="D82" s="218"/>
      <c r="E82" s="218"/>
      <c r="F82" s="218"/>
      <c r="G82" s="218"/>
      <c r="H82" s="218"/>
      <c r="I82" s="218"/>
      <c r="J82" s="129">
        <v>18415</v>
      </c>
      <c r="K82" s="130"/>
      <c r="L82" s="130"/>
      <c r="M82" s="130"/>
      <c r="N82" s="130"/>
      <c r="O82" s="130"/>
      <c r="P82" s="130"/>
      <c r="Q82" s="130"/>
      <c r="R82" s="92"/>
    </row>
    <row r="83" spans="1:18" x14ac:dyDescent="0.2">
      <c r="A83" s="265" t="s">
        <v>16</v>
      </c>
      <c r="B83" s="218"/>
      <c r="C83" s="218"/>
      <c r="D83" s="218"/>
      <c r="E83" s="218"/>
      <c r="F83" s="218"/>
      <c r="G83" s="218"/>
      <c r="H83" s="218"/>
      <c r="I83" s="218"/>
      <c r="J83" s="132">
        <v>202092</v>
      </c>
      <c r="K83" s="130"/>
      <c r="L83" s="130"/>
      <c r="M83" s="130"/>
      <c r="N83" s="130"/>
      <c r="O83" s="132">
        <v>1468.72</v>
      </c>
      <c r="P83" s="130"/>
      <c r="Q83" s="132">
        <v>115.11</v>
      </c>
      <c r="R83" s="92"/>
    </row>
    <row r="84" spans="1:18" x14ac:dyDescent="0.2">
      <c r="A84" s="115"/>
      <c r="B84" s="116"/>
      <c r="C84" s="117"/>
      <c r="D84" s="118"/>
      <c r="E84" s="119"/>
      <c r="F84" s="140"/>
      <c r="G84" s="140"/>
      <c r="H84" s="140"/>
      <c r="I84" s="140"/>
      <c r="J84" s="140"/>
      <c r="K84" s="140"/>
      <c r="L84" s="140"/>
      <c r="M84" s="140"/>
      <c r="N84" s="140"/>
      <c r="O84" s="140"/>
      <c r="P84" s="140"/>
      <c r="Q84" s="140"/>
      <c r="R84" s="92"/>
    </row>
    <row r="85" spans="1:18" x14ac:dyDescent="0.2">
      <c r="A85" s="9"/>
      <c r="B85" s="47" t="s">
        <v>1139</v>
      </c>
      <c r="C85" s="47"/>
      <c r="D85" s="47"/>
      <c r="E85" s="47"/>
      <c r="F85" s="47"/>
      <c r="G85" s="47"/>
      <c r="H85" s="47"/>
      <c r="I85" s="47" t="s">
        <v>1140</v>
      </c>
      <c r="J85" s="47"/>
      <c r="K85" s="47"/>
      <c r="L85" s="47"/>
      <c r="M85" s="47"/>
      <c r="N85" s="166"/>
      <c r="O85" s="166"/>
      <c r="P85" s="166"/>
      <c r="R85" s="45"/>
    </row>
    <row r="86" spans="1:18" x14ac:dyDescent="0.2">
      <c r="A86" s="9"/>
      <c r="B86" s="167"/>
      <c r="C86" s="168"/>
      <c r="D86" s="169"/>
      <c r="E86" s="167"/>
      <c r="F86" s="167"/>
      <c r="G86" s="168"/>
      <c r="H86" s="159"/>
      <c r="I86" s="47" t="s">
        <v>1221</v>
      </c>
      <c r="J86" s="47"/>
      <c r="K86" s="47"/>
      <c r="L86" s="47"/>
      <c r="M86" s="47"/>
      <c r="N86" s="166"/>
      <c r="O86" s="166"/>
      <c r="P86" s="166"/>
      <c r="R86" s="45"/>
    </row>
    <row r="87" spans="1:18" x14ac:dyDescent="0.2">
      <c r="A87" s="9"/>
      <c r="B87" s="167"/>
      <c r="C87" s="168"/>
      <c r="D87" s="169"/>
      <c r="E87" s="167"/>
      <c r="F87" s="167"/>
      <c r="G87" s="168"/>
      <c r="H87" s="159"/>
      <c r="I87" s="47" t="s">
        <v>1142</v>
      </c>
      <c r="J87" s="47"/>
      <c r="K87" s="47"/>
      <c r="L87" s="47"/>
      <c r="M87" s="47"/>
      <c r="N87" s="166"/>
      <c r="O87" s="166"/>
      <c r="P87" s="166"/>
      <c r="R87" s="45"/>
    </row>
    <row r="88" spans="1:18" x14ac:dyDescent="0.2">
      <c r="A88" s="115"/>
      <c r="B88" s="116"/>
      <c r="C88" s="117"/>
      <c r="D88" s="118"/>
      <c r="E88" s="119"/>
      <c r="F88" s="140"/>
      <c r="G88" s="140"/>
      <c r="H88" s="140"/>
      <c r="I88" s="140"/>
      <c r="J88" s="140"/>
      <c r="K88" s="140"/>
      <c r="L88" s="140"/>
      <c r="M88" s="140"/>
      <c r="N88" s="140"/>
      <c r="O88" s="140"/>
      <c r="P88" s="140"/>
      <c r="Q88" s="140"/>
      <c r="R88" s="92"/>
    </row>
    <row r="89" spans="1:18" x14ac:dyDescent="0.2">
      <c r="A89" s="115"/>
      <c r="B89" s="116"/>
      <c r="C89" s="117"/>
      <c r="D89" s="118"/>
      <c r="E89" s="119"/>
      <c r="F89" s="140"/>
      <c r="G89" s="140"/>
      <c r="H89" s="140"/>
      <c r="I89" s="140"/>
      <c r="J89" s="140"/>
      <c r="K89" s="140"/>
      <c r="L89" s="140"/>
      <c r="M89" s="140"/>
      <c r="N89" s="140"/>
      <c r="O89" s="140"/>
      <c r="P89" s="140"/>
      <c r="Q89" s="140"/>
      <c r="R89" s="92"/>
    </row>
    <row r="90" spans="1:18" x14ac:dyDescent="0.2">
      <c r="A90" s="115"/>
      <c r="B90" s="116"/>
      <c r="C90" s="117"/>
      <c r="D90" s="118"/>
      <c r="E90" s="119"/>
      <c r="F90" s="140"/>
      <c r="G90" s="140"/>
      <c r="H90" s="140"/>
      <c r="I90" s="140"/>
      <c r="J90" s="140"/>
      <c r="K90" s="140"/>
      <c r="L90" s="140"/>
      <c r="M90" s="140"/>
      <c r="N90" s="140"/>
      <c r="O90" s="140"/>
      <c r="P90" s="140"/>
      <c r="Q90" s="140"/>
      <c r="R90" s="92"/>
    </row>
  </sheetData>
  <mergeCells count="58">
    <mergeCell ref="A83:I83"/>
    <mergeCell ref="A72:I72"/>
    <mergeCell ref="A73:I73"/>
    <mergeCell ref="A74:I74"/>
    <mergeCell ref="A75:I75"/>
    <mergeCell ref="A76:I76"/>
    <mergeCell ref="A77:I77"/>
    <mergeCell ref="A78:I78"/>
    <mergeCell ref="A79:I79"/>
    <mergeCell ref="A80:I80"/>
    <mergeCell ref="A81:I81"/>
    <mergeCell ref="A82:I82"/>
    <mergeCell ref="A71:I71"/>
    <mergeCell ref="A60:I60"/>
    <mergeCell ref="A61:I61"/>
    <mergeCell ref="A62:I62"/>
    <mergeCell ref="A63:I63"/>
    <mergeCell ref="A64:I64"/>
    <mergeCell ref="A65:I65"/>
    <mergeCell ref="A66:I66"/>
    <mergeCell ref="A67:I67"/>
    <mergeCell ref="A68:I68"/>
    <mergeCell ref="A69:I69"/>
    <mergeCell ref="A70:I70"/>
    <mergeCell ref="A59:I59"/>
    <mergeCell ref="A23:Q23"/>
    <mergeCell ref="A37:Q37"/>
    <mergeCell ref="A42:Q42"/>
    <mergeCell ref="A46:Q46"/>
    <mergeCell ref="A52:I52"/>
    <mergeCell ref="A53:I53"/>
    <mergeCell ref="A54:I54"/>
    <mergeCell ref="A55:I55"/>
    <mergeCell ref="A56:I56"/>
    <mergeCell ref="A57:I57"/>
    <mergeCell ref="A58:I58"/>
    <mergeCell ref="N19:N21"/>
    <mergeCell ref="O19:O21"/>
    <mergeCell ref="P19:P21"/>
    <mergeCell ref="Q19:Q21"/>
    <mergeCell ref="F20:F21"/>
    <mergeCell ref="G20:I20"/>
    <mergeCell ref="J20:J21"/>
    <mergeCell ref="K20:M20"/>
    <mergeCell ref="J15:K15"/>
    <mergeCell ref="A19:A21"/>
    <mergeCell ref="B19:B21"/>
    <mergeCell ref="C19:C21"/>
    <mergeCell ref="D19:D21"/>
    <mergeCell ref="E19:E21"/>
    <mergeCell ref="F19:I19"/>
    <mergeCell ref="J19:M19"/>
    <mergeCell ref="J14:K14"/>
    <mergeCell ref="E1:I1"/>
    <mergeCell ref="D8:N8"/>
    <mergeCell ref="D9:N9"/>
    <mergeCell ref="D10:N10"/>
    <mergeCell ref="J13:K1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6"/>
  <sheetViews>
    <sheetView workbookViewId="0">
      <selection activeCell="D8" sqref="D8"/>
    </sheetView>
  </sheetViews>
  <sheetFormatPr defaultRowHeight="12.75" x14ac:dyDescent="0.2"/>
  <cols>
    <col min="3" max="3" width="39.42578125" customWidth="1"/>
  </cols>
  <sheetData>
    <row r="1" spans="1:17" x14ac:dyDescent="0.2">
      <c r="A1" s="152" t="s">
        <v>306</v>
      </c>
      <c r="B1" s="156"/>
      <c r="C1" s="170"/>
      <c r="D1" s="169"/>
      <c r="E1" s="285" t="s">
        <v>21</v>
      </c>
      <c r="F1" s="286"/>
      <c r="G1" s="286"/>
      <c r="H1" s="286"/>
      <c r="I1" s="286"/>
      <c r="J1" s="286"/>
      <c r="K1" s="159"/>
      <c r="L1" s="159"/>
      <c r="M1" s="152" t="s">
        <v>308</v>
      </c>
      <c r="N1" s="42"/>
      <c r="O1" s="42"/>
      <c r="P1" s="42"/>
    </row>
    <row r="2" spans="1:17" x14ac:dyDescent="0.2">
      <c r="A2" s="167"/>
      <c r="B2" s="156"/>
      <c r="C2" s="170"/>
      <c r="D2" s="169"/>
      <c r="E2" s="171"/>
      <c r="F2" s="171"/>
      <c r="G2" s="6" t="s">
        <v>2</v>
      </c>
      <c r="H2" s="172"/>
      <c r="I2" s="173"/>
      <c r="J2" s="159"/>
      <c r="K2" s="159"/>
      <c r="L2" s="159"/>
      <c r="M2" s="2" t="s">
        <v>1223</v>
      </c>
      <c r="N2" s="42"/>
      <c r="O2" s="42"/>
      <c r="P2" s="42"/>
    </row>
    <row r="3" spans="1:17" x14ac:dyDescent="0.2">
      <c r="A3" s="167" t="s">
        <v>1224</v>
      </c>
      <c r="B3" s="156"/>
      <c r="C3" s="170"/>
      <c r="D3" s="169"/>
      <c r="E3" s="159"/>
      <c r="F3" s="159"/>
      <c r="G3" s="159"/>
      <c r="H3" s="159"/>
      <c r="I3" s="159"/>
      <c r="J3" s="159"/>
      <c r="K3" s="159"/>
      <c r="L3" s="159"/>
      <c r="M3" s="2" t="s">
        <v>1225</v>
      </c>
      <c r="N3" s="42"/>
      <c r="O3" s="42"/>
      <c r="P3" s="42"/>
    </row>
    <row r="4" spans="1:17" x14ac:dyDescent="0.2">
      <c r="A4" s="2" t="s">
        <v>1226</v>
      </c>
      <c r="B4" s="156"/>
      <c r="C4" s="170"/>
      <c r="D4" s="169"/>
      <c r="E4" s="159"/>
      <c r="F4" s="159"/>
      <c r="G4" s="52" t="s">
        <v>1227</v>
      </c>
      <c r="H4" s="174"/>
      <c r="I4" s="159"/>
      <c r="J4" s="159"/>
      <c r="K4" s="159"/>
      <c r="L4" s="159"/>
      <c r="M4" s="50"/>
      <c r="N4" s="50"/>
      <c r="O4" s="175"/>
      <c r="P4" s="42"/>
    </row>
    <row r="5" spans="1:17" x14ac:dyDescent="0.2">
      <c r="A5" s="155"/>
      <c r="B5" s="156"/>
      <c r="C5" s="169"/>
      <c r="D5" s="176"/>
      <c r="E5" s="159"/>
      <c r="F5" s="159"/>
      <c r="G5" s="155" t="s">
        <v>37</v>
      </c>
      <c r="H5" s="155"/>
      <c r="I5" s="155"/>
      <c r="J5" s="159"/>
      <c r="K5" s="159"/>
      <c r="L5" s="159"/>
      <c r="M5" s="2" t="s">
        <v>314</v>
      </c>
      <c r="N5" s="42"/>
      <c r="O5" s="42"/>
      <c r="P5" s="42"/>
      <c r="Q5" s="1"/>
    </row>
    <row r="6" spans="1:17" x14ac:dyDescent="0.2">
      <c r="A6" s="99"/>
      <c r="B6" s="100"/>
      <c r="C6" s="111"/>
      <c r="D6" s="101"/>
      <c r="E6" s="92"/>
      <c r="F6" s="91"/>
      <c r="G6" s="91"/>
      <c r="H6" s="91"/>
      <c r="I6" s="91"/>
      <c r="J6" s="91"/>
      <c r="K6" s="91"/>
      <c r="L6" s="91"/>
      <c r="M6" s="91"/>
      <c r="N6" s="91"/>
      <c r="O6" s="91"/>
      <c r="P6" s="91"/>
      <c r="Q6" s="91"/>
    </row>
    <row r="7" spans="1:17" x14ac:dyDescent="0.2">
      <c r="A7" s="99"/>
      <c r="B7" s="100"/>
      <c r="C7" s="103" t="s">
        <v>3</v>
      </c>
      <c r="D7" s="177" t="s">
        <v>1228</v>
      </c>
      <c r="E7" s="104"/>
      <c r="F7" s="105"/>
      <c r="G7" s="105"/>
      <c r="H7" s="106"/>
      <c r="I7" s="105"/>
      <c r="J7" s="105"/>
      <c r="K7" s="105"/>
      <c r="L7" s="105"/>
      <c r="M7" s="105"/>
      <c r="N7" s="105"/>
      <c r="O7" s="91"/>
      <c r="P7" s="91"/>
      <c r="Q7" s="91"/>
    </row>
    <row r="8" spans="1:17" x14ac:dyDescent="0.2">
      <c r="A8" s="99"/>
      <c r="B8" s="100"/>
      <c r="C8" s="103"/>
      <c r="D8" s="177" t="s">
        <v>1229</v>
      </c>
      <c r="E8" s="104"/>
      <c r="F8" s="105"/>
      <c r="G8" s="105"/>
      <c r="H8" s="106"/>
      <c r="I8" s="105"/>
      <c r="J8" s="105"/>
      <c r="K8" s="105"/>
      <c r="L8" s="105"/>
      <c r="M8" s="91"/>
      <c r="N8" s="91"/>
      <c r="O8" s="91"/>
      <c r="P8" s="91"/>
      <c r="Q8" s="91"/>
    </row>
    <row r="9" spans="1:17" x14ac:dyDescent="0.2">
      <c r="A9" s="99"/>
      <c r="B9" s="100"/>
      <c r="C9" s="111"/>
      <c r="D9" s="101"/>
      <c r="E9" s="96"/>
      <c r="F9" s="107"/>
      <c r="G9" s="107"/>
      <c r="H9" s="108" t="s">
        <v>31</v>
      </c>
      <c r="I9" s="108"/>
      <c r="J9" s="107"/>
      <c r="K9" s="107"/>
      <c r="L9" s="91"/>
      <c r="M9" s="91"/>
      <c r="N9" s="91"/>
      <c r="O9" s="91"/>
      <c r="P9" s="91"/>
      <c r="Q9" s="91"/>
    </row>
    <row r="10" spans="1:17" x14ac:dyDescent="0.2">
      <c r="A10" s="99"/>
      <c r="B10" s="100"/>
      <c r="C10" s="111"/>
      <c r="D10" s="101"/>
      <c r="E10" s="92"/>
      <c r="F10" s="91"/>
      <c r="G10" s="91"/>
      <c r="H10" s="99" t="s">
        <v>37</v>
      </c>
      <c r="I10" s="99"/>
      <c r="J10" s="91"/>
      <c r="K10" s="91"/>
      <c r="L10" s="91"/>
      <c r="M10" s="91"/>
      <c r="N10" s="91"/>
      <c r="O10" s="91"/>
      <c r="P10" s="91"/>
      <c r="Q10" s="91"/>
    </row>
    <row r="11" spans="1:17" x14ac:dyDescent="0.2">
      <c r="A11" s="99"/>
      <c r="B11" s="100"/>
      <c r="C11" s="111"/>
      <c r="D11" s="101"/>
      <c r="E11" s="92"/>
      <c r="F11" s="91"/>
      <c r="G11" s="91"/>
      <c r="H11" s="91"/>
      <c r="I11" s="91"/>
      <c r="J11" s="91"/>
      <c r="K11" s="91"/>
      <c r="L11" s="91"/>
      <c r="M11" s="91"/>
      <c r="N11" s="91"/>
      <c r="O11" s="91"/>
      <c r="P11" s="91"/>
      <c r="Q11" s="91"/>
    </row>
    <row r="12" spans="1:17" x14ac:dyDescent="0.2">
      <c r="A12" s="99"/>
      <c r="B12" s="100"/>
      <c r="C12" s="111"/>
      <c r="D12" s="112" t="s">
        <v>1230</v>
      </c>
      <c r="E12" s="99"/>
      <c r="F12" s="91"/>
      <c r="G12" s="91"/>
      <c r="H12" s="91"/>
      <c r="I12" s="112"/>
      <c r="J12" s="112"/>
      <c r="K12" s="91"/>
      <c r="L12" s="91"/>
      <c r="M12" s="91"/>
      <c r="N12" s="91"/>
      <c r="O12" s="91"/>
      <c r="P12" s="91"/>
      <c r="Q12" s="91"/>
    </row>
    <row r="13" spans="1:17" x14ac:dyDescent="0.2">
      <c r="A13" s="99"/>
      <c r="B13" s="100"/>
      <c r="C13" s="111"/>
      <c r="D13" s="112" t="s">
        <v>43</v>
      </c>
      <c r="E13" s="99"/>
      <c r="F13" s="91"/>
      <c r="G13" s="91"/>
      <c r="H13" s="91"/>
      <c r="I13" s="112"/>
      <c r="J13" s="279" t="s">
        <v>1231</v>
      </c>
      <c r="K13" s="220"/>
      <c r="L13" s="114" t="s">
        <v>30</v>
      </c>
      <c r="M13" s="91"/>
      <c r="N13" s="91"/>
      <c r="O13" s="91"/>
      <c r="P13" s="91"/>
      <c r="Q13" s="91"/>
    </row>
    <row r="14" spans="1:17" x14ac:dyDescent="0.2">
      <c r="A14" s="99"/>
      <c r="B14" s="100"/>
      <c r="C14" s="111"/>
      <c r="D14" s="112" t="s">
        <v>84</v>
      </c>
      <c r="E14" s="99"/>
      <c r="F14" s="91"/>
      <c r="G14" s="91"/>
      <c r="H14" s="91"/>
      <c r="I14" s="112"/>
      <c r="J14" s="279" t="s">
        <v>1232</v>
      </c>
      <c r="K14" s="220"/>
      <c r="L14" s="114" t="s">
        <v>30</v>
      </c>
      <c r="M14" s="91"/>
      <c r="N14" s="91"/>
      <c r="O14" s="91"/>
      <c r="P14" s="91"/>
      <c r="Q14" s="91"/>
    </row>
    <row r="15" spans="1:17" x14ac:dyDescent="0.2">
      <c r="A15" s="99"/>
      <c r="B15" s="100"/>
      <c r="C15" s="111"/>
      <c r="D15" s="112" t="s">
        <v>17</v>
      </c>
      <c r="E15" s="99"/>
      <c r="F15" s="91"/>
      <c r="G15" s="91"/>
      <c r="H15" s="91"/>
      <c r="I15" s="112"/>
      <c r="J15" s="279" t="s">
        <v>1233</v>
      </c>
      <c r="K15" s="220"/>
      <c r="L15" s="114" t="s">
        <v>18</v>
      </c>
      <c r="M15" s="91"/>
      <c r="N15" s="91"/>
      <c r="O15" s="91"/>
      <c r="P15" s="91"/>
      <c r="Q15" s="91"/>
    </row>
    <row r="16" spans="1:17" x14ac:dyDescent="0.2">
      <c r="A16" s="155"/>
      <c r="B16" s="156"/>
      <c r="C16" s="170"/>
      <c r="D16" s="47" t="s">
        <v>1234</v>
      </c>
      <c r="E16" s="155"/>
      <c r="F16" s="159"/>
      <c r="G16" s="159"/>
      <c r="H16" s="159"/>
      <c r="I16" s="178"/>
      <c r="J16" s="287">
        <f>J83/1000</f>
        <v>350.43</v>
      </c>
      <c r="K16" s="287"/>
      <c r="L16" s="167" t="s">
        <v>1235</v>
      </c>
      <c r="M16" s="159"/>
      <c r="N16" s="160"/>
      <c r="O16" s="179"/>
      <c r="P16" s="162"/>
      <c r="Q16" s="180"/>
    </row>
    <row r="17" spans="1:17" x14ac:dyDescent="0.2">
      <c r="A17" s="155"/>
      <c r="B17" s="156"/>
      <c r="C17" s="157"/>
      <c r="D17" s="163" t="s">
        <v>323</v>
      </c>
      <c r="E17" s="47"/>
      <c r="F17" s="47"/>
      <c r="G17" s="47"/>
      <c r="H17" s="47"/>
      <c r="I17" s="47"/>
      <c r="J17" s="47"/>
      <c r="K17" s="47"/>
      <c r="L17" s="47"/>
      <c r="M17" s="159"/>
      <c r="N17" s="160"/>
      <c r="O17" s="179"/>
      <c r="P17" s="162"/>
    </row>
    <row r="18" spans="1:17" x14ac:dyDescent="0.2">
      <c r="A18" s="115"/>
      <c r="B18" s="116"/>
      <c r="C18" s="117"/>
      <c r="D18" s="118"/>
      <c r="E18" s="119"/>
      <c r="F18" s="120"/>
      <c r="G18" s="120"/>
      <c r="H18" s="120"/>
      <c r="I18" s="120"/>
      <c r="J18" s="120"/>
      <c r="K18" s="120"/>
      <c r="L18" s="120"/>
      <c r="M18" s="120"/>
      <c r="N18" s="120"/>
      <c r="O18" s="120"/>
      <c r="P18" s="120"/>
      <c r="Q18" s="120"/>
    </row>
    <row r="19" spans="1:17" x14ac:dyDescent="0.2">
      <c r="A19" s="270" t="s">
        <v>4</v>
      </c>
      <c r="B19" s="273" t="s">
        <v>87</v>
      </c>
      <c r="C19" s="270" t="s">
        <v>83</v>
      </c>
      <c r="D19" s="270" t="s">
        <v>82</v>
      </c>
      <c r="E19" s="270" t="s">
        <v>81</v>
      </c>
      <c r="F19" s="270" t="s">
        <v>29</v>
      </c>
      <c r="G19" s="271"/>
      <c r="H19" s="271"/>
      <c r="I19" s="271"/>
      <c r="J19" s="270" t="s">
        <v>28</v>
      </c>
      <c r="K19" s="271"/>
      <c r="L19" s="271"/>
      <c r="M19" s="271"/>
      <c r="N19" s="270" t="s">
        <v>80</v>
      </c>
      <c r="O19" s="270" t="s">
        <v>79</v>
      </c>
      <c r="P19" s="270" t="s">
        <v>88</v>
      </c>
      <c r="Q19" s="270" t="s">
        <v>89</v>
      </c>
    </row>
    <row r="20" spans="1:17" x14ac:dyDescent="0.2">
      <c r="A20" s="271"/>
      <c r="B20" s="274"/>
      <c r="C20" s="275"/>
      <c r="D20" s="270"/>
      <c r="E20" s="271"/>
      <c r="F20" s="270" t="s">
        <v>5</v>
      </c>
      <c r="G20" s="270" t="s">
        <v>78</v>
      </c>
      <c r="H20" s="271"/>
      <c r="I20" s="271"/>
      <c r="J20" s="270" t="s">
        <v>5</v>
      </c>
      <c r="K20" s="270" t="s">
        <v>78</v>
      </c>
      <c r="L20" s="271"/>
      <c r="M20" s="271"/>
      <c r="N20" s="270"/>
      <c r="O20" s="270"/>
      <c r="P20" s="270"/>
      <c r="Q20" s="270"/>
    </row>
    <row r="21" spans="1:17" x14ac:dyDescent="0.2">
      <c r="A21" s="271"/>
      <c r="B21" s="274"/>
      <c r="C21" s="275"/>
      <c r="D21" s="270"/>
      <c r="E21" s="271"/>
      <c r="F21" s="271"/>
      <c r="G21" s="121" t="s">
        <v>77</v>
      </c>
      <c r="H21" s="121" t="s">
        <v>76</v>
      </c>
      <c r="I21" s="121" t="s">
        <v>75</v>
      </c>
      <c r="J21" s="271"/>
      <c r="K21" s="121" t="s">
        <v>77</v>
      </c>
      <c r="L21" s="121" t="s">
        <v>76</v>
      </c>
      <c r="M21" s="121" t="s">
        <v>75</v>
      </c>
      <c r="N21" s="270"/>
      <c r="O21" s="270"/>
      <c r="P21" s="270"/>
      <c r="Q21" s="270"/>
    </row>
    <row r="22" spans="1:17" x14ac:dyDescent="0.2">
      <c r="A22" s="122">
        <v>1</v>
      </c>
      <c r="B22" s="123">
        <v>2</v>
      </c>
      <c r="C22" s="121">
        <v>3</v>
      </c>
      <c r="D22" s="121">
        <v>4</v>
      </c>
      <c r="E22" s="122">
        <v>5</v>
      </c>
      <c r="F22" s="124">
        <v>6</v>
      </c>
      <c r="G22" s="124">
        <v>7</v>
      </c>
      <c r="H22" s="124">
        <v>8</v>
      </c>
      <c r="I22" s="124">
        <v>9</v>
      </c>
      <c r="J22" s="124">
        <v>10</v>
      </c>
      <c r="K22" s="124">
        <v>11</v>
      </c>
      <c r="L22" s="124">
        <v>12</v>
      </c>
      <c r="M22" s="124">
        <v>13</v>
      </c>
      <c r="N22" s="124">
        <v>14</v>
      </c>
      <c r="O22" s="124">
        <v>15</v>
      </c>
      <c r="P22" s="124">
        <v>16</v>
      </c>
      <c r="Q22" s="124">
        <v>17</v>
      </c>
    </row>
    <row r="23" spans="1:17" x14ac:dyDescent="0.2">
      <c r="A23" s="266" t="s">
        <v>1236</v>
      </c>
      <c r="B23" s="218"/>
      <c r="C23" s="218"/>
      <c r="D23" s="218"/>
      <c r="E23" s="218"/>
      <c r="F23" s="218"/>
      <c r="G23" s="218"/>
      <c r="H23" s="218"/>
      <c r="I23" s="218"/>
      <c r="J23" s="218"/>
      <c r="K23" s="218"/>
      <c r="L23" s="218"/>
      <c r="M23" s="218"/>
      <c r="N23" s="218"/>
      <c r="O23" s="218"/>
      <c r="P23" s="218"/>
      <c r="Q23" s="218"/>
    </row>
    <row r="24" spans="1:17" x14ac:dyDescent="0.2">
      <c r="A24" s="264" t="s">
        <v>1237</v>
      </c>
      <c r="B24" s="218"/>
      <c r="C24" s="218"/>
      <c r="D24" s="218"/>
      <c r="E24" s="218"/>
      <c r="F24" s="218"/>
      <c r="G24" s="218"/>
      <c r="H24" s="218"/>
      <c r="I24" s="218"/>
      <c r="J24" s="218"/>
      <c r="K24" s="218"/>
      <c r="L24" s="218"/>
      <c r="M24" s="218"/>
      <c r="N24" s="218"/>
      <c r="O24" s="218"/>
      <c r="P24" s="218"/>
      <c r="Q24" s="218"/>
    </row>
    <row r="25" spans="1:17" ht="48" x14ac:dyDescent="0.2">
      <c r="A25" s="122">
        <v>1</v>
      </c>
      <c r="B25" s="125" t="s">
        <v>984</v>
      </c>
      <c r="C25" s="139" t="s">
        <v>985</v>
      </c>
      <c r="D25" s="127" t="s">
        <v>114</v>
      </c>
      <c r="E25" s="128">
        <v>0.113</v>
      </c>
      <c r="F25" s="129">
        <v>3778.42</v>
      </c>
      <c r="G25" s="129">
        <v>115.18</v>
      </c>
      <c r="H25" s="129">
        <v>3663.24</v>
      </c>
      <c r="I25" s="129">
        <v>385.27</v>
      </c>
      <c r="J25" s="130">
        <v>427</v>
      </c>
      <c r="K25" s="130">
        <v>13</v>
      </c>
      <c r="L25" s="130">
        <v>414</v>
      </c>
      <c r="M25" s="130">
        <v>44</v>
      </c>
      <c r="N25" s="130">
        <v>10.48</v>
      </c>
      <c r="O25" s="130">
        <v>1.18</v>
      </c>
      <c r="P25" s="130">
        <v>22.77</v>
      </c>
      <c r="Q25" s="130">
        <v>2.57</v>
      </c>
    </row>
    <row r="26" spans="1:17" ht="65.25" x14ac:dyDescent="0.2">
      <c r="A26" s="122">
        <v>2</v>
      </c>
      <c r="B26" s="125" t="s">
        <v>115</v>
      </c>
      <c r="C26" s="139" t="s">
        <v>1238</v>
      </c>
      <c r="D26" s="127" t="s">
        <v>101</v>
      </c>
      <c r="E26" s="128">
        <v>3.5000000000000003E-2</v>
      </c>
      <c r="F26" s="129">
        <v>2030.95</v>
      </c>
      <c r="G26" s="129">
        <v>2030.95</v>
      </c>
      <c r="H26" s="130"/>
      <c r="I26" s="130"/>
      <c r="J26" s="130">
        <v>71</v>
      </c>
      <c r="K26" s="130">
        <v>71</v>
      </c>
      <c r="L26" s="130"/>
      <c r="M26" s="130"/>
      <c r="N26" s="130">
        <v>184.8</v>
      </c>
      <c r="O26" s="130">
        <v>6.47</v>
      </c>
      <c r="P26" s="130"/>
      <c r="Q26" s="130"/>
    </row>
    <row r="27" spans="1:17" ht="48" x14ac:dyDescent="0.2">
      <c r="A27" s="122">
        <v>3</v>
      </c>
      <c r="B27" s="125" t="s">
        <v>146</v>
      </c>
      <c r="C27" s="139" t="s">
        <v>1239</v>
      </c>
      <c r="D27" s="127" t="s">
        <v>114</v>
      </c>
      <c r="E27" s="128">
        <v>5.8999999999999997E-2</v>
      </c>
      <c r="F27" s="129">
        <v>5028.78</v>
      </c>
      <c r="G27" s="129">
        <v>125.4</v>
      </c>
      <c r="H27" s="129">
        <v>4898.28</v>
      </c>
      <c r="I27" s="129">
        <v>559.88</v>
      </c>
      <c r="J27" s="130">
        <v>297</v>
      </c>
      <c r="K27" s="130">
        <v>7</v>
      </c>
      <c r="L27" s="130">
        <v>289</v>
      </c>
      <c r="M27" s="130">
        <v>33</v>
      </c>
      <c r="N27" s="130">
        <v>11.41</v>
      </c>
      <c r="O27" s="130">
        <v>0.67</v>
      </c>
      <c r="P27" s="130">
        <v>33.090000000000003</v>
      </c>
      <c r="Q27" s="130">
        <v>1.95</v>
      </c>
    </row>
    <row r="28" spans="1:17" ht="87" x14ac:dyDescent="0.2">
      <c r="A28" s="122">
        <v>4</v>
      </c>
      <c r="B28" s="125" t="s">
        <v>1240</v>
      </c>
      <c r="C28" s="139" t="s">
        <v>1241</v>
      </c>
      <c r="D28" s="127" t="s">
        <v>97</v>
      </c>
      <c r="E28" s="128">
        <v>118</v>
      </c>
      <c r="F28" s="129">
        <v>7.36</v>
      </c>
      <c r="G28" s="130"/>
      <c r="H28" s="129">
        <v>7.36</v>
      </c>
      <c r="I28" s="130"/>
      <c r="J28" s="130">
        <v>868</v>
      </c>
      <c r="K28" s="130"/>
      <c r="L28" s="130">
        <v>868</v>
      </c>
      <c r="M28" s="130"/>
      <c r="N28" s="130"/>
      <c r="O28" s="130"/>
      <c r="P28" s="130"/>
      <c r="Q28" s="130"/>
    </row>
    <row r="29" spans="1:17" ht="36" x14ac:dyDescent="0.2">
      <c r="A29" s="122">
        <v>5</v>
      </c>
      <c r="B29" s="125" t="s">
        <v>1242</v>
      </c>
      <c r="C29" s="139" t="s">
        <v>1243</v>
      </c>
      <c r="D29" s="127" t="s">
        <v>1244</v>
      </c>
      <c r="E29" s="128">
        <v>1.66</v>
      </c>
      <c r="F29" s="129">
        <v>7170.4</v>
      </c>
      <c r="G29" s="129">
        <v>869.41</v>
      </c>
      <c r="H29" s="129">
        <v>1512.68</v>
      </c>
      <c r="I29" s="129">
        <v>217.04</v>
      </c>
      <c r="J29" s="130">
        <v>11903</v>
      </c>
      <c r="K29" s="130">
        <v>1443</v>
      </c>
      <c r="L29" s="130">
        <v>2511</v>
      </c>
      <c r="M29" s="130">
        <v>360</v>
      </c>
      <c r="N29" s="130">
        <v>55.66</v>
      </c>
      <c r="O29" s="130">
        <v>92.4</v>
      </c>
      <c r="P29" s="130">
        <v>12.2</v>
      </c>
      <c r="Q29" s="130">
        <v>20.25</v>
      </c>
    </row>
    <row r="30" spans="1:17" ht="55.5" x14ac:dyDescent="0.2">
      <c r="A30" s="122">
        <v>6</v>
      </c>
      <c r="B30" s="125" t="s">
        <v>1245</v>
      </c>
      <c r="C30" s="139" t="s">
        <v>1246</v>
      </c>
      <c r="D30" s="127" t="s">
        <v>1244</v>
      </c>
      <c r="E30" s="128">
        <v>-1.66</v>
      </c>
      <c r="F30" s="129">
        <v>1928.64</v>
      </c>
      <c r="G30" s="129">
        <v>49.68</v>
      </c>
      <c r="H30" s="129">
        <v>20.399999999999999</v>
      </c>
      <c r="I30" s="129">
        <v>2.88</v>
      </c>
      <c r="J30" s="130">
        <v>-3202</v>
      </c>
      <c r="K30" s="130">
        <v>-82</v>
      </c>
      <c r="L30" s="130">
        <v>-34</v>
      </c>
      <c r="M30" s="130">
        <v>-5</v>
      </c>
      <c r="N30" s="130">
        <v>4.08</v>
      </c>
      <c r="O30" s="130">
        <v>-6.77</v>
      </c>
      <c r="P30" s="130">
        <v>0.16</v>
      </c>
      <c r="Q30" s="130">
        <v>-0.27</v>
      </c>
    </row>
    <row r="31" spans="1:17" ht="48" x14ac:dyDescent="0.2">
      <c r="A31" s="122">
        <v>7</v>
      </c>
      <c r="B31" s="125" t="s">
        <v>1247</v>
      </c>
      <c r="C31" s="139" t="s">
        <v>1248</v>
      </c>
      <c r="D31" s="127" t="s">
        <v>131</v>
      </c>
      <c r="E31" s="128">
        <v>3.6520000000000001</v>
      </c>
      <c r="F31" s="129">
        <v>75008.05</v>
      </c>
      <c r="G31" s="129">
        <v>40418.11</v>
      </c>
      <c r="H31" s="129">
        <v>22097.68</v>
      </c>
      <c r="I31" s="129">
        <v>3339.34</v>
      </c>
      <c r="J31" s="130">
        <v>273929</v>
      </c>
      <c r="K31" s="130">
        <v>147607</v>
      </c>
      <c r="L31" s="130">
        <v>80701</v>
      </c>
      <c r="M31" s="130">
        <v>12195</v>
      </c>
      <c r="N31" s="130">
        <v>2732.8</v>
      </c>
      <c r="O31" s="130">
        <v>9980.19</v>
      </c>
      <c r="P31" s="130">
        <v>183.48</v>
      </c>
      <c r="Q31" s="130">
        <v>670.07</v>
      </c>
    </row>
    <row r="32" spans="1:17" ht="24" x14ac:dyDescent="0.2">
      <c r="A32" s="133" t="s">
        <v>350</v>
      </c>
      <c r="B32" s="134" t="s">
        <v>1249</v>
      </c>
      <c r="C32" s="135" t="s">
        <v>1250</v>
      </c>
      <c r="D32" s="133" t="s">
        <v>103</v>
      </c>
      <c r="E32" s="136" t="s">
        <v>1251</v>
      </c>
      <c r="F32" s="137">
        <v>675.66</v>
      </c>
      <c r="G32" s="130"/>
      <c r="H32" s="130"/>
      <c r="I32" s="130"/>
      <c r="J32" s="138">
        <v>250467.16</v>
      </c>
      <c r="K32" s="130"/>
      <c r="L32" s="130"/>
      <c r="M32" s="130"/>
      <c r="N32" s="130"/>
      <c r="O32" s="130"/>
      <c r="P32" s="130"/>
      <c r="Q32" s="130"/>
    </row>
    <row r="33" spans="1:17" ht="24" x14ac:dyDescent="0.2">
      <c r="A33" s="122">
        <v>8</v>
      </c>
      <c r="B33" s="125" t="s">
        <v>165</v>
      </c>
      <c r="C33" s="139" t="s">
        <v>166</v>
      </c>
      <c r="D33" s="127" t="s">
        <v>103</v>
      </c>
      <c r="E33" s="131">
        <v>370.7</v>
      </c>
      <c r="F33" s="129">
        <v>660.86</v>
      </c>
      <c r="G33" s="130"/>
      <c r="H33" s="130"/>
      <c r="I33" s="130"/>
      <c r="J33" s="130">
        <v>244981</v>
      </c>
      <c r="K33" s="130"/>
      <c r="L33" s="130"/>
      <c r="M33" s="130"/>
      <c r="N33" s="130"/>
      <c r="O33" s="130"/>
      <c r="P33" s="130"/>
      <c r="Q33" s="130"/>
    </row>
    <row r="34" spans="1:17" ht="36" x14ac:dyDescent="0.2">
      <c r="A34" s="122">
        <v>9</v>
      </c>
      <c r="B34" s="125" t="s">
        <v>1252</v>
      </c>
      <c r="C34" s="139" t="s">
        <v>1253</v>
      </c>
      <c r="D34" s="127" t="s">
        <v>107</v>
      </c>
      <c r="E34" s="128">
        <v>3.32</v>
      </c>
      <c r="F34" s="129">
        <v>3353.64</v>
      </c>
      <c r="G34" s="129">
        <v>906.11</v>
      </c>
      <c r="H34" s="129">
        <v>91.05</v>
      </c>
      <c r="I34" s="129">
        <v>12.38</v>
      </c>
      <c r="J34" s="130">
        <v>11134</v>
      </c>
      <c r="K34" s="130">
        <v>3008</v>
      </c>
      <c r="L34" s="130">
        <v>302</v>
      </c>
      <c r="M34" s="130">
        <v>41</v>
      </c>
      <c r="N34" s="130">
        <v>76.08</v>
      </c>
      <c r="O34" s="130">
        <v>252.59</v>
      </c>
      <c r="P34" s="130">
        <v>0.68</v>
      </c>
      <c r="Q34" s="130">
        <v>2.2599999999999998</v>
      </c>
    </row>
    <row r="35" spans="1:17" ht="48" x14ac:dyDescent="0.2">
      <c r="A35" s="122">
        <v>10</v>
      </c>
      <c r="B35" s="125" t="s">
        <v>1254</v>
      </c>
      <c r="C35" s="139" t="s">
        <v>1255</v>
      </c>
      <c r="D35" s="127" t="s">
        <v>106</v>
      </c>
      <c r="E35" s="131">
        <v>443</v>
      </c>
      <c r="F35" s="129" t="s">
        <v>1256</v>
      </c>
      <c r="G35" s="130"/>
      <c r="H35" s="130"/>
      <c r="I35" s="130"/>
      <c r="J35" s="130">
        <v>40029</v>
      </c>
      <c r="K35" s="130"/>
      <c r="L35" s="130"/>
      <c r="M35" s="130"/>
      <c r="N35" s="130"/>
      <c r="O35" s="130"/>
      <c r="P35" s="130"/>
      <c r="Q35" s="130"/>
    </row>
    <row r="36" spans="1:17" ht="24" x14ac:dyDescent="0.2">
      <c r="A36" s="122">
        <v>11</v>
      </c>
      <c r="B36" s="125" t="s">
        <v>1257</v>
      </c>
      <c r="C36" s="139" t="s">
        <v>1258</v>
      </c>
      <c r="D36" s="127" t="s">
        <v>1100</v>
      </c>
      <c r="E36" s="128">
        <v>1.4999999999999999E-2</v>
      </c>
      <c r="F36" s="129">
        <v>6260.37</v>
      </c>
      <c r="G36" s="129">
        <v>6107.29</v>
      </c>
      <c r="H36" s="129">
        <v>153.08000000000001</v>
      </c>
      <c r="I36" s="129">
        <v>10.01</v>
      </c>
      <c r="J36" s="130">
        <v>94</v>
      </c>
      <c r="K36" s="130">
        <v>92</v>
      </c>
      <c r="L36" s="130">
        <v>2</v>
      </c>
      <c r="M36" s="130"/>
      <c r="N36" s="130">
        <v>471.97</v>
      </c>
      <c r="O36" s="130">
        <v>7.08</v>
      </c>
      <c r="P36" s="130">
        <v>0.55000000000000004</v>
      </c>
      <c r="Q36" s="130">
        <v>0.01</v>
      </c>
    </row>
    <row r="37" spans="1:17" ht="48" x14ac:dyDescent="0.2">
      <c r="A37" s="122">
        <v>12</v>
      </c>
      <c r="B37" s="125" t="s">
        <v>1259</v>
      </c>
      <c r="C37" s="139" t="s">
        <v>1260</v>
      </c>
      <c r="D37" s="127" t="s">
        <v>106</v>
      </c>
      <c r="E37" s="131">
        <v>4</v>
      </c>
      <c r="F37" s="129" t="s">
        <v>1261</v>
      </c>
      <c r="G37" s="130"/>
      <c r="H37" s="130"/>
      <c r="I37" s="130"/>
      <c r="J37" s="130">
        <v>1869</v>
      </c>
      <c r="K37" s="130"/>
      <c r="L37" s="130"/>
      <c r="M37" s="130"/>
      <c r="N37" s="130"/>
      <c r="O37" s="130"/>
      <c r="P37" s="130"/>
      <c r="Q37" s="130"/>
    </row>
    <row r="38" spans="1:17" x14ac:dyDescent="0.2">
      <c r="A38" s="264" t="s">
        <v>1262</v>
      </c>
      <c r="B38" s="218"/>
      <c r="C38" s="218"/>
      <c r="D38" s="218"/>
      <c r="E38" s="218"/>
      <c r="F38" s="218"/>
      <c r="G38" s="218"/>
      <c r="H38" s="218"/>
      <c r="I38" s="218"/>
      <c r="J38" s="218"/>
      <c r="K38" s="218"/>
      <c r="L38" s="218"/>
      <c r="M38" s="218"/>
      <c r="N38" s="218"/>
      <c r="O38" s="218"/>
      <c r="P38" s="218"/>
      <c r="Q38" s="218"/>
    </row>
    <row r="39" spans="1:17" ht="48" x14ac:dyDescent="0.2">
      <c r="A39" s="122">
        <v>13</v>
      </c>
      <c r="B39" s="125" t="s">
        <v>984</v>
      </c>
      <c r="C39" s="139" t="s">
        <v>985</v>
      </c>
      <c r="D39" s="127" t="s">
        <v>114</v>
      </c>
      <c r="E39" s="128">
        <v>3.9E-2</v>
      </c>
      <c r="F39" s="129">
        <v>3778.42</v>
      </c>
      <c r="G39" s="129">
        <v>115.18</v>
      </c>
      <c r="H39" s="129">
        <v>3663.24</v>
      </c>
      <c r="I39" s="129">
        <v>385.27</v>
      </c>
      <c r="J39" s="130">
        <v>147</v>
      </c>
      <c r="K39" s="130">
        <v>4</v>
      </c>
      <c r="L39" s="130">
        <v>143</v>
      </c>
      <c r="M39" s="130">
        <v>15</v>
      </c>
      <c r="N39" s="130">
        <v>10.48</v>
      </c>
      <c r="O39" s="130">
        <v>0.41</v>
      </c>
      <c r="P39" s="130">
        <v>22.77</v>
      </c>
      <c r="Q39" s="130">
        <v>0.89</v>
      </c>
    </row>
    <row r="40" spans="1:17" ht="36" x14ac:dyDescent="0.2">
      <c r="A40" s="122">
        <v>14</v>
      </c>
      <c r="B40" s="125" t="s">
        <v>1263</v>
      </c>
      <c r="C40" s="139" t="s">
        <v>1264</v>
      </c>
      <c r="D40" s="127" t="s">
        <v>101</v>
      </c>
      <c r="E40" s="128">
        <v>1.2E-2</v>
      </c>
      <c r="F40" s="129">
        <v>3117.84</v>
      </c>
      <c r="G40" s="129">
        <v>3117.84</v>
      </c>
      <c r="H40" s="130"/>
      <c r="I40" s="130"/>
      <c r="J40" s="130">
        <v>37</v>
      </c>
      <c r="K40" s="130">
        <v>37</v>
      </c>
      <c r="L40" s="130"/>
      <c r="M40" s="130"/>
      <c r="N40" s="130">
        <v>264</v>
      </c>
      <c r="O40" s="130">
        <v>3.17</v>
      </c>
      <c r="P40" s="130"/>
      <c r="Q40" s="130"/>
    </row>
    <row r="41" spans="1:17" ht="48" x14ac:dyDescent="0.2">
      <c r="A41" s="122">
        <v>15</v>
      </c>
      <c r="B41" s="125" t="s">
        <v>146</v>
      </c>
      <c r="C41" s="139" t="s">
        <v>1239</v>
      </c>
      <c r="D41" s="127" t="s">
        <v>114</v>
      </c>
      <c r="E41" s="128">
        <v>7.0000000000000001E-3</v>
      </c>
      <c r="F41" s="129">
        <v>5028.78</v>
      </c>
      <c r="G41" s="129">
        <v>125.4</v>
      </c>
      <c r="H41" s="129">
        <v>4898.28</v>
      </c>
      <c r="I41" s="129">
        <v>559.88</v>
      </c>
      <c r="J41" s="130">
        <v>35</v>
      </c>
      <c r="K41" s="130">
        <v>1</v>
      </c>
      <c r="L41" s="130">
        <v>34</v>
      </c>
      <c r="M41" s="130">
        <v>4</v>
      </c>
      <c r="N41" s="130">
        <v>11.41</v>
      </c>
      <c r="O41" s="130">
        <v>0.08</v>
      </c>
      <c r="P41" s="130">
        <v>33.090000000000003</v>
      </c>
      <c r="Q41" s="130">
        <v>0.23</v>
      </c>
    </row>
    <row r="42" spans="1:17" ht="87" x14ac:dyDescent="0.2">
      <c r="A42" s="122">
        <v>16</v>
      </c>
      <c r="B42" s="125" t="s">
        <v>1240</v>
      </c>
      <c r="C42" s="139" t="s">
        <v>1241</v>
      </c>
      <c r="D42" s="127" t="s">
        <v>97</v>
      </c>
      <c r="E42" s="128">
        <v>13</v>
      </c>
      <c r="F42" s="129">
        <v>7.36</v>
      </c>
      <c r="G42" s="130"/>
      <c r="H42" s="129">
        <v>7.36</v>
      </c>
      <c r="I42" s="130"/>
      <c r="J42" s="130">
        <v>96</v>
      </c>
      <c r="K42" s="130"/>
      <c r="L42" s="130">
        <v>96</v>
      </c>
      <c r="M42" s="130"/>
      <c r="N42" s="130"/>
      <c r="O42" s="130"/>
      <c r="P42" s="130"/>
      <c r="Q42" s="130"/>
    </row>
    <row r="43" spans="1:17" ht="36" x14ac:dyDescent="0.2">
      <c r="A43" s="122">
        <v>17</v>
      </c>
      <c r="B43" s="125" t="s">
        <v>117</v>
      </c>
      <c r="C43" s="139" t="s">
        <v>161</v>
      </c>
      <c r="D43" s="127" t="s">
        <v>114</v>
      </c>
      <c r="E43" s="128">
        <v>3.2000000000000001E-2</v>
      </c>
      <c r="F43" s="129">
        <v>822.69</v>
      </c>
      <c r="G43" s="130"/>
      <c r="H43" s="129">
        <v>822.69</v>
      </c>
      <c r="I43" s="129">
        <v>138.55000000000001</v>
      </c>
      <c r="J43" s="130">
        <v>26</v>
      </c>
      <c r="K43" s="130"/>
      <c r="L43" s="130">
        <v>26</v>
      </c>
      <c r="M43" s="130">
        <v>4</v>
      </c>
      <c r="N43" s="130"/>
      <c r="O43" s="130"/>
      <c r="P43" s="130">
        <v>8.8699999999999992</v>
      </c>
      <c r="Q43" s="130">
        <v>0.28000000000000003</v>
      </c>
    </row>
    <row r="44" spans="1:17" ht="24" x14ac:dyDescent="0.2">
      <c r="A44" s="122">
        <v>18</v>
      </c>
      <c r="B44" s="125" t="s">
        <v>116</v>
      </c>
      <c r="C44" s="139" t="s">
        <v>163</v>
      </c>
      <c r="D44" s="127" t="s">
        <v>101</v>
      </c>
      <c r="E44" s="128">
        <v>0.01</v>
      </c>
      <c r="F44" s="129">
        <v>1027.4000000000001</v>
      </c>
      <c r="G44" s="129">
        <v>1027.4000000000001</v>
      </c>
      <c r="H44" s="130"/>
      <c r="I44" s="130"/>
      <c r="J44" s="130">
        <v>10</v>
      </c>
      <c r="K44" s="130">
        <v>10</v>
      </c>
      <c r="L44" s="130"/>
      <c r="M44" s="130"/>
      <c r="N44" s="130">
        <v>97.2</v>
      </c>
      <c r="O44" s="130">
        <v>0.97</v>
      </c>
      <c r="P44" s="130"/>
      <c r="Q44" s="130"/>
    </row>
    <row r="45" spans="1:17" ht="48" x14ac:dyDescent="0.2">
      <c r="A45" s="122">
        <v>19</v>
      </c>
      <c r="B45" s="125" t="s">
        <v>118</v>
      </c>
      <c r="C45" s="139" t="s">
        <v>162</v>
      </c>
      <c r="D45" s="127" t="s">
        <v>119</v>
      </c>
      <c r="E45" s="128">
        <v>0.39900000000000002</v>
      </c>
      <c r="F45" s="129">
        <v>604.71</v>
      </c>
      <c r="G45" s="129">
        <v>150.49</v>
      </c>
      <c r="H45" s="129">
        <v>454.22</v>
      </c>
      <c r="I45" s="129">
        <v>47.48</v>
      </c>
      <c r="J45" s="130">
        <v>241</v>
      </c>
      <c r="K45" s="130">
        <v>60</v>
      </c>
      <c r="L45" s="130">
        <v>181</v>
      </c>
      <c r="M45" s="130">
        <v>19</v>
      </c>
      <c r="N45" s="130">
        <v>12.53</v>
      </c>
      <c r="O45" s="130">
        <v>5</v>
      </c>
      <c r="P45" s="130">
        <v>3.04</v>
      </c>
      <c r="Q45" s="130">
        <v>1.21</v>
      </c>
    </row>
    <row r="46" spans="1:17" ht="36" x14ac:dyDescent="0.2">
      <c r="A46" s="122">
        <v>20</v>
      </c>
      <c r="B46" s="125" t="s">
        <v>1265</v>
      </c>
      <c r="C46" s="139" t="s">
        <v>1266</v>
      </c>
      <c r="D46" s="127" t="s">
        <v>1267</v>
      </c>
      <c r="E46" s="128">
        <v>0.32</v>
      </c>
      <c r="F46" s="129">
        <v>20216.39</v>
      </c>
      <c r="G46" s="129">
        <v>1772.46</v>
      </c>
      <c r="H46" s="129">
        <v>2930.56</v>
      </c>
      <c r="I46" s="129">
        <v>348.28</v>
      </c>
      <c r="J46" s="130">
        <v>6469</v>
      </c>
      <c r="K46" s="130">
        <v>567</v>
      </c>
      <c r="L46" s="130">
        <v>938</v>
      </c>
      <c r="M46" s="130">
        <v>111</v>
      </c>
      <c r="N46" s="130">
        <v>138.69</v>
      </c>
      <c r="O46" s="130">
        <v>44.38</v>
      </c>
      <c r="P46" s="130">
        <v>19.21</v>
      </c>
      <c r="Q46" s="130">
        <v>6.15</v>
      </c>
    </row>
    <row r="47" spans="1:17" ht="48" x14ac:dyDescent="0.2">
      <c r="A47" s="122">
        <v>21</v>
      </c>
      <c r="B47" s="125" t="s">
        <v>1268</v>
      </c>
      <c r="C47" s="139" t="s">
        <v>1269</v>
      </c>
      <c r="D47" s="127" t="s">
        <v>106</v>
      </c>
      <c r="E47" s="131">
        <v>1</v>
      </c>
      <c r="F47" s="129" t="s">
        <v>1270</v>
      </c>
      <c r="G47" s="130"/>
      <c r="H47" s="130"/>
      <c r="I47" s="130"/>
      <c r="J47" s="130">
        <v>196</v>
      </c>
      <c r="K47" s="130"/>
      <c r="L47" s="130"/>
      <c r="M47" s="130"/>
      <c r="N47" s="130"/>
      <c r="O47" s="130"/>
      <c r="P47" s="130"/>
      <c r="Q47" s="130"/>
    </row>
    <row r="48" spans="1:17" ht="24" x14ac:dyDescent="0.2">
      <c r="A48" s="122">
        <v>22</v>
      </c>
      <c r="B48" s="125" t="s">
        <v>1271</v>
      </c>
      <c r="C48" s="139" t="s">
        <v>1272</v>
      </c>
      <c r="D48" s="127" t="s">
        <v>110</v>
      </c>
      <c r="E48" s="131">
        <v>9</v>
      </c>
      <c r="F48" s="129">
        <v>9.1199999999999992</v>
      </c>
      <c r="G48" s="130"/>
      <c r="H48" s="130"/>
      <c r="I48" s="130"/>
      <c r="J48" s="130">
        <v>82</v>
      </c>
      <c r="K48" s="130"/>
      <c r="L48" s="130"/>
      <c r="M48" s="130"/>
      <c r="N48" s="130"/>
      <c r="O48" s="130"/>
      <c r="P48" s="130"/>
      <c r="Q48" s="130"/>
    </row>
    <row r="49" spans="1:17" x14ac:dyDescent="0.2">
      <c r="A49" s="265" t="s">
        <v>1273</v>
      </c>
      <c r="B49" s="218"/>
      <c r="C49" s="218"/>
      <c r="D49" s="218"/>
      <c r="E49" s="218"/>
      <c r="F49" s="218"/>
      <c r="G49" s="218"/>
      <c r="H49" s="218"/>
      <c r="I49" s="218"/>
      <c r="J49" s="132">
        <v>894163</v>
      </c>
      <c r="K49" s="130"/>
      <c r="L49" s="130"/>
      <c r="M49" s="130"/>
      <c r="N49" s="130"/>
      <c r="O49" s="132">
        <v>10387.82</v>
      </c>
      <c r="P49" s="130"/>
      <c r="Q49" s="132">
        <v>705.6</v>
      </c>
    </row>
    <row r="50" spans="1:17" x14ac:dyDescent="0.2">
      <c r="A50" s="269" t="s">
        <v>40</v>
      </c>
      <c r="B50" s="219"/>
      <c r="C50" s="219"/>
      <c r="D50" s="219"/>
      <c r="E50" s="219"/>
      <c r="F50" s="219"/>
      <c r="G50" s="219"/>
      <c r="H50" s="219"/>
      <c r="I50" s="219"/>
      <c r="J50" s="219"/>
      <c r="K50" s="219"/>
      <c r="L50" s="219"/>
      <c r="M50" s="219"/>
      <c r="N50" s="219"/>
      <c r="O50" s="219"/>
      <c r="P50" s="219"/>
      <c r="Q50" s="219"/>
    </row>
    <row r="51" spans="1:17" x14ac:dyDescent="0.2">
      <c r="A51" s="264" t="s">
        <v>6</v>
      </c>
      <c r="B51" s="218"/>
      <c r="C51" s="218"/>
      <c r="D51" s="218"/>
      <c r="E51" s="218"/>
      <c r="F51" s="218"/>
      <c r="G51" s="218"/>
      <c r="H51" s="218"/>
      <c r="I51" s="218"/>
      <c r="J51" s="129">
        <v>589739</v>
      </c>
      <c r="K51" s="129">
        <v>152838</v>
      </c>
      <c r="L51" s="129">
        <v>86471</v>
      </c>
      <c r="M51" s="129">
        <v>12821</v>
      </c>
      <c r="N51" s="130"/>
      <c r="O51" s="129">
        <v>10387.82</v>
      </c>
      <c r="P51" s="130"/>
      <c r="Q51" s="129">
        <v>705.6</v>
      </c>
    </row>
    <row r="52" spans="1:17" x14ac:dyDescent="0.2">
      <c r="A52" s="264" t="s">
        <v>111</v>
      </c>
      <c r="B52" s="218"/>
      <c r="C52" s="218"/>
      <c r="D52" s="218"/>
      <c r="E52" s="218"/>
      <c r="F52" s="218"/>
      <c r="G52" s="218"/>
      <c r="H52" s="218"/>
      <c r="I52" s="218"/>
      <c r="J52" s="129">
        <v>596862</v>
      </c>
      <c r="K52" s="129">
        <v>159410</v>
      </c>
      <c r="L52" s="129">
        <v>87022</v>
      </c>
      <c r="M52" s="129">
        <v>13372</v>
      </c>
      <c r="N52" s="130"/>
      <c r="O52" s="129">
        <v>10387.82</v>
      </c>
      <c r="P52" s="130"/>
      <c r="Q52" s="129">
        <v>705.6</v>
      </c>
    </row>
    <row r="53" spans="1:17" x14ac:dyDescent="0.2">
      <c r="A53" s="264" t="s">
        <v>27</v>
      </c>
      <c r="B53" s="218"/>
      <c r="C53" s="218"/>
      <c r="D53" s="218"/>
      <c r="E53" s="218"/>
      <c r="F53" s="218"/>
      <c r="G53" s="218"/>
      <c r="H53" s="218"/>
      <c r="I53" s="218"/>
      <c r="J53" s="130"/>
      <c r="K53" s="130"/>
      <c r="L53" s="130"/>
      <c r="M53" s="130"/>
      <c r="N53" s="130"/>
      <c r="O53" s="130"/>
      <c r="P53" s="130"/>
      <c r="Q53" s="130"/>
    </row>
    <row r="54" spans="1:17" x14ac:dyDescent="0.2">
      <c r="A54" s="264" t="s">
        <v>1274</v>
      </c>
      <c r="B54" s="218"/>
      <c r="C54" s="218"/>
      <c r="D54" s="218"/>
      <c r="E54" s="218"/>
      <c r="F54" s="218"/>
      <c r="G54" s="218"/>
      <c r="H54" s="218"/>
      <c r="I54" s="218"/>
      <c r="J54" s="129">
        <v>7123</v>
      </c>
      <c r="K54" s="129">
        <v>6572</v>
      </c>
      <c r="L54" s="129">
        <v>551</v>
      </c>
      <c r="M54" s="129">
        <v>551</v>
      </c>
      <c r="N54" s="130"/>
      <c r="O54" s="130"/>
      <c r="P54" s="130"/>
      <c r="Q54" s="130"/>
    </row>
    <row r="55" spans="1:17" x14ac:dyDescent="0.2">
      <c r="A55" s="264" t="s">
        <v>7</v>
      </c>
      <c r="B55" s="218"/>
      <c r="C55" s="218"/>
      <c r="D55" s="218"/>
      <c r="E55" s="218"/>
      <c r="F55" s="218"/>
      <c r="G55" s="218"/>
      <c r="H55" s="218"/>
      <c r="I55" s="218"/>
      <c r="J55" s="129">
        <v>183369</v>
      </c>
      <c r="K55" s="130"/>
      <c r="L55" s="130"/>
      <c r="M55" s="130"/>
      <c r="N55" s="130"/>
      <c r="O55" s="130"/>
      <c r="P55" s="130"/>
      <c r="Q55" s="130"/>
    </row>
    <row r="56" spans="1:17" x14ac:dyDescent="0.2">
      <c r="A56" s="264" t="s">
        <v>27</v>
      </c>
      <c r="B56" s="218"/>
      <c r="C56" s="218"/>
      <c r="D56" s="218"/>
      <c r="E56" s="218"/>
      <c r="F56" s="218"/>
      <c r="G56" s="218"/>
      <c r="H56" s="218"/>
      <c r="I56" s="218"/>
      <c r="J56" s="130"/>
      <c r="K56" s="130"/>
      <c r="L56" s="130"/>
      <c r="M56" s="130"/>
      <c r="N56" s="130"/>
      <c r="O56" s="130"/>
      <c r="P56" s="130"/>
      <c r="Q56" s="130"/>
    </row>
    <row r="57" spans="1:17" x14ac:dyDescent="0.2">
      <c r="A57" s="264" t="s">
        <v>1275</v>
      </c>
      <c r="B57" s="218"/>
      <c r="C57" s="218"/>
      <c r="D57" s="218"/>
      <c r="E57" s="218"/>
      <c r="F57" s="218"/>
      <c r="G57" s="218"/>
      <c r="H57" s="218"/>
      <c r="I57" s="218"/>
      <c r="J57" s="129">
        <v>98</v>
      </c>
      <c r="K57" s="130"/>
      <c r="L57" s="130"/>
      <c r="M57" s="130"/>
      <c r="N57" s="130"/>
      <c r="O57" s="130"/>
      <c r="P57" s="130"/>
      <c r="Q57" s="130"/>
    </row>
    <row r="58" spans="1:17" x14ac:dyDescent="0.2">
      <c r="A58" s="264" t="s">
        <v>1276</v>
      </c>
      <c r="B58" s="218"/>
      <c r="C58" s="218"/>
      <c r="D58" s="218"/>
      <c r="E58" s="218"/>
      <c r="F58" s="218"/>
      <c r="G58" s="218"/>
      <c r="H58" s="218"/>
      <c r="I58" s="218"/>
      <c r="J58" s="129">
        <v>86</v>
      </c>
      <c r="K58" s="130"/>
      <c r="L58" s="130"/>
      <c r="M58" s="130"/>
      <c r="N58" s="130"/>
      <c r="O58" s="130"/>
      <c r="P58" s="130"/>
      <c r="Q58" s="130"/>
    </row>
    <row r="59" spans="1:17" x14ac:dyDescent="0.2">
      <c r="A59" s="264" t="s">
        <v>1277</v>
      </c>
      <c r="B59" s="218"/>
      <c r="C59" s="218"/>
      <c r="D59" s="218"/>
      <c r="E59" s="218"/>
      <c r="F59" s="218"/>
      <c r="G59" s="218"/>
      <c r="H59" s="218"/>
      <c r="I59" s="218"/>
      <c r="J59" s="129">
        <v>202</v>
      </c>
      <c r="K59" s="130"/>
      <c r="L59" s="130"/>
      <c r="M59" s="130"/>
      <c r="N59" s="130"/>
      <c r="O59" s="130"/>
      <c r="P59" s="130"/>
      <c r="Q59" s="130"/>
    </row>
    <row r="60" spans="1:17" x14ac:dyDescent="0.2">
      <c r="A60" s="264" t="s">
        <v>1278</v>
      </c>
      <c r="B60" s="218"/>
      <c r="C60" s="218"/>
      <c r="D60" s="218"/>
      <c r="E60" s="218"/>
      <c r="F60" s="218"/>
      <c r="G60" s="218"/>
      <c r="H60" s="218"/>
      <c r="I60" s="218"/>
      <c r="J60" s="129">
        <v>175007</v>
      </c>
      <c r="K60" s="130"/>
      <c r="L60" s="130"/>
      <c r="M60" s="130"/>
      <c r="N60" s="130"/>
      <c r="O60" s="130"/>
      <c r="P60" s="130"/>
      <c r="Q60" s="130"/>
    </row>
    <row r="61" spans="1:17" x14ac:dyDescent="0.2">
      <c r="A61" s="264" t="s">
        <v>1279</v>
      </c>
      <c r="B61" s="218"/>
      <c r="C61" s="218"/>
      <c r="D61" s="218"/>
      <c r="E61" s="218"/>
      <c r="F61" s="218"/>
      <c r="G61" s="218"/>
      <c r="H61" s="218"/>
      <c r="I61" s="218"/>
      <c r="J61" s="129">
        <v>919</v>
      </c>
      <c r="K61" s="130"/>
      <c r="L61" s="130"/>
      <c r="M61" s="130"/>
      <c r="N61" s="130"/>
      <c r="O61" s="130"/>
      <c r="P61" s="130"/>
      <c r="Q61" s="130"/>
    </row>
    <row r="62" spans="1:17" x14ac:dyDescent="0.2">
      <c r="A62" s="264" t="s">
        <v>1280</v>
      </c>
      <c r="B62" s="218"/>
      <c r="C62" s="218"/>
      <c r="D62" s="218"/>
      <c r="E62" s="218"/>
      <c r="F62" s="218"/>
      <c r="G62" s="218"/>
      <c r="H62" s="218"/>
      <c r="I62" s="218"/>
      <c r="J62" s="129">
        <v>7057</v>
      </c>
      <c r="K62" s="130"/>
      <c r="L62" s="130"/>
      <c r="M62" s="130"/>
      <c r="N62" s="130"/>
      <c r="O62" s="130"/>
      <c r="P62" s="130"/>
      <c r="Q62" s="130"/>
    </row>
    <row r="63" spans="1:17" x14ac:dyDescent="0.2">
      <c r="A63" s="264" t="s">
        <v>8</v>
      </c>
      <c r="B63" s="218"/>
      <c r="C63" s="218"/>
      <c r="D63" s="218"/>
      <c r="E63" s="218"/>
      <c r="F63" s="218"/>
      <c r="G63" s="218"/>
      <c r="H63" s="218"/>
      <c r="I63" s="218"/>
      <c r="J63" s="129">
        <v>113932</v>
      </c>
      <c r="K63" s="130"/>
      <c r="L63" s="130"/>
      <c r="M63" s="130"/>
      <c r="N63" s="130"/>
      <c r="O63" s="130"/>
      <c r="P63" s="130"/>
      <c r="Q63" s="130"/>
    </row>
    <row r="64" spans="1:17" x14ac:dyDescent="0.2">
      <c r="A64" s="264" t="s">
        <v>27</v>
      </c>
      <c r="B64" s="218"/>
      <c r="C64" s="218"/>
      <c r="D64" s="218"/>
      <c r="E64" s="218"/>
      <c r="F64" s="218"/>
      <c r="G64" s="218"/>
      <c r="H64" s="218"/>
      <c r="I64" s="218"/>
      <c r="J64" s="130"/>
      <c r="K64" s="130"/>
      <c r="L64" s="130"/>
      <c r="M64" s="130"/>
      <c r="N64" s="130"/>
      <c r="O64" s="130"/>
      <c r="P64" s="130"/>
      <c r="Q64" s="130"/>
    </row>
    <row r="65" spans="1:17" x14ac:dyDescent="0.2">
      <c r="A65" s="264" t="s">
        <v>1281</v>
      </c>
      <c r="B65" s="218"/>
      <c r="C65" s="218"/>
      <c r="D65" s="218"/>
      <c r="E65" s="218"/>
      <c r="F65" s="218"/>
      <c r="G65" s="218"/>
      <c r="H65" s="218"/>
      <c r="I65" s="218"/>
      <c r="J65" s="129">
        <v>55</v>
      </c>
      <c r="K65" s="130"/>
      <c r="L65" s="130"/>
      <c r="M65" s="130"/>
      <c r="N65" s="130"/>
      <c r="O65" s="130"/>
      <c r="P65" s="130"/>
      <c r="Q65" s="130"/>
    </row>
    <row r="66" spans="1:17" x14ac:dyDescent="0.2">
      <c r="A66" s="264" t="s">
        <v>1282</v>
      </c>
      <c r="B66" s="218"/>
      <c r="C66" s="218"/>
      <c r="D66" s="218"/>
      <c r="E66" s="218"/>
      <c r="F66" s="218"/>
      <c r="G66" s="218"/>
      <c r="H66" s="218"/>
      <c r="I66" s="218"/>
      <c r="J66" s="129">
        <v>107</v>
      </c>
      <c r="K66" s="130"/>
      <c r="L66" s="130"/>
      <c r="M66" s="130"/>
      <c r="N66" s="130"/>
      <c r="O66" s="130"/>
      <c r="P66" s="130"/>
      <c r="Q66" s="130"/>
    </row>
    <row r="67" spans="1:17" x14ac:dyDescent="0.2">
      <c r="A67" s="264" t="s">
        <v>1283</v>
      </c>
      <c r="B67" s="218"/>
      <c r="C67" s="218"/>
      <c r="D67" s="218"/>
      <c r="E67" s="218"/>
      <c r="F67" s="218"/>
      <c r="G67" s="218"/>
      <c r="H67" s="218"/>
      <c r="I67" s="218"/>
      <c r="J67" s="129">
        <v>108337</v>
      </c>
      <c r="K67" s="130"/>
      <c r="L67" s="130"/>
      <c r="M67" s="130"/>
      <c r="N67" s="130"/>
      <c r="O67" s="130"/>
      <c r="P67" s="130"/>
      <c r="Q67" s="130"/>
    </row>
    <row r="68" spans="1:17" x14ac:dyDescent="0.2">
      <c r="A68" s="264" t="s">
        <v>1284</v>
      </c>
      <c r="B68" s="218"/>
      <c r="C68" s="218"/>
      <c r="D68" s="218"/>
      <c r="E68" s="218"/>
      <c r="F68" s="218"/>
      <c r="G68" s="218"/>
      <c r="H68" s="218"/>
      <c r="I68" s="218"/>
      <c r="J68" s="129">
        <v>82</v>
      </c>
      <c r="K68" s="130"/>
      <c r="L68" s="130"/>
      <c r="M68" s="130"/>
      <c r="N68" s="130"/>
      <c r="O68" s="130"/>
      <c r="P68" s="130"/>
      <c r="Q68" s="130"/>
    </row>
    <row r="69" spans="1:17" x14ac:dyDescent="0.2">
      <c r="A69" s="264" t="s">
        <v>1285</v>
      </c>
      <c r="B69" s="218"/>
      <c r="C69" s="218"/>
      <c r="D69" s="218"/>
      <c r="E69" s="218"/>
      <c r="F69" s="218"/>
      <c r="G69" s="218"/>
      <c r="H69" s="218"/>
      <c r="I69" s="218"/>
      <c r="J69" s="129">
        <v>629</v>
      </c>
      <c r="K69" s="130"/>
      <c r="L69" s="130"/>
      <c r="M69" s="130"/>
      <c r="N69" s="130"/>
      <c r="O69" s="130"/>
      <c r="P69" s="130"/>
      <c r="Q69" s="130"/>
    </row>
    <row r="70" spans="1:17" x14ac:dyDescent="0.2">
      <c r="A70" s="264" t="s">
        <v>1286</v>
      </c>
      <c r="B70" s="218"/>
      <c r="C70" s="218"/>
      <c r="D70" s="218"/>
      <c r="E70" s="218"/>
      <c r="F70" s="218"/>
      <c r="G70" s="218"/>
      <c r="H70" s="218"/>
      <c r="I70" s="218"/>
      <c r="J70" s="129">
        <v>4722</v>
      </c>
      <c r="K70" s="130"/>
      <c r="L70" s="130"/>
      <c r="M70" s="130"/>
      <c r="N70" s="130"/>
      <c r="O70" s="130"/>
      <c r="P70" s="130"/>
      <c r="Q70" s="130"/>
    </row>
    <row r="71" spans="1:17" x14ac:dyDescent="0.2">
      <c r="A71" s="265" t="s">
        <v>961</v>
      </c>
      <c r="B71" s="218"/>
      <c r="C71" s="218"/>
      <c r="D71" s="218"/>
      <c r="E71" s="218"/>
      <c r="F71" s="218"/>
      <c r="G71" s="218"/>
      <c r="H71" s="218"/>
      <c r="I71" s="218"/>
      <c r="J71" s="132">
        <v>894163</v>
      </c>
      <c r="K71" s="130"/>
      <c r="L71" s="130"/>
      <c r="M71" s="130"/>
      <c r="N71" s="130"/>
      <c r="O71" s="132">
        <v>10387.82</v>
      </c>
      <c r="P71" s="130"/>
      <c r="Q71" s="132">
        <v>705.6</v>
      </c>
    </row>
    <row r="72" spans="1:17" x14ac:dyDescent="0.2">
      <c r="A72" s="264" t="s">
        <v>120</v>
      </c>
      <c r="B72" s="218"/>
      <c r="C72" s="218"/>
      <c r="D72" s="218"/>
      <c r="E72" s="218"/>
      <c r="F72" s="218"/>
      <c r="G72" s="218"/>
      <c r="H72" s="218"/>
      <c r="I72" s="218"/>
      <c r="J72" s="129">
        <v>1491</v>
      </c>
      <c r="K72" s="130"/>
      <c r="L72" s="130"/>
      <c r="M72" s="130"/>
      <c r="N72" s="130"/>
      <c r="O72" s="129">
        <v>7.34</v>
      </c>
      <c r="P72" s="130"/>
      <c r="Q72" s="129">
        <v>7.13</v>
      </c>
    </row>
    <row r="73" spans="1:17" x14ac:dyDescent="0.2">
      <c r="A73" s="264" t="s">
        <v>121</v>
      </c>
      <c r="B73" s="218"/>
      <c r="C73" s="218"/>
      <c r="D73" s="218"/>
      <c r="E73" s="218"/>
      <c r="F73" s="218"/>
      <c r="G73" s="218"/>
      <c r="H73" s="218"/>
      <c r="I73" s="218"/>
      <c r="J73" s="129">
        <v>276</v>
      </c>
      <c r="K73" s="130"/>
      <c r="L73" s="130"/>
      <c r="M73" s="130"/>
      <c r="N73" s="130"/>
      <c r="O73" s="129">
        <v>10.61</v>
      </c>
      <c r="P73" s="130"/>
      <c r="Q73" s="130"/>
    </row>
    <row r="74" spans="1:17" x14ac:dyDescent="0.2">
      <c r="A74" s="264" t="s">
        <v>99</v>
      </c>
      <c r="B74" s="218"/>
      <c r="C74" s="218"/>
      <c r="D74" s="218"/>
      <c r="E74" s="218"/>
      <c r="F74" s="218"/>
      <c r="G74" s="218"/>
      <c r="H74" s="218"/>
      <c r="I74" s="218"/>
      <c r="J74" s="129">
        <v>964</v>
      </c>
      <c r="K74" s="130"/>
      <c r="L74" s="130"/>
      <c r="M74" s="130"/>
      <c r="N74" s="130"/>
      <c r="O74" s="130"/>
      <c r="P74" s="130"/>
      <c r="Q74" s="130"/>
    </row>
    <row r="75" spans="1:17" x14ac:dyDescent="0.2">
      <c r="A75" s="264" t="s">
        <v>98</v>
      </c>
      <c r="B75" s="218"/>
      <c r="C75" s="218"/>
      <c r="D75" s="218"/>
      <c r="E75" s="218"/>
      <c r="F75" s="218"/>
      <c r="G75" s="218"/>
      <c r="H75" s="218"/>
      <c r="I75" s="218"/>
      <c r="J75" s="129">
        <v>31819</v>
      </c>
      <c r="K75" s="130"/>
      <c r="L75" s="130"/>
      <c r="M75" s="130"/>
      <c r="N75" s="130"/>
      <c r="O75" s="129">
        <v>338.22</v>
      </c>
      <c r="P75" s="130"/>
      <c r="Q75" s="129">
        <v>22.24</v>
      </c>
    </row>
    <row r="76" spans="1:17" x14ac:dyDescent="0.2">
      <c r="A76" s="264" t="s">
        <v>142</v>
      </c>
      <c r="B76" s="218"/>
      <c r="C76" s="218"/>
      <c r="D76" s="218"/>
      <c r="E76" s="218"/>
      <c r="F76" s="218"/>
      <c r="G76" s="218"/>
      <c r="H76" s="218"/>
      <c r="I76" s="218"/>
      <c r="J76" s="129">
        <v>564144</v>
      </c>
      <c r="K76" s="130"/>
      <c r="L76" s="130"/>
      <c r="M76" s="130"/>
      <c r="N76" s="130"/>
      <c r="O76" s="129">
        <v>9980.19</v>
      </c>
      <c r="P76" s="130"/>
      <c r="Q76" s="129">
        <v>670.07</v>
      </c>
    </row>
    <row r="77" spans="1:17" x14ac:dyDescent="0.2">
      <c r="A77" s="264" t="s">
        <v>45</v>
      </c>
      <c r="B77" s="218"/>
      <c r="C77" s="218"/>
      <c r="D77" s="218"/>
      <c r="E77" s="218"/>
      <c r="F77" s="218"/>
      <c r="G77" s="218"/>
      <c r="H77" s="218"/>
      <c r="I77" s="218"/>
      <c r="J77" s="129">
        <v>245063</v>
      </c>
      <c r="K77" s="130"/>
      <c r="L77" s="130"/>
      <c r="M77" s="130"/>
      <c r="N77" s="130"/>
      <c r="O77" s="130"/>
      <c r="P77" s="130"/>
      <c r="Q77" s="130"/>
    </row>
    <row r="78" spans="1:17" x14ac:dyDescent="0.2">
      <c r="A78" s="264" t="s">
        <v>1287</v>
      </c>
      <c r="B78" s="218"/>
      <c r="C78" s="218"/>
      <c r="D78" s="218"/>
      <c r="E78" s="218"/>
      <c r="F78" s="218"/>
      <c r="G78" s="218"/>
      <c r="H78" s="218"/>
      <c r="I78" s="218"/>
      <c r="J78" s="129">
        <v>42094</v>
      </c>
      <c r="K78" s="130"/>
      <c r="L78" s="130"/>
      <c r="M78" s="130"/>
      <c r="N78" s="130"/>
      <c r="O78" s="130"/>
      <c r="P78" s="130"/>
      <c r="Q78" s="130"/>
    </row>
    <row r="79" spans="1:17" x14ac:dyDescent="0.2">
      <c r="A79" s="264" t="s">
        <v>95</v>
      </c>
      <c r="B79" s="218"/>
      <c r="C79" s="218"/>
      <c r="D79" s="218"/>
      <c r="E79" s="218"/>
      <c r="F79" s="218"/>
      <c r="G79" s="218"/>
      <c r="H79" s="218"/>
      <c r="I79" s="218"/>
      <c r="J79" s="129">
        <v>266</v>
      </c>
      <c r="K79" s="130"/>
      <c r="L79" s="130"/>
      <c r="M79" s="130"/>
      <c r="N79" s="130"/>
      <c r="O79" s="129">
        <v>7.08</v>
      </c>
      <c r="P79" s="130"/>
      <c r="Q79" s="129">
        <v>0.01</v>
      </c>
    </row>
    <row r="80" spans="1:17" x14ac:dyDescent="0.2">
      <c r="A80" s="264" t="s">
        <v>1288</v>
      </c>
      <c r="B80" s="218"/>
      <c r="C80" s="218"/>
      <c r="D80" s="218"/>
      <c r="E80" s="218"/>
      <c r="F80" s="218"/>
      <c r="G80" s="218"/>
      <c r="H80" s="218"/>
      <c r="I80" s="218"/>
      <c r="J80" s="129">
        <v>8046</v>
      </c>
      <c r="K80" s="130"/>
      <c r="L80" s="130"/>
      <c r="M80" s="130"/>
      <c r="N80" s="130"/>
      <c r="O80" s="129">
        <v>44.38</v>
      </c>
      <c r="P80" s="130"/>
      <c r="Q80" s="129">
        <v>6.15</v>
      </c>
    </row>
    <row r="81" spans="1:17" x14ac:dyDescent="0.2">
      <c r="A81" s="264" t="s">
        <v>9</v>
      </c>
      <c r="B81" s="218"/>
      <c r="C81" s="218"/>
      <c r="D81" s="218"/>
      <c r="E81" s="218"/>
      <c r="F81" s="218"/>
      <c r="G81" s="218"/>
      <c r="H81" s="218"/>
      <c r="I81" s="218"/>
      <c r="J81" s="129">
        <v>894163</v>
      </c>
      <c r="K81" s="130"/>
      <c r="L81" s="130"/>
      <c r="M81" s="130"/>
      <c r="N81" s="130"/>
      <c r="O81" s="129">
        <v>10387.82</v>
      </c>
      <c r="P81" s="130"/>
      <c r="Q81" s="129">
        <v>705.6</v>
      </c>
    </row>
    <row r="82" spans="1:17" x14ac:dyDescent="0.2">
      <c r="A82" s="264" t="s">
        <v>10</v>
      </c>
      <c r="B82" s="218"/>
      <c r="C82" s="218"/>
      <c r="D82" s="218"/>
      <c r="E82" s="218"/>
      <c r="F82" s="218"/>
      <c r="G82" s="218"/>
      <c r="H82" s="218"/>
      <c r="I82" s="218"/>
      <c r="J82" s="130"/>
      <c r="K82" s="130"/>
      <c r="L82" s="130"/>
      <c r="M82" s="130"/>
      <c r="N82" s="130"/>
      <c r="O82" s="130"/>
      <c r="P82" s="130"/>
      <c r="Q82" s="130"/>
    </row>
    <row r="83" spans="1:17" x14ac:dyDescent="0.2">
      <c r="A83" s="264" t="s">
        <v>11</v>
      </c>
      <c r="B83" s="218"/>
      <c r="C83" s="218"/>
      <c r="D83" s="218"/>
      <c r="E83" s="218"/>
      <c r="F83" s="218"/>
      <c r="G83" s="218"/>
      <c r="H83" s="218"/>
      <c r="I83" s="218"/>
      <c r="J83" s="129">
        <v>350430</v>
      </c>
      <c r="K83" s="130"/>
      <c r="L83" s="130"/>
      <c r="M83" s="130"/>
      <c r="N83" s="130"/>
      <c r="O83" s="130"/>
      <c r="P83" s="130"/>
      <c r="Q83" s="130"/>
    </row>
    <row r="84" spans="1:17" x14ac:dyDescent="0.2">
      <c r="A84" s="264" t="s">
        <v>12</v>
      </c>
      <c r="B84" s="218"/>
      <c r="C84" s="218"/>
      <c r="D84" s="218"/>
      <c r="E84" s="218"/>
      <c r="F84" s="218"/>
      <c r="G84" s="218"/>
      <c r="H84" s="218"/>
      <c r="I84" s="218"/>
      <c r="J84" s="129">
        <f>87022-M52</f>
        <v>73650</v>
      </c>
      <c r="K84" s="130"/>
      <c r="L84" s="130"/>
      <c r="M84" s="130"/>
      <c r="N84" s="130"/>
      <c r="O84" s="130"/>
      <c r="P84" s="130"/>
      <c r="Q84" s="130"/>
    </row>
    <row r="85" spans="1:17" x14ac:dyDescent="0.2">
      <c r="A85" s="264" t="s">
        <v>13</v>
      </c>
      <c r="B85" s="218"/>
      <c r="C85" s="218"/>
      <c r="D85" s="218"/>
      <c r="E85" s="218"/>
      <c r="F85" s="218"/>
      <c r="G85" s="218"/>
      <c r="H85" s="218"/>
      <c r="I85" s="218"/>
      <c r="J85" s="129">
        <v>172782</v>
      </c>
      <c r="K85" s="130"/>
      <c r="L85" s="130"/>
      <c r="M85" s="130"/>
      <c r="N85" s="130"/>
      <c r="O85" s="130"/>
      <c r="P85" s="130"/>
      <c r="Q85" s="130"/>
    </row>
    <row r="86" spans="1:17" x14ac:dyDescent="0.2">
      <c r="A86" s="264" t="s">
        <v>14</v>
      </c>
      <c r="B86" s="218"/>
      <c r="C86" s="218"/>
      <c r="D86" s="218"/>
      <c r="E86" s="218"/>
      <c r="F86" s="218"/>
      <c r="G86" s="218"/>
      <c r="H86" s="218"/>
      <c r="I86" s="218"/>
      <c r="J86" s="129">
        <v>183369</v>
      </c>
      <c r="K86" s="130"/>
      <c r="L86" s="130"/>
      <c r="M86" s="130"/>
      <c r="N86" s="130"/>
      <c r="O86" s="130"/>
      <c r="P86" s="130"/>
      <c r="Q86" s="130"/>
    </row>
    <row r="87" spans="1:17" x14ac:dyDescent="0.2">
      <c r="A87" s="264" t="s">
        <v>15</v>
      </c>
      <c r="B87" s="218"/>
      <c r="C87" s="218"/>
      <c r="D87" s="218"/>
      <c r="E87" s="218"/>
      <c r="F87" s="218"/>
      <c r="G87" s="218"/>
      <c r="H87" s="218"/>
      <c r="I87" s="218"/>
      <c r="J87" s="129">
        <v>113932</v>
      </c>
      <c r="K87" s="130"/>
      <c r="L87" s="130"/>
      <c r="M87" s="130"/>
      <c r="N87" s="130"/>
      <c r="O87" s="130"/>
      <c r="P87" s="130"/>
      <c r="Q87" s="130"/>
    </row>
    <row r="88" spans="1:17" x14ac:dyDescent="0.2">
      <c r="A88" s="265" t="s">
        <v>16</v>
      </c>
      <c r="B88" s="218"/>
      <c r="C88" s="218"/>
      <c r="D88" s="218"/>
      <c r="E88" s="218"/>
      <c r="F88" s="218"/>
      <c r="G88" s="218"/>
      <c r="H88" s="218"/>
      <c r="I88" s="218"/>
      <c r="J88" s="132">
        <v>894163</v>
      </c>
      <c r="K88" s="130"/>
      <c r="L88" s="130"/>
      <c r="M88" s="130"/>
      <c r="N88" s="130"/>
      <c r="O88" s="132">
        <v>10387.82</v>
      </c>
      <c r="P88" s="130"/>
      <c r="Q88" s="132">
        <v>705.6</v>
      </c>
    </row>
    <row r="89" spans="1:17" x14ac:dyDescent="0.2">
      <c r="A89" s="115"/>
      <c r="B89" s="116"/>
      <c r="C89" s="117"/>
      <c r="D89" s="118"/>
      <c r="E89" s="119"/>
      <c r="F89" s="140"/>
      <c r="G89" s="140"/>
      <c r="H89" s="140"/>
      <c r="I89" s="140"/>
      <c r="J89" s="140"/>
      <c r="K89" s="140"/>
      <c r="L89" s="140"/>
      <c r="M89" s="140"/>
      <c r="N89" s="140"/>
      <c r="O89" s="140"/>
      <c r="P89" s="140"/>
      <c r="Q89" s="140"/>
    </row>
    <row r="90" spans="1:17" x14ac:dyDescent="0.2">
      <c r="A90" s="163" t="s">
        <v>1289</v>
      </c>
      <c r="B90" s="163"/>
      <c r="C90" s="288" t="s">
        <v>1290</v>
      </c>
      <c r="D90" s="288"/>
      <c r="E90" s="288"/>
      <c r="F90" s="288"/>
      <c r="G90" s="288"/>
      <c r="H90" s="288"/>
      <c r="I90" s="288"/>
      <c r="J90" s="288"/>
      <c r="K90" s="288"/>
      <c r="L90" s="288"/>
      <c r="M90" s="288"/>
      <c r="N90" s="288"/>
      <c r="O90" s="288"/>
      <c r="P90" s="288"/>
      <c r="Q90" s="288"/>
    </row>
    <row r="91" spans="1:17" x14ac:dyDescent="0.2">
      <c r="A91" s="115"/>
      <c r="B91" s="116"/>
      <c r="C91" s="117"/>
      <c r="D91" s="118"/>
      <c r="E91" s="119"/>
      <c r="F91" s="140"/>
      <c r="G91" s="140"/>
      <c r="H91" s="140"/>
      <c r="I91" s="140"/>
      <c r="J91" s="140"/>
      <c r="K91" s="140"/>
      <c r="L91" s="140"/>
      <c r="M91" s="140"/>
      <c r="N91" s="140"/>
      <c r="O91" s="140"/>
      <c r="P91" s="140"/>
      <c r="Q91" s="140"/>
    </row>
    <row r="92" spans="1:17" x14ac:dyDescent="0.2">
      <c r="A92" s="181"/>
      <c r="B92" s="182" t="s">
        <v>1291</v>
      </c>
      <c r="C92" s="168"/>
      <c r="D92" s="168"/>
      <c r="E92" s="168"/>
      <c r="F92" s="168"/>
      <c r="G92" s="168"/>
      <c r="H92" s="168"/>
      <c r="I92" s="182" t="s">
        <v>1292</v>
      </c>
      <c r="J92" s="167"/>
      <c r="K92" s="167"/>
      <c r="L92" s="167"/>
      <c r="M92" s="167"/>
      <c r="N92" s="167"/>
      <c r="O92" s="167"/>
      <c r="P92" s="167"/>
      <c r="Q92" s="159"/>
    </row>
    <row r="93" spans="1:17" x14ac:dyDescent="0.2">
      <c r="A93" s="155"/>
      <c r="B93" s="167"/>
      <c r="C93" s="168"/>
      <c r="D93" s="169"/>
      <c r="E93" s="167"/>
      <c r="F93" s="167"/>
      <c r="G93" s="168"/>
      <c r="H93" s="159"/>
      <c r="I93" s="183" t="s">
        <v>1293</v>
      </c>
      <c r="J93" s="159"/>
      <c r="K93" s="159"/>
      <c r="L93" s="159"/>
      <c r="M93" s="159"/>
      <c r="N93" s="159"/>
      <c r="O93" s="159"/>
      <c r="P93" s="159"/>
      <c r="Q93" s="159"/>
    </row>
    <row r="94" spans="1:17" x14ac:dyDescent="0.2">
      <c r="A94" s="9"/>
      <c r="B94" s="184"/>
      <c r="C94" s="8"/>
      <c r="D94" s="7"/>
      <c r="E94" s="185"/>
      <c r="F94" s="166"/>
      <c r="G94" s="166"/>
      <c r="H94" s="166"/>
      <c r="I94" s="182" t="s">
        <v>1294</v>
      </c>
      <c r="J94" s="167"/>
      <c r="K94" s="167"/>
      <c r="L94" s="167"/>
      <c r="M94" s="167"/>
      <c r="N94" s="167"/>
      <c r="O94" s="167"/>
      <c r="P94" s="167"/>
      <c r="Q94" s="166"/>
    </row>
    <row r="95" spans="1:17" x14ac:dyDescent="0.2">
      <c r="A95" s="115"/>
      <c r="B95" s="116"/>
      <c r="C95" s="117"/>
      <c r="D95" s="118"/>
      <c r="E95" s="119"/>
      <c r="F95" s="140"/>
      <c r="G95" s="140"/>
      <c r="H95" s="140"/>
      <c r="I95" s="140"/>
      <c r="J95" s="140"/>
      <c r="K95" s="140"/>
      <c r="L95" s="140"/>
      <c r="M95" s="140"/>
      <c r="N95" s="140"/>
      <c r="O95" s="140"/>
      <c r="P95" s="140"/>
      <c r="Q95" s="140"/>
    </row>
    <row r="96" spans="1:17" x14ac:dyDescent="0.2">
      <c r="A96" s="115"/>
      <c r="B96" s="116"/>
      <c r="C96" s="117"/>
      <c r="D96" s="118"/>
      <c r="E96" s="119"/>
      <c r="F96" s="120"/>
      <c r="G96" s="120"/>
      <c r="H96" s="120"/>
      <c r="I96" s="120"/>
      <c r="J96" s="120"/>
      <c r="K96" s="120"/>
      <c r="L96" s="120"/>
      <c r="M96" s="120"/>
      <c r="N96" s="120"/>
      <c r="O96" s="120"/>
      <c r="P96" s="120"/>
      <c r="Q96" s="120"/>
    </row>
  </sheetData>
  <mergeCells count="64">
    <mergeCell ref="A88:I88"/>
    <mergeCell ref="C90:Q90"/>
    <mergeCell ref="A82:I82"/>
    <mergeCell ref="A83:I83"/>
    <mergeCell ref="A84:I84"/>
    <mergeCell ref="A85:I85"/>
    <mergeCell ref="A86:I86"/>
    <mergeCell ref="A87:I87"/>
    <mergeCell ref="A81:I81"/>
    <mergeCell ref="A70:I70"/>
    <mergeCell ref="A71:I71"/>
    <mergeCell ref="A72:I72"/>
    <mergeCell ref="A73:I73"/>
    <mergeCell ref="A74:I74"/>
    <mergeCell ref="A75:I75"/>
    <mergeCell ref="A76:I76"/>
    <mergeCell ref="A77:I77"/>
    <mergeCell ref="A78:I78"/>
    <mergeCell ref="A79:I79"/>
    <mergeCell ref="A80:I80"/>
    <mergeCell ref="A69:I69"/>
    <mergeCell ref="A58:I58"/>
    <mergeCell ref="A59:I59"/>
    <mergeCell ref="A60:I60"/>
    <mergeCell ref="A61:I61"/>
    <mergeCell ref="A62:I62"/>
    <mergeCell ref="A63:I63"/>
    <mergeCell ref="A64:I64"/>
    <mergeCell ref="A65:I65"/>
    <mergeCell ref="A66:I66"/>
    <mergeCell ref="A67:I67"/>
    <mergeCell ref="A68:I68"/>
    <mergeCell ref="A57:I57"/>
    <mergeCell ref="A23:Q23"/>
    <mergeCell ref="A24:Q24"/>
    <mergeCell ref="A38:Q38"/>
    <mergeCell ref="A49:I49"/>
    <mergeCell ref="A50:Q50"/>
    <mergeCell ref="A51:I51"/>
    <mergeCell ref="A52:I52"/>
    <mergeCell ref="A53:I53"/>
    <mergeCell ref="A54:I54"/>
    <mergeCell ref="A55:I55"/>
    <mergeCell ref="A56:I56"/>
    <mergeCell ref="Q19:Q21"/>
    <mergeCell ref="F20:F21"/>
    <mergeCell ref="G20:I20"/>
    <mergeCell ref="J20:J21"/>
    <mergeCell ref="K20:M20"/>
    <mergeCell ref="F19:I19"/>
    <mergeCell ref="J19:M19"/>
    <mergeCell ref="N19:N21"/>
    <mergeCell ref="O19:O21"/>
    <mergeCell ref="P19:P21"/>
    <mergeCell ref="E1:J1"/>
    <mergeCell ref="J13:K13"/>
    <mergeCell ref="J14:K14"/>
    <mergeCell ref="J15:K15"/>
    <mergeCell ref="J16:K16"/>
    <mergeCell ref="A19:A21"/>
    <mergeCell ref="B19:B21"/>
    <mergeCell ref="C19:C21"/>
    <mergeCell ref="D19:D21"/>
    <mergeCell ref="E19:E2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78"/>
  <sheetViews>
    <sheetView workbookViewId="0">
      <selection activeCell="D8" sqref="D8"/>
    </sheetView>
  </sheetViews>
  <sheetFormatPr defaultRowHeight="12.75" x14ac:dyDescent="0.2"/>
  <cols>
    <col min="3" max="3" width="33.42578125" customWidth="1"/>
  </cols>
  <sheetData>
    <row r="1" spans="1:17" x14ac:dyDescent="0.2">
      <c r="A1" s="152" t="s">
        <v>306</v>
      </c>
      <c r="B1" s="156"/>
      <c r="C1" s="170"/>
      <c r="D1" s="169"/>
      <c r="E1" s="285" t="s">
        <v>21</v>
      </c>
      <c r="F1" s="286"/>
      <c r="G1" s="286"/>
      <c r="H1" s="286"/>
      <c r="I1" s="286"/>
      <c r="J1" s="286"/>
      <c r="K1" s="159"/>
      <c r="L1" s="159"/>
      <c r="M1" s="152" t="s">
        <v>308</v>
      </c>
      <c r="N1" s="42"/>
      <c r="O1" s="42"/>
      <c r="P1" s="42"/>
    </row>
    <row r="2" spans="1:17" x14ac:dyDescent="0.2">
      <c r="A2" s="167"/>
      <c r="B2" s="156"/>
      <c r="C2" s="170"/>
      <c r="D2" s="169"/>
      <c r="E2" s="171"/>
      <c r="F2" s="171"/>
      <c r="G2" s="6" t="s">
        <v>2</v>
      </c>
      <c r="H2" s="172"/>
      <c r="I2" s="173"/>
      <c r="J2" s="159"/>
      <c r="K2" s="159"/>
      <c r="L2" s="159"/>
      <c r="M2" s="2" t="s">
        <v>1223</v>
      </c>
      <c r="N2" s="42"/>
      <c r="O2" s="42"/>
      <c r="P2" s="42"/>
    </row>
    <row r="3" spans="1:17" x14ac:dyDescent="0.2">
      <c r="A3" s="167" t="s">
        <v>1224</v>
      </c>
      <c r="B3" s="156"/>
      <c r="C3" s="170"/>
      <c r="D3" s="169"/>
      <c r="E3" s="159"/>
      <c r="F3" s="159"/>
      <c r="G3" s="159"/>
      <c r="H3" s="159"/>
      <c r="I3" s="159"/>
      <c r="J3" s="159"/>
      <c r="K3" s="159"/>
      <c r="L3" s="159"/>
      <c r="M3" s="2" t="s">
        <v>1225</v>
      </c>
      <c r="N3" s="42"/>
      <c r="O3" s="42"/>
      <c r="P3" s="42"/>
    </row>
    <row r="4" spans="1:17" x14ac:dyDescent="0.2">
      <c r="A4" s="2" t="s">
        <v>1226</v>
      </c>
      <c r="B4" s="156"/>
      <c r="C4" s="170"/>
      <c r="D4" s="169"/>
      <c r="E4" s="159"/>
      <c r="F4" s="159"/>
      <c r="G4" s="52" t="s">
        <v>1296</v>
      </c>
      <c r="H4" s="174"/>
      <c r="I4" s="159"/>
      <c r="J4" s="159"/>
      <c r="K4" s="159"/>
      <c r="L4" s="159"/>
      <c r="M4" s="50"/>
      <c r="N4" s="50"/>
      <c r="O4" s="175"/>
      <c r="P4" s="42"/>
    </row>
    <row r="5" spans="1:17" x14ac:dyDescent="0.2">
      <c r="A5" s="155"/>
      <c r="B5" s="156"/>
      <c r="C5" s="169"/>
      <c r="D5" s="176"/>
      <c r="E5" s="159"/>
      <c r="F5" s="159"/>
      <c r="G5" s="155" t="s">
        <v>37</v>
      </c>
      <c r="H5" s="155"/>
      <c r="I5" s="155"/>
      <c r="J5" s="159"/>
      <c r="K5" s="159"/>
      <c r="L5" s="159"/>
      <c r="M5" s="2" t="s">
        <v>314</v>
      </c>
      <c r="N5" s="42"/>
      <c r="O5" s="42"/>
      <c r="P5" s="42"/>
      <c r="Q5" s="1"/>
    </row>
    <row r="6" spans="1:17" x14ac:dyDescent="0.2">
      <c r="A6" s="99"/>
      <c r="B6" s="100"/>
      <c r="C6" s="111"/>
      <c r="D6" s="101"/>
      <c r="E6" s="92"/>
      <c r="F6" s="91"/>
      <c r="G6" s="91"/>
      <c r="H6" s="91"/>
      <c r="I6" s="91"/>
      <c r="J6" s="91"/>
      <c r="K6" s="91"/>
      <c r="L6" s="91"/>
      <c r="M6" s="91"/>
      <c r="N6" s="91"/>
      <c r="O6" s="91"/>
      <c r="P6" s="91"/>
      <c r="Q6" s="91"/>
    </row>
    <row r="7" spans="1:17" x14ac:dyDescent="0.2">
      <c r="A7" s="99"/>
      <c r="B7" s="100"/>
      <c r="C7" s="103" t="s">
        <v>3</v>
      </c>
      <c r="D7" s="177" t="s">
        <v>1297</v>
      </c>
      <c r="E7" s="104"/>
      <c r="F7" s="105"/>
      <c r="G7" s="105"/>
      <c r="H7" s="106"/>
      <c r="I7" s="105"/>
      <c r="J7" s="105"/>
      <c r="K7" s="105"/>
      <c r="L7" s="105"/>
      <c r="M7" s="91"/>
      <c r="N7" s="91"/>
      <c r="O7" s="91"/>
      <c r="P7" s="91"/>
      <c r="Q7" s="91"/>
    </row>
    <row r="8" spans="1:17" x14ac:dyDescent="0.2">
      <c r="A8" s="99"/>
      <c r="B8" s="100"/>
      <c r="C8" s="103"/>
      <c r="D8" s="186" t="s">
        <v>1298</v>
      </c>
      <c r="E8" s="187"/>
      <c r="F8" s="188"/>
      <c r="G8" s="188"/>
      <c r="H8" s="189"/>
      <c r="I8" s="188"/>
      <c r="J8" s="188"/>
      <c r="K8" s="188"/>
      <c r="L8" s="188"/>
      <c r="M8" s="91"/>
      <c r="N8" s="91"/>
      <c r="O8" s="91"/>
      <c r="P8" s="91"/>
      <c r="Q8" s="91"/>
    </row>
    <row r="9" spans="1:17" x14ac:dyDescent="0.2">
      <c r="A9" s="99"/>
      <c r="B9" s="100"/>
      <c r="C9" s="111"/>
      <c r="D9" s="101"/>
      <c r="E9" s="96"/>
      <c r="F9" s="107"/>
      <c r="G9" s="107"/>
      <c r="H9" s="108" t="s">
        <v>31</v>
      </c>
      <c r="I9" s="108"/>
      <c r="J9" s="107"/>
      <c r="K9" s="107"/>
      <c r="L9" s="91"/>
      <c r="M9" s="91"/>
      <c r="N9" s="91"/>
      <c r="O9" s="91"/>
      <c r="P9" s="91"/>
      <c r="Q9" s="91"/>
    </row>
    <row r="10" spans="1:17" x14ac:dyDescent="0.2">
      <c r="A10" s="99"/>
      <c r="B10" s="100"/>
      <c r="C10" s="111"/>
      <c r="D10" s="101"/>
      <c r="E10" s="92"/>
      <c r="F10" s="91"/>
      <c r="G10" s="91"/>
      <c r="H10" s="91"/>
      <c r="I10" s="91"/>
      <c r="J10" s="91"/>
      <c r="K10" s="91"/>
      <c r="L10" s="91"/>
      <c r="M10" s="91"/>
      <c r="N10" s="91"/>
      <c r="O10" s="91"/>
      <c r="P10" s="91"/>
      <c r="Q10" s="91"/>
    </row>
    <row r="11" spans="1:17" x14ac:dyDescent="0.2">
      <c r="A11" s="99"/>
      <c r="B11" s="100"/>
      <c r="C11" s="111"/>
      <c r="D11" s="112" t="s">
        <v>1299</v>
      </c>
      <c r="E11" s="99"/>
      <c r="F11" s="91"/>
      <c r="G11" s="91"/>
      <c r="H11" s="91"/>
      <c r="I11" s="112"/>
      <c r="J11" s="112"/>
      <c r="K11" s="91"/>
      <c r="L11" s="91"/>
      <c r="M11" s="91"/>
      <c r="N11" s="91"/>
      <c r="O11" s="91"/>
      <c r="P11" s="91"/>
      <c r="Q11" s="91"/>
    </row>
    <row r="12" spans="1:17" x14ac:dyDescent="0.2">
      <c r="A12" s="99"/>
      <c r="B12" s="100"/>
      <c r="C12" s="111"/>
      <c r="D12" s="112" t="s">
        <v>43</v>
      </c>
      <c r="E12" s="99"/>
      <c r="F12" s="91"/>
      <c r="G12" s="91"/>
      <c r="H12" s="91"/>
      <c r="I12" s="112"/>
      <c r="J12" s="279" t="s">
        <v>1300</v>
      </c>
      <c r="K12" s="220"/>
      <c r="L12" s="114" t="s">
        <v>30</v>
      </c>
      <c r="M12" s="91"/>
      <c r="N12" s="91"/>
      <c r="O12" s="91"/>
      <c r="P12" s="91"/>
      <c r="Q12" s="91"/>
    </row>
    <row r="13" spans="1:17" x14ac:dyDescent="0.2">
      <c r="A13" s="99"/>
      <c r="B13" s="100"/>
      <c r="C13" s="111"/>
      <c r="D13" s="112" t="s">
        <v>84</v>
      </c>
      <c r="E13" s="99"/>
      <c r="F13" s="91"/>
      <c r="G13" s="91"/>
      <c r="H13" s="91"/>
      <c r="I13" s="112"/>
      <c r="J13" s="279" t="s">
        <v>1301</v>
      </c>
      <c r="K13" s="220"/>
      <c r="L13" s="114" t="s">
        <v>30</v>
      </c>
      <c r="M13" s="91"/>
      <c r="N13" s="91"/>
      <c r="O13" s="91"/>
      <c r="P13" s="91"/>
      <c r="Q13" s="91"/>
    </row>
    <row r="14" spans="1:17" x14ac:dyDescent="0.2">
      <c r="A14" s="99"/>
      <c r="B14" s="100"/>
      <c r="C14" s="111"/>
      <c r="D14" s="112" t="s">
        <v>17</v>
      </c>
      <c r="E14" s="99"/>
      <c r="F14" s="91"/>
      <c r="G14" s="91"/>
      <c r="H14" s="91"/>
      <c r="I14" s="112"/>
      <c r="J14" s="279" t="s">
        <v>1302</v>
      </c>
      <c r="K14" s="220"/>
      <c r="L14" s="114" t="s">
        <v>18</v>
      </c>
      <c r="M14" s="91"/>
      <c r="N14" s="91"/>
      <c r="O14" s="91"/>
      <c r="P14" s="91"/>
      <c r="Q14" s="91"/>
    </row>
    <row r="15" spans="1:17" x14ac:dyDescent="0.2">
      <c r="A15" s="155"/>
      <c r="B15" s="156"/>
      <c r="C15" s="170"/>
      <c r="D15" s="47" t="s">
        <v>1234</v>
      </c>
      <c r="E15" s="155"/>
      <c r="F15" s="159"/>
      <c r="G15" s="159"/>
      <c r="H15" s="159"/>
      <c r="I15" s="178"/>
      <c r="J15" s="287">
        <f>J67/1000</f>
        <v>5.2220000000000004</v>
      </c>
      <c r="K15" s="287"/>
      <c r="L15" s="167" t="s">
        <v>1235</v>
      </c>
      <c r="M15" s="159"/>
      <c r="N15" s="160"/>
      <c r="O15" s="179"/>
      <c r="P15" s="162"/>
      <c r="Q15" s="180"/>
    </row>
    <row r="16" spans="1:17" x14ac:dyDescent="0.2">
      <c r="A16" s="155"/>
      <c r="B16" s="156"/>
      <c r="C16" s="157"/>
      <c r="D16" s="163" t="s">
        <v>323</v>
      </c>
      <c r="E16" s="47"/>
      <c r="F16" s="47"/>
      <c r="G16" s="47"/>
      <c r="H16" s="47"/>
      <c r="I16" s="47"/>
      <c r="J16" s="47"/>
      <c r="K16" s="47"/>
      <c r="L16" s="47"/>
      <c r="M16" s="159"/>
      <c r="N16" s="160"/>
      <c r="O16" s="179"/>
      <c r="P16" s="162"/>
    </row>
    <row r="17" spans="1:17" x14ac:dyDescent="0.2">
      <c r="A17" s="115"/>
      <c r="B17" s="116"/>
      <c r="C17" s="117"/>
      <c r="D17" s="118"/>
      <c r="E17" s="119"/>
      <c r="F17" s="120"/>
      <c r="G17" s="120"/>
      <c r="H17" s="120"/>
      <c r="I17" s="120"/>
      <c r="J17" s="120"/>
      <c r="K17" s="120"/>
      <c r="L17" s="120"/>
      <c r="M17" s="120"/>
      <c r="N17" s="120"/>
      <c r="O17" s="120"/>
      <c r="P17" s="120"/>
      <c r="Q17" s="120"/>
    </row>
    <row r="18" spans="1:17" x14ac:dyDescent="0.2">
      <c r="A18" s="270" t="s">
        <v>4</v>
      </c>
      <c r="B18" s="273" t="s">
        <v>87</v>
      </c>
      <c r="C18" s="270" t="s">
        <v>83</v>
      </c>
      <c r="D18" s="270" t="s">
        <v>82</v>
      </c>
      <c r="E18" s="270" t="s">
        <v>81</v>
      </c>
      <c r="F18" s="270" t="s">
        <v>29</v>
      </c>
      <c r="G18" s="271"/>
      <c r="H18" s="271"/>
      <c r="I18" s="271"/>
      <c r="J18" s="270" t="s">
        <v>28</v>
      </c>
      <c r="K18" s="271"/>
      <c r="L18" s="271"/>
      <c r="M18" s="271"/>
      <c r="N18" s="270" t="s">
        <v>80</v>
      </c>
      <c r="O18" s="270" t="s">
        <v>79</v>
      </c>
      <c r="P18" s="270" t="s">
        <v>88</v>
      </c>
      <c r="Q18" s="270" t="s">
        <v>89</v>
      </c>
    </row>
    <row r="19" spans="1:17" x14ac:dyDescent="0.2">
      <c r="A19" s="271"/>
      <c r="B19" s="274"/>
      <c r="C19" s="275"/>
      <c r="D19" s="270"/>
      <c r="E19" s="271"/>
      <c r="F19" s="270" t="s">
        <v>5</v>
      </c>
      <c r="G19" s="270" t="s">
        <v>78</v>
      </c>
      <c r="H19" s="271"/>
      <c r="I19" s="271"/>
      <c r="J19" s="270" t="s">
        <v>5</v>
      </c>
      <c r="K19" s="270" t="s">
        <v>78</v>
      </c>
      <c r="L19" s="271"/>
      <c r="M19" s="271"/>
      <c r="N19" s="270"/>
      <c r="O19" s="270"/>
      <c r="P19" s="270"/>
      <c r="Q19" s="270"/>
    </row>
    <row r="20" spans="1:17" x14ac:dyDescent="0.2">
      <c r="A20" s="271"/>
      <c r="B20" s="274"/>
      <c r="C20" s="275"/>
      <c r="D20" s="270"/>
      <c r="E20" s="271"/>
      <c r="F20" s="271"/>
      <c r="G20" s="121" t="s">
        <v>77</v>
      </c>
      <c r="H20" s="121" t="s">
        <v>76</v>
      </c>
      <c r="I20" s="121" t="s">
        <v>75</v>
      </c>
      <c r="J20" s="271"/>
      <c r="K20" s="121" t="s">
        <v>77</v>
      </c>
      <c r="L20" s="121" t="s">
        <v>76</v>
      </c>
      <c r="M20" s="121" t="s">
        <v>75</v>
      </c>
      <c r="N20" s="270"/>
      <c r="O20" s="270"/>
      <c r="P20" s="270"/>
      <c r="Q20" s="270"/>
    </row>
    <row r="21" spans="1:17" x14ac:dyDescent="0.2">
      <c r="A21" s="122">
        <v>1</v>
      </c>
      <c r="B21" s="123">
        <v>2</v>
      </c>
      <c r="C21" s="121">
        <v>3</v>
      </c>
      <c r="D21" s="121">
        <v>4</v>
      </c>
      <c r="E21" s="122">
        <v>5</v>
      </c>
      <c r="F21" s="124">
        <v>6</v>
      </c>
      <c r="G21" s="124">
        <v>7</v>
      </c>
      <c r="H21" s="124">
        <v>8</v>
      </c>
      <c r="I21" s="124">
        <v>9</v>
      </c>
      <c r="J21" s="124">
        <v>10</v>
      </c>
      <c r="K21" s="124">
        <v>11</v>
      </c>
      <c r="L21" s="124">
        <v>12</v>
      </c>
      <c r="M21" s="124">
        <v>13</v>
      </c>
      <c r="N21" s="124">
        <v>14</v>
      </c>
      <c r="O21" s="124">
        <v>15</v>
      </c>
      <c r="P21" s="124">
        <v>16</v>
      </c>
      <c r="Q21" s="124">
        <v>17</v>
      </c>
    </row>
    <row r="22" spans="1:17" x14ac:dyDescent="0.2">
      <c r="A22" s="266" t="s">
        <v>100</v>
      </c>
      <c r="B22" s="218"/>
      <c r="C22" s="218"/>
      <c r="D22" s="218"/>
      <c r="E22" s="218"/>
      <c r="F22" s="218"/>
      <c r="G22" s="218"/>
      <c r="H22" s="218"/>
      <c r="I22" s="218"/>
      <c r="J22" s="218"/>
      <c r="K22" s="218"/>
      <c r="L22" s="218"/>
      <c r="M22" s="218"/>
      <c r="N22" s="218"/>
      <c r="O22" s="218"/>
      <c r="P22" s="218"/>
      <c r="Q22" s="218"/>
    </row>
    <row r="23" spans="1:17" ht="79.5" x14ac:dyDescent="0.2">
      <c r="A23" s="122">
        <v>1</v>
      </c>
      <c r="B23" s="125" t="s">
        <v>1303</v>
      </c>
      <c r="C23" s="139" t="s">
        <v>1304</v>
      </c>
      <c r="D23" s="127" t="s">
        <v>1305</v>
      </c>
      <c r="E23" s="128">
        <v>2.5000000000000001E-2</v>
      </c>
      <c r="F23" s="129">
        <v>18314.09</v>
      </c>
      <c r="G23" s="129">
        <v>5944.32</v>
      </c>
      <c r="H23" s="129">
        <v>11228.22</v>
      </c>
      <c r="I23" s="129">
        <v>1204.73</v>
      </c>
      <c r="J23" s="130">
        <v>458</v>
      </c>
      <c r="K23" s="130">
        <v>149</v>
      </c>
      <c r="L23" s="130">
        <v>281</v>
      </c>
      <c r="M23" s="130">
        <v>30</v>
      </c>
      <c r="N23" s="130">
        <v>432</v>
      </c>
      <c r="O23" s="130">
        <v>10.8</v>
      </c>
      <c r="P23" s="130">
        <v>71.709999999999994</v>
      </c>
      <c r="Q23" s="130">
        <v>1.79</v>
      </c>
    </row>
    <row r="24" spans="1:17" ht="60" x14ac:dyDescent="0.2">
      <c r="A24" s="133" t="s">
        <v>350</v>
      </c>
      <c r="B24" s="134" t="s">
        <v>1306</v>
      </c>
      <c r="C24" s="135" t="s">
        <v>1307</v>
      </c>
      <c r="D24" s="133" t="s">
        <v>102</v>
      </c>
      <c r="E24" s="136" t="s">
        <v>1308</v>
      </c>
      <c r="F24" s="137">
        <v>46.39</v>
      </c>
      <c r="G24" s="130"/>
      <c r="H24" s="130"/>
      <c r="I24" s="130"/>
      <c r="J24" s="138">
        <v>1171.3499999999999</v>
      </c>
      <c r="K24" s="130"/>
      <c r="L24" s="130"/>
      <c r="M24" s="130"/>
      <c r="N24" s="130"/>
      <c r="O24" s="130"/>
      <c r="P24" s="130"/>
      <c r="Q24" s="130"/>
    </row>
    <row r="25" spans="1:17" ht="24" x14ac:dyDescent="0.2">
      <c r="A25" s="133" t="s">
        <v>350</v>
      </c>
      <c r="B25" s="134" t="s">
        <v>1309</v>
      </c>
      <c r="C25" s="135" t="s">
        <v>1310</v>
      </c>
      <c r="D25" s="133" t="s">
        <v>92</v>
      </c>
      <c r="E25" s="136" t="s">
        <v>1311</v>
      </c>
      <c r="F25" s="137">
        <v>12993</v>
      </c>
      <c r="G25" s="130"/>
      <c r="H25" s="130"/>
      <c r="I25" s="130"/>
      <c r="J25" s="138">
        <v>94.85</v>
      </c>
      <c r="K25" s="130"/>
      <c r="L25" s="130"/>
      <c r="M25" s="130"/>
      <c r="N25" s="130"/>
      <c r="O25" s="130"/>
      <c r="P25" s="130"/>
      <c r="Q25" s="130"/>
    </row>
    <row r="26" spans="1:17" ht="72" x14ac:dyDescent="0.2">
      <c r="A26" s="122">
        <v>2</v>
      </c>
      <c r="B26" s="125" t="s">
        <v>1312</v>
      </c>
      <c r="C26" s="139" t="s">
        <v>1313</v>
      </c>
      <c r="D26" s="127" t="s">
        <v>102</v>
      </c>
      <c r="E26" s="131">
        <v>25.25</v>
      </c>
      <c r="F26" s="129">
        <v>28.02</v>
      </c>
      <c r="G26" s="130"/>
      <c r="H26" s="130"/>
      <c r="I26" s="130"/>
      <c r="J26" s="130">
        <v>708</v>
      </c>
      <c r="K26" s="130"/>
      <c r="L26" s="130"/>
      <c r="M26" s="130"/>
      <c r="N26" s="130"/>
      <c r="O26" s="130"/>
      <c r="P26" s="130"/>
      <c r="Q26" s="130"/>
    </row>
    <row r="27" spans="1:17" ht="24" x14ac:dyDescent="0.2">
      <c r="A27" s="122">
        <v>3</v>
      </c>
      <c r="B27" s="125" t="s">
        <v>1314</v>
      </c>
      <c r="C27" s="139" t="s">
        <v>1310</v>
      </c>
      <c r="D27" s="127" t="s">
        <v>92</v>
      </c>
      <c r="E27" s="128">
        <v>1.0999999999999999E-2</v>
      </c>
      <c r="F27" s="129">
        <v>12993</v>
      </c>
      <c r="G27" s="130"/>
      <c r="H27" s="130"/>
      <c r="I27" s="130"/>
      <c r="J27" s="130">
        <v>143</v>
      </c>
      <c r="K27" s="130"/>
      <c r="L27" s="130"/>
      <c r="M27" s="130"/>
      <c r="N27" s="130"/>
      <c r="O27" s="130"/>
      <c r="P27" s="130"/>
      <c r="Q27" s="130"/>
    </row>
    <row r="28" spans="1:17" ht="36" x14ac:dyDescent="0.2">
      <c r="A28" s="122">
        <v>4</v>
      </c>
      <c r="B28" s="125" t="s">
        <v>137</v>
      </c>
      <c r="C28" s="139" t="s">
        <v>232</v>
      </c>
      <c r="D28" s="127" t="s">
        <v>91</v>
      </c>
      <c r="E28" s="128">
        <v>5.2999999999999999E-2</v>
      </c>
      <c r="F28" s="129">
        <v>417.46</v>
      </c>
      <c r="G28" s="129">
        <v>79.650000000000006</v>
      </c>
      <c r="H28" s="129">
        <v>10.15</v>
      </c>
      <c r="I28" s="129">
        <v>0.16</v>
      </c>
      <c r="J28" s="130">
        <v>22</v>
      </c>
      <c r="K28" s="130">
        <v>4</v>
      </c>
      <c r="L28" s="130">
        <v>1</v>
      </c>
      <c r="M28" s="130"/>
      <c r="N28" s="130">
        <v>5.31</v>
      </c>
      <c r="O28" s="130">
        <v>0.28000000000000003</v>
      </c>
      <c r="P28" s="130">
        <v>0.01</v>
      </c>
      <c r="Q28" s="130"/>
    </row>
    <row r="29" spans="1:17" ht="55.5" x14ac:dyDescent="0.2">
      <c r="A29" s="122">
        <v>5</v>
      </c>
      <c r="B29" s="125" t="s">
        <v>93</v>
      </c>
      <c r="C29" s="139" t="s">
        <v>1315</v>
      </c>
      <c r="D29" s="127" t="s">
        <v>91</v>
      </c>
      <c r="E29" s="128">
        <v>5.2999999999999999E-2</v>
      </c>
      <c r="F29" s="129">
        <v>1261.82</v>
      </c>
      <c r="G29" s="129">
        <v>97.9</v>
      </c>
      <c r="H29" s="129">
        <v>13.36</v>
      </c>
      <c r="I29" s="129">
        <v>0.32</v>
      </c>
      <c r="J29" s="130">
        <v>67</v>
      </c>
      <c r="K29" s="130">
        <v>5</v>
      </c>
      <c r="L29" s="130">
        <v>1</v>
      </c>
      <c r="M29" s="130"/>
      <c r="N29" s="130">
        <v>7.66</v>
      </c>
      <c r="O29" s="130">
        <v>0.41</v>
      </c>
      <c r="P29" s="130">
        <v>0.02</v>
      </c>
      <c r="Q29" s="130"/>
    </row>
    <row r="30" spans="1:17" ht="45.75" x14ac:dyDescent="0.2">
      <c r="A30" s="122">
        <v>6</v>
      </c>
      <c r="B30" s="125" t="s">
        <v>1316</v>
      </c>
      <c r="C30" s="139" t="s">
        <v>1317</v>
      </c>
      <c r="D30" s="127" t="s">
        <v>126</v>
      </c>
      <c r="E30" s="128">
        <v>0.33900000000000002</v>
      </c>
      <c r="F30" s="129">
        <v>1140.9000000000001</v>
      </c>
      <c r="G30" s="129">
        <v>243.27</v>
      </c>
      <c r="H30" s="129">
        <v>46.57</v>
      </c>
      <c r="I30" s="130"/>
      <c r="J30" s="130">
        <v>387</v>
      </c>
      <c r="K30" s="130">
        <v>82</v>
      </c>
      <c r="L30" s="130">
        <v>16</v>
      </c>
      <c r="M30" s="130"/>
      <c r="N30" s="130">
        <v>18.8</v>
      </c>
      <c r="O30" s="130">
        <v>6.37</v>
      </c>
      <c r="P30" s="130"/>
      <c r="Q30" s="130"/>
    </row>
    <row r="31" spans="1:17" ht="48" x14ac:dyDescent="0.2">
      <c r="A31" s="133" t="s">
        <v>350</v>
      </c>
      <c r="B31" s="134" t="s">
        <v>1318</v>
      </c>
      <c r="C31" s="135" t="s">
        <v>1319</v>
      </c>
      <c r="D31" s="133" t="s">
        <v>103</v>
      </c>
      <c r="E31" s="136" t="s">
        <v>1320</v>
      </c>
      <c r="F31" s="137">
        <v>1248.9100000000001</v>
      </c>
      <c r="G31" s="130"/>
      <c r="H31" s="130"/>
      <c r="I31" s="130"/>
      <c r="J31" s="138">
        <v>436.87</v>
      </c>
      <c r="K31" s="130"/>
      <c r="L31" s="130"/>
      <c r="M31" s="130"/>
      <c r="N31" s="130"/>
      <c r="O31" s="130"/>
      <c r="P31" s="130"/>
      <c r="Q31" s="130"/>
    </row>
    <row r="32" spans="1:17" ht="48" x14ac:dyDescent="0.2">
      <c r="A32" s="122">
        <v>7</v>
      </c>
      <c r="B32" s="125" t="s">
        <v>1321</v>
      </c>
      <c r="C32" s="139" t="s">
        <v>1322</v>
      </c>
      <c r="D32" s="127" t="s">
        <v>102</v>
      </c>
      <c r="E32" s="131">
        <v>24.24</v>
      </c>
      <c r="F32" s="129">
        <v>116.62</v>
      </c>
      <c r="G32" s="130"/>
      <c r="H32" s="130"/>
      <c r="I32" s="130"/>
      <c r="J32" s="130">
        <v>2827</v>
      </c>
      <c r="K32" s="130"/>
      <c r="L32" s="130"/>
      <c r="M32" s="130"/>
      <c r="N32" s="130"/>
      <c r="O32" s="130"/>
      <c r="P32" s="130"/>
      <c r="Q32" s="130"/>
    </row>
    <row r="33" spans="1:17" ht="36" x14ac:dyDescent="0.2">
      <c r="A33" s="122">
        <v>8</v>
      </c>
      <c r="B33" s="125" t="s">
        <v>1323</v>
      </c>
      <c r="C33" s="139" t="s">
        <v>1324</v>
      </c>
      <c r="D33" s="127" t="s">
        <v>1325</v>
      </c>
      <c r="E33" s="131">
        <v>2</v>
      </c>
      <c r="F33" s="129">
        <v>603.12</v>
      </c>
      <c r="G33" s="129">
        <v>39.68</v>
      </c>
      <c r="H33" s="129">
        <v>30.01</v>
      </c>
      <c r="I33" s="129">
        <v>3.84</v>
      </c>
      <c r="J33" s="130">
        <v>1206</v>
      </c>
      <c r="K33" s="130">
        <v>79</v>
      </c>
      <c r="L33" s="130">
        <v>60</v>
      </c>
      <c r="M33" s="130">
        <v>8</v>
      </c>
      <c r="N33" s="130">
        <v>2.8</v>
      </c>
      <c r="O33" s="130">
        <v>5.6</v>
      </c>
      <c r="P33" s="130">
        <v>0.32</v>
      </c>
      <c r="Q33" s="130">
        <v>0.64</v>
      </c>
    </row>
    <row r="34" spans="1:17" ht="36" x14ac:dyDescent="0.2">
      <c r="A34" s="122">
        <v>9</v>
      </c>
      <c r="B34" s="125" t="s">
        <v>1326</v>
      </c>
      <c r="C34" s="139" t="s">
        <v>1327</v>
      </c>
      <c r="D34" s="127" t="s">
        <v>90</v>
      </c>
      <c r="E34" s="128">
        <v>6.9999999999999999E-4</v>
      </c>
      <c r="F34" s="129">
        <v>1773.81</v>
      </c>
      <c r="G34" s="129">
        <v>779.61</v>
      </c>
      <c r="H34" s="129">
        <v>583.19000000000005</v>
      </c>
      <c r="I34" s="129">
        <v>69.72</v>
      </c>
      <c r="J34" s="130">
        <v>1</v>
      </c>
      <c r="K34" s="130">
        <v>1</v>
      </c>
      <c r="L34" s="130"/>
      <c r="M34" s="130"/>
      <c r="N34" s="130">
        <v>63.28</v>
      </c>
      <c r="O34" s="130">
        <v>0.04</v>
      </c>
      <c r="P34" s="130">
        <v>3.82</v>
      </c>
      <c r="Q34" s="130"/>
    </row>
    <row r="35" spans="1:17" ht="24" x14ac:dyDescent="0.2">
      <c r="A35" s="122">
        <v>10</v>
      </c>
      <c r="B35" s="125" t="s">
        <v>177</v>
      </c>
      <c r="C35" s="139" t="s">
        <v>178</v>
      </c>
      <c r="D35" s="127" t="s">
        <v>92</v>
      </c>
      <c r="E35" s="128">
        <v>3.0000000000000001E-3</v>
      </c>
      <c r="F35" s="129">
        <v>5890.5</v>
      </c>
      <c r="G35" s="130"/>
      <c r="H35" s="130"/>
      <c r="I35" s="130"/>
      <c r="J35" s="130">
        <v>18</v>
      </c>
      <c r="K35" s="130"/>
      <c r="L35" s="130"/>
      <c r="M35" s="130"/>
      <c r="N35" s="130"/>
      <c r="O35" s="130"/>
      <c r="P35" s="130"/>
      <c r="Q35" s="130"/>
    </row>
    <row r="36" spans="1:17" ht="36" x14ac:dyDescent="0.2">
      <c r="A36" s="122">
        <v>11</v>
      </c>
      <c r="B36" s="125" t="s">
        <v>1328</v>
      </c>
      <c r="C36" s="139" t="s">
        <v>1329</v>
      </c>
      <c r="D36" s="127" t="s">
        <v>126</v>
      </c>
      <c r="E36" s="131">
        <v>0.04</v>
      </c>
      <c r="F36" s="129">
        <v>943.99</v>
      </c>
      <c r="G36" s="129">
        <v>259.38</v>
      </c>
      <c r="H36" s="129">
        <v>71.42</v>
      </c>
      <c r="I36" s="130"/>
      <c r="J36" s="130">
        <v>38</v>
      </c>
      <c r="K36" s="130">
        <v>10</v>
      </c>
      <c r="L36" s="130">
        <v>3</v>
      </c>
      <c r="M36" s="130"/>
      <c r="N36" s="130">
        <v>18.850000000000001</v>
      </c>
      <c r="O36" s="130">
        <v>0.75</v>
      </c>
      <c r="P36" s="130"/>
      <c r="Q36" s="130"/>
    </row>
    <row r="37" spans="1:17" ht="36" x14ac:dyDescent="0.2">
      <c r="A37" s="133" t="s">
        <v>350</v>
      </c>
      <c r="B37" s="134" t="s">
        <v>1330</v>
      </c>
      <c r="C37" s="135" t="s">
        <v>1331</v>
      </c>
      <c r="D37" s="133" t="s">
        <v>92</v>
      </c>
      <c r="E37" s="136" t="s">
        <v>1332</v>
      </c>
      <c r="F37" s="137">
        <v>38163.26</v>
      </c>
      <c r="G37" s="130"/>
      <c r="H37" s="130"/>
      <c r="I37" s="130"/>
      <c r="J37" s="130"/>
      <c r="K37" s="130"/>
      <c r="L37" s="130"/>
      <c r="M37" s="130"/>
      <c r="N37" s="130"/>
      <c r="O37" s="130"/>
      <c r="P37" s="130"/>
      <c r="Q37" s="130"/>
    </row>
    <row r="38" spans="1:17" ht="36" x14ac:dyDescent="0.2">
      <c r="A38" s="133" t="s">
        <v>350</v>
      </c>
      <c r="B38" s="134" t="s">
        <v>1333</v>
      </c>
      <c r="C38" s="135" t="s">
        <v>1334</v>
      </c>
      <c r="D38" s="133" t="s">
        <v>103</v>
      </c>
      <c r="E38" s="136" t="s">
        <v>1335</v>
      </c>
      <c r="F38" s="137">
        <v>414.12</v>
      </c>
      <c r="G38" s="130"/>
      <c r="H38" s="130"/>
      <c r="I38" s="130"/>
      <c r="J38" s="138">
        <v>25.51</v>
      </c>
      <c r="K38" s="130"/>
      <c r="L38" s="130"/>
      <c r="M38" s="130"/>
      <c r="N38" s="130"/>
      <c r="O38" s="130"/>
      <c r="P38" s="130"/>
      <c r="Q38" s="130"/>
    </row>
    <row r="39" spans="1:17" ht="24" x14ac:dyDescent="0.2">
      <c r="A39" s="133" t="s">
        <v>350</v>
      </c>
      <c r="B39" s="134" t="s">
        <v>1336</v>
      </c>
      <c r="C39" s="135" t="s">
        <v>1337</v>
      </c>
      <c r="D39" s="133" t="s">
        <v>1162</v>
      </c>
      <c r="E39" s="136" t="s">
        <v>1338</v>
      </c>
      <c r="F39" s="137">
        <v>21560</v>
      </c>
      <c r="G39" s="130"/>
      <c r="H39" s="130"/>
      <c r="I39" s="130"/>
      <c r="J39" s="138">
        <v>2.16</v>
      </c>
      <c r="K39" s="130"/>
      <c r="L39" s="130"/>
      <c r="M39" s="130"/>
      <c r="N39" s="130"/>
      <c r="O39" s="130"/>
      <c r="P39" s="130"/>
      <c r="Q39" s="130"/>
    </row>
    <row r="40" spans="1:17" ht="48" x14ac:dyDescent="0.2">
      <c r="A40" s="122">
        <v>12</v>
      </c>
      <c r="B40" s="125" t="s">
        <v>1339</v>
      </c>
      <c r="C40" s="139" t="s">
        <v>1340</v>
      </c>
      <c r="D40" s="127" t="s">
        <v>103</v>
      </c>
      <c r="E40" s="131">
        <v>0.04</v>
      </c>
      <c r="F40" s="129" t="s">
        <v>1341</v>
      </c>
      <c r="G40" s="130"/>
      <c r="H40" s="130"/>
      <c r="I40" s="130"/>
      <c r="J40" s="130">
        <v>28</v>
      </c>
      <c r="K40" s="130"/>
      <c r="L40" s="130"/>
      <c r="M40" s="130"/>
      <c r="N40" s="130"/>
      <c r="O40" s="130"/>
      <c r="P40" s="130"/>
      <c r="Q40" s="130"/>
    </row>
    <row r="41" spans="1:17" ht="36" x14ac:dyDescent="0.2">
      <c r="A41" s="122">
        <v>13</v>
      </c>
      <c r="B41" s="125" t="s">
        <v>1342</v>
      </c>
      <c r="C41" s="139" t="s">
        <v>1331</v>
      </c>
      <c r="D41" s="127" t="s">
        <v>92</v>
      </c>
      <c r="E41" s="128">
        <v>2.9999999999999997E-4</v>
      </c>
      <c r="F41" s="129">
        <v>38163.26</v>
      </c>
      <c r="G41" s="130"/>
      <c r="H41" s="130"/>
      <c r="I41" s="130"/>
      <c r="J41" s="130">
        <v>11</v>
      </c>
      <c r="K41" s="130"/>
      <c r="L41" s="130"/>
      <c r="M41" s="130"/>
      <c r="N41" s="130"/>
      <c r="O41" s="130"/>
      <c r="P41" s="130"/>
      <c r="Q41" s="130"/>
    </row>
    <row r="42" spans="1:17" x14ac:dyDescent="0.2">
      <c r="A42" s="265" t="s">
        <v>1343</v>
      </c>
      <c r="B42" s="218"/>
      <c r="C42" s="218"/>
      <c r="D42" s="218"/>
      <c r="E42" s="218"/>
      <c r="F42" s="218"/>
      <c r="G42" s="218"/>
      <c r="H42" s="218"/>
      <c r="I42" s="218"/>
      <c r="J42" s="132">
        <v>6717</v>
      </c>
      <c r="K42" s="130"/>
      <c r="L42" s="130"/>
      <c r="M42" s="130"/>
      <c r="N42" s="130"/>
      <c r="O42" s="132">
        <v>24.25</v>
      </c>
      <c r="P42" s="130"/>
      <c r="Q42" s="132">
        <v>2.4300000000000002</v>
      </c>
    </row>
    <row r="43" spans="1:17" x14ac:dyDescent="0.2">
      <c r="A43" s="269" t="s">
        <v>40</v>
      </c>
      <c r="B43" s="219"/>
      <c r="C43" s="219"/>
      <c r="D43" s="219"/>
      <c r="E43" s="219"/>
      <c r="F43" s="219"/>
      <c r="G43" s="219"/>
      <c r="H43" s="219"/>
      <c r="I43" s="219"/>
      <c r="J43" s="219"/>
      <c r="K43" s="219"/>
      <c r="L43" s="219"/>
      <c r="M43" s="219"/>
      <c r="N43" s="219"/>
      <c r="O43" s="219"/>
      <c r="P43" s="219"/>
      <c r="Q43" s="219"/>
    </row>
    <row r="44" spans="1:17" x14ac:dyDescent="0.2">
      <c r="A44" s="264" t="s">
        <v>6</v>
      </c>
      <c r="B44" s="218"/>
      <c r="C44" s="218"/>
      <c r="D44" s="218"/>
      <c r="E44" s="218"/>
      <c r="F44" s="218"/>
      <c r="G44" s="218"/>
      <c r="H44" s="218"/>
      <c r="I44" s="218"/>
      <c r="J44" s="129">
        <v>5914</v>
      </c>
      <c r="K44" s="129">
        <v>330</v>
      </c>
      <c r="L44" s="129">
        <v>362</v>
      </c>
      <c r="M44" s="129">
        <v>38</v>
      </c>
      <c r="N44" s="130"/>
      <c r="O44" s="129">
        <v>24.25</v>
      </c>
      <c r="P44" s="130"/>
      <c r="Q44" s="129">
        <v>2.4300000000000002</v>
      </c>
    </row>
    <row r="45" spans="1:17" x14ac:dyDescent="0.2">
      <c r="A45" s="264" t="s">
        <v>111</v>
      </c>
      <c r="B45" s="218"/>
      <c r="C45" s="218"/>
      <c r="D45" s="218"/>
      <c r="E45" s="218"/>
      <c r="F45" s="218"/>
      <c r="G45" s="218"/>
      <c r="H45" s="218"/>
      <c r="I45" s="218"/>
      <c r="J45" s="129">
        <v>5930</v>
      </c>
      <c r="K45" s="129">
        <v>344</v>
      </c>
      <c r="L45" s="129">
        <v>364</v>
      </c>
      <c r="M45" s="129">
        <v>40</v>
      </c>
      <c r="N45" s="130"/>
      <c r="O45" s="129">
        <v>24.25</v>
      </c>
      <c r="P45" s="130"/>
      <c r="Q45" s="129">
        <v>2.4300000000000002</v>
      </c>
    </row>
    <row r="46" spans="1:17" x14ac:dyDescent="0.2">
      <c r="A46" s="264" t="s">
        <v>27</v>
      </c>
      <c r="B46" s="218"/>
      <c r="C46" s="218"/>
      <c r="D46" s="218"/>
      <c r="E46" s="218"/>
      <c r="F46" s="218"/>
      <c r="G46" s="218"/>
      <c r="H46" s="218"/>
      <c r="I46" s="218"/>
      <c r="J46" s="130"/>
      <c r="K46" s="130"/>
      <c r="L46" s="130"/>
      <c r="M46" s="130"/>
      <c r="N46" s="130"/>
      <c r="O46" s="130"/>
      <c r="P46" s="130"/>
      <c r="Q46" s="130"/>
    </row>
    <row r="47" spans="1:17" x14ac:dyDescent="0.2">
      <c r="A47" s="264" t="s">
        <v>1344</v>
      </c>
      <c r="B47" s="218"/>
      <c r="C47" s="218"/>
      <c r="D47" s="218"/>
      <c r="E47" s="218"/>
      <c r="F47" s="218"/>
      <c r="G47" s="218"/>
      <c r="H47" s="218"/>
      <c r="I47" s="218"/>
      <c r="J47" s="129">
        <v>16</v>
      </c>
      <c r="K47" s="129">
        <v>14</v>
      </c>
      <c r="L47" s="129">
        <v>2</v>
      </c>
      <c r="M47" s="129">
        <v>2</v>
      </c>
      <c r="N47" s="130"/>
      <c r="O47" s="130"/>
      <c r="P47" s="130"/>
      <c r="Q47" s="130"/>
    </row>
    <row r="48" spans="1:17" x14ac:dyDescent="0.2">
      <c r="A48" s="264" t="s">
        <v>7</v>
      </c>
      <c r="B48" s="218"/>
      <c r="C48" s="218"/>
      <c r="D48" s="218"/>
      <c r="E48" s="218"/>
      <c r="F48" s="218"/>
      <c r="G48" s="218"/>
      <c r="H48" s="218"/>
      <c r="I48" s="218"/>
      <c r="J48" s="129">
        <v>466</v>
      </c>
      <c r="K48" s="130"/>
      <c r="L48" s="130"/>
      <c r="M48" s="130"/>
      <c r="N48" s="130"/>
      <c r="O48" s="130"/>
      <c r="P48" s="130"/>
      <c r="Q48" s="130"/>
    </row>
    <row r="49" spans="1:17" x14ac:dyDescent="0.2">
      <c r="A49" s="264" t="s">
        <v>27</v>
      </c>
      <c r="B49" s="218"/>
      <c r="C49" s="218"/>
      <c r="D49" s="218"/>
      <c r="E49" s="218"/>
      <c r="F49" s="218"/>
      <c r="G49" s="218"/>
      <c r="H49" s="218"/>
      <c r="I49" s="218"/>
      <c r="J49" s="130"/>
      <c r="K49" s="130"/>
      <c r="L49" s="130"/>
      <c r="M49" s="130"/>
      <c r="N49" s="130"/>
      <c r="O49" s="130"/>
      <c r="P49" s="130"/>
      <c r="Q49" s="130"/>
    </row>
    <row r="50" spans="1:17" x14ac:dyDescent="0.2">
      <c r="A50" s="264" t="s">
        <v>1345</v>
      </c>
      <c r="B50" s="218"/>
      <c r="C50" s="218"/>
      <c r="D50" s="218"/>
      <c r="E50" s="218"/>
      <c r="F50" s="218"/>
      <c r="G50" s="218"/>
      <c r="H50" s="218"/>
      <c r="I50" s="218"/>
      <c r="J50" s="129">
        <v>9</v>
      </c>
      <c r="K50" s="130"/>
      <c r="L50" s="130"/>
      <c r="M50" s="130"/>
      <c r="N50" s="130"/>
      <c r="O50" s="130"/>
      <c r="P50" s="130"/>
      <c r="Q50" s="130"/>
    </row>
    <row r="51" spans="1:17" x14ac:dyDescent="0.2">
      <c r="A51" s="264" t="s">
        <v>1346</v>
      </c>
      <c r="B51" s="218"/>
      <c r="C51" s="218"/>
      <c r="D51" s="218"/>
      <c r="E51" s="218"/>
      <c r="F51" s="218"/>
      <c r="G51" s="218"/>
      <c r="H51" s="218"/>
      <c r="I51" s="218"/>
      <c r="J51" s="129">
        <v>96</v>
      </c>
      <c r="K51" s="130"/>
      <c r="L51" s="130"/>
      <c r="M51" s="130"/>
      <c r="N51" s="130"/>
      <c r="O51" s="130"/>
      <c r="P51" s="130"/>
      <c r="Q51" s="130"/>
    </row>
    <row r="52" spans="1:17" x14ac:dyDescent="0.2">
      <c r="A52" s="264" t="s">
        <v>1347</v>
      </c>
      <c r="B52" s="218"/>
      <c r="C52" s="218"/>
      <c r="D52" s="218"/>
      <c r="E52" s="218"/>
      <c r="F52" s="218"/>
      <c r="G52" s="218"/>
      <c r="H52" s="218"/>
      <c r="I52" s="218"/>
      <c r="J52" s="129">
        <v>361</v>
      </c>
      <c r="K52" s="130"/>
      <c r="L52" s="130"/>
      <c r="M52" s="130"/>
      <c r="N52" s="130"/>
      <c r="O52" s="130"/>
      <c r="P52" s="130"/>
      <c r="Q52" s="130"/>
    </row>
    <row r="53" spans="1:17" x14ac:dyDescent="0.2">
      <c r="A53" s="264" t="s">
        <v>8</v>
      </c>
      <c r="B53" s="218"/>
      <c r="C53" s="218"/>
      <c r="D53" s="218"/>
      <c r="E53" s="218"/>
      <c r="F53" s="218"/>
      <c r="G53" s="218"/>
      <c r="H53" s="218"/>
      <c r="I53" s="218"/>
      <c r="J53" s="129">
        <v>321</v>
      </c>
      <c r="K53" s="130"/>
      <c r="L53" s="130"/>
      <c r="M53" s="130"/>
      <c r="N53" s="130"/>
      <c r="O53" s="130"/>
      <c r="P53" s="130"/>
      <c r="Q53" s="130"/>
    </row>
    <row r="54" spans="1:17" x14ac:dyDescent="0.2">
      <c r="A54" s="264" t="s">
        <v>27</v>
      </c>
      <c r="B54" s="218"/>
      <c r="C54" s="218"/>
      <c r="D54" s="218"/>
      <c r="E54" s="218"/>
      <c r="F54" s="218"/>
      <c r="G54" s="218"/>
      <c r="H54" s="218"/>
      <c r="I54" s="218"/>
      <c r="J54" s="130"/>
      <c r="K54" s="130"/>
      <c r="L54" s="130"/>
      <c r="M54" s="130"/>
      <c r="N54" s="130"/>
      <c r="O54" s="130"/>
      <c r="P54" s="130"/>
      <c r="Q54" s="130"/>
    </row>
    <row r="55" spans="1:17" x14ac:dyDescent="0.2">
      <c r="A55" s="264" t="s">
        <v>1348</v>
      </c>
      <c r="B55" s="218"/>
      <c r="C55" s="218"/>
      <c r="D55" s="218"/>
      <c r="E55" s="218"/>
      <c r="F55" s="218"/>
      <c r="G55" s="218"/>
      <c r="H55" s="218"/>
      <c r="I55" s="218"/>
      <c r="J55" s="129">
        <v>73</v>
      </c>
      <c r="K55" s="130"/>
      <c r="L55" s="130"/>
      <c r="M55" s="130"/>
      <c r="N55" s="130"/>
      <c r="O55" s="130"/>
      <c r="P55" s="130"/>
      <c r="Q55" s="130"/>
    </row>
    <row r="56" spans="1:17" x14ac:dyDescent="0.2">
      <c r="A56" s="264" t="s">
        <v>1349</v>
      </c>
      <c r="B56" s="218"/>
      <c r="C56" s="218"/>
      <c r="D56" s="218"/>
      <c r="E56" s="218"/>
      <c r="F56" s="218"/>
      <c r="G56" s="218"/>
      <c r="H56" s="218"/>
      <c r="I56" s="218"/>
      <c r="J56" s="129">
        <v>1</v>
      </c>
      <c r="K56" s="130"/>
      <c r="L56" s="130"/>
      <c r="M56" s="130"/>
      <c r="N56" s="130"/>
      <c r="O56" s="130"/>
      <c r="P56" s="130"/>
      <c r="Q56" s="130"/>
    </row>
    <row r="57" spans="1:17" x14ac:dyDescent="0.2">
      <c r="A57" s="264" t="s">
        <v>1350</v>
      </c>
      <c r="B57" s="218"/>
      <c r="C57" s="218"/>
      <c r="D57" s="218"/>
      <c r="E57" s="218"/>
      <c r="F57" s="218"/>
      <c r="G57" s="218"/>
      <c r="H57" s="218"/>
      <c r="I57" s="218"/>
      <c r="J57" s="129">
        <v>247</v>
      </c>
      <c r="K57" s="130"/>
      <c r="L57" s="130"/>
      <c r="M57" s="130"/>
      <c r="N57" s="130"/>
      <c r="O57" s="130"/>
      <c r="P57" s="130"/>
      <c r="Q57" s="130"/>
    </row>
    <row r="58" spans="1:17" x14ac:dyDescent="0.2">
      <c r="A58" s="265" t="s">
        <v>961</v>
      </c>
      <c r="B58" s="218"/>
      <c r="C58" s="218"/>
      <c r="D58" s="218"/>
      <c r="E58" s="218"/>
      <c r="F58" s="218"/>
      <c r="G58" s="218"/>
      <c r="H58" s="218"/>
      <c r="I58" s="218"/>
      <c r="J58" s="132">
        <v>6717</v>
      </c>
      <c r="K58" s="130"/>
      <c r="L58" s="130"/>
      <c r="M58" s="130"/>
      <c r="N58" s="130"/>
      <c r="O58" s="132">
        <v>24.25</v>
      </c>
      <c r="P58" s="130"/>
      <c r="Q58" s="132">
        <v>2.4300000000000002</v>
      </c>
    </row>
    <row r="59" spans="1:17" x14ac:dyDescent="0.2">
      <c r="A59" s="264" t="s">
        <v>1288</v>
      </c>
      <c r="B59" s="218"/>
      <c r="C59" s="218"/>
      <c r="D59" s="218"/>
      <c r="E59" s="218"/>
      <c r="F59" s="218"/>
      <c r="G59" s="218"/>
      <c r="H59" s="218"/>
      <c r="I59" s="218"/>
      <c r="J59" s="129">
        <v>2284</v>
      </c>
      <c r="K59" s="130"/>
      <c r="L59" s="130"/>
      <c r="M59" s="130"/>
      <c r="N59" s="130"/>
      <c r="O59" s="129">
        <v>16.399999999999999</v>
      </c>
      <c r="P59" s="130"/>
      <c r="Q59" s="129">
        <v>2.4300000000000002</v>
      </c>
    </row>
    <row r="60" spans="1:17" x14ac:dyDescent="0.2">
      <c r="A60" s="264" t="s">
        <v>45</v>
      </c>
      <c r="B60" s="218"/>
      <c r="C60" s="218"/>
      <c r="D60" s="218"/>
      <c r="E60" s="218"/>
      <c r="F60" s="218"/>
      <c r="G60" s="218"/>
      <c r="H60" s="218"/>
      <c r="I60" s="218"/>
      <c r="J60" s="129">
        <v>3707</v>
      </c>
      <c r="K60" s="130"/>
      <c r="L60" s="130"/>
      <c r="M60" s="130"/>
      <c r="N60" s="130"/>
      <c r="O60" s="130"/>
      <c r="P60" s="130"/>
      <c r="Q60" s="130"/>
    </row>
    <row r="61" spans="1:17" x14ac:dyDescent="0.2">
      <c r="A61" s="264" t="s">
        <v>96</v>
      </c>
      <c r="B61" s="218"/>
      <c r="C61" s="218"/>
      <c r="D61" s="218"/>
      <c r="E61" s="218"/>
      <c r="F61" s="218"/>
      <c r="G61" s="218"/>
      <c r="H61" s="218"/>
      <c r="I61" s="218"/>
      <c r="J61" s="129">
        <v>103</v>
      </c>
      <c r="K61" s="130"/>
      <c r="L61" s="130"/>
      <c r="M61" s="130"/>
      <c r="N61" s="130"/>
      <c r="O61" s="129">
        <v>0.69</v>
      </c>
      <c r="P61" s="130"/>
      <c r="Q61" s="130"/>
    </row>
    <row r="62" spans="1:17" x14ac:dyDescent="0.2">
      <c r="A62" s="264" t="s">
        <v>46</v>
      </c>
      <c r="B62" s="218"/>
      <c r="C62" s="218"/>
      <c r="D62" s="218"/>
      <c r="E62" s="218"/>
      <c r="F62" s="218"/>
      <c r="G62" s="218"/>
      <c r="H62" s="218"/>
      <c r="I62" s="218"/>
      <c r="J62" s="129">
        <v>592</v>
      </c>
      <c r="K62" s="130"/>
      <c r="L62" s="130"/>
      <c r="M62" s="130"/>
      <c r="N62" s="130"/>
      <c r="O62" s="129">
        <v>7.12</v>
      </c>
      <c r="P62" s="130"/>
      <c r="Q62" s="130"/>
    </row>
    <row r="63" spans="1:17" x14ac:dyDescent="0.2">
      <c r="A63" s="264" t="s">
        <v>95</v>
      </c>
      <c r="B63" s="218"/>
      <c r="C63" s="218"/>
      <c r="D63" s="218"/>
      <c r="E63" s="218"/>
      <c r="F63" s="218"/>
      <c r="G63" s="218"/>
      <c r="H63" s="218"/>
      <c r="I63" s="218"/>
      <c r="J63" s="129">
        <v>3</v>
      </c>
      <c r="K63" s="130"/>
      <c r="L63" s="130"/>
      <c r="M63" s="130"/>
      <c r="N63" s="130"/>
      <c r="O63" s="129">
        <v>0.04</v>
      </c>
      <c r="P63" s="130"/>
      <c r="Q63" s="130"/>
    </row>
    <row r="64" spans="1:17" x14ac:dyDescent="0.2">
      <c r="A64" s="264" t="s">
        <v>1287</v>
      </c>
      <c r="B64" s="218"/>
      <c r="C64" s="218"/>
      <c r="D64" s="218"/>
      <c r="E64" s="218"/>
      <c r="F64" s="218"/>
      <c r="G64" s="218"/>
      <c r="H64" s="218"/>
      <c r="I64" s="218"/>
      <c r="J64" s="129">
        <v>28</v>
      </c>
      <c r="K64" s="130"/>
      <c r="L64" s="130"/>
      <c r="M64" s="130"/>
      <c r="N64" s="130"/>
      <c r="O64" s="130"/>
      <c r="P64" s="130"/>
      <c r="Q64" s="130"/>
    </row>
    <row r="65" spans="1:17" x14ac:dyDescent="0.2">
      <c r="A65" s="264" t="s">
        <v>9</v>
      </c>
      <c r="B65" s="218"/>
      <c r="C65" s="218"/>
      <c r="D65" s="218"/>
      <c r="E65" s="218"/>
      <c r="F65" s="218"/>
      <c r="G65" s="218"/>
      <c r="H65" s="218"/>
      <c r="I65" s="218"/>
      <c r="J65" s="129">
        <v>6717</v>
      </c>
      <c r="K65" s="130"/>
      <c r="L65" s="130"/>
      <c r="M65" s="130"/>
      <c r="N65" s="130"/>
      <c r="O65" s="129">
        <v>24.25</v>
      </c>
      <c r="P65" s="130"/>
      <c r="Q65" s="129">
        <v>2.4300000000000002</v>
      </c>
    </row>
    <row r="66" spans="1:17" x14ac:dyDescent="0.2">
      <c r="A66" s="264" t="s">
        <v>10</v>
      </c>
      <c r="B66" s="218"/>
      <c r="C66" s="218"/>
      <c r="D66" s="218"/>
      <c r="E66" s="218"/>
      <c r="F66" s="218"/>
      <c r="G66" s="218"/>
      <c r="H66" s="218"/>
      <c r="I66" s="218"/>
      <c r="J66" s="130"/>
      <c r="K66" s="130"/>
      <c r="L66" s="130"/>
      <c r="M66" s="130"/>
      <c r="N66" s="130"/>
      <c r="O66" s="130"/>
      <c r="P66" s="130"/>
      <c r="Q66" s="130"/>
    </row>
    <row r="67" spans="1:17" x14ac:dyDescent="0.2">
      <c r="A67" s="264" t="s">
        <v>11</v>
      </c>
      <c r="B67" s="218"/>
      <c r="C67" s="218"/>
      <c r="D67" s="218"/>
      <c r="E67" s="218"/>
      <c r="F67" s="218"/>
      <c r="G67" s="218"/>
      <c r="H67" s="218"/>
      <c r="I67" s="218"/>
      <c r="J67" s="129">
        <v>5222</v>
      </c>
      <c r="K67" s="130"/>
      <c r="L67" s="130"/>
      <c r="M67" s="130"/>
      <c r="N67" s="130"/>
      <c r="O67" s="130"/>
      <c r="P67" s="130"/>
      <c r="Q67" s="130"/>
    </row>
    <row r="68" spans="1:17" x14ac:dyDescent="0.2">
      <c r="A68" s="264" t="s">
        <v>12</v>
      </c>
      <c r="B68" s="218"/>
      <c r="C68" s="218"/>
      <c r="D68" s="218"/>
      <c r="E68" s="218"/>
      <c r="F68" s="218"/>
      <c r="G68" s="218"/>
      <c r="H68" s="218"/>
      <c r="I68" s="218"/>
      <c r="J68" s="129">
        <f>364-M45</f>
        <v>324</v>
      </c>
      <c r="K68" s="130"/>
      <c r="L68" s="130"/>
      <c r="M68" s="130"/>
      <c r="N68" s="130"/>
      <c r="O68" s="130"/>
      <c r="P68" s="130"/>
      <c r="Q68" s="130"/>
    </row>
    <row r="69" spans="1:17" x14ac:dyDescent="0.2">
      <c r="A69" s="264" t="s">
        <v>13</v>
      </c>
      <c r="B69" s="218"/>
      <c r="C69" s="218"/>
      <c r="D69" s="218"/>
      <c r="E69" s="218"/>
      <c r="F69" s="218"/>
      <c r="G69" s="218"/>
      <c r="H69" s="218"/>
      <c r="I69" s="218"/>
      <c r="J69" s="129">
        <v>384</v>
      </c>
      <c r="K69" s="130"/>
      <c r="L69" s="130"/>
      <c r="M69" s="130"/>
      <c r="N69" s="130"/>
      <c r="O69" s="130"/>
      <c r="P69" s="130"/>
      <c r="Q69" s="130"/>
    </row>
    <row r="70" spans="1:17" x14ac:dyDescent="0.2">
      <c r="A70" s="264" t="s">
        <v>14</v>
      </c>
      <c r="B70" s="218"/>
      <c r="C70" s="218"/>
      <c r="D70" s="218"/>
      <c r="E70" s="218"/>
      <c r="F70" s="218"/>
      <c r="G70" s="218"/>
      <c r="H70" s="218"/>
      <c r="I70" s="218"/>
      <c r="J70" s="129">
        <v>466</v>
      </c>
      <c r="K70" s="130"/>
      <c r="L70" s="130"/>
      <c r="M70" s="130"/>
      <c r="N70" s="130"/>
      <c r="O70" s="130"/>
      <c r="P70" s="130"/>
      <c r="Q70" s="130"/>
    </row>
    <row r="71" spans="1:17" x14ac:dyDescent="0.2">
      <c r="A71" s="264" t="s">
        <v>15</v>
      </c>
      <c r="B71" s="218"/>
      <c r="C71" s="218"/>
      <c r="D71" s="218"/>
      <c r="E71" s="218"/>
      <c r="F71" s="218"/>
      <c r="G71" s="218"/>
      <c r="H71" s="218"/>
      <c r="I71" s="218"/>
      <c r="J71" s="129">
        <v>321</v>
      </c>
      <c r="K71" s="130"/>
      <c r="L71" s="130"/>
      <c r="M71" s="130"/>
      <c r="N71" s="130"/>
      <c r="O71" s="130"/>
      <c r="P71" s="130"/>
      <c r="Q71" s="130"/>
    </row>
    <row r="72" spans="1:17" x14ac:dyDescent="0.2">
      <c r="A72" s="265" t="s">
        <v>16</v>
      </c>
      <c r="B72" s="218"/>
      <c r="C72" s="218"/>
      <c r="D72" s="218"/>
      <c r="E72" s="218"/>
      <c r="F72" s="218"/>
      <c r="G72" s="218"/>
      <c r="H72" s="218"/>
      <c r="I72" s="218"/>
      <c r="J72" s="132">
        <v>6717</v>
      </c>
      <c r="K72" s="130"/>
      <c r="L72" s="130"/>
      <c r="M72" s="130"/>
      <c r="N72" s="130"/>
      <c r="O72" s="132">
        <v>24.25</v>
      </c>
      <c r="P72" s="130"/>
      <c r="Q72" s="132">
        <v>2.4300000000000002</v>
      </c>
    </row>
    <row r="73" spans="1:17" x14ac:dyDescent="0.2">
      <c r="A73" s="190"/>
      <c r="B73" s="191"/>
      <c r="C73" s="191"/>
      <c r="D73" s="191"/>
      <c r="E73" s="191"/>
      <c r="F73" s="191"/>
      <c r="G73" s="191"/>
      <c r="H73" s="191"/>
      <c r="I73" s="191"/>
      <c r="J73" s="192"/>
      <c r="K73" s="193"/>
      <c r="L73" s="193"/>
      <c r="M73" s="193"/>
      <c r="N73" s="193"/>
      <c r="O73" s="192"/>
      <c r="P73" s="193"/>
      <c r="Q73" s="192"/>
    </row>
    <row r="74" spans="1:17" x14ac:dyDescent="0.2">
      <c r="A74" s="163" t="s">
        <v>1289</v>
      </c>
      <c r="B74" s="163"/>
      <c r="C74" s="288" t="s">
        <v>1351</v>
      </c>
      <c r="D74" s="288"/>
      <c r="E74" s="288"/>
      <c r="F74" s="288"/>
      <c r="G74" s="288"/>
      <c r="H74" s="288"/>
      <c r="I74" s="288"/>
      <c r="J74" s="288"/>
      <c r="K74" s="288"/>
      <c r="L74" s="288"/>
      <c r="M74" s="288"/>
      <c r="N74" s="288"/>
      <c r="O74" s="288"/>
      <c r="P74" s="288"/>
      <c r="Q74" s="288"/>
    </row>
    <row r="75" spans="1:17" x14ac:dyDescent="0.2">
      <c r="A75" s="163"/>
      <c r="B75" s="163"/>
      <c r="C75" s="194"/>
      <c r="D75" s="194"/>
      <c r="E75" s="194"/>
      <c r="F75" s="194"/>
      <c r="G75" s="194"/>
      <c r="H75" s="194"/>
      <c r="I75" s="194"/>
      <c r="J75" s="194"/>
      <c r="K75" s="194"/>
      <c r="L75" s="194"/>
      <c r="M75" s="194"/>
      <c r="N75" s="194"/>
      <c r="O75" s="194"/>
      <c r="P75" s="194"/>
      <c r="Q75" s="194"/>
    </row>
    <row r="76" spans="1:17" x14ac:dyDescent="0.2">
      <c r="A76" s="181"/>
      <c r="B76" s="182" t="s">
        <v>1291</v>
      </c>
      <c r="C76" s="168"/>
      <c r="D76" s="168"/>
      <c r="E76" s="168"/>
      <c r="F76" s="168"/>
      <c r="G76" s="168"/>
      <c r="H76" s="168"/>
      <c r="I76" s="182" t="s">
        <v>1292</v>
      </c>
      <c r="J76" s="167"/>
      <c r="K76" s="167"/>
      <c r="L76" s="167"/>
      <c r="M76" s="167"/>
      <c r="N76" s="167"/>
      <c r="O76" s="167"/>
      <c r="P76" s="167"/>
      <c r="Q76" s="159"/>
    </row>
    <row r="77" spans="1:17" x14ac:dyDescent="0.2">
      <c r="A77" s="155"/>
      <c r="B77" s="167"/>
      <c r="C77" s="168"/>
      <c r="D77" s="169"/>
      <c r="E77" s="167"/>
      <c r="F77" s="167"/>
      <c r="G77" s="168"/>
      <c r="H77" s="159"/>
      <c r="I77" s="183" t="s">
        <v>1352</v>
      </c>
      <c r="J77" s="159"/>
      <c r="K77" s="159"/>
      <c r="L77" s="159"/>
      <c r="M77" s="159"/>
      <c r="N77" s="159"/>
      <c r="O77" s="159"/>
      <c r="P77" s="159"/>
      <c r="Q77" s="159"/>
    </row>
    <row r="78" spans="1:17" x14ac:dyDescent="0.2">
      <c r="A78" s="9"/>
      <c r="B78" s="184"/>
      <c r="C78" s="8"/>
      <c r="D78" s="7"/>
      <c r="E78" s="185"/>
      <c r="F78" s="166"/>
      <c r="G78" s="166"/>
      <c r="H78" s="166"/>
      <c r="I78" s="182" t="s">
        <v>1294</v>
      </c>
      <c r="J78" s="167"/>
      <c r="K78" s="167"/>
      <c r="L78" s="167"/>
      <c r="M78" s="167"/>
      <c r="N78" s="167"/>
      <c r="O78" s="167"/>
      <c r="P78" s="167"/>
      <c r="Q78" s="166"/>
    </row>
  </sheetData>
  <mergeCells count="53">
    <mergeCell ref="A71:I71"/>
    <mergeCell ref="A72:I72"/>
    <mergeCell ref="C74:Q74"/>
    <mergeCell ref="A65:I65"/>
    <mergeCell ref="A66:I66"/>
    <mergeCell ref="A67:I67"/>
    <mergeCell ref="A68:I68"/>
    <mergeCell ref="A69:I69"/>
    <mergeCell ref="A70:I70"/>
    <mergeCell ref="A64:I64"/>
    <mergeCell ref="A53:I53"/>
    <mergeCell ref="A54:I54"/>
    <mergeCell ref="A55:I55"/>
    <mergeCell ref="A56:I56"/>
    <mergeCell ref="A57:I57"/>
    <mergeCell ref="A58:I58"/>
    <mergeCell ref="A59:I59"/>
    <mergeCell ref="A60:I60"/>
    <mergeCell ref="A61:I61"/>
    <mergeCell ref="A62:I62"/>
    <mergeCell ref="A63:I63"/>
    <mergeCell ref="A52:I52"/>
    <mergeCell ref="A22:Q22"/>
    <mergeCell ref="A42:I42"/>
    <mergeCell ref="A43:Q43"/>
    <mergeCell ref="A44:I44"/>
    <mergeCell ref="A45:I45"/>
    <mergeCell ref="A46:I46"/>
    <mergeCell ref="A47:I47"/>
    <mergeCell ref="A48:I48"/>
    <mergeCell ref="A49:I49"/>
    <mergeCell ref="A50:I50"/>
    <mergeCell ref="A51:I51"/>
    <mergeCell ref="Q18:Q20"/>
    <mergeCell ref="F19:F20"/>
    <mergeCell ref="G19:I19"/>
    <mergeCell ref="J19:J20"/>
    <mergeCell ref="K19:M19"/>
    <mergeCell ref="F18:I18"/>
    <mergeCell ref="J18:M18"/>
    <mergeCell ref="N18:N20"/>
    <mergeCell ref="O18:O20"/>
    <mergeCell ref="P18:P20"/>
    <mergeCell ref="E1:J1"/>
    <mergeCell ref="J12:K12"/>
    <mergeCell ref="J13:K13"/>
    <mergeCell ref="J14:K14"/>
    <mergeCell ref="J15:K15"/>
    <mergeCell ref="A18:A20"/>
    <mergeCell ref="B18:B20"/>
    <mergeCell ref="C18:C20"/>
    <mergeCell ref="D18:D20"/>
    <mergeCell ref="E18:E20"/>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2"/>
  <sheetViews>
    <sheetView workbookViewId="0">
      <selection activeCell="D8" sqref="D8"/>
    </sheetView>
  </sheetViews>
  <sheetFormatPr defaultRowHeight="12.75" x14ac:dyDescent="0.2"/>
  <cols>
    <col min="3" max="3" width="40.42578125" customWidth="1"/>
  </cols>
  <sheetData>
    <row r="1" spans="1:17" x14ac:dyDescent="0.2">
      <c r="A1" s="152" t="s">
        <v>306</v>
      </c>
      <c r="B1" s="156"/>
      <c r="C1" s="170"/>
      <c r="D1" s="169"/>
      <c r="E1" s="285" t="s">
        <v>21</v>
      </c>
      <c r="F1" s="286"/>
      <c r="G1" s="286"/>
      <c r="H1" s="286"/>
      <c r="I1" s="286"/>
      <c r="J1" s="286"/>
      <c r="K1" s="159"/>
      <c r="L1" s="159"/>
      <c r="M1" s="152" t="s">
        <v>308</v>
      </c>
      <c r="N1" s="42"/>
      <c r="O1" s="42"/>
      <c r="P1" s="42"/>
    </row>
    <row r="2" spans="1:17" x14ac:dyDescent="0.2">
      <c r="A2" s="167"/>
      <c r="B2" s="156"/>
      <c r="C2" s="170"/>
      <c r="D2" s="169"/>
      <c r="E2" s="171"/>
      <c r="F2" s="171"/>
      <c r="G2" s="6" t="s">
        <v>2</v>
      </c>
      <c r="H2" s="172"/>
      <c r="I2" s="173"/>
      <c r="J2" s="159"/>
      <c r="K2" s="159"/>
      <c r="L2" s="159"/>
      <c r="M2" s="2" t="s">
        <v>1223</v>
      </c>
      <c r="N2" s="42"/>
      <c r="O2" s="42"/>
      <c r="P2" s="42"/>
    </row>
    <row r="3" spans="1:17" x14ac:dyDescent="0.2">
      <c r="A3" s="167" t="s">
        <v>1224</v>
      </c>
      <c r="B3" s="156"/>
      <c r="C3" s="170"/>
      <c r="D3" s="169"/>
      <c r="E3" s="159"/>
      <c r="F3" s="159"/>
      <c r="G3" s="159"/>
      <c r="H3" s="159"/>
      <c r="I3" s="159"/>
      <c r="J3" s="159"/>
      <c r="K3" s="159"/>
      <c r="L3" s="159"/>
      <c r="M3" s="2" t="s">
        <v>1225</v>
      </c>
      <c r="N3" s="42"/>
      <c r="O3" s="42"/>
      <c r="P3" s="42"/>
    </row>
    <row r="4" spans="1:17" x14ac:dyDescent="0.2">
      <c r="A4" s="2" t="s">
        <v>1226</v>
      </c>
      <c r="B4" s="156"/>
      <c r="C4" s="170"/>
      <c r="D4" s="169"/>
      <c r="E4" s="159"/>
      <c r="F4" s="159"/>
      <c r="G4" s="52" t="s">
        <v>1354</v>
      </c>
      <c r="H4" s="174"/>
      <c r="I4" s="159"/>
      <c r="J4" s="159"/>
      <c r="K4" s="159"/>
      <c r="L4" s="159"/>
      <c r="M4" s="50"/>
      <c r="N4" s="50"/>
      <c r="O4" s="175"/>
      <c r="P4" s="42"/>
    </row>
    <row r="5" spans="1:17" x14ac:dyDescent="0.2">
      <c r="A5" s="155"/>
      <c r="B5" s="156"/>
      <c r="C5" s="169"/>
      <c r="D5" s="176"/>
      <c r="E5" s="159"/>
      <c r="F5" s="159"/>
      <c r="G5" s="155" t="s">
        <v>37</v>
      </c>
      <c r="H5" s="155"/>
      <c r="I5" s="155"/>
      <c r="J5" s="159"/>
      <c r="K5" s="159"/>
      <c r="L5" s="159"/>
      <c r="M5" s="2" t="s">
        <v>314</v>
      </c>
      <c r="N5" s="42"/>
      <c r="O5" s="42"/>
      <c r="P5" s="42"/>
      <c r="Q5" s="1"/>
    </row>
    <row r="6" spans="1:17" x14ac:dyDescent="0.2">
      <c r="A6" s="99"/>
      <c r="B6" s="100"/>
      <c r="C6" s="111"/>
      <c r="D6" s="101"/>
      <c r="E6" s="92"/>
      <c r="F6" s="91"/>
      <c r="G6" s="91"/>
      <c r="H6" s="91"/>
      <c r="I6" s="91"/>
      <c r="J6" s="91"/>
      <c r="K6" s="91"/>
      <c r="L6" s="91"/>
      <c r="M6" s="91"/>
      <c r="N6" s="91"/>
      <c r="O6" s="91"/>
      <c r="P6" s="91"/>
      <c r="Q6" s="91"/>
    </row>
    <row r="7" spans="1:17" x14ac:dyDescent="0.2">
      <c r="A7" s="99"/>
      <c r="B7" s="100"/>
      <c r="C7" s="103" t="s">
        <v>3</v>
      </c>
      <c r="D7" s="177" t="s">
        <v>1297</v>
      </c>
      <c r="E7" s="104"/>
      <c r="F7" s="105"/>
      <c r="G7" s="105"/>
      <c r="H7" s="106"/>
      <c r="I7" s="105"/>
      <c r="J7" s="105"/>
      <c r="K7" s="105"/>
      <c r="L7" s="105"/>
      <c r="M7" s="91"/>
      <c r="N7" s="91"/>
      <c r="O7" s="91"/>
      <c r="P7" s="91"/>
      <c r="Q7" s="91"/>
    </row>
    <row r="8" spans="1:17" x14ac:dyDescent="0.2">
      <c r="A8" s="99"/>
      <c r="B8" s="100"/>
      <c r="C8" s="103"/>
      <c r="D8" s="186" t="s">
        <v>1355</v>
      </c>
      <c r="E8" s="187"/>
      <c r="F8" s="188"/>
      <c r="G8" s="188"/>
      <c r="H8" s="189"/>
      <c r="I8" s="188"/>
      <c r="J8" s="188"/>
      <c r="K8" s="188"/>
      <c r="L8" s="188"/>
      <c r="M8" s="91"/>
      <c r="N8" s="91"/>
      <c r="O8" s="91"/>
      <c r="P8" s="91"/>
      <c r="Q8" s="91"/>
    </row>
    <row r="9" spans="1:17" x14ac:dyDescent="0.2">
      <c r="A9" s="99"/>
      <c r="B9" s="100"/>
      <c r="C9" s="111"/>
      <c r="D9" s="101"/>
      <c r="E9" s="96"/>
      <c r="F9" s="107"/>
      <c r="G9" s="107"/>
      <c r="H9" s="108" t="s">
        <v>31</v>
      </c>
      <c r="I9" s="108"/>
      <c r="J9" s="107"/>
      <c r="K9" s="107"/>
      <c r="L9" s="91"/>
      <c r="M9" s="91"/>
      <c r="N9" s="91"/>
      <c r="O9" s="91"/>
      <c r="P9" s="91"/>
      <c r="Q9" s="91"/>
    </row>
    <row r="10" spans="1:17" x14ac:dyDescent="0.2">
      <c r="A10" s="109"/>
      <c r="B10" s="110"/>
      <c r="C10" s="101"/>
      <c r="D10" s="92"/>
      <c r="E10" s="91"/>
      <c r="F10" s="91"/>
      <c r="G10" s="91"/>
      <c r="H10" s="91"/>
      <c r="I10" s="91"/>
      <c r="J10" s="91"/>
      <c r="K10" s="91"/>
      <c r="L10" s="91"/>
      <c r="M10" s="91"/>
      <c r="N10" s="91"/>
      <c r="O10" s="91"/>
      <c r="P10" s="91"/>
      <c r="Q10" s="92"/>
    </row>
    <row r="11" spans="1:17" x14ac:dyDescent="0.2">
      <c r="A11" s="99"/>
      <c r="B11" s="100"/>
      <c r="C11" s="101"/>
      <c r="D11" s="112" t="s">
        <v>1356</v>
      </c>
      <c r="E11" s="91"/>
      <c r="F11" s="91"/>
      <c r="G11" s="91"/>
      <c r="H11" s="112"/>
      <c r="I11" s="112"/>
      <c r="J11" s="112"/>
      <c r="K11" s="91"/>
      <c r="L11" s="91"/>
      <c r="M11" s="91"/>
      <c r="N11" s="91"/>
      <c r="O11" s="91"/>
      <c r="P11" s="91"/>
      <c r="Q11" s="91"/>
    </row>
    <row r="12" spans="1:17" x14ac:dyDescent="0.2">
      <c r="A12" s="99"/>
      <c r="B12" s="100"/>
      <c r="C12" s="101"/>
      <c r="D12" s="112" t="s">
        <v>19</v>
      </c>
      <c r="E12" s="91"/>
      <c r="F12" s="91"/>
      <c r="G12" s="91"/>
      <c r="H12" s="112"/>
      <c r="I12" s="112"/>
      <c r="J12" s="279" t="s">
        <v>1357</v>
      </c>
      <c r="K12" s="220"/>
      <c r="L12" s="114" t="s">
        <v>30</v>
      </c>
      <c r="M12" s="91"/>
      <c r="N12" s="91"/>
      <c r="O12" s="91"/>
      <c r="P12" s="91"/>
      <c r="Q12" s="92"/>
    </row>
    <row r="13" spans="1:17" x14ac:dyDescent="0.2">
      <c r="A13" s="99"/>
      <c r="B13" s="100"/>
      <c r="C13" s="101"/>
      <c r="D13" s="112" t="s">
        <v>39</v>
      </c>
      <c r="E13" s="91"/>
      <c r="F13" s="91"/>
      <c r="G13" s="91"/>
      <c r="H13" s="112"/>
      <c r="I13" s="112"/>
      <c r="J13" s="279" t="s">
        <v>1358</v>
      </c>
      <c r="K13" s="220"/>
      <c r="L13" s="114" t="s">
        <v>30</v>
      </c>
      <c r="M13" s="91"/>
      <c r="N13" s="91"/>
      <c r="O13" s="91"/>
      <c r="P13" s="91"/>
      <c r="Q13" s="92"/>
    </row>
    <row r="14" spans="1:17" x14ac:dyDescent="0.2">
      <c r="A14" s="99"/>
      <c r="B14" s="100"/>
      <c r="C14" s="101"/>
      <c r="D14" s="112" t="s">
        <v>20</v>
      </c>
      <c r="E14" s="91"/>
      <c r="F14" s="91"/>
      <c r="G14" s="91"/>
      <c r="H14" s="112"/>
      <c r="I14" s="112"/>
      <c r="J14" s="279" t="s">
        <v>1359</v>
      </c>
      <c r="K14" s="220"/>
      <c r="L14" s="114" t="s">
        <v>30</v>
      </c>
      <c r="M14" s="91"/>
      <c r="N14" s="91"/>
      <c r="O14" s="91"/>
      <c r="P14" s="91"/>
      <c r="Q14" s="92"/>
    </row>
    <row r="15" spans="1:17" x14ac:dyDescent="0.2">
      <c r="A15" s="99"/>
      <c r="B15" s="100"/>
      <c r="C15" s="101"/>
      <c r="D15" s="112" t="s">
        <v>1</v>
      </c>
      <c r="E15" s="91"/>
      <c r="F15" s="91"/>
      <c r="G15" s="91"/>
      <c r="H15" s="112"/>
      <c r="I15" s="112"/>
      <c r="J15" s="279" t="s">
        <v>1360</v>
      </c>
      <c r="K15" s="220"/>
      <c r="L15" s="114" t="s">
        <v>30</v>
      </c>
      <c r="M15" s="91"/>
      <c r="N15" s="91"/>
      <c r="O15" s="91"/>
      <c r="P15" s="91"/>
      <c r="Q15" s="92"/>
    </row>
    <row r="16" spans="1:17" x14ac:dyDescent="0.2">
      <c r="A16" s="99"/>
      <c r="B16" s="100"/>
      <c r="C16" s="101"/>
      <c r="D16" s="112" t="s">
        <v>1361</v>
      </c>
      <c r="E16" s="91"/>
      <c r="F16" s="91"/>
      <c r="G16" s="91"/>
      <c r="H16" s="112"/>
      <c r="I16" s="112"/>
      <c r="J16" s="279" t="s">
        <v>1362</v>
      </c>
      <c r="K16" s="220"/>
      <c r="L16" s="114" t="s">
        <v>30</v>
      </c>
      <c r="M16" s="91"/>
      <c r="N16" s="91"/>
      <c r="O16" s="91"/>
      <c r="P16" s="91"/>
      <c r="Q16" s="92"/>
    </row>
    <row r="17" spans="1:17" x14ac:dyDescent="0.2">
      <c r="A17" s="99"/>
      <c r="B17" s="100"/>
      <c r="C17" s="101"/>
      <c r="D17" s="112" t="s">
        <v>17</v>
      </c>
      <c r="E17" s="91"/>
      <c r="F17" s="91"/>
      <c r="G17" s="91"/>
      <c r="H17" s="112"/>
      <c r="I17" s="112"/>
      <c r="J17" s="279" t="s">
        <v>1363</v>
      </c>
      <c r="K17" s="220"/>
      <c r="L17" s="114" t="s">
        <v>18</v>
      </c>
      <c r="M17" s="91"/>
      <c r="N17" s="91"/>
      <c r="O17" s="91"/>
      <c r="P17" s="91"/>
      <c r="Q17" s="92"/>
    </row>
    <row r="18" spans="1:17" x14ac:dyDescent="0.2">
      <c r="A18" s="155"/>
      <c r="B18" s="156"/>
      <c r="C18" s="170"/>
      <c r="D18" s="47" t="s">
        <v>1234</v>
      </c>
      <c r="E18" s="155"/>
      <c r="F18" s="159"/>
      <c r="G18" s="159"/>
      <c r="H18" s="159"/>
      <c r="I18" s="178"/>
      <c r="J18" s="287">
        <f>K477/1000</f>
        <v>142.64400000000001</v>
      </c>
      <c r="K18" s="287"/>
      <c r="L18" s="167" t="s">
        <v>1235</v>
      </c>
      <c r="M18" s="159"/>
      <c r="N18" s="160"/>
      <c r="O18" s="179"/>
      <c r="P18" s="162"/>
      <c r="Q18" s="180"/>
    </row>
    <row r="19" spans="1:17" x14ac:dyDescent="0.2">
      <c r="A19" s="155"/>
      <c r="B19" s="156"/>
      <c r="C19" s="157"/>
      <c r="D19" s="163" t="s">
        <v>323</v>
      </c>
      <c r="E19" s="47"/>
      <c r="F19" s="47"/>
      <c r="G19" s="47"/>
      <c r="H19" s="47"/>
      <c r="I19" s="47"/>
      <c r="J19" s="47"/>
      <c r="K19" s="47"/>
      <c r="L19" s="47"/>
      <c r="M19" s="159"/>
      <c r="N19" s="160"/>
      <c r="O19" s="179"/>
      <c r="P19" s="162"/>
    </row>
    <row r="20" spans="1:17" x14ac:dyDescent="0.2">
      <c r="A20" s="99"/>
      <c r="B20" s="100"/>
      <c r="C20" s="111"/>
      <c r="D20" s="101"/>
      <c r="E20" s="99"/>
      <c r="F20" s="91"/>
      <c r="G20" s="91"/>
      <c r="H20" s="91"/>
      <c r="I20" s="91"/>
      <c r="J20" s="91"/>
      <c r="K20" s="91"/>
      <c r="L20" s="91"/>
      <c r="M20" s="91"/>
      <c r="N20" s="91"/>
      <c r="O20" s="91"/>
      <c r="P20" s="91"/>
      <c r="Q20" s="92"/>
    </row>
    <row r="21" spans="1:17" x14ac:dyDescent="0.2">
      <c r="A21" s="270" t="s">
        <v>4</v>
      </c>
      <c r="B21" s="273" t="s">
        <v>87</v>
      </c>
      <c r="C21" s="270" t="s">
        <v>83</v>
      </c>
      <c r="D21" s="270" t="s">
        <v>82</v>
      </c>
      <c r="E21" s="270" t="s">
        <v>81</v>
      </c>
      <c r="F21" s="270" t="s">
        <v>29</v>
      </c>
      <c r="G21" s="271"/>
      <c r="H21" s="271"/>
      <c r="I21" s="271"/>
      <c r="J21" s="270" t="s">
        <v>28</v>
      </c>
      <c r="K21" s="289"/>
      <c r="L21" s="289"/>
      <c r="M21" s="289"/>
      <c r="N21" s="289"/>
      <c r="O21" s="270" t="s">
        <v>80</v>
      </c>
      <c r="P21" s="270" t="s">
        <v>79</v>
      </c>
      <c r="Q21" s="290" t="s">
        <v>1364</v>
      </c>
    </row>
    <row r="22" spans="1:17" x14ac:dyDescent="0.2">
      <c r="A22" s="271"/>
      <c r="B22" s="274"/>
      <c r="C22" s="275"/>
      <c r="D22" s="270"/>
      <c r="E22" s="270"/>
      <c r="F22" s="270" t="s">
        <v>5</v>
      </c>
      <c r="G22" s="270" t="s">
        <v>78</v>
      </c>
      <c r="H22" s="271"/>
      <c r="I22" s="271"/>
      <c r="J22" s="270" t="s">
        <v>1365</v>
      </c>
      <c r="K22" s="270" t="s">
        <v>5</v>
      </c>
      <c r="L22" s="270" t="s">
        <v>78</v>
      </c>
      <c r="M22" s="271"/>
      <c r="N22" s="271"/>
      <c r="O22" s="270"/>
      <c r="P22" s="270"/>
      <c r="Q22" s="290"/>
    </row>
    <row r="23" spans="1:17" x14ac:dyDescent="0.2">
      <c r="A23" s="271"/>
      <c r="B23" s="274"/>
      <c r="C23" s="275"/>
      <c r="D23" s="270"/>
      <c r="E23" s="270"/>
      <c r="F23" s="271"/>
      <c r="G23" s="121" t="s">
        <v>77</v>
      </c>
      <c r="H23" s="121" t="s">
        <v>76</v>
      </c>
      <c r="I23" s="121" t="s">
        <v>75</v>
      </c>
      <c r="J23" s="275"/>
      <c r="K23" s="271"/>
      <c r="L23" s="121" t="s">
        <v>77</v>
      </c>
      <c r="M23" s="121" t="s">
        <v>76</v>
      </c>
      <c r="N23" s="121" t="s">
        <v>75</v>
      </c>
      <c r="O23" s="270"/>
      <c r="P23" s="270"/>
      <c r="Q23" s="290"/>
    </row>
    <row r="24" spans="1:17" x14ac:dyDescent="0.2">
      <c r="A24" s="122">
        <v>1</v>
      </c>
      <c r="B24" s="123">
        <v>2</v>
      </c>
      <c r="C24" s="121">
        <v>3</v>
      </c>
      <c r="D24" s="121">
        <v>4</v>
      </c>
      <c r="E24" s="127">
        <v>5</v>
      </c>
      <c r="F24" s="124">
        <v>6</v>
      </c>
      <c r="G24" s="124">
        <v>7</v>
      </c>
      <c r="H24" s="124">
        <v>8</v>
      </c>
      <c r="I24" s="124">
        <v>9</v>
      </c>
      <c r="J24" s="124">
        <v>10</v>
      </c>
      <c r="K24" s="124">
        <v>11</v>
      </c>
      <c r="L24" s="124">
        <v>12</v>
      </c>
      <c r="M24" s="124">
        <v>13</v>
      </c>
      <c r="N24" s="124">
        <v>14</v>
      </c>
      <c r="O24" s="124">
        <v>15</v>
      </c>
      <c r="P24" s="124">
        <v>16</v>
      </c>
      <c r="Q24" s="124">
        <v>17</v>
      </c>
    </row>
    <row r="25" spans="1:17" x14ac:dyDescent="0.2">
      <c r="A25" s="266" t="s">
        <v>1366</v>
      </c>
      <c r="B25" s="218"/>
      <c r="C25" s="218"/>
      <c r="D25" s="218"/>
      <c r="E25" s="218"/>
      <c r="F25" s="218"/>
      <c r="G25" s="218"/>
      <c r="H25" s="218"/>
      <c r="I25" s="218"/>
      <c r="J25" s="218"/>
      <c r="K25" s="218"/>
      <c r="L25" s="218"/>
      <c r="M25" s="218"/>
      <c r="N25" s="218"/>
      <c r="O25" s="218"/>
      <c r="P25" s="218"/>
      <c r="Q25" s="218"/>
    </row>
    <row r="26" spans="1:17" ht="24" x14ac:dyDescent="0.2">
      <c r="A26" s="122">
        <v>1</v>
      </c>
      <c r="B26" s="125" t="s">
        <v>247</v>
      </c>
      <c r="C26" s="139" t="s">
        <v>1367</v>
      </c>
      <c r="D26" s="127" t="s">
        <v>73</v>
      </c>
      <c r="E26" s="131">
        <v>2</v>
      </c>
      <c r="F26" s="129">
        <v>138.58000000000001</v>
      </c>
      <c r="G26" s="129">
        <v>18.79</v>
      </c>
      <c r="H26" s="129">
        <v>5.32</v>
      </c>
      <c r="I26" s="130"/>
      <c r="J26" s="130"/>
      <c r="K26" s="130">
        <v>277</v>
      </c>
      <c r="L26" s="130">
        <v>38</v>
      </c>
      <c r="M26" s="130">
        <v>11</v>
      </c>
      <c r="N26" s="130"/>
      <c r="O26" s="130">
        <v>1.47</v>
      </c>
      <c r="P26" s="130">
        <v>2.94</v>
      </c>
      <c r="Q26" s="130"/>
    </row>
    <row r="27" spans="1:17" ht="48" x14ac:dyDescent="0.2">
      <c r="A27" s="122">
        <v>2</v>
      </c>
      <c r="B27" s="125" t="s">
        <v>1368</v>
      </c>
      <c r="C27" s="139" t="s">
        <v>1369</v>
      </c>
      <c r="D27" s="127" t="s">
        <v>125</v>
      </c>
      <c r="E27" s="131">
        <v>2</v>
      </c>
      <c r="F27" s="129" t="s">
        <v>1370</v>
      </c>
      <c r="G27" s="130"/>
      <c r="H27" s="130"/>
      <c r="I27" s="130"/>
      <c r="J27" s="130"/>
      <c r="K27" s="130">
        <v>1593</v>
      </c>
      <c r="L27" s="130"/>
      <c r="M27" s="130"/>
      <c r="N27" s="130"/>
      <c r="O27" s="130"/>
      <c r="P27" s="130"/>
      <c r="Q27" s="130"/>
    </row>
    <row r="28" spans="1:17" ht="36" x14ac:dyDescent="0.2">
      <c r="A28" s="122">
        <v>3</v>
      </c>
      <c r="B28" s="125" t="s">
        <v>1371</v>
      </c>
      <c r="C28" s="139" t="s">
        <v>1372</v>
      </c>
      <c r="D28" s="127" t="s">
        <v>215</v>
      </c>
      <c r="E28" s="128">
        <v>14</v>
      </c>
      <c r="F28" s="129">
        <v>5.0199999999999996</v>
      </c>
      <c r="G28" s="129">
        <v>4.07</v>
      </c>
      <c r="H28" s="130"/>
      <c r="I28" s="130"/>
      <c r="J28" s="130"/>
      <c r="K28" s="130">
        <v>70</v>
      </c>
      <c r="L28" s="130">
        <v>57</v>
      </c>
      <c r="M28" s="130"/>
      <c r="N28" s="130"/>
      <c r="O28" s="130">
        <v>0.3</v>
      </c>
      <c r="P28" s="130">
        <v>4.2</v>
      </c>
      <c r="Q28" s="130"/>
    </row>
    <row r="29" spans="1:17" ht="24" x14ac:dyDescent="0.2">
      <c r="A29" s="133" t="s">
        <v>350</v>
      </c>
      <c r="B29" s="134" t="s">
        <v>1373</v>
      </c>
      <c r="C29" s="135" t="s">
        <v>1374</v>
      </c>
      <c r="D29" s="133" t="s">
        <v>102</v>
      </c>
      <c r="E29" s="136" t="s">
        <v>1375</v>
      </c>
      <c r="F29" s="137">
        <v>40.82</v>
      </c>
      <c r="G29" s="130"/>
      <c r="H29" s="130"/>
      <c r="I29" s="130"/>
      <c r="J29" s="130"/>
      <c r="K29" s="138">
        <v>11429.6</v>
      </c>
      <c r="L29" s="130"/>
      <c r="M29" s="130"/>
      <c r="N29" s="130"/>
      <c r="O29" s="130"/>
      <c r="P29" s="130"/>
      <c r="Q29" s="130"/>
    </row>
    <row r="30" spans="1:17" ht="24" x14ac:dyDescent="0.2">
      <c r="A30" s="133" t="s">
        <v>350</v>
      </c>
      <c r="B30" s="134" t="s">
        <v>1376</v>
      </c>
      <c r="C30" s="135" t="s">
        <v>1377</v>
      </c>
      <c r="D30" s="133" t="s">
        <v>72</v>
      </c>
      <c r="E30" s="136" t="s">
        <v>1378</v>
      </c>
      <c r="F30" s="137">
        <v>7.2</v>
      </c>
      <c r="G30" s="130"/>
      <c r="H30" s="130"/>
      <c r="I30" s="130"/>
      <c r="J30" s="130"/>
      <c r="K30" s="138">
        <v>201.6</v>
      </c>
      <c r="L30" s="130"/>
      <c r="M30" s="130"/>
      <c r="N30" s="130"/>
      <c r="O30" s="130"/>
      <c r="P30" s="130"/>
      <c r="Q30" s="130"/>
    </row>
    <row r="31" spans="1:17" ht="36" x14ac:dyDescent="0.2">
      <c r="A31" s="133" t="s">
        <v>350</v>
      </c>
      <c r="B31" s="134" t="s">
        <v>1379</v>
      </c>
      <c r="C31" s="135" t="s">
        <v>1380</v>
      </c>
      <c r="D31" s="133" t="s">
        <v>72</v>
      </c>
      <c r="E31" s="136" t="s">
        <v>1381</v>
      </c>
      <c r="F31" s="137">
        <v>43.84</v>
      </c>
      <c r="G31" s="130"/>
      <c r="H31" s="130"/>
      <c r="I31" s="130"/>
      <c r="J31" s="130"/>
      <c r="K31" s="138">
        <v>613.76</v>
      </c>
      <c r="L31" s="130"/>
      <c r="M31" s="130"/>
      <c r="N31" s="130"/>
      <c r="O31" s="130"/>
      <c r="P31" s="130"/>
      <c r="Q31" s="130"/>
    </row>
    <row r="32" spans="1:17" ht="48" x14ac:dyDescent="0.2">
      <c r="A32" s="122">
        <v>4</v>
      </c>
      <c r="B32" s="125" t="s">
        <v>1382</v>
      </c>
      <c r="C32" s="139" t="s">
        <v>1383</v>
      </c>
      <c r="D32" s="127" t="s">
        <v>106</v>
      </c>
      <c r="E32" s="131">
        <v>3</v>
      </c>
      <c r="F32" s="129" t="s">
        <v>1384</v>
      </c>
      <c r="G32" s="130"/>
      <c r="H32" s="130"/>
      <c r="I32" s="130"/>
      <c r="J32" s="130"/>
      <c r="K32" s="130">
        <v>324</v>
      </c>
      <c r="L32" s="130"/>
      <c r="M32" s="130"/>
      <c r="N32" s="130"/>
      <c r="O32" s="130"/>
      <c r="P32" s="130"/>
      <c r="Q32" s="130"/>
    </row>
    <row r="33" spans="1:17" ht="48" x14ac:dyDescent="0.2">
      <c r="A33" s="122">
        <v>5</v>
      </c>
      <c r="B33" s="125" t="s">
        <v>1382</v>
      </c>
      <c r="C33" s="139" t="s">
        <v>1385</v>
      </c>
      <c r="D33" s="127" t="s">
        <v>106</v>
      </c>
      <c r="E33" s="131">
        <v>6</v>
      </c>
      <c r="F33" s="129" t="s">
        <v>1386</v>
      </c>
      <c r="G33" s="130"/>
      <c r="H33" s="130"/>
      <c r="I33" s="130"/>
      <c r="J33" s="130"/>
      <c r="K33" s="130">
        <v>436</v>
      </c>
      <c r="L33" s="130"/>
      <c r="M33" s="130"/>
      <c r="N33" s="130"/>
      <c r="O33" s="130"/>
      <c r="P33" s="130"/>
      <c r="Q33" s="130"/>
    </row>
    <row r="34" spans="1:17" ht="48" x14ac:dyDescent="0.2">
      <c r="A34" s="122">
        <v>6</v>
      </c>
      <c r="B34" s="125" t="s">
        <v>1382</v>
      </c>
      <c r="C34" s="139" t="s">
        <v>1387</v>
      </c>
      <c r="D34" s="127" t="s">
        <v>106</v>
      </c>
      <c r="E34" s="131">
        <v>5</v>
      </c>
      <c r="F34" s="129" t="s">
        <v>1388</v>
      </c>
      <c r="G34" s="130"/>
      <c r="H34" s="130"/>
      <c r="I34" s="130"/>
      <c r="J34" s="130"/>
      <c r="K34" s="130">
        <v>664</v>
      </c>
      <c r="L34" s="130"/>
      <c r="M34" s="130"/>
      <c r="N34" s="130"/>
      <c r="O34" s="130"/>
      <c r="P34" s="130"/>
      <c r="Q34" s="130"/>
    </row>
    <row r="35" spans="1:17" ht="24" x14ac:dyDescent="0.2">
      <c r="A35" s="122">
        <v>7</v>
      </c>
      <c r="B35" s="125" t="s">
        <v>281</v>
      </c>
      <c r="C35" s="139" t="s">
        <v>1389</v>
      </c>
      <c r="D35" s="127" t="s">
        <v>73</v>
      </c>
      <c r="E35" s="131">
        <v>3</v>
      </c>
      <c r="F35" s="129">
        <v>84.1</v>
      </c>
      <c r="G35" s="129">
        <v>18.79</v>
      </c>
      <c r="H35" s="129">
        <v>4.2300000000000004</v>
      </c>
      <c r="I35" s="130"/>
      <c r="J35" s="130"/>
      <c r="K35" s="130">
        <v>252</v>
      </c>
      <c r="L35" s="130">
        <v>56</v>
      </c>
      <c r="M35" s="130">
        <v>13</v>
      </c>
      <c r="N35" s="130"/>
      <c r="O35" s="130">
        <v>1.47</v>
      </c>
      <c r="P35" s="130">
        <v>4.41</v>
      </c>
      <c r="Q35" s="130"/>
    </row>
    <row r="36" spans="1:17" ht="48" x14ac:dyDescent="0.2">
      <c r="A36" s="122">
        <v>8</v>
      </c>
      <c r="B36" s="125" t="s">
        <v>1390</v>
      </c>
      <c r="C36" s="139" t="s">
        <v>1391</v>
      </c>
      <c r="D36" s="127" t="s">
        <v>106</v>
      </c>
      <c r="E36" s="131">
        <v>3</v>
      </c>
      <c r="F36" s="129" t="s">
        <v>1392</v>
      </c>
      <c r="G36" s="130"/>
      <c r="H36" s="130"/>
      <c r="I36" s="130"/>
      <c r="J36" s="130"/>
      <c r="K36" s="130">
        <v>1565</v>
      </c>
      <c r="L36" s="130"/>
      <c r="M36" s="130"/>
      <c r="N36" s="130"/>
      <c r="O36" s="130"/>
      <c r="P36" s="130"/>
      <c r="Q36" s="130"/>
    </row>
    <row r="37" spans="1:17" ht="24" x14ac:dyDescent="0.2">
      <c r="A37" s="122">
        <v>9</v>
      </c>
      <c r="B37" s="125" t="s">
        <v>1393</v>
      </c>
      <c r="C37" s="139" t="s">
        <v>1394</v>
      </c>
      <c r="D37" s="127" t="s">
        <v>1395</v>
      </c>
      <c r="E37" s="128">
        <v>0.2</v>
      </c>
      <c r="F37" s="129">
        <v>179.74</v>
      </c>
      <c r="G37" s="129">
        <v>108.39</v>
      </c>
      <c r="H37" s="129">
        <v>62.45</v>
      </c>
      <c r="I37" s="129">
        <v>0.55000000000000004</v>
      </c>
      <c r="J37" s="130"/>
      <c r="K37" s="130">
        <v>36</v>
      </c>
      <c r="L37" s="130">
        <v>22</v>
      </c>
      <c r="M37" s="130">
        <v>12</v>
      </c>
      <c r="N37" s="130"/>
      <c r="O37" s="130">
        <v>8.18</v>
      </c>
      <c r="P37" s="130">
        <v>1.64</v>
      </c>
      <c r="Q37" s="130"/>
    </row>
    <row r="38" spans="1:17" ht="36" x14ac:dyDescent="0.2">
      <c r="A38" s="133" t="s">
        <v>350</v>
      </c>
      <c r="B38" s="134" t="s">
        <v>1396</v>
      </c>
      <c r="C38" s="135" t="s">
        <v>1397</v>
      </c>
      <c r="D38" s="133" t="s">
        <v>72</v>
      </c>
      <c r="E38" s="136" t="s">
        <v>1398</v>
      </c>
      <c r="F38" s="137">
        <v>602.76</v>
      </c>
      <c r="G38" s="130"/>
      <c r="H38" s="130"/>
      <c r="I38" s="130"/>
      <c r="J38" s="130"/>
      <c r="K38" s="138">
        <v>1205.52</v>
      </c>
      <c r="L38" s="130"/>
      <c r="M38" s="130"/>
      <c r="N38" s="130"/>
      <c r="O38" s="130"/>
      <c r="P38" s="130"/>
      <c r="Q38" s="130"/>
    </row>
    <row r="39" spans="1:17" ht="48" x14ac:dyDescent="0.2">
      <c r="A39" s="122">
        <v>10</v>
      </c>
      <c r="B39" s="125" t="s">
        <v>1399</v>
      </c>
      <c r="C39" s="139" t="s">
        <v>1400</v>
      </c>
      <c r="D39" s="127" t="s">
        <v>106</v>
      </c>
      <c r="E39" s="131">
        <v>2</v>
      </c>
      <c r="F39" s="129" t="s">
        <v>1401</v>
      </c>
      <c r="G39" s="130"/>
      <c r="H39" s="130"/>
      <c r="I39" s="130"/>
      <c r="J39" s="130"/>
      <c r="K39" s="130">
        <v>1024</v>
      </c>
      <c r="L39" s="130"/>
      <c r="M39" s="130"/>
      <c r="N39" s="130"/>
      <c r="O39" s="130"/>
      <c r="P39" s="130"/>
      <c r="Q39" s="130"/>
    </row>
    <row r="40" spans="1:17" ht="24" x14ac:dyDescent="0.2">
      <c r="A40" s="122">
        <v>11</v>
      </c>
      <c r="B40" s="125" t="s">
        <v>210</v>
      </c>
      <c r="C40" s="139" t="s">
        <v>211</v>
      </c>
      <c r="D40" s="127" t="s">
        <v>212</v>
      </c>
      <c r="E40" s="131">
        <v>12</v>
      </c>
      <c r="F40" s="129">
        <v>244.31</v>
      </c>
      <c r="G40" s="129">
        <v>3.07</v>
      </c>
      <c r="H40" s="130"/>
      <c r="I40" s="130"/>
      <c r="J40" s="130"/>
      <c r="K40" s="130">
        <v>2932</v>
      </c>
      <c r="L40" s="130">
        <v>37</v>
      </c>
      <c r="M40" s="130"/>
      <c r="N40" s="130"/>
      <c r="O40" s="130">
        <v>0.22</v>
      </c>
      <c r="P40" s="130">
        <v>2.64</v>
      </c>
      <c r="Q40" s="130"/>
    </row>
    <row r="41" spans="1:17" ht="24" x14ac:dyDescent="0.2">
      <c r="A41" s="122">
        <v>12</v>
      </c>
      <c r="B41" s="125" t="s">
        <v>251</v>
      </c>
      <c r="C41" s="139" t="s">
        <v>252</v>
      </c>
      <c r="D41" s="127" t="s">
        <v>212</v>
      </c>
      <c r="E41" s="131">
        <v>5</v>
      </c>
      <c r="F41" s="129">
        <v>365.03</v>
      </c>
      <c r="G41" s="129">
        <v>4.1100000000000003</v>
      </c>
      <c r="H41" s="130"/>
      <c r="I41" s="130"/>
      <c r="J41" s="130"/>
      <c r="K41" s="130">
        <v>1825</v>
      </c>
      <c r="L41" s="130">
        <v>21</v>
      </c>
      <c r="M41" s="130"/>
      <c r="N41" s="130"/>
      <c r="O41" s="130">
        <v>0.31</v>
      </c>
      <c r="P41" s="130">
        <v>1.55</v>
      </c>
      <c r="Q41" s="130"/>
    </row>
    <row r="42" spans="1:17" ht="24" x14ac:dyDescent="0.2">
      <c r="A42" s="122">
        <v>13</v>
      </c>
      <c r="B42" s="125" t="s">
        <v>1402</v>
      </c>
      <c r="C42" s="139" t="s">
        <v>1403</v>
      </c>
      <c r="D42" s="127" t="s">
        <v>73</v>
      </c>
      <c r="E42" s="131">
        <v>6</v>
      </c>
      <c r="F42" s="129">
        <v>53.48</v>
      </c>
      <c r="G42" s="129">
        <v>22.24</v>
      </c>
      <c r="H42" s="129">
        <v>10.19</v>
      </c>
      <c r="I42" s="129">
        <v>0.36</v>
      </c>
      <c r="J42" s="130"/>
      <c r="K42" s="130">
        <v>321</v>
      </c>
      <c r="L42" s="130">
        <v>133</v>
      </c>
      <c r="M42" s="130">
        <v>61</v>
      </c>
      <c r="N42" s="130">
        <v>2</v>
      </c>
      <c r="O42" s="130">
        <v>1.66</v>
      </c>
      <c r="P42" s="130">
        <v>9.9600000000000009</v>
      </c>
      <c r="Q42" s="130"/>
    </row>
    <row r="43" spans="1:17" ht="36" x14ac:dyDescent="0.2">
      <c r="A43" s="133" t="s">
        <v>350</v>
      </c>
      <c r="B43" s="134" t="s">
        <v>1404</v>
      </c>
      <c r="C43" s="135" t="s">
        <v>1405</v>
      </c>
      <c r="D43" s="133" t="s">
        <v>72</v>
      </c>
      <c r="E43" s="136" t="s">
        <v>1406</v>
      </c>
      <c r="F43" s="137">
        <v>65.2</v>
      </c>
      <c r="G43" s="130"/>
      <c r="H43" s="130"/>
      <c r="I43" s="130"/>
      <c r="J43" s="130"/>
      <c r="K43" s="138">
        <v>391.2</v>
      </c>
      <c r="L43" s="130"/>
      <c r="M43" s="130"/>
      <c r="N43" s="130"/>
      <c r="O43" s="130"/>
      <c r="P43" s="130"/>
      <c r="Q43" s="130"/>
    </row>
    <row r="44" spans="1:17" ht="48" x14ac:dyDescent="0.2">
      <c r="A44" s="122">
        <v>14</v>
      </c>
      <c r="B44" s="125" t="s">
        <v>1407</v>
      </c>
      <c r="C44" s="139" t="s">
        <v>1408</v>
      </c>
      <c r="D44" s="127" t="s">
        <v>106</v>
      </c>
      <c r="E44" s="131">
        <v>6</v>
      </c>
      <c r="F44" s="129" t="s">
        <v>1409</v>
      </c>
      <c r="G44" s="130"/>
      <c r="H44" s="130"/>
      <c r="I44" s="130"/>
      <c r="J44" s="130"/>
      <c r="K44" s="130">
        <v>415</v>
      </c>
      <c r="L44" s="130"/>
      <c r="M44" s="130"/>
      <c r="N44" s="130"/>
      <c r="O44" s="130"/>
      <c r="P44" s="130"/>
      <c r="Q44" s="130"/>
    </row>
    <row r="45" spans="1:17" ht="36" x14ac:dyDescent="0.2">
      <c r="A45" s="122">
        <v>15</v>
      </c>
      <c r="B45" s="125" t="s">
        <v>1410</v>
      </c>
      <c r="C45" s="139" t="s">
        <v>1411</v>
      </c>
      <c r="D45" s="127" t="s">
        <v>102</v>
      </c>
      <c r="E45" s="131">
        <v>5</v>
      </c>
      <c r="F45" s="129">
        <v>53.16</v>
      </c>
      <c r="G45" s="130"/>
      <c r="H45" s="130"/>
      <c r="I45" s="130"/>
      <c r="J45" s="130"/>
      <c r="K45" s="130">
        <v>266</v>
      </c>
      <c r="L45" s="130"/>
      <c r="M45" s="130"/>
      <c r="N45" s="130"/>
      <c r="O45" s="130"/>
      <c r="P45" s="130"/>
      <c r="Q45" s="130"/>
    </row>
    <row r="46" spans="1:17" ht="36" x14ac:dyDescent="0.2">
      <c r="A46" s="122">
        <v>16</v>
      </c>
      <c r="B46" s="125" t="s">
        <v>1412</v>
      </c>
      <c r="C46" s="139" t="s">
        <v>1413</v>
      </c>
      <c r="D46" s="127" t="s">
        <v>107</v>
      </c>
      <c r="E46" s="128">
        <v>0.372</v>
      </c>
      <c r="F46" s="129">
        <v>6013.84</v>
      </c>
      <c r="G46" s="129">
        <v>837.02</v>
      </c>
      <c r="H46" s="129">
        <v>157.47999999999999</v>
      </c>
      <c r="I46" s="129">
        <v>3.46</v>
      </c>
      <c r="J46" s="130"/>
      <c r="K46" s="130">
        <v>2237</v>
      </c>
      <c r="L46" s="130">
        <v>311</v>
      </c>
      <c r="M46" s="130">
        <v>59</v>
      </c>
      <c r="N46" s="130">
        <v>1</v>
      </c>
      <c r="O46" s="130">
        <v>60.83</v>
      </c>
      <c r="P46" s="130">
        <v>22.63</v>
      </c>
      <c r="Q46" s="130"/>
    </row>
    <row r="47" spans="1:17" ht="24" x14ac:dyDescent="0.2">
      <c r="A47" s="122">
        <v>17</v>
      </c>
      <c r="B47" s="125" t="s">
        <v>227</v>
      </c>
      <c r="C47" s="139" t="s">
        <v>228</v>
      </c>
      <c r="D47" s="127" t="s">
        <v>110</v>
      </c>
      <c r="E47" s="131">
        <v>50</v>
      </c>
      <c r="F47" s="129">
        <v>17.02</v>
      </c>
      <c r="G47" s="130"/>
      <c r="H47" s="130"/>
      <c r="I47" s="130"/>
      <c r="J47" s="130"/>
      <c r="K47" s="130">
        <v>851</v>
      </c>
      <c r="L47" s="130"/>
      <c r="M47" s="130"/>
      <c r="N47" s="130"/>
      <c r="O47" s="130"/>
      <c r="P47" s="130"/>
      <c r="Q47" s="130"/>
    </row>
    <row r="48" spans="1:17" ht="36" x14ac:dyDescent="0.2">
      <c r="A48" s="122">
        <v>18</v>
      </c>
      <c r="B48" s="125" t="s">
        <v>229</v>
      </c>
      <c r="C48" s="139" t="s">
        <v>244</v>
      </c>
      <c r="D48" s="127" t="s">
        <v>107</v>
      </c>
      <c r="E48" s="128">
        <v>0.372</v>
      </c>
      <c r="F48" s="129">
        <v>104.4</v>
      </c>
      <c r="G48" s="129">
        <v>82.16</v>
      </c>
      <c r="H48" s="129">
        <v>15.29</v>
      </c>
      <c r="I48" s="130"/>
      <c r="J48" s="130"/>
      <c r="K48" s="130">
        <v>39</v>
      </c>
      <c r="L48" s="130">
        <v>31</v>
      </c>
      <c r="M48" s="130">
        <v>6</v>
      </c>
      <c r="N48" s="130"/>
      <c r="O48" s="130">
        <v>5.01</v>
      </c>
      <c r="P48" s="130">
        <v>1.86</v>
      </c>
      <c r="Q48" s="130"/>
    </row>
    <row r="49" spans="1:17" ht="24" x14ac:dyDescent="0.2">
      <c r="A49" s="122">
        <v>19</v>
      </c>
      <c r="B49" s="125" t="s">
        <v>279</v>
      </c>
      <c r="C49" s="139" t="s">
        <v>280</v>
      </c>
      <c r="D49" s="127" t="s">
        <v>73</v>
      </c>
      <c r="E49" s="131">
        <v>1</v>
      </c>
      <c r="F49" s="129">
        <v>23.43</v>
      </c>
      <c r="G49" s="129">
        <v>21.79</v>
      </c>
      <c r="H49" s="130"/>
      <c r="I49" s="130"/>
      <c r="J49" s="130"/>
      <c r="K49" s="130">
        <v>23</v>
      </c>
      <c r="L49" s="130">
        <v>22</v>
      </c>
      <c r="M49" s="130"/>
      <c r="N49" s="130"/>
      <c r="O49" s="130">
        <v>1.56</v>
      </c>
      <c r="P49" s="130">
        <v>1.56</v>
      </c>
      <c r="Q49" s="130"/>
    </row>
    <row r="50" spans="1:17" ht="48" x14ac:dyDescent="0.2">
      <c r="A50" s="127" t="s">
        <v>1414</v>
      </c>
      <c r="B50" s="125" t="s">
        <v>1415</v>
      </c>
      <c r="C50" s="139" t="s">
        <v>1416</v>
      </c>
      <c r="D50" s="127" t="s">
        <v>125</v>
      </c>
      <c r="E50" s="131">
        <v>1</v>
      </c>
      <c r="F50" s="129" t="s">
        <v>1417</v>
      </c>
      <c r="G50" s="130"/>
      <c r="H50" s="130"/>
      <c r="I50" s="130"/>
      <c r="J50" s="130">
        <v>9621</v>
      </c>
      <c r="K50" s="130">
        <v>9621</v>
      </c>
      <c r="L50" s="130"/>
      <c r="M50" s="130"/>
      <c r="N50" s="130"/>
      <c r="O50" s="130"/>
      <c r="P50" s="130"/>
      <c r="Q50" s="130"/>
    </row>
    <row r="51" spans="1:17" ht="24" x14ac:dyDescent="0.2">
      <c r="A51" s="122">
        <v>21</v>
      </c>
      <c r="B51" s="125" t="s">
        <v>1316</v>
      </c>
      <c r="C51" s="139" t="s">
        <v>1418</v>
      </c>
      <c r="D51" s="127" t="s">
        <v>344</v>
      </c>
      <c r="E51" s="128">
        <v>0.45</v>
      </c>
      <c r="F51" s="129">
        <v>453.87</v>
      </c>
      <c r="G51" s="129">
        <v>243.27</v>
      </c>
      <c r="H51" s="129">
        <v>46.57</v>
      </c>
      <c r="I51" s="130"/>
      <c r="J51" s="130"/>
      <c r="K51" s="130">
        <v>204</v>
      </c>
      <c r="L51" s="130">
        <v>109</v>
      </c>
      <c r="M51" s="130">
        <v>21</v>
      </c>
      <c r="N51" s="130"/>
      <c r="O51" s="130">
        <v>18.8</v>
      </c>
      <c r="P51" s="130">
        <v>8.4600000000000009</v>
      </c>
      <c r="Q51" s="130"/>
    </row>
    <row r="52" spans="1:17" ht="24" x14ac:dyDescent="0.2">
      <c r="A52" s="133" t="s">
        <v>350</v>
      </c>
      <c r="B52" s="134" t="s">
        <v>1419</v>
      </c>
      <c r="C52" s="135" t="s">
        <v>1420</v>
      </c>
      <c r="D52" s="133" t="s">
        <v>92</v>
      </c>
      <c r="E52" s="136" t="s">
        <v>1421</v>
      </c>
      <c r="F52" s="137">
        <v>17616.25</v>
      </c>
      <c r="G52" s="130"/>
      <c r="H52" s="130"/>
      <c r="I52" s="130"/>
      <c r="J52" s="130"/>
      <c r="K52" s="138">
        <v>310.05</v>
      </c>
      <c r="L52" s="130"/>
      <c r="M52" s="130"/>
      <c r="N52" s="130"/>
      <c r="O52" s="130"/>
      <c r="P52" s="130"/>
      <c r="Q52" s="130"/>
    </row>
    <row r="53" spans="1:17" ht="48" x14ac:dyDescent="0.2">
      <c r="A53" s="133" t="s">
        <v>350</v>
      </c>
      <c r="B53" s="134" t="s">
        <v>1422</v>
      </c>
      <c r="C53" s="135" t="s">
        <v>1319</v>
      </c>
      <c r="D53" s="133" t="s">
        <v>103</v>
      </c>
      <c r="E53" s="136" t="s">
        <v>1423</v>
      </c>
      <c r="F53" s="137">
        <v>1248.9100000000001</v>
      </c>
      <c r="G53" s="130"/>
      <c r="H53" s="130"/>
      <c r="I53" s="130"/>
      <c r="J53" s="130"/>
      <c r="K53" s="138">
        <v>579.99</v>
      </c>
      <c r="L53" s="130"/>
      <c r="M53" s="130"/>
      <c r="N53" s="130"/>
      <c r="O53" s="130"/>
      <c r="P53" s="130"/>
      <c r="Q53" s="130"/>
    </row>
    <row r="54" spans="1:17" ht="36" x14ac:dyDescent="0.2">
      <c r="A54" s="122">
        <v>22</v>
      </c>
      <c r="B54" s="125" t="s">
        <v>1321</v>
      </c>
      <c r="C54" s="139" t="s">
        <v>1322</v>
      </c>
      <c r="D54" s="127" t="s">
        <v>102</v>
      </c>
      <c r="E54" s="128">
        <v>37.200000000000003</v>
      </c>
      <c r="F54" s="129">
        <v>116.62</v>
      </c>
      <c r="G54" s="130"/>
      <c r="H54" s="130"/>
      <c r="I54" s="130"/>
      <c r="J54" s="130"/>
      <c r="K54" s="130">
        <v>4338</v>
      </c>
      <c r="L54" s="130"/>
      <c r="M54" s="130"/>
      <c r="N54" s="130"/>
      <c r="O54" s="130"/>
      <c r="P54" s="130"/>
      <c r="Q54" s="130"/>
    </row>
    <row r="55" spans="1:17" ht="36" x14ac:dyDescent="0.2">
      <c r="A55" s="122">
        <v>23</v>
      </c>
      <c r="B55" s="125" t="s">
        <v>1424</v>
      </c>
      <c r="C55" s="139" t="s">
        <v>1425</v>
      </c>
      <c r="D55" s="127" t="s">
        <v>91</v>
      </c>
      <c r="E55" s="128">
        <v>3.2300000000000002E-2</v>
      </c>
      <c r="F55" s="129">
        <v>65.66</v>
      </c>
      <c r="G55" s="129">
        <v>48.95</v>
      </c>
      <c r="H55" s="129">
        <v>6.68</v>
      </c>
      <c r="I55" s="129">
        <v>0.16</v>
      </c>
      <c r="J55" s="130"/>
      <c r="K55" s="130">
        <v>2</v>
      </c>
      <c r="L55" s="130">
        <v>2</v>
      </c>
      <c r="M55" s="130"/>
      <c r="N55" s="130"/>
      <c r="O55" s="130">
        <v>3.83</v>
      </c>
      <c r="P55" s="130">
        <v>0.12</v>
      </c>
      <c r="Q55" s="130"/>
    </row>
    <row r="56" spans="1:17" ht="24" x14ac:dyDescent="0.2">
      <c r="A56" s="133" t="s">
        <v>350</v>
      </c>
      <c r="B56" s="134" t="s">
        <v>1426</v>
      </c>
      <c r="C56" s="135" t="s">
        <v>1427</v>
      </c>
      <c r="D56" s="133" t="s">
        <v>92</v>
      </c>
      <c r="E56" s="136" t="s">
        <v>1428</v>
      </c>
      <c r="F56" s="137">
        <v>29750</v>
      </c>
      <c r="G56" s="130"/>
      <c r="H56" s="130"/>
      <c r="I56" s="130"/>
      <c r="J56" s="130"/>
      <c r="K56" s="138">
        <v>17.850000000000001</v>
      </c>
      <c r="L56" s="130"/>
      <c r="M56" s="130"/>
      <c r="N56" s="130"/>
      <c r="O56" s="130"/>
      <c r="P56" s="130"/>
      <c r="Q56" s="130"/>
    </row>
    <row r="57" spans="1:17" ht="48" x14ac:dyDescent="0.2">
      <c r="A57" s="122">
        <v>24</v>
      </c>
      <c r="B57" s="125" t="s">
        <v>1429</v>
      </c>
      <c r="C57" s="139" t="s">
        <v>1430</v>
      </c>
      <c r="D57" s="127" t="s">
        <v>110</v>
      </c>
      <c r="E57" s="128">
        <v>0.48499999999999999</v>
      </c>
      <c r="F57" s="129" t="s">
        <v>1431</v>
      </c>
      <c r="G57" s="130"/>
      <c r="H57" s="130"/>
      <c r="I57" s="130"/>
      <c r="J57" s="130"/>
      <c r="K57" s="130">
        <v>12</v>
      </c>
      <c r="L57" s="130"/>
      <c r="M57" s="130"/>
      <c r="N57" s="130"/>
      <c r="O57" s="130"/>
      <c r="P57" s="130"/>
      <c r="Q57" s="130"/>
    </row>
    <row r="58" spans="1:17" x14ac:dyDescent="0.2">
      <c r="A58" s="265" t="s">
        <v>1432</v>
      </c>
      <c r="B58" s="218"/>
      <c r="C58" s="218"/>
      <c r="D58" s="218"/>
      <c r="E58" s="218"/>
      <c r="F58" s="218"/>
      <c r="G58" s="218"/>
      <c r="H58" s="218"/>
      <c r="I58" s="218"/>
      <c r="J58" s="218"/>
      <c r="K58" s="132">
        <v>31225</v>
      </c>
      <c r="L58" s="130"/>
      <c r="M58" s="130"/>
      <c r="N58" s="130"/>
      <c r="O58" s="130"/>
      <c r="P58" s="132">
        <v>63.52</v>
      </c>
      <c r="Q58" s="130"/>
    </row>
    <row r="59" spans="1:17" x14ac:dyDescent="0.2">
      <c r="A59" s="266" t="s">
        <v>1433</v>
      </c>
      <c r="B59" s="218"/>
      <c r="C59" s="218"/>
      <c r="D59" s="218"/>
      <c r="E59" s="218"/>
      <c r="F59" s="218"/>
      <c r="G59" s="218"/>
      <c r="H59" s="218"/>
      <c r="I59" s="218"/>
      <c r="J59" s="218"/>
      <c r="K59" s="218"/>
      <c r="L59" s="218"/>
      <c r="M59" s="218"/>
      <c r="N59" s="218"/>
      <c r="O59" s="218"/>
      <c r="P59" s="218"/>
      <c r="Q59" s="218"/>
    </row>
    <row r="60" spans="1:17" ht="24" x14ac:dyDescent="0.2">
      <c r="A60" s="122">
        <v>25</v>
      </c>
      <c r="B60" s="125" t="s">
        <v>245</v>
      </c>
      <c r="C60" s="139" t="s">
        <v>246</v>
      </c>
      <c r="D60" s="127" t="s">
        <v>1434</v>
      </c>
      <c r="E60" s="128">
        <v>0.11899999999999999</v>
      </c>
      <c r="F60" s="129">
        <v>2426.2800000000002</v>
      </c>
      <c r="G60" s="129">
        <v>828.53</v>
      </c>
      <c r="H60" s="129">
        <v>270.14999999999998</v>
      </c>
      <c r="I60" s="129">
        <v>20.22</v>
      </c>
      <c r="J60" s="130"/>
      <c r="K60" s="130">
        <v>289</v>
      </c>
      <c r="L60" s="130">
        <v>99</v>
      </c>
      <c r="M60" s="130">
        <v>32</v>
      </c>
      <c r="N60" s="130">
        <v>2</v>
      </c>
      <c r="O60" s="130">
        <v>65.599999999999994</v>
      </c>
      <c r="P60" s="130">
        <v>7.81</v>
      </c>
      <c r="Q60" s="130"/>
    </row>
    <row r="61" spans="1:17" ht="24" x14ac:dyDescent="0.2">
      <c r="A61" s="133" t="s">
        <v>350</v>
      </c>
      <c r="B61" s="134" t="s">
        <v>1435</v>
      </c>
      <c r="C61" s="135" t="s">
        <v>1436</v>
      </c>
      <c r="D61" s="133" t="s">
        <v>1437</v>
      </c>
      <c r="E61" s="136" t="s">
        <v>1438</v>
      </c>
      <c r="F61" s="137">
        <v>179.38</v>
      </c>
      <c r="G61" s="130"/>
      <c r="H61" s="130"/>
      <c r="I61" s="130"/>
      <c r="J61" s="130"/>
      <c r="K61" s="138">
        <v>2134.62</v>
      </c>
      <c r="L61" s="130"/>
      <c r="M61" s="130"/>
      <c r="N61" s="130"/>
      <c r="O61" s="130"/>
      <c r="P61" s="130"/>
      <c r="Q61" s="130"/>
    </row>
    <row r="62" spans="1:17" ht="48" x14ac:dyDescent="0.2">
      <c r="A62" s="122">
        <v>26</v>
      </c>
      <c r="B62" s="125" t="s">
        <v>1439</v>
      </c>
      <c r="C62" s="139" t="s">
        <v>1440</v>
      </c>
      <c r="D62" s="127" t="s">
        <v>106</v>
      </c>
      <c r="E62" s="131">
        <v>5</v>
      </c>
      <c r="F62" s="129" t="s">
        <v>1441</v>
      </c>
      <c r="G62" s="130"/>
      <c r="H62" s="130"/>
      <c r="I62" s="130"/>
      <c r="J62" s="130"/>
      <c r="K62" s="130">
        <v>3127</v>
      </c>
      <c r="L62" s="130"/>
      <c r="M62" s="130"/>
      <c r="N62" s="130"/>
      <c r="O62" s="130"/>
      <c r="P62" s="130"/>
      <c r="Q62" s="130"/>
    </row>
    <row r="63" spans="1:17" ht="48" x14ac:dyDescent="0.2">
      <c r="A63" s="122">
        <v>27</v>
      </c>
      <c r="B63" s="125" t="s">
        <v>1439</v>
      </c>
      <c r="C63" s="139" t="s">
        <v>1442</v>
      </c>
      <c r="D63" s="127" t="s">
        <v>106</v>
      </c>
      <c r="E63" s="131">
        <v>3</v>
      </c>
      <c r="F63" s="129" t="s">
        <v>1443</v>
      </c>
      <c r="G63" s="130"/>
      <c r="H63" s="130"/>
      <c r="I63" s="130"/>
      <c r="J63" s="130"/>
      <c r="K63" s="130">
        <v>2049</v>
      </c>
      <c r="L63" s="130"/>
      <c r="M63" s="130"/>
      <c r="N63" s="130"/>
      <c r="O63" s="130"/>
      <c r="P63" s="130"/>
      <c r="Q63" s="130"/>
    </row>
    <row r="64" spans="1:17" ht="48" x14ac:dyDescent="0.2">
      <c r="A64" s="122">
        <v>28</v>
      </c>
      <c r="B64" s="125" t="s">
        <v>1439</v>
      </c>
      <c r="C64" s="139" t="s">
        <v>1444</v>
      </c>
      <c r="D64" s="127" t="s">
        <v>106</v>
      </c>
      <c r="E64" s="131">
        <v>1</v>
      </c>
      <c r="F64" s="129" t="s">
        <v>1445</v>
      </c>
      <c r="G64" s="130"/>
      <c r="H64" s="130"/>
      <c r="I64" s="130"/>
      <c r="J64" s="130"/>
      <c r="K64" s="130">
        <v>768</v>
      </c>
      <c r="L64" s="130"/>
      <c r="M64" s="130"/>
      <c r="N64" s="130"/>
      <c r="O64" s="130"/>
      <c r="P64" s="130"/>
      <c r="Q64" s="130"/>
    </row>
    <row r="65" spans="1:17" ht="48" x14ac:dyDescent="0.2">
      <c r="A65" s="122">
        <v>29</v>
      </c>
      <c r="B65" s="125" t="s">
        <v>1439</v>
      </c>
      <c r="C65" s="139" t="s">
        <v>1446</v>
      </c>
      <c r="D65" s="127" t="s">
        <v>106</v>
      </c>
      <c r="E65" s="131">
        <v>1</v>
      </c>
      <c r="F65" s="129" t="s">
        <v>1447</v>
      </c>
      <c r="G65" s="130"/>
      <c r="H65" s="130"/>
      <c r="I65" s="130"/>
      <c r="J65" s="130"/>
      <c r="K65" s="130">
        <v>909</v>
      </c>
      <c r="L65" s="130"/>
      <c r="M65" s="130"/>
      <c r="N65" s="130"/>
      <c r="O65" s="130"/>
      <c r="P65" s="130"/>
      <c r="Q65" s="130"/>
    </row>
    <row r="66" spans="1:17" ht="48" x14ac:dyDescent="0.2">
      <c r="A66" s="122">
        <v>30</v>
      </c>
      <c r="B66" s="125" t="s">
        <v>1439</v>
      </c>
      <c r="C66" s="139" t="s">
        <v>1448</v>
      </c>
      <c r="D66" s="127" t="s">
        <v>106</v>
      </c>
      <c r="E66" s="131">
        <v>1</v>
      </c>
      <c r="F66" s="129" t="s">
        <v>1449</v>
      </c>
      <c r="G66" s="130"/>
      <c r="H66" s="130"/>
      <c r="I66" s="130"/>
      <c r="J66" s="130"/>
      <c r="K66" s="130">
        <v>1052</v>
      </c>
      <c r="L66" s="130"/>
      <c r="M66" s="130"/>
      <c r="N66" s="130"/>
      <c r="O66" s="130"/>
      <c r="P66" s="130"/>
      <c r="Q66" s="130"/>
    </row>
    <row r="67" spans="1:17" ht="48" x14ac:dyDescent="0.2">
      <c r="A67" s="122">
        <v>31</v>
      </c>
      <c r="B67" s="125" t="s">
        <v>1439</v>
      </c>
      <c r="C67" s="139" t="s">
        <v>1450</v>
      </c>
      <c r="D67" s="127" t="s">
        <v>106</v>
      </c>
      <c r="E67" s="131">
        <v>1</v>
      </c>
      <c r="F67" s="129" t="s">
        <v>1451</v>
      </c>
      <c r="G67" s="130"/>
      <c r="H67" s="130"/>
      <c r="I67" s="130"/>
      <c r="J67" s="130"/>
      <c r="K67" s="130">
        <v>1142</v>
      </c>
      <c r="L67" s="130"/>
      <c r="M67" s="130"/>
      <c r="N67" s="130"/>
      <c r="O67" s="130"/>
      <c r="P67" s="130"/>
      <c r="Q67" s="130"/>
    </row>
    <row r="68" spans="1:17" ht="48" x14ac:dyDescent="0.2">
      <c r="A68" s="122">
        <v>32</v>
      </c>
      <c r="B68" s="125" t="s">
        <v>1452</v>
      </c>
      <c r="C68" s="139" t="s">
        <v>1453</v>
      </c>
      <c r="D68" s="127" t="s">
        <v>106</v>
      </c>
      <c r="E68" s="131">
        <v>1</v>
      </c>
      <c r="F68" s="129" t="s">
        <v>1454</v>
      </c>
      <c r="G68" s="130"/>
      <c r="H68" s="130"/>
      <c r="I68" s="130"/>
      <c r="J68" s="130"/>
      <c r="K68" s="130">
        <v>1220</v>
      </c>
      <c r="L68" s="130"/>
      <c r="M68" s="130"/>
      <c r="N68" s="130"/>
      <c r="O68" s="130"/>
      <c r="P68" s="130"/>
      <c r="Q68" s="130"/>
    </row>
    <row r="69" spans="1:17" ht="24" x14ac:dyDescent="0.2">
      <c r="A69" s="122">
        <v>33</v>
      </c>
      <c r="B69" s="125" t="s">
        <v>1455</v>
      </c>
      <c r="C69" s="139" t="s">
        <v>1456</v>
      </c>
      <c r="D69" s="127" t="s">
        <v>1434</v>
      </c>
      <c r="E69" s="128">
        <v>5.0000000000000001E-3</v>
      </c>
      <c r="F69" s="129">
        <v>1509.46</v>
      </c>
      <c r="G69" s="129">
        <v>1219.68</v>
      </c>
      <c r="H69" s="129">
        <v>242.21</v>
      </c>
      <c r="I69" s="129">
        <v>16.79</v>
      </c>
      <c r="J69" s="130"/>
      <c r="K69" s="130">
        <v>8</v>
      </c>
      <c r="L69" s="130">
        <v>6</v>
      </c>
      <c r="M69" s="130">
        <v>1</v>
      </c>
      <c r="N69" s="130"/>
      <c r="O69" s="130">
        <v>96.57</v>
      </c>
      <c r="P69" s="130">
        <v>0.48</v>
      </c>
      <c r="Q69" s="130"/>
    </row>
    <row r="70" spans="1:17" ht="24" x14ac:dyDescent="0.2">
      <c r="A70" s="133" t="s">
        <v>350</v>
      </c>
      <c r="B70" s="134" t="s">
        <v>1457</v>
      </c>
      <c r="C70" s="135" t="s">
        <v>1458</v>
      </c>
      <c r="D70" s="133" t="s">
        <v>1437</v>
      </c>
      <c r="E70" s="136" t="s">
        <v>1459</v>
      </c>
      <c r="F70" s="137">
        <v>168.87</v>
      </c>
      <c r="G70" s="130"/>
      <c r="H70" s="130"/>
      <c r="I70" s="130"/>
      <c r="J70" s="130"/>
      <c r="K70" s="138">
        <v>84.44</v>
      </c>
      <c r="L70" s="130"/>
      <c r="M70" s="130"/>
      <c r="N70" s="130"/>
      <c r="O70" s="130"/>
      <c r="P70" s="130"/>
      <c r="Q70" s="130"/>
    </row>
    <row r="71" spans="1:17" ht="48" x14ac:dyDescent="0.2">
      <c r="A71" s="122">
        <v>34</v>
      </c>
      <c r="B71" s="125" t="s">
        <v>1460</v>
      </c>
      <c r="C71" s="139" t="s">
        <v>1461</v>
      </c>
      <c r="D71" s="127" t="s">
        <v>106</v>
      </c>
      <c r="E71" s="131">
        <v>1</v>
      </c>
      <c r="F71" s="129" t="s">
        <v>1462</v>
      </c>
      <c r="G71" s="130"/>
      <c r="H71" s="130"/>
      <c r="I71" s="130"/>
      <c r="J71" s="130"/>
      <c r="K71" s="130">
        <v>1006</v>
      </c>
      <c r="L71" s="130"/>
      <c r="M71" s="130"/>
      <c r="N71" s="130"/>
      <c r="O71" s="130"/>
      <c r="P71" s="130"/>
      <c r="Q71" s="130"/>
    </row>
    <row r="72" spans="1:17" ht="48" x14ac:dyDescent="0.2">
      <c r="A72" s="122">
        <v>35</v>
      </c>
      <c r="B72" s="125" t="s">
        <v>1463</v>
      </c>
      <c r="C72" s="139" t="s">
        <v>1464</v>
      </c>
      <c r="D72" s="127" t="s">
        <v>106</v>
      </c>
      <c r="E72" s="131">
        <v>13</v>
      </c>
      <c r="F72" s="129" t="s">
        <v>1465</v>
      </c>
      <c r="G72" s="130"/>
      <c r="H72" s="130"/>
      <c r="I72" s="130"/>
      <c r="J72" s="130"/>
      <c r="K72" s="130">
        <v>5025</v>
      </c>
      <c r="L72" s="130"/>
      <c r="M72" s="130"/>
      <c r="N72" s="130"/>
      <c r="O72" s="130"/>
      <c r="P72" s="130"/>
      <c r="Q72" s="130"/>
    </row>
    <row r="73" spans="1:17" ht="48" x14ac:dyDescent="0.2">
      <c r="A73" s="122">
        <v>36</v>
      </c>
      <c r="B73" s="125" t="s">
        <v>1382</v>
      </c>
      <c r="C73" s="139" t="s">
        <v>1385</v>
      </c>
      <c r="D73" s="127" t="s">
        <v>106</v>
      </c>
      <c r="E73" s="131">
        <v>4</v>
      </c>
      <c r="F73" s="129" t="s">
        <v>1386</v>
      </c>
      <c r="G73" s="130"/>
      <c r="H73" s="130"/>
      <c r="I73" s="130"/>
      <c r="J73" s="130"/>
      <c r="K73" s="130">
        <v>291</v>
      </c>
      <c r="L73" s="130"/>
      <c r="M73" s="130"/>
      <c r="N73" s="130"/>
      <c r="O73" s="130"/>
      <c r="P73" s="130"/>
      <c r="Q73" s="130"/>
    </row>
    <row r="74" spans="1:17" ht="48" x14ac:dyDescent="0.2">
      <c r="A74" s="122">
        <v>37</v>
      </c>
      <c r="B74" s="125" t="s">
        <v>1382</v>
      </c>
      <c r="C74" s="139" t="s">
        <v>1466</v>
      </c>
      <c r="D74" s="127" t="s">
        <v>106</v>
      </c>
      <c r="E74" s="131">
        <v>13</v>
      </c>
      <c r="F74" s="129" t="s">
        <v>1467</v>
      </c>
      <c r="G74" s="130"/>
      <c r="H74" s="130"/>
      <c r="I74" s="130"/>
      <c r="J74" s="130"/>
      <c r="K74" s="130">
        <v>1088</v>
      </c>
      <c r="L74" s="130"/>
      <c r="M74" s="130"/>
      <c r="N74" s="130"/>
      <c r="O74" s="130"/>
      <c r="P74" s="130"/>
      <c r="Q74" s="130"/>
    </row>
    <row r="75" spans="1:17" ht="48" x14ac:dyDescent="0.2">
      <c r="A75" s="122">
        <v>38</v>
      </c>
      <c r="B75" s="125" t="s">
        <v>1382</v>
      </c>
      <c r="C75" s="139" t="s">
        <v>1387</v>
      </c>
      <c r="D75" s="127" t="s">
        <v>106</v>
      </c>
      <c r="E75" s="131">
        <v>10</v>
      </c>
      <c r="F75" s="129" t="s">
        <v>1388</v>
      </c>
      <c r="G75" s="130"/>
      <c r="H75" s="130"/>
      <c r="I75" s="130"/>
      <c r="J75" s="130"/>
      <c r="K75" s="130">
        <v>1327</v>
      </c>
      <c r="L75" s="130"/>
      <c r="M75" s="130"/>
      <c r="N75" s="130"/>
      <c r="O75" s="130"/>
      <c r="P75" s="130"/>
      <c r="Q75" s="130"/>
    </row>
    <row r="76" spans="1:17" ht="24" x14ac:dyDescent="0.2">
      <c r="A76" s="122">
        <v>39</v>
      </c>
      <c r="B76" s="125" t="s">
        <v>1402</v>
      </c>
      <c r="C76" s="139" t="s">
        <v>1403</v>
      </c>
      <c r="D76" s="127" t="s">
        <v>73</v>
      </c>
      <c r="E76" s="131">
        <v>4</v>
      </c>
      <c r="F76" s="129">
        <v>53.48</v>
      </c>
      <c r="G76" s="129">
        <v>22.24</v>
      </c>
      <c r="H76" s="129">
        <v>10.19</v>
      </c>
      <c r="I76" s="129">
        <v>0.36</v>
      </c>
      <c r="J76" s="130"/>
      <c r="K76" s="130">
        <v>214</v>
      </c>
      <c r="L76" s="130">
        <v>89</v>
      </c>
      <c r="M76" s="130">
        <v>41</v>
      </c>
      <c r="N76" s="130">
        <v>1</v>
      </c>
      <c r="O76" s="130">
        <v>1.66</v>
      </c>
      <c r="P76" s="130">
        <v>6.64</v>
      </c>
      <c r="Q76" s="130"/>
    </row>
    <row r="77" spans="1:17" ht="36" x14ac:dyDescent="0.2">
      <c r="A77" s="133" t="s">
        <v>350</v>
      </c>
      <c r="B77" s="134" t="s">
        <v>1404</v>
      </c>
      <c r="C77" s="135" t="s">
        <v>1405</v>
      </c>
      <c r="D77" s="133" t="s">
        <v>72</v>
      </c>
      <c r="E77" s="136" t="s">
        <v>1468</v>
      </c>
      <c r="F77" s="137">
        <v>65.2</v>
      </c>
      <c r="G77" s="130"/>
      <c r="H77" s="130"/>
      <c r="I77" s="130"/>
      <c r="J77" s="130"/>
      <c r="K77" s="138">
        <v>260.8</v>
      </c>
      <c r="L77" s="130"/>
      <c r="M77" s="130"/>
      <c r="N77" s="130"/>
      <c r="O77" s="130"/>
      <c r="P77" s="130"/>
      <c r="Q77" s="130"/>
    </row>
    <row r="78" spans="1:17" ht="48" x14ac:dyDescent="0.2">
      <c r="A78" s="122">
        <v>40</v>
      </c>
      <c r="B78" s="125" t="s">
        <v>1407</v>
      </c>
      <c r="C78" s="139" t="s">
        <v>1408</v>
      </c>
      <c r="D78" s="127" t="s">
        <v>106</v>
      </c>
      <c r="E78" s="131">
        <v>4</v>
      </c>
      <c r="F78" s="129" t="s">
        <v>1409</v>
      </c>
      <c r="G78" s="130"/>
      <c r="H78" s="130"/>
      <c r="I78" s="130"/>
      <c r="J78" s="130"/>
      <c r="K78" s="130">
        <v>277</v>
      </c>
      <c r="L78" s="130"/>
      <c r="M78" s="130"/>
      <c r="N78" s="130"/>
      <c r="O78" s="130"/>
      <c r="P78" s="130"/>
      <c r="Q78" s="130"/>
    </row>
    <row r="79" spans="1:17" ht="36" x14ac:dyDescent="0.2">
      <c r="A79" s="122">
        <v>41</v>
      </c>
      <c r="B79" s="125" t="s">
        <v>242</v>
      </c>
      <c r="C79" s="139" t="s">
        <v>243</v>
      </c>
      <c r="D79" s="127" t="s">
        <v>107</v>
      </c>
      <c r="E79" s="128">
        <v>0.52</v>
      </c>
      <c r="F79" s="129">
        <v>4340.3</v>
      </c>
      <c r="G79" s="129">
        <v>446.74</v>
      </c>
      <c r="H79" s="129">
        <v>69.040000000000006</v>
      </c>
      <c r="I79" s="129">
        <v>2.73</v>
      </c>
      <c r="J79" s="130"/>
      <c r="K79" s="130">
        <v>2257</v>
      </c>
      <c r="L79" s="130">
        <v>232</v>
      </c>
      <c r="M79" s="130">
        <v>36</v>
      </c>
      <c r="N79" s="130">
        <v>1</v>
      </c>
      <c r="O79" s="130">
        <v>32.97</v>
      </c>
      <c r="P79" s="130">
        <v>17.14</v>
      </c>
      <c r="Q79" s="130"/>
    </row>
    <row r="80" spans="1:17" ht="36" x14ac:dyDescent="0.2">
      <c r="A80" s="122">
        <v>42</v>
      </c>
      <c r="B80" s="125" t="s">
        <v>249</v>
      </c>
      <c r="C80" s="139" t="s">
        <v>250</v>
      </c>
      <c r="D80" s="127" t="s">
        <v>107</v>
      </c>
      <c r="E80" s="128">
        <v>0.9</v>
      </c>
      <c r="F80" s="129">
        <v>3897.38</v>
      </c>
      <c r="G80" s="129">
        <v>446.74</v>
      </c>
      <c r="H80" s="129">
        <v>69.040000000000006</v>
      </c>
      <c r="I80" s="129">
        <v>2.73</v>
      </c>
      <c r="J80" s="130"/>
      <c r="K80" s="130">
        <v>3508</v>
      </c>
      <c r="L80" s="130">
        <v>402</v>
      </c>
      <c r="M80" s="130">
        <v>62</v>
      </c>
      <c r="N80" s="130">
        <v>2</v>
      </c>
      <c r="O80" s="130">
        <v>32.97</v>
      </c>
      <c r="P80" s="130">
        <v>29.67</v>
      </c>
      <c r="Q80" s="130"/>
    </row>
    <row r="81" spans="1:17" ht="24" x14ac:dyDescent="0.2">
      <c r="A81" s="122">
        <v>43</v>
      </c>
      <c r="B81" s="125" t="s">
        <v>227</v>
      </c>
      <c r="C81" s="139" t="s">
        <v>228</v>
      </c>
      <c r="D81" s="127" t="s">
        <v>110</v>
      </c>
      <c r="E81" s="128">
        <v>28.4</v>
      </c>
      <c r="F81" s="129">
        <v>17.02</v>
      </c>
      <c r="G81" s="130"/>
      <c r="H81" s="130"/>
      <c r="I81" s="130"/>
      <c r="J81" s="130"/>
      <c r="K81" s="130">
        <v>483</v>
      </c>
      <c r="L81" s="130"/>
      <c r="M81" s="130"/>
      <c r="N81" s="130"/>
      <c r="O81" s="130"/>
      <c r="P81" s="130"/>
      <c r="Q81" s="130"/>
    </row>
    <row r="82" spans="1:17" ht="36" x14ac:dyDescent="0.2">
      <c r="A82" s="122">
        <v>44</v>
      </c>
      <c r="B82" s="125" t="s">
        <v>229</v>
      </c>
      <c r="C82" s="139" t="s">
        <v>244</v>
      </c>
      <c r="D82" s="127" t="s">
        <v>107</v>
      </c>
      <c r="E82" s="128">
        <v>1.42</v>
      </c>
      <c r="F82" s="129">
        <v>104.4</v>
      </c>
      <c r="G82" s="129">
        <v>82.16</v>
      </c>
      <c r="H82" s="129">
        <v>15.29</v>
      </c>
      <c r="I82" s="130"/>
      <c r="J82" s="130"/>
      <c r="K82" s="130">
        <v>148</v>
      </c>
      <c r="L82" s="130">
        <v>117</v>
      </c>
      <c r="M82" s="130">
        <v>22</v>
      </c>
      <c r="N82" s="130"/>
      <c r="O82" s="130">
        <v>5.01</v>
      </c>
      <c r="P82" s="130">
        <v>7.11</v>
      </c>
      <c r="Q82" s="130"/>
    </row>
    <row r="83" spans="1:17" ht="24" x14ac:dyDescent="0.2">
      <c r="A83" s="122">
        <v>45</v>
      </c>
      <c r="B83" s="125" t="s">
        <v>137</v>
      </c>
      <c r="C83" s="139" t="s">
        <v>232</v>
      </c>
      <c r="D83" s="127" t="s">
        <v>91</v>
      </c>
      <c r="E83" s="128">
        <v>0.10199999999999999</v>
      </c>
      <c r="F83" s="129">
        <v>417.46</v>
      </c>
      <c r="G83" s="129">
        <v>79.650000000000006</v>
      </c>
      <c r="H83" s="129">
        <v>10.15</v>
      </c>
      <c r="I83" s="129">
        <v>0.16</v>
      </c>
      <c r="J83" s="130"/>
      <c r="K83" s="130">
        <v>43</v>
      </c>
      <c r="L83" s="130">
        <v>8</v>
      </c>
      <c r="M83" s="130">
        <v>1</v>
      </c>
      <c r="N83" s="130"/>
      <c r="O83" s="130">
        <v>5.31</v>
      </c>
      <c r="P83" s="130">
        <v>0.54</v>
      </c>
      <c r="Q83" s="130"/>
    </row>
    <row r="84" spans="1:17" ht="24" x14ac:dyDescent="0.2">
      <c r="A84" s="122">
        <v>46</v>
      </c>
      <c r="B84" s="125" t="s">
        <v>93</v>
      </c>
      <c r="C84" s="139" t="s">
        <v>1469</v>
      </c>
      <c r="D84" s="127" t="s">
        <v>91</v>
      </c>
      <c r="E84" s="128">
        <v>0.20399999999999999</v>
      </c>
      <c r="F84" s="129">
        <v>630.91</v>
      </c>
      <c r="G84" s="129">
        <v>48.95</v>
      </c>
      <c r="H84" s="129">
        <v>6.68</v>
      </c>
      <c r="I84" s="129">
        <v>0.16</v>
      </c>
      <c r="J84" s="130"/>
      <c r="K84" s="130">
        <v>129</v>
      </c>
      <c r="L84" s="130">
        <v>10</v>
      </c>
      <c r="M84" s="130">
        <v>1</v>
      </c>
      <c r="N84" s="130"/>
      <c r="O84" s="130">
        <v>3.83</v>
      </c>
      <c r="P84" s="130">
        <v>0.78</v>
      </c>
      <c r="Q84" s="130"/>
    </row>
    <row r="85" spans="1:17" x14ac:dyDescent="0.2">
      <c r="A85" s="265" t="s">
        <v>1470</v>
      </c>
      <c r="B85" s="218"/>
      <c r="C85" s="218"/>
      <c r="D85" s="218"/>
      <c r="E85" s="218"/>
      <c r="F85" s="218"/>
      <c r="G85" s="218"/>
      <c r="H85" s="218"/>
      <c r="I85" s="218"/>
      <c r="J85" s="218"/>
      <c r="K85" s="132">
        <v>28624</v>
      </c>
      <c r="L85" s="130"/>
      <c r="M85" s="130"/>
      <c r="N85" s="130"/>
      <c r="O85" s="130"/>
      <c r="P85" s="132">
        <v>72.239999999999995</v>
      </c>
      <c r="Q85" s="130"/>
    </row>
    <row r="86" spans="1:17" x14ac:dyDescent="0.2">
      <c r="A86" s="266" t="s">
        <v>1471</v>
      </c>
      <c r="B86" s="218"/>
      <c r="C86" s="218"/>
      <c r="D86" s="218"/>
      <c r="E86" s="218"/>
      <c r="F86" s="218"/>
      <c r="G86" s="218"/>
      <c r="H86" s="218"/>
      <c r="I86" s="218"/>
      <c r="J86" s="218"/>
      <c r="K86" s="218"/>
      <c r="L86" s="218"/>
      <c r="M86" s="218"/>
      <c r="N86" s="218"/>
      <c r="O86" s="218"/>
      <c r="P86" s="218"/>
      <c r="Q86" s="218"/>
    </row>
    <row r="87" spans="1:17" ht="36" x14ac:dyDescent="0.2">
      <c r="A87" s="122">
        <v>47</v>
      </c>
      <c r="B87" s="125" t="s">
        <v>1472</v>
      </c>
      <c r="C87" s="139" t="s">
        <v>1473</v>
      </c>
      <c r="D87" s="127" t="s">
        <v>254</v>
      </c>
      <c r="E87" s="131">
        <v>1</v>
      </c>
      <c r="F87" s="129">
        <v>965.62</v>
      </c>
      <c r="G87" s="129">
        <v>565.61</v>
      </c>
      <c r="H87" s="129">
        <v>115.2</v>
      </c>
      <c r="I87" s="129">
        <v>4</v>
      </c>
      <c r="J87" s="130"/>
      <c r="K87" s="130">
        <v>966</v>
      </c>
      <c r="L87" s="130">
        <v>566</v>
      </c>
      <c r="M87" s="130">
        <v>115</v>
      </c>
      <c r="N87" s="130">
        <v>4</v>
      </c>
      <c r="O87" s="130">
        <v>43.71</v>
      </c>
      <c r="P87" s="130">
        <v>43.71</v>
      </c>
      <c r="Q87" s="130"/>
    </row>
    <row r="88" spans="1:17" ht="48" x14ac:dyDescent="0.2">
      <c r="A88" s="127" t="s">
        <v>1474</v>
      </c>
      <c r="B88" s="125" t="s">
        <v>1475</v>
      </c>
      <c r="C88" s="139" t="s">
        <v>1476</v>
      </c>
      <c r="D88" s="127" t="s">
        <v>125</v>
      </c>
      <c r="E88" s="131">
        <v>1</v>
      </c>
      <c r="F88" s="129" t="s">
        <v>1477</v>
      </c>
      <c r="G88" s="130"/>
      <c r="H88" s="130"/>
      <c r="I88" s="130"/>
      <c r="J88" s="130">
        <v>39111</v>
      </c>
      <c r="K88" s="130">
        <v>39111</v>
      </c>
      <c r="L88" s="130"/>
      <c r="M88" s="130"/>
      <c r="N88" s="130"/>
      <c r="O88" s="130"/>
      <c r="P88" s="130"/>
      <c r="Q88" s="130"/>
    </row>
    <row r="89" spans="1:17" ht="36" x14ac:dyDescent="0.2">
      <c r="A89" s="122">
        <v>49</v>
      </c>
      <c r="B89" s="125" t="s">
        <v>1478</v>
      </c>
      <c r="C89" s="139" t="s">
        <v>1479</v>
      </c>
      <c r="D89" s="127" t="s">
        <v>1480</v>
      </c>
      <c r="E89" s="128">
        <v>2</v>
      </c>
      <c r="F89" s="129">
        <v>241.84</v>
      </c>
      <c r="G89" s="129">
        <v>108.4</v>
      </c>
      <c r="H89" s="129">
        <v>17.96</v>
      </c>
      <c r="I89" s="129">
        <v>0.73</v>
      </c>
      <c r="J89" s="130"/>
      <c r="K89" s="130">
        <v>484</v>
      </c>
      <c r="L89" s="130">
        <v>217</v>
      </c>
      <c r="M89" s="130">
        <v>36</v>
      </c>
      <c r="N89" s="130">
        <v>1</v>
      </c>
      <c r="O89" s="130">
        <v>8</v>
      </c>
      <c r="P89" s="130">
        <v>16</v>
      </c>
      <c r="Q89" s="130"/>
    </row>
    <row r="90" spans="1:17" ht="48" x14ac:dyDescent="0.2">
      <c r="A90" s="122">
        <v>50</v>
      </c>
      <c r="B90" s="125" t="s">
        <v>1481</v>
      </c>
      <c r="C90" s="139" t="s">
        <v>1482</v>
      </c>
      <c r="D90" s="127" t="s">
        <v>106</v>
      </c>
      <c r="E90" s="131">
        <v>1</v>
      </c>
      <c r="F90" s="129" t="s">
        <v>1483</v>
      </c>
      <c r="G90" s="130"/>
      <c r="H90" s="130"/>
      <c r="I90" s="130"/>
      <c r="J90" s="130"/>
      <c r="K90" s="130">
        <v>2187</v>
      </c>
      <c r="L90" s="130"/>
      <c r="M90" s="130"/>
      <c r="N90" s="130"/>
      <c r="O90" s="130"/>
      <c r="P90" s="130"/>
      <c r="Q90" s="130"/>
    </row>
    <row r="91" spans="1:17" ht="48" x14ac:dyDescent="0.2">
      <c r="A91" s="122">
        <v>51</v>
      </c>
      <c r="B91" s="125" t="s">
        <v>1481</v>
      </c>
      <c r="C91" s="139" t="s">
        <v>1484</v>
      </c>
      <c r="D91" s="127" t="s">
        <v>106</v>
      </c>
      <c r="E91" s="131">
        <v>1</v>
      </c>
      <c r="F91" s="129" t="s">
        <v>1485</v>
      </c>
      <c r="G91" s="130"/>
      <c r="H91" s="130"/>
      <c r="I91" s="130"/>
      <c r="J91" s="130"/>
      <c r="K91" s="130">
        <v>2687</v>
      </c>
      <c r="L91" s="130"/>
      <c r="M91" s="130"/>
      <c r="N91" s="130"/>
      <c r="O91" s="130"/>
      <c r="P91" s="130"/>
      <c r="Q91" s="130"/>
    </row>
    <row r="92" spans="1:17" ht="24" x14ac:dyDescent="0.2">
      <c r="A92" s="122">
        <v>52</v>
      </c>
      <c r="B92" s="125" t="s">
        <v>258</v>
      </c>
      <c r="C92" s="139" t="s">
        <v>1486</v>
      </c>
      <c r="D92" s="127" t="s">
        <v>259</v>
      </c>
      <c r="E92" s="131">
        <v>1</v>
      </c>
      <c r="F92" s="129">
        <v>24.67</v>
      </c>
      <c r="G92" s="129">
        <v>18.440000000000001</v>
      </c>
      <c r="H92" s="129">
        <v>2.94</v>
      </c>
      <c r="I92" s="130"/>
      <c r="J92" s="130"/>
      <c r="K92" s="130">
        <v>25</v>
      </c>
      <c r="L92" s="130">
        <v>18</v>
      </c>
      <c r="M92" s="130">
        <v>3</v>
      </c>
      <c r="N92" s="130"/>
      <c r="O92" s="130">
        <v>1.46</v>
      </c>
      <c r="P92" s="130">
        <v>1.46</v>
      </c>
      <c r="Q92" s="130"/>
    </row>
    <row r="93" spans="1:17" ht="48" x14ac:dyDescent="0.2">
      <c r="A93" s="122">
        <v>53</v>
      </c>
      <c r="B93" s="125" t="s">
        <v>1487</v>
      </c>
      <c r="C93" s="139" t="s">
        <v>1488</v>
      </c>
      <c r="D93" s="127" t="s">
        <v>106</v>
      </c>
      <c r="E93" s="131">
        <v>1</v>
      </c>
      <c r="F93" s="129" t="s">
        <v>1489</v>
      </c>
      <c r="G93" s="130"/>
      <c r="H93" s="130"/>
      <c r="I93" s="130"/>
      <c r="J93" s="130"/>
      <c r="K93" s="130">
        <v>178</v>
      </c>
      <c r="L93" s="130"/>
      <c r="M93" s="130"/>
      <c r="N93" s="130"/>
      <c r="O93" s="130"/>
      <c r="P93" s="130"/>
      <c r="Q93" s="130"/>
    </row>
    <row r="94" spans="1:17" ht="24" x14ac:dyDescent="0.2">
      <c r="A94" s="122">
        <v>54</v>
      </c>
      <c r="B94" s="125" t="s">
        <v>260</v>
      </c>
      <c r="C94" s="139" t="s">
        <v>1490</v>
      </c>
      <c r="D94" s="127" t="s">
        <v>261</v>
      </c>
      <c r="E94" s="131"/>
      <c r="F94" s="129">
        <v>404.13</v>
      </c>
      <c r="G94" s="129">
        <v>51.38</v>
      </c>
      <c r="H94" s="129">
        <v>3.98</v>
      </c>
      <c r="I94" s="130"/>
      <c r="J94" s="130"/>
      <c r="K94" s="130"/>
      <c r="L94" s="130"/>
      <c r="M94" s="130"/>
      <c r="N94" s="130"/>
      <c r="O94" s="130">
        <v>4.0199999999999996</v>
      </c>
      <c r="P94" s="130"/>
      <c r="Q94" s="130"/>
    </row>
    <row r="95" spans="1:17" ht="48" x14ac:dyDescent="0.2">
      <c r="A95" s="122">
        <v>55</v>
      </c>
      <c r="B95" s="125" t="s">
        <v>1491</v>
      </c>
      <c r="C95" s="139" t="s">
        <v>1492</v>
      </c>
      <c r="D95" s="127" t="s">
        <v>106</v>
      </c>
      <c r="E95" s="131">
        <v>1</v>
      </c>
      <c r="F95" s="129" t="s">
        <v>1493</v>
      </c>
      <c r="G95" s="130"/>
      <c r="H95" s="130"/>
      <c r="I95" s="130"/>
      <c r="J95" s="130"/>
      <c r="K95" s="130">
        <v>1919</v>
      </c>
      <c r="L95" s="130"/>
      <c r="M95" s="130"/>
      <c r="N95" s="130"/>
      <c r="O95" s="130"/>
      <c r="P95" s="130"/>
      <c r="Q95" s="130"/>
    </row>
    <row r="96" spans="1:17" ht="48" x14ac:dyDescent="0.2">
      <c r="A96" s="122">
        <v>56</v>
      </c>
      <c r="B96" s="125" t="s">
        <v>1494</v>
      </c>
      <c r="C96" s="139" t="s">
        <v>1495</v>
      </c>
      <c r="D96" s="127" t="s">
        <v>106</v>
      </c>
      <c r="E96" s="131">
        <v>5</v>
      </c>
      <c r="F96" s="129" t="s">
        <v>1496</v>
      </c>
      <c r="G96" s="130"/>
      <c r="H96" s="130"/>
      <c r="I96" s="130"/>
      <c r="J96" s="130"/>
      <c r="K96" s="130">
        <v>109</v>
      </c>
      <c r="L96" s="130"/>
      <c r="M96" s="130"/>
      <c r="N96" s="130"/>
      <c r="O96" s="130"/>
      <c r="P96" s="130"/>
      <c r="Q96" s="130"/>
    </row>
    <row r="97" spans="1:17" ht="48" x14ac:dyDescent="0.2">
      <c r="A97" s="122">
        <v>57</v>
      </c>
      <c r="B97" s="125" t="s">
        <v>1494</v>
      </c>
      <c r="C97" s="139" t="s">
        <v>1497</v>
      </c>
      <c r="D97" s="127" t="s">
        <v>106</v>
      </c>
      <c r="E97" s="131">
        <v>1</v>
      </c>
      <c r="F97" s="129" t="s">
        <v>1498</v>
      </c>
      <c r="G97" s="130"/>
      <c r="H97" s="130"/>
      <c r="I97" s="130"/>
      <c r="J97" s="130"/>
      <c r="K97" s="130">
        <v>28</v>
      </c>
      <c r="L97" s="130"/>
      <c r="M97" s="130"/>
      <c r="N97" s="130"/>
      <c r="O97" s="130"/>
      <c r="P97" s="130"/>
      <c r="Q97" s="130"/>
    </row>
    <row r="98" spans="1:17" ht="36" x14ac:dyDescent="0.2">
      <c r="A98" s="122">
        <v>58</v>
      </c>
      <c r="B98" s="125" t="s">
        <v>1499</v>
      </c>
      <c r="C98" s="139" t="s">
        <v>1500</v>
      </c>
      <c r="D98" s="127" t="s">
        <v>91</v>
      </c>
      <c r="E98" s="128">
        <v>3.2000000000000001E-2</v>
      </c>
      <c r="F98" s="129">
        <v>2810.67</v>
      </c>
      <c r="G98" s="129">
        <v>2068.04</v>
      </c>
      <c r="H98" s="129">
        <v>170.31</v>
      </c>
      <c r="I98" s="129">
        <v>9.4600000000000009</v>
      </c>
      <c r="J98" s="130"/>
      <c r="K98" s="130">
        <v>90</v>
      </c>
      <c r="L98" s="130">
        <v>66</v>
      </c>
      <c r="M98" s="130">
        <v>5</v>
      </c>
      <c r="N98" s="130"/>
      <c r="O98" s="130">
        <v>167.86</v>
      </c>
      <c r="P98" s="130">
        <v>5.37</v>
      </c>
      <c r="Q98" s="130"/>
    </row>
    <row r="99" spans="1:17" ht="24" x14ac:dyDescent="0.2">
      <c r="A99" s="122">
        <v>59</v>
      </c>
      <c r="B99" s="125" t="s">
        <v>1501</v>
      </c>
      <c r="C99" s="139" t="s">
        <v>1502</v>
      </c>
      <c r="D99" s="127" t="s">
        <v>127</v>
      </c>
      <c r="E99" s="131">
        <v>3.2</v>
      </c>
      <c r="F99" s="129">
        <v>262.10000000000002</v>
      </c>
      <c r="G99" s="130"/>
      <c r="H99" s="130"/>
      <c r="I99" s="130"/>
      <c r="J99" s="130"/>
      <c r="K99" s="130">
        <v>839</v>
      </c>
      <c r="L99" s="130"/>
      <c r="M99" s="130"/>
      <c r="N99" s="130"/>
      <c r="O99" s="130"/>
      <c r="P99" s="130"/>
      <c r="Q99" s="130"/>
    </row>
    <row r="100" spans="1:17" ht="48" x14ac:dyDescent="0.2">
      <c r="A100" s="122">
        <v>60</v>
      </c>
      <c r="B100" s="125" t="s">
        <v>138</v>
      </c>
      <c r="C100" s="139" t="s">
        <v>1503</v>
      </c>
      <c r="D100" s="127" t="s">
        <v>91</v>
      </c>
      <c r="E100" s="128">
        <v>6.3E-2</v>
      </c>
      <c r="F100" s="129">
        <v>2810.67</v>
      </c>
      <c r="G100" s="129">
        <v>2068.04</v>
      </c>
      <c r="H100" s="129">
        <v>170.31</v>
      </c>
      <c r="I100" s="129">
        <v>9.4600000000000009</v>
      </c>
      <c r="J100" s="130"/>
      <c r="K100" s="130">
        <v>177</v>
      </c>
      <c r="L100" s="130">
        <v>130</v>
      </c>
      <c r="M100" s="130">
        <v>11</v>
      </c>
      <c r="N100" s="130">
        <v>1</v>
      </c>
      <c r="O100" s="130">
        <v>167.86</v>
      </c>
      <c r="P100" s="130">
        <v>10.58</v>
      </c>
      <c r="Q100" s="130"/>
    </row>
    <row r="101" spans="1:17" ht="24" x14ac:dyDescent="0.2">
      <c r="A101" s="122">
        <v>61</v>
      </c>
      <c r="B101" s="125" t="s">
        <v>1504</v>
      </c>
      <c r="C101" s="139" t="s">
        <v>1505</v>
      </c>
      <c r="D101" s="127" t="s">
        <v>127</v>
      </c>
      <c r="E101" s="131">
        <v>6.3</v>
      </c>
      <c r="F101" s="129">
        <v>347.48</v>
      </c>
      <c r="G101" s="130"/>
      <c r="H101" s="130"/>
      <c r="I101" s="130"/>
      <c r="J101" s="130"/>
      <c r="K101" s="130">
        <v>2189</v>
      </c>
      <c r="L101" s="130"/>
      <c r="M101" s="130"/>
      <c r="N101" s="130"/>
      <c r="O101" s="130"/>
      <c r="P101" s="130"/>
      <c r="Q101" s="130"/>
    </row>
    <row r="102" spans="1:17" ht="48" x14ac:dyDescent="0.2">
      <c r="A102" s="122">
        <v>62</v>
      </c>
      <c r="B102" s="125" t="s">
        <v>263</v>
      </c>
      <c r="C102" s="139" t="s">
        <v>264</v>
      </c>
      <c r="D102" s="127" t="s">
        <v>91</v>
      </c>
      <c r="E102" s="128">
        <v>0.13600000000000001</v>
      </c>
      <c r="F102" s="129">
        <v>2601.5300000000002</v>
      </c>
      <c r="G102" s="129">
        <v>1893.46</v>
      </c>
      <c r="H102" s="129">
        <v>136.19999999999999</v>
      </c>
      <c r="I102" s="129">
        <v>7.46</v>
      </c>
      <c r="J102" s="130"/>
      <c r="K102" s="130">
        <v>354</v>
      </c>
      <c r="L102" s="130">
        <v>258</v>
      </c>
      <c r="M102" s="130">
        <v>19</v>
      </c>
      <c r="N102" s="130">
        <v>1</v>
      </c>
      <c r="O102" s="130">
        <v>153.69</v>
      </c>
      <c r="P102" s="130">
        <v>20.9</v>
      </c>
      <c r="Q102" s="130"/>
    </row>
    <row r="103" spans="1:17" ht="36" x14ac:dyDescent="0.2">
      <c r="A103" s="122">
        <v>63</v>
      </c>
      <c r="B103" s="125" t="s">
        <v>1506</v>
      </c>
      <c r="C103" s="139" t="s">
        <v>1507</v>
      </c>
      <c r="D103" s="127" t="s">
        <v>127</v>
      </c>
      <c r="E103" s="131">
        <v>13.6</v>
      </c>
      <c r="F103" s="129">
        <v>202.54</v>
      </c>
      <c r="G103" s="130"/>
      <c r="H103" s="130"/>
      <c r="I103" s="130"/>
      <c r="J103" s="130"/>
      <c r="K103" s="130">
        <v>2755</v>
      </c>
      <c r="L103" s="130"/>
      <c r="M103" s="130"/>
      <c r="N103" s="130"/>
      <c r="O103" s="130"/>
      <c r="P103" s="130"/>
      <c r="Q103" s="130"/>
    </row>
    <row r="104" spans="1:17" ht="24" x14ac:dyDescent="0.2">
      <c r="A104" s="122">
        <v>64</v>
      </c>
      <c r="B104" s="125" t="s">
        <v>1508</v>
      </c>
      <c r="C104" s="139" t="s">
        <v>1509</v>
      </c>
      <c r="D104" s="127" t="s">
        <v>92</v>
      </c>
      <c r="E104" s="128">
        <v>1.4999999999999999E-2</v>
      </c>
      <c r="F104" s="129">
        <v>8739.36</v>
      </c>
      <c r="G104" s="130"/>
      <c r="H104" s="130"/>
      <c r="I104" s="130"/>
      <c r="J104" s="130"/>
      <c r="K104" s="130">
        <v>131</v>
      </c>
      <c r="L104" s="130"/>
      <c r="M104" s="130"/>
      <c r="N104" s="130"/>
      <c r="O104" s="130"/>
      <c r="P104" s="130"/>
      <c r="Q104" s="130"/>
    </row>
    <row r="105" spans="1:17" ht="36" x14ac:dyDescent="0.2">
      <c r="A105" s="122">
        <v>65</v>
      </c>
      <c r="B105" s="125" t="s">
        <v>1510</v>
      </c>
      <c r="C105" s="139" t="s">
        <v>1511</v>
      </c>
      <c r="D105" s="127" t="s">
        <v>73</v>
      </c>
      <c r="E105" s="131">
        <v>2</v>
      </c>
      <c r="F105" s="129">
        <v>8.41</v>
      </c>
      <c r="G105" s="129">
        <v>7.26</v>
      </c>
      <c r="H105" s="130"/>
      <c r="I105" s="130"/>
      <c r="J105" s="130"/>
      <c r="K105" s="130">
        <v>17</v>
      </c>
      <c r="L105" s="130">
        <v>15</v>
      </c>
      <c r="M105" s="130"/>
      <c r="N105" s="130"/>
      <c r="O105" s="130">
        <v>0.52</v>
      </c>
      <c r="P105" s="130">
        <v>1.04</v>
      </c>
      <c r="Q105" s="130"/>
    </row>
    <row r="106" spans="1:17" ht="48" x14ac:dyDescent="0.2">
      <c r="A106" s="122">
        <v>66</v>
      </c>
      <c r="B106" s="125" t="s">
        <v>1512</v>
      </c>
      <c r="C106" s="139" t="s">
        <v>1513</v>
      </c>
      <c r="D106" s="127" t="s">
        <v>106</v>
      </c>
      <c r="E106" s="131">
        <v>2</v>
      </c>
      <c r="F106" s="129" t="s">
        <v>1514</v>
      </c>
      <c r="G106" s="130"/>
      <c r="H106" s="130"/>
      <c r="I106" s="130"/>
      <c r="J106" s="130"/>
      <c r="K106" s="130">
        <v>1819</v>
      </c>
      <c r="L106" s="130"/>
      <c r="M106" s="130"/>
      <c r="N106" s="130"/>
      <c r="O106" s="130"/>
      <c r="P106" s="130"/>
      <c r="Q106" s="130"/>
    </row>
    <row r="107" spans="1:17" ht="33.75" x14ac:dyDescent="0.2">
      <c r="A107" s="122">
        <v>67</v>
      </c>
      <c r="B107" s="125" t="s">
        <v>265</v>
      </c>
      <c r="C107" s="139" t="s">
        <v>1515</v>
      </c>
      <c r="D107" s="127" t="s">
        <v>126</v>
      </c>
      <c r="E107" s="128">
        <v>7.0000000000000007E-2</v>
      </c>
      <c r="F107" s="129">
        <v>385</v>
      </c>
      <c r="G107" s="129">
        <v>193.73</v>
      </c>
      <c r="H107" s="129">
        <v>56.17</v>
      </c>
      <c r="I107" s="130"/>
      <c r="J107" s="130"/>
      <c r="K107" s="130">
        <v>27</v>
      </c>
      <c r="L107" s="130">
        <v>14</v>
      </c>
      <c r="M107" s="130">
        <v>4</v>
      </c>
      <c r="N107" s="130"/>
      <c r="O107" s="130">
        <v>14.8</v>
      </c>
      <c r="P107" s="130">
        <v>1.04</v>
      </c>
      <c r="Q107" s="130"/>
    </row>
    <row r="108" spans="1:17" ht="36" x14ac:dyDescent="0.2">
      <c r="A108" s="133" t="s">
        <v>350</v>
      </c>
      <c r="B108" s="134" t="s">
        <v>1516</v>
      </c>
      <c r="C108" s="135" t="s">
        <v>1517</v>
      </c>
      <c r="D108" s="133" t="s">
        <v>103</v>
      </c>
      <c r="E108" s="136" t="s">
        <v>1518</v>
      </c>
      <c r="F108" s="137">
        <v>442.14</v>
      </c>
      <c r="G108" s="130"/>
      <c r="H108" s="130"/>
      <c r="I108" s="130"/>
      <c r="J108" s="130"/>
      <c r="K108" s="138">
        <v>38.380000000000003</v>
      </c>
      <c r="L108" s="130"/>
      <c r="M108" s="130"/>
      <c r="N108" s="130"/>
      <c r="O108" s="130"/>
      <c r="P108" s="130"/>
      <c r="Q108" s="130"/>
    </row>
    <row r="109" spans="1:17" ht="48" x14ac:dyDescent="0.2">
      <c r="A109" s="122">
        <v>68</v>
      </c>
      <c r="B109" s="125" t="s">
        <v>1519</v>
      </c>
      <c r="C109" s="139" t="s">
        <v>1520</v>
      </c>
      <c r="D109" s="127" t="s">
        <v>127</v>
      </c>
      <c r="E109" s="131">
        <v>3.5</v>
      </c>
      <c r="F109" s="129" t="s">
        <v>1521</v>
      </c>
      <c r="G109" s="130"/>
      <c r="H109" s="130"/>
      <c r="I109" s="130"/>
      <c r="J109" s="130"/>
      <c r="K109" s="130">
        <v>823</v>
      </c>
      <c r="L109" s="130"/>
      <c r="M109" s="130"/>
      <c r="N109" s="130"/>
      <c r="O109" s="130"/>
      <c r="P109" s="130"/>
      <c r="Q109" s="130"/>
    </row>
    <row r="110" spans="1:17" ht="36" x14ac:dyDescent="0.2">
      <c r="A110" s="122">
        <v>69</v>
      </c>
      <c r="B110" s="125" t="s">
        <v>1522</v>
      </c>
      <c r="C110" s="139" t="s">
        <v>1523</v>
      </c>
      <c r="D110" s="127" t="s">
        <v>72</v>
      </c>
      <c r="E110" s="131">
        <v>8</v>
      </c>
      <c r="F110" s="129">
        <v>6.5</v>
      </c>
      <c r="G110" s="130"/>
      <c r="H110" s="130"/>
      <c r="I110" s="130"/>
      <c r="J110" s="130"/>
      <c r="K110" s="130">
        <v>52</v>
      </c>
      <c r="L110" s="130"/>
      <c r="M110" s="130"/>
      <c r="N110" s="130"/>
      <c r="O110" s="130"/>
      <c r="P110" s="130"/>
      <c r="Q110" s="130"/>
    </row>
    <row r="111" spans="1:17" x14ac:dyDescent="0.2">
      <c r="A111" s="265" t="s">
        <v>1524</v>
      </c>
      <c r="B111" s="218"/>
      <c r="C111" s="218"/>
      <c r="D111" s="218"/>
      <c r="E111" s="218"/>
      <c r="F111" s="218"/>
      <c r="G111" s="218"/>
      <c r="H111" s="218"/>
      <c r="I111" s="218"/>
      <c r="J111" s="218"/>
      <c r="K111" s="132">
        <v>60060</v>
      </c>
      <c r="L111" s="130"/>
      <c r="M111" s="130"/>
      <c r="N111" s="130"/>
      <c r="O111" s="130"/>
      <c r="P111" s="132">
        <v>105</v>
      </c>
      <c r="Q111" s="130"/>
    </row>
    <row r="112" spans="1:17" x14ac:dyDescent="0.2">
      <c r="A112" s="266" t="s">
        <v>1525</v>
      </c>
      <c r="B112" s="218"/>
      <c r="C112" s="218"/>
      <c r="D112" s="218"/>
      <c r="E112" s="218"/>
      <c r="F112" s="218"/>
      <c r="G112" s="218"/>
      <c r="H112" s="218"/>
      <c r="I112" s="218"/>
      <c r="J112" s="218"/>
      <c r="K112" s="218"/>
      <c r="L112" s="218"/>
      <c r="M112" s="218"/>
      <c r="N112" s="218"/>
      <c r="O112" s="218"/>
      <c r="P112" s="218"/>
      <c r="Q112" s="218"/>
    </row>
    <row r="113" spans="1:17" ht="36" x14ac:dyDescent="0.2">
      <c r="A113" s="122">
        <v>70</v>
      </c>
      <c r="B113" s="125" t="s">
        <v>1472</v>
      </c>
      <c r="C113" s="139" t="s">
        <v>1473</v>
      </c>
      <c r="D113" s="127" t="s">
        <v>254</v>
      </c>
      <c r="E113" s="131">
        <v>1</v>
      </c>
      <c r="F113" s="129">
        <v>965.62</v>
      </c>
      <c r="G113" s="129">
        <v>565.61</v>
      </c>
      <c r="H113" s="129">
        <v>115.2</v>
      </c>
      <c r="I113" s="129">
        <v>4</v>
      </c>
      <c r="J113" s="130"/>
      <c r="K113" s="130">
        <v>966</v>
      </c>
      <c r="L113" s="130">
        <v>566</v>
      </c>
      <c r="M113" s="130">
        <v>115</v>
      </c>
      <c r="N113" s="130">
        <v>4</v>
      </c>
      <c r="O113" s="130">
        <v>43.71</v>
      </c>
      <c r="P113" s="130">
        <v>43.71</v>
      </c>
      <c r="Q113" s="130"/>
    </row>
    <row r="114" spans="1:17" ht="48" x14ac:dyDescent="0.2">
      <c r="A114" s="127" t="s">
        <v>1526</v>
      </c>
      <c r="B114" s="125" t="s">
        <v>1475</v>
      </c>
      <c r="C114" s="139" t="s">
        <v>1527</v>
      </c>
      <c r="D114" s="127" t="s">
        <v>125</v>
      </c>
      <c r="E114" s="131">
        <v>1</v>
      </c>
      <c r="F114" s="129" t="s">
        <v>1477</v>
      </c>
      <c r="G114" s="130"/>
      <c r="H114" s="130"/>
      <c r="I114" s="130"/>
      <c r="J114" s="130">
        <v>39111</v>
      </c>
      <c r="K114" s="130">
        <v>39111</v>
      </c>
      <c r="L114" s="130"/>
      <c r="M114" s="130"/>
      <c r="N114" s="130"/>
      <c r="O114" s="130"/>
      <c r="P114" s="130"/>
      <c r="Q114" s="130"/>
    </row>
    <row r="115" spans="1:17" ht="24" x14ac:dyDescent="0.2">
      <c r="A115" s="122">
        <v>72</v>
      </c>
      <c r="B115" s="125" t="s">
        <v>258</v>
      </c>
      <c r="C115" s="139" t="s">
        <v>1486</v>
      </c>
      <c r="D115" s="127" t="s">
        <v>259</v>
      </c>
      <c r="E115" s="131">
        <v>1</v>
      </c>
      <c r="F115" s="129">
        <v>24.67</v>
      </c>
      <c r="G115" s="129">
        <v>18.440000000000001</v>
      </c>
      <c r="H115" s="129">
        <v>2.94</v>
      </c>
      <c r="I115" s="130"/>
      <c r="J115" s="130"/>
      <c r="K115" s="130">
        <v>25</v>
      </c>
      <c r="L115" s="130">
        <v>18</v>
      </c>
      <c r="M115" s="130">
        <v>3</v>
      </c>
      <c r="N115" s="130"/>
      <c r="O115" s="130">
        <v>1.46</v>
      </c>
      <c r="P115" s="130">
        <v>1.46</v>
      </c>
      <c r="Q115" s="130"/>
    </row>
    <row r="116" spans="1:17" ht="48" x14ac:dyDescent="0.2">
      <c r="A116" s="122">
        <v>73</v>
      </c>
      <c r="B116" s="125" t="s">
        <v>1487</v>
      </c>
      <c r="C116" s="139" t="s">
        <v>1528</v>
      </c>
      <c r="D116" s="127" t="s">
        <v>106</v>
      </c>
      <c r="E116" s="131">
        <v>1</v>
      </c>
      <c r="F116" s="129" t="s">
        <v>1529</v>
      </c>
      <c r="G116" s="130"/>
      <c r="H116" s="130"/>
      <c r="I116" s="130"/>
      <c r="J116" s="130"/>
      <c r="K116" s="130">
        <v>203</v>
      </c>
      <c r="L116" s="130"/>
      <c r="M116" s="130"/>
      <c r="N116" s="130"/>
      <c r="O116" s="130"/>
      <c r="P116" s="130"/>
      <c r="Q116" s="130"/>
    </row>
    <row r="117" spans="1:17" ht="24" x14ac:dyDescent="0.2">
      <c r="A117" s="122">
        <v>74</v>
      </c>
      <c r="B117" s="125" t="s">
        <v>260</v>
      </c>
      <c r="C117" s="139" t="s">
        <v>1490</v>
      </c>
      <c r="D117" s="127" t="s">
        <v>261</v>
      </c>
      <c r="E117" s="131">
        <v>1</v>
      </c>
      <c r="F117" s="129">
        <v>404.13</v>
      </c>
      <c r="G117" s="129">
        <v>51.38</v>
      </c>
      <c r="H117" s="129">
        <v>3.98</v>
      </c>
      <c r="I117" s="130"/>
      <c r="J117" s="130"/>
      <c r="K117" s="130">
        <v>404</v>
      </c>
      <c r="L117" s="130">
        <v>51</v>
      </c>
      <c r="M117" s="130">
        <v>4</v>
      </c>
      <c r="N117" s="130"/>
      <c r="O117" s="130">
        <v>4.0199999999999996</v>
      </c>
      <c r="P117" s="130">
        <v>4.0199999999999996</v>
      </c>
      <c r="Q117" s="130"/>
    </row>
    <row r="118" spans="1:17" ht="48" x14ac:dyDescent="0.2">
      <c r="A118" s="122">
        <v>75</v>
      </c>
      <c r="B118" s="125" t="s">
        <v>1491</v>
      </c>
      <c r="C118" s="139" t="s">
        <v>1530</v>
      </c>
      <c r="D118" s="127" t="s">
        <v>106</v>
      </c>
      <c r="E118" s="131">
        <v>1</v>
      </c>
      <c r="F118" s="129" t="s">
        <v>1493</v>
      </c>
      <c r="G118" s="130"/>
      <c r="H118" s="130"/>
      <c r="I118" s="130"/>
      <c r="J118" s="130"/>
      <c r="K118" s="130">
        <v>1919</v>
      </c>
      <c r="L118" s="130"/>
      <c r="M118" s="130"/>
      <c r="N118" s="130"/>
      <c r="O118" s="130"/>
      <c r="P118" s="130"/>
      <c r="Q118" s="130"/>
    </row>
    <row r="119" spans="1:17" ht="33.75" x14ac:dyDescent="0.2">
      <c r="A119" s="122">
        <v>76</v>
      </c>
      <c r="B119" s="125" t="s">
        <v>1531</v>
      </c>
      <c r="C119" s="139" t="s">
        <v>1532</v>
      </c>
      <c r="D119" s="127" t="s">
        <v>259</v>
      </c>
      <c r="E119" s="131">
        <v>4</v>
      </c>
      <c r="F119" s="129">
        <v>17.350000000000001</v>
      </c>
      <c r="G119" s="129">
        <v>13.51</v>
      </c>
      <c r="H119" s="129">
        <v>1.86</v>
      </c>
      <c r="I119" s="130"/>
      <c r="J119" s="130"/>
      <c r="K119" s="130">
        <v>69</v>
      </c>
      <c r="L119" s="130">
        <v>54</v>
      </c>
      <c r="M119" s="130">
        <v>7</v>
      </c>
      <c r="N119" s="130"/>
      <c r="O119" s="130">
        <v>1.07</v>
      </c>
      <c r="P119" s="130">
        <v>4.28</v>
      </c>
      <c r="Q119" s="130"/>
    </row>
    <row r="120" spans="1:17" ht="24" x14ac:dyDescent="0.2">
      <c r="A120" s="133" t="s">
        <v>350</v>
      </c>
      <c r="B120" s="134" t="s">
        <v>1533</v>
      </c>
      <c r="C120" s="135" t="s">
        <v>1534</v>
      </c>
      <c r="D120" s="133" t="s">
        <v>127</v>
      </c>
      <c r="E120" s="136" t="s">
        <v>1535</v>
      </c>
      <c r="F120" s="137">
        <v>227.29</v>
      </c>
      <c r="G120" s="130"/>
      <c r="H120" s="130"/>
      <c r="I120" s="130"/>
      <c r="J120" s="130"/>
      <c r="K120" s="138">
        <v>18.18</v>
      </c>
      <c r="L120" s="130"/>
      <c r="M120" s="130"/>
      <c r="N120" s="130"/>
      <c r="O120" s="130"/>
      <c r="P120" s="130"/>
      <c r="Q120" s="130"/>
    </row>
    <row r="121" spans="1:17" ht="48" x14ac:dyDescent="0.2">
      <c r="A121" s="122">
        <v>77</v>
      </c>
      <c r="B121" s="125" t="s">
        <v>1536</v>
      </c>
      <c r="C121" s="139" t="s">
        <v>1537</v>
      </c>
      <c r="D121" s="127" t="s">
        <v>106</v>
      </c>
      <c r="E121" s="131">
        <v>4</v>
      </c>
      <c r="F121" s="129" t="s">
        <v>1538</v>
      </c>
      <c r="G121" s="130"/>
      <c r="H121" s="130"/>
      <c r="I121" s="130"/>
      <c r="J121" s="130"/>
      <c r="K121" s="130">
        <v>954</v>
      </c>
      <c r="L121" s="130"/>
      <c r="M121" s="130"/>
      <c r="N121" s="130"/>
      <c r="O121" s="130"/>
      <c r="P121" s="130"/>
      <c r="Q121" s="130"/>
    </row>
    <row r="122" spans="1:17" ht="33.75" x14ac:dyDescent="0.2">
      <c r="A122" s="122">
        <v>78</v>
      </c>
      <c r="B122" s="125" t="s">
        <v>1539</v>
      </c>
      <c r="C122" s="139" t="s">
        <v>1540</v>
      </c>
      <c r="D122" s="127" t="s">
        <v>259</v>
      </c>
      <c r="E122" s="131">
        <v>1</v>
      </c>
      <c r="F122" s="129">
        <v>17.350000000000001</v>
      </c>
      <c r="G122" s="129">
        <v>13.51</v>
      </c>
      <c r="H122" s="129">
        <v>1.86</v>
      </c>
      <c r="I122" s="130"/>
      <c r="J122" s="130"/>
      <c r="K122" s="130">
        <v>17</v>
      </c>
      <c r="L122" s="130">
        <v>14</v>
      </c>
      <c r="M122" s="130">
        <v>2</v>
      </c>
      <c r="N122" s="130"/>
      <c r="O122" s="130">
        <v>1.07</v>
      </c>
      <c r="P122" s="130">
        <v>1.07</v>
      </c>
      <c r="Q122" s="130"/>
    </row>
    <row r="123" spans="1:17" ht="24" x14ac:dyDescent="0.2">
      <c r="A123" s="133" t="s">
        <v>350</v>
      </c>
      <c r="B123" s="134" t="s">
        <v>1541</v>
      </c>
      <c r="C123" s="135" t="s">
        <v>1542</v>
      </c>
      <c r="D123" s="133" t="s">
        <v>127</v>
      </c>
      <c r="E123" s="136" t="s">
        <v>1543</v>
      </c>
      <c r="F123" s="137">
        <v>164.22</v>
      </c>
      <c r="G123" s="130"/>
      <c r="H123" s="130"/>
      <c r="I123" s="130"/>
      <c r="J123" s="130"/>
      <c r="K123" s="138">
        <v>6.57</v>
      </c>
      <c r="L123" s="130"/>
      <c r="M123" s="130"/>
      <c r="N123" s="130"/>
      <c r="O123" s="130"/>
      <c r="P123" s="130"/>
      <c r="Q123" s="130"/>
    </row>
    <row r="124" spans="1:17" ht="48" x14ac:dyDescent="0.2">
      <c r="A124" s="122">
        <v>79</v>
      </c>
      <c r="B124" s="125" t="s">
        <v>1536</v>
      </c>
      <c r="C124" s="139" t="s">
        <v>1544</v>
      </c>
      <c r="D124" s="127" t="s">
        <v>106</v>
      </c>
      <c r="E124" s="131">
        <v>1</v>
      </c>
      <c r="F124" s="129" t="s">
        <v>1545</v>
      </c>
      <c r="G124" s="130"/>
      <c r="H124" s="130"/>
      <c r="I124" s="130"/>
      <c r="J124" s="130"/>
      <c r="K124" s="130">
        <v>306</v>
      </c>
      <c r="L124" s="130"/>
      <c r="M124" s="130"/>
      <c r="N124" s="130"/>
      <c r="O124" s="130"/>
      <c r="P124" s="130"/>
      <c r="Q124" s="130"/>
    </row>
    <row r="125" spans="1:17" ht="24" x14ac:dyDescent="0.2">
      <c r="A125" s="122">
        <v>80</v>
      </c>
      <c r="B125" s="125" t="s">
        <v>1546</v>
      </c>
      <c r="C125" s="139" t="s">
        <v>1547</v>
      </c>
      <c r="D125" s="127" t="s">
        <v>73</v>
      </c>
      <c r="E125" s="128">
        <v>3</v>
      </c>
      <c r="F125" s="129">
        <v>34.49</v>
      </c>
      <c r="G125" s="129">
        <v>15.41</v>
      </c>
      <c r="H125" s="129">
        <v>1.86</v>
      </c>
      <c r="I125" s="130"/>
      <c r="J125" s="130"/>
      <c r="K125" s="130">
        <v>103</v>
      </c>
      <c r="L125" s="130">
        <v>46</v>
      </c>
      <c r="M125" s="130">
        <v>6</v>
      </c>
      <c r="N125" s="130"/>
      <c r="O125" s="130">
        <v>1.22</v>
      </c>
      <c r="P125" s="130">
        <v>3.66</v>
      </c>
      <c r="Q125" s="130"/>
    </row>
    <row r="126" spans="1:17" ht="48" x14ac:dyDescent="0.2">
      <c r="A126" s="122">
        <v>81</v>
      </c>
      <c r="B126" s="125" t="s">
        <v>1548</v>
      </c>
      <c r="C126" s="139" t="s">
        <v>1549</v>
      </c>
      <c r="D126" s="127" t="s">
        <v>106</v>
      </c>
      <c r="E126" s="131">
        <v>1</v>
      </c>
      <c r="F126" s="129" t="s">
        <v>1550</v>
      </c>
      <c r="G126" s="130"/>
      <c r="H126" s="130"/>
      <c r="I126" s="130"/>
      <c r="J126" s="130"/>
      <c r="K126" s="130">
        <v>81</v>
      </c>
      <c r="L126" s="130"/>
      <c r="M126" s="130"/>
      <c r="N126" s="130"/>
      <c r="O126" s="130"/>
      <c r="P126" s="130"/>
      <c r="Q126" s="130"/>
    </row>
    <row r="127" spans="1:17" ht="48" x14ac:dyDescent="0.2">
      <c r="A127" s="122">
        <v>82</v>
      </c>
      <c r="B127" s="125" t="s">
        <v>1548</v>
      </c>
      <c r="C127" s="139" t="s">
        <v>1551</v>
      </c>
      <c r="D127" s="127" t="s">
        <v>106</v>
      </c>
      <c r="E127" s="131">
        <v>2</v>
      </c>
      <c r="F127" s="129" t="s">
        <v>1552</v>
      </c>
      <c r="G127" s="130"/>
      <c r="H127" s="130"/>
      <c r="I127" s="130"/>
      <c r="J127" s="130"/>
      <c r="K127" s="130">
        <v>244</v>
      </c>
      <c r="L127" s="130"/>
      <c r="M127" s="130"/>
      <c r="N127" s="130"/>
      <c r="O127" s="130"/>
      <c r="P127" s="130"/>
      <c r="Q127" s="130"/>
    </row>
    <row r="128" spans="1:17" ht="48" x14ac:dyDescent="0.2">
      <c r="A128" s="122">
        <v>83</v>
      </c>
      <c r="B128" s="125" t="s">
        <v>138</v>
      </c>
      <c r="C128" s="139" t="s">
        <v>1503</v>
      </c>
      <c r="D128" s="127" t="s">
        <v>91</v>
      </c>
      <c r="E128" s="128">
        <v>3.4000000000000002E-2</v>
      </c>
      <c r="F128" s="129">
        <v>2810.67</v>
      </c>
      <c r="G128" s="129">
        <v>2068.04</v>
      </c>
      <c r="H128" s="129">
        <v>170.31</v>
      </c>
      <c r="I128" s="129">
        <v>9.4600000000000009</v>
      </c>
      <c r="J128" s="130"/>
      <c r="K128" s="130">
        <v>96</v>
      </c>
      <c r="L128" s="130">
        <v>70</v>
      </c>
      <c r="M128" s="130">
        <v>6</v>
      </c>
      <c r="N128" s="130"/>
      <c r="O128" s="130">
        <v>167.86</v>
      </c>
      <c r="P128" s="130">
        <v>5.71</v>
      </c>
      <c r="Q128" s="130"/>
    </row>
    <row r="129" spans="1:17" ht="24" x14ac:dyDescent="0.2">
      <c r="A129" s="122">
        <v>84</v>
      </c>
      <c r="B129" s="125" t="s">
        <v>1504</v>
      </c>
      <c r="C129" s="139" t="s">
        <v>1505</v>
      </c>
      <c r="D129" s="127" t="s">
        <v>127</v>
      </c>
      <c r="E129" s="131">
        <v>3.4</v>
      </c>
      <c r="F129" s="129">
        <v>347.48</v>
      </c>
      <c r="G129" s="130"/>
      <c r="H129" s="130"/>
      <c r="I129" s="130"/>
      <c r="J129" s="130"/>
      <c r="K129" s="130">
        <v>1181</v>
      </c>
      <c r="L129" s="130"/>
      <c r="M129" s="130"/>
      <c r="N129" s="130"/>
      <c r="O129" s="130"/>
      <c r="P129" s="130"/>
      <c r="Q129" s="130"/>
    </row>
    <row r="130" spans="1:17" ht="48" x14ac:dyDescent="0.2">
      <c r="A130" s="122">
        <v>85</v>
      </c>
      <c r="B130" s="125" t="s">
        <v>263</v>
      </c>
      <c r="C130" s="139" t="s">
        <v>264</v>
      </c>
      <c r="D130" s="127" t="s">
        <v>91</v>
      </c>
      <c r="E130" s="128">
        <v>1.4E-2</v>
      </c>
      <c r="F130" s="129">
        <v>2601.5300000000002</v>
      </c>
      <c r="G130" s="129">
        <v>1893.46</v>
      </c>
      <c r="H130" s="129">
        <v>136.19999999999999</v>
      </c>
      <c r="I130" s="129">
        <v>7.46</v>
      </c>
      <c r="J130" s="130"/>
      <c r="K130" s="130">
        <v>36</v>
      </c>
      <c r="L130" s="130">
        <v>27</v>
      </c>
      <c r="M130" s="130">
        <v>2</v>
      </c>
      <c r="N130" s="130"/>
      <c r="O130" s="130">
        <v>153.69</v>
      </c>
      <c r="P130" s="130">
        <v>2.15</v>
      </c>
      <c r="Q130" s="130"/>
    </row>
    <row r="131" spans="1:17" ht="36" x14ac:dyDescent="0.2">
      <c r="A131" s="122">
        <v>86</v>
      </c>
      <c r="B131" s="125" t="s">
        <v>1506</v>
      </c>
      <c r="C131" s="139" t="s">
        <v>1507</v>
      </c>
      <c r="D131" s="127" t="s">
        <v>127</v>
      </c>
      <c r="E131" s="131">
        <v>1.4</v>
      </c>
      <c r="F131" s="129">
        <v>202.54</v>
      </c>
      <c r="G131" s="130"/>
      <c r="H131" s="130"/>
      <c r="I131" s="130"/>
      <c r="J131" s="130"/>
      <c r="K131" s="130">
        <v>284</v>
      </c>
      <c r="L131" s="130"/>
      <c r="M131" s="130"/>
      <c r="N131" s="130"/>
      <c r="O131" s="130"/>
      <c r="P131" s="130"/>
      <c r="Q131" s="130"/>
    </row>
    <row r="132" spans="1:17" ht="48" x14ac:dyDescent="0.2">
      <c r="A132" s="122">
        <v>87</v>
      </c>
      <c r="B132" s="125" t="s">
        <v>1553</v>
      </c>
      <c r="C132" s="139" t="s">
        <v>1554</v>
      </c>
      <c r="D132" s="127" t="s">
        <v>91</v>
      </c>
      <c r="E132" s="128">
        <v>5.1999999999999998E-2</v>
      </c>
      <c r="F132" s="129">
        <v>2601.5300000000002</v>
      </c>
      <c r="G132" s="129">
        <v>1893.46</v>
      </c>
      <c r="H132" s="129">
        <v>136.19999999999999</v>
      </c>
      <c r="I132" s="129">
        <v>7.46</v>
      </c>
      <c r="J132" s="130"/>
      <c r="K132" s="130">
        <v>135</v>
      </c>
      <c r="L132" s="130">
        <v>98</v>
      </c>
      <c r="M132" s="130">
        <v>7</v>
      </c>
      <c r="N132" s="130"/>
      <c r="O132" s="130">
        <v>153.69</v>
      </c>
      <c r="P132" s="130">
        <v>7.99</v>
      </c>
      <c r="Q132" s="130"/>
    </row>
    <row r="133" spans="1:17" ht="24" x14ac:dyDescent="0.2">
      <c r="A133" s="122">
        <v>88</v>
      </c>
      <c r="B133" s="125" t="s">
        <v>1555</v>
      </c>
      <c r="C133" s="139" t="s">
        <v>1556</v>
      </c>
      <c r="D133" s="127" t="s">
        <v>127</v>
      </c>
      <c r="E133" s="131">
        <v>5.2</v>
      </c>
      <c r="F133" s="129">
        <v>267.29000000000002</v>
      </c>
      <c r="G133" s="130"/>
      <c r="H133" s="130"/>
      <c r="I133" s="130"/>
      <c r="J133" s="130"/>
      <c r="K133" s="130">
        <v>1390</v>
      </c>
      <c r="L133" s="130"/>
      <c r="M133" s="130"/>
      <c r="N133" s="130"/>
      <c r="O133" s="130"/>
      <c r="P133" s="130"/>
      <c r="Q133" s="130"/>
    </row>
    <row r="134" spans="1:17" ht="48" x14ac:dyDescent="0.2">
      <c r="A134" s="122">
        <v>89</v>
      </c>
      <c r="B134" s="125" t="s">
        <v>1557</v>
      </c>
      <c r="C134" s="139" t="s">
        <v>1558</v>
      </c>
      <c r="D134" s="127" t="s">
        <v>91</v>
      </c>
      <c r="E134" s="128">
        <v>0.10299999999999999</v>
      </c>
      <c r="F134" s="129">
        <v>1821</v>
      </c>
      <c r="G134" s="129">
        <v>1232.74</v>
      </c>
      <c r="H134" s="129">
        <v>124.57</v>
      </c>
      <c r="I134" s="129">
        <v>5.0999999999999996</v>
      </c>
      <c r="J134" s="130"/>
      <c r="K134" s="130">
        <v>188</v>
      </c>
      <c r="L134" s="130">
        <v>127</v>
      </c>
      <c r="M134" s="130">
        <v>13</v>
      </c>
      <c r="N134" s="130">
        <v>1</v>
      </c>
      <c r="O134" s="130">
        <v>100.06</v>
      </c>
      <c r="P134" s="130">
        <v>10.31</v>
      </c>
      <c r="Q134" s="130"/>
    </row>
    <row r="135" spans="1:17" ht="24" x14ac:dyDescent="0.2">
      <c r="A135" s="122">
        <v>90</v>
      </c>
      <c r="B135" s="125" t="s">
        <v>1559</v>
      </c>
      <c r="C135" s="139" t="s">
        <v>1560</v>
      </c>
      <c r="D135" s="127" t="s">
        <v>127</v>
      </c>
      <c r="E135" s="131">
        <v>10.26</v>
      </c>
      <c r="F135" s="129">
        <v>265.49</v>
      </c>
      <c r="G135" s="130"/>
      <c r="H135" s="130"/>
      <c r="I135" s="130"/>
      <c r="J135" s="130"/>
      <c r="K135" s="130">
        <v>2724</v>
      </c>
      <c r="L135" s="130"/>
      <c r="M135" s="130"/>
      <c r="N135" s="130"/>
      <c r="O135" s="130"/>
      <c r="P135" s="130"/>
      <c r="Q135" s="130"/>
    </row>
    <row r="136" spans="1:17" ht="24" x14ac:dyDescent="0.2">
      <c r="A136" s="122">
        <v>91</v>
      </c>
      <c r="B136" s="125" t="s">
        <v>1508</v>
      </c>
      <c r="C136" s="139" t="s">
        <v>1509</v>
      </c>
      <c r="D136" s="127" t="s">
        <v>92</v>
      </c>
      <c r="E136" s="128">
        <v>1.2999999999999999E-2</v>
      </c>
      <c r="F136" s="129">
        <v>8739.36</v>
      </c>
      <c r="G136" s="130"/>
      <c r="H136" s="130"/>
      <c r="I136" s="130"/>
      <c r="J136" s="130"/>
      <c r="K136" s="130">
        <v>114</v>
      </c>
      <c r="L136" s="130"/>
      <c r="M136" s="130"/>
      <c r="N136" s="130"/>
      <c r="O136" s="130"/>
      <c r="P136" s="130"/>
      <c r="Q136" s="130"/>
    </row>
    <row r="137" spans="1:17" ht="33.75" x14ac:dyDescent="0.2">
      <c r="A137" s="122">
        <v>92</v>
      </c>
      <c r="B137" s="125" t="s">
        <v>265</v>
      </c>
      <c r="C137" s="139" t="s">
        <v>1515</v>
      </c>
      <c r="D137" s="127" t="s">
        <v>126</v>
      </c>
      <c r="E137" s="128">
        <v>0.10199999999999999</v>
      </c>
      <c r="F137" s="129">
        <v>385</v>
      </c>
      <c r="G137" s="129">
        <v>193.73</v>
      </c>
      <c r="H137" s="129">
        <v>56.17</v>
      </c>
      <c r="I137" s="130"/>
      <c r="J137" s="130"/>
      <c r="K137" s="130">
        <v>39</v>
      </c>
      <c r="L137" s="130">
        <v>20</v>
      </c>
      <c r="M137" s="130">
        <v>6</v>
      </c>
      <c r="N137" s="130"/>
      <c r="O137" s="130">
        <v>14.8</v>
      </c>
      <c r="P137" s="130">
        <v>1.51</v>
      </c>
      <c r="Q137" s="130"/>
    </row>
    <row r="138" spans="1:17" ht="36" x14ac:dyDescent="0.2">
      <c r="A138" s="133" t="s">
        <v>350</v>
      </c>
      <c r="B138" s="134" t="s">
        <v>1516</v>
      </c>
      <c r="C138" s="135" t="s">
        <v>1517</v>
      </c>
      <c r="D138" s="133" t="s">
        <v>103</v>
      </c>
      <c r="E138" s="136" t="s">
        <v>1561</v>
      </c>
      <c r="F138" s="137">
        <v>442.14</v>
      </c>
      <c r="G138" s="130"/>
      <c r="H138" s="130"/>
      <c r="I138" s="130"/>
      <c r="J138" s="130"/>
      <c r="K138" s="138">
        <v>55.93</v>
      </c>
      <c r="L138" s="130"/>
      <c r="M138" s="130"/>
      <c r="N138" s="130"/>
      <c r="O138" s="130"/>
      <c r="P138" s="130"/>
      <c r="Q138" s="130"/>
    </row>
    <row r="139" spans="1:17" ht="48" x14ac:dyDescent="0.2">
      <c r="A139" s="122">
        <v>93</v>
      </c>
      <c r="B139" s="125" t="s">
        <v>1519</v>
      </c>
      <c r="C139" s="139" t="s">
        <v>1520</v>
      </c>
      <c r="D139" s="127" t="s">
        <v>127</v>
      </c>
      <c r="E139" s="131">
        <v>5.0999999999999996</v>
      </c>
      <c r="F139" s="129" t="s">
        <v>1521</v>
      </c>
      <c r="G139" s="130"/>
      <c r="H139" s="130"/>
      <c r="I139" s="130"/>
      <c r="J139" s="130"/>
      <c r="K139" s="130">
        <v>1199</v>
      </c>
      <c r="L139" s="130"/>
      <c r="M139" s="130"/>
      <c r="N139" s="130"/>
      <c r="O139" s="130"/>
      <c r="P139" s="130"/>
      <c r="Q139" s="130"/>
    </row>
    <row r="140" spans="1:17" ht="36" x14ac:dyDescent="0.2">
      <c r="A140" s="122">
        <v>94</v>
      </c>
      <c r="B140" s="125" t="s">
        <v>1522</v>
      </c>
      <c r="C140" s="139" t="s">
        <v>1523</v>
      </c>
      <c r="D140" s="127" t="s">
        <v>72</v>
      </c>
      <c r="E140" s="131">
        <v>8</v>
      </c>
      <c r="F140" s="129">
        <v>6.5</v>
      </c>
      <c r="G140" s="130"/>
      <c r="H140" s="130"/>
      <c r="I140" s="130"/>
      <c r="J140" s="130"/>
      <c r="K140" s="130">
        <v>52</v>
      </c>
      <c r="L140" s="130"/>
      <c r="M140" s="130"/>
      <c r="N140" s="130"/>
      <c r="O140" s="130"/>
      <c r="P140" s="130"/>
      <c r="Q140" s="130"/>
    </row>
    <row r="141" spans="1:17" x14ac:dyDescent="0.2">
      <c r="A141" s="265" t="s">
        <v>1562</v>
      </c>
      <c r="B141" s="218"/>
      <c r="C141" s="218"/>
      <c r="D141" s="218"/>
      <c r="E141" s="218"/>
      <c r="F141" s="218"/>
      <c r="G141" s="218"/>
      <c r="H141" s="218"/>
      <c r="I141" s="218"/>
      <c r="J141" s="218"/>
      <c r="K141" s="132">
        <v>54473</v>
      </c>
      <c r="L141" s="130"/>
      <c r="M141" s="130"/>
      <c r="N141" s="130"/>
      <c r="O141" s="130"/>
      <c r="P141" s="132">
        <v>90.09</v>
      </c>
      <c r="Q141" s="130"/>
    </row>
    <row r="142" spans="1:17" x14ac:dyDescent="0.2">
      <c r="A142" s="266" t="s">
        <v>1563</v>
      </c>
      <c r="B142" s="218"/>
      <c r="C142" s="218"/>
      <c r="D142" s="218"/>
      <c r="E142" s="218"/>
      <c r="F142" s="218"/>
      <c r="G142" s="218"/>
      <c r="H142" s="218"/>
      <c r="I142" s="218"/>
      <c r="J142" s="218"/>
      <c r="K142" s="218"/>
      <c r="L142" s="218"/>
      <c r="M142" s="218"/>
      <c r="N142" s="218"/>
      <c r="O142" s="218"/>
      <c r="P142" s="218"/>
      <c r="Q142" s="218"/>
    </row>
    <row r="143" spans="1:17" ht="36" x14ac:dyDescent="0.2">
      <c r="A143" s="122">
        <v>95</v>
      </c>
      <c r="B143" s="125" t="s">
        <v>1472</v>
      </c>
      <c r="C143" s="139" t="s">
        <v>1473</v>
      </c>
      <c r="D143" s="127" t="s">
        <v>254</v>
      </c>
      <c r="E143" s="131">
        <v>1</v>
      </c>
      <c r="F143" s="129">
        <v>965.62</v>
      </c>
      <c r="G143" s="129">
        <v>565.61</v>
      </c>
      <c r="H143" s="129">
        <v>115.2</v>
      </c>
      <c r="I143" s="129">
        <v>4</v>
      </c>
      <c r="J143" s="130"/>
      <c r="K143" s="130">
        <v>966</v>
      </c>
      <c r="L143" s="130">
        <v>566</v>
      </c>
      <c r="M143" s="130">
        <v>115</v>
      </c>
      <c r="N143" s="130">
        <v>4</v>
      </c>
      <c r="O143" s="130">
        <v>43.71</v>
      </c>
      <c r="P143" s="130">
        <v>43.71</v>
      </c>
      <c r="Q143" s="130"/>
    </row>
    <row r="144" spans="1:17" ht="48" x14ac:dyDescent="0.2">
      <c r="A144" s="127" t="s">
        <v>1564</v>
      </c>
      <c r="B144" s="125" t="s">
        <v>1475</v>
      </c>
      <c r="C144" s="139" t="s">
        <v>1565</v>
      </c>
      <c r="D144" s="127" t="s">
        <v>125</v>
      </c>
      <c r="E144" s="131">
        <v>1</v>
      </c>
      <c r="F144" s="129" t="s">
        <v>1477</v>
      </c>
      <c r="G144" s="130"/>
      <c r="H144" s="130"/>
      <c r="I144" s="130"/>
      <c r="J144" s="130">
        <v>39111</v>
      </c>
      <c r="K144" s="130">
        <v>39111</v>
      </c>
      <c r="L144" s="130"/>
      <c r="M144" s="130"/>
      <c r="N144" s="130"/>
      <c r="O144" s="130"/>
      <c r="P144" s="130"/>
      <c r="Q144" s="130"/>
    </row>
    <row r="145" spans="1:17" ht="24" x14ac:dyDescent="0.2">
      <c r="A145" s="122">
        <v>97</v>
      </c>
      <c r="B145" s="125" t="s">
        <v>1566</v>
      </c>
      <c r="C145" s="139" t="s">
        <v>1567</v>
      </c>
      <c r="D145" s="127" t="s">
        <v>1568</v>
      </c>
      <c r="E145" s="128">
        <v>2</v>
      </c>
      <c r="F145" s="129">
        <v>189.88</v>
      </c>
      <c r="G145" s="129">
        <v>137.66999999999999</v>
      </c>
      <c r="H145" s="129">
        <v>13.46</v>
      </c>
      <c r="I145" s="129">
        <v>0.36</v>
      </c>
      <c r="J145" s="130"/>
      <c r="K145" s="130">
        <v>380</v>
      </c>
      <c r="L145" s="130">
        <v>275</v>
      </c>
      <c r="M145" s="130">
        <v>27</v>
      </c>
      <c r="N145" s="130">
        <v>1</v>
      </c>
      <c r="O145" s="130">
        <v>10.16</v>
      </c>
      <c r="P145" s="130">
        <v>20.32</v>
      </c>
      <c r="Q145" s="130"/>
    </row>
    <row r="146" spans="1:17" ht="48" x14ac:dyDescent="0.2">
      <c r="A146" s="122">
        <v>98</v>
      </c>
      <c r="B146" s="125" t="s">
        <v>1569</v>
      </c>
      <c r="C146" s="139" t="s">
        <v>1570</v>
      </c>
      <c r="D146" s="127" t="s">
        <v>106</v>
      </c>
      <c r="E146" s="128">
        <v>2</v>
      </c>
      <c r="F146" s="129" t="s">
        <v>1571</v>
      </c>
      <c r="G146" s="130"/>
      <c r="H146" s="130"/>
      <c r="I146" s="130"/>
      <c r="J146" s="130"/>
      <c r="K146" s="130">
        <v>1879</v>
      </c>
      <c r="L146" s="130"/>
      <c r="M146" s="130"/>
      <c r="N146" s="130"/>
      <c r="O146" s="130"/>
      <c r="P146" s="130"/>
      <c r="Q146" s="130"/>
    </row>
    <row r="147" spans="1:17" ht="24" x14ac:dyDescent="0.2">
      <c r="A147" s="122">
        <v>99</v>
      </c>
      <c r="B147" s="125" t="s">
        <v>258</v>
      </c>
      <c r="C147" s="139" t="s">
        <v>1486</v>
      </c>
      <c r="D147" s="127" t="s">
        <v>259</v>
      </c>
      <c r="E147" s="131">
        <v>1</v>
      </c>
      <c r="F147" s="129">
        <v>24.67</v>
      </c>
      <c r="G147" s="129">
        <v>18.440000000000001</v>
      </c>
      <c r="H147" s="129">
        <v>2.94</v>
      </c>
      <c r="I147" s="130"/>
      <c r="J147" s="130"/>
      <c r="K147" s="130">
        <v>25</v>
      </c>
      <c r="L147" s="130">
        <v>18</v>
      </c>
      <c r="M147" s="130">
        <v>3</v>
      </c>
      <c r="N147" s="130"/>
      <c r="O147" s="130">
        <v>1.46</v>
      </c>
      <c r="P147" s="130">
        <v>1.46</v>
      </c>
      <c r="Q147" s="130"/>
    </row>
    <row r="148" spans="1:17" ht="48" x14ac:dyDescent="0.2">
      <c r="A148" s="122">
        <v>100</v>
      </c>
      <c r="B148" s="125" t="s">
        <v>1487</v>
      </c>
      <c r="C148" s="139" t="s">
        <v>1572</v>
      </c>
      <c r="D148" s="127" t="s">
        <v>106</v>
      </c>
      <c r="E148" s="131">
        <v>1</v>
      </c>
      <c r="F148" s="129" t="s">
        <v>1573</v>
      </c>
      <c r="G148" s="130"/>
      <c r="H148" s="130"/>
      <c r="I148" s="130"/>
      <c r="J148" s="130"/>
      <c r="K148" s="130">
        <v>116</v>
      </c>
      <c r="L148" s="130"/>
      <c r="M148" s="130"/>
      <c r="N148" s="130"/>
      <c r="O148" s="130"/>
      <c r="P148" s="130"/>
      <c r="Q148" s="130"/>
    </row>
    <row r="149" spans="1:17" ht="36" x14ac:dyDescent="0.2">
      <c r="A149" s="122">
        <v>101</v>
      </c>
      <c r="B149" s="125" t="s">
        <v>1574</v>
      </c>
      <c r="C149" s="139" t="s">
        <v>1575</v>
      </c>
      <c r="D149" s="127" t="s">
        <v>261</v>
      </c>
      <c r="E149" s="131">
        <v>1</v>
      </c>
      <c r="F149" s="129">
        <v>404.13</v>
      </c>
      <c r="G149" s="129">
        <v>51.38</v>
      </c>
      <c r="H149" s="129">
        <v>3.98</v>
      </c>
      <c r="I149" s="130"/>
      <c r="J149" s="130"/>
      <c r="K149" s="130">
        <v>404</v>
      </c>
      <c r="L149" s="130">
        <v>51</v>
      </c>
      <c r="M149" s="130">
        <v>4</v>
      </c>
      <c r="N149" s="130"/>
      <c r="O149" s="130">
        <v>4.0199999999999996</v>
      </c>
      <c r="P149" s="130">
        <v>4.0199999999999996</v>
      </c>
      <c r="Q149" s="130"/>
    </row>
    <row r="150" spans="1:17" ht="48" x14ac:dyDescent="0.2">
      <c r="A150" s="122">
        <v>102</v>
      </c>
      <c r="B150" s="125" t="s">
        <v>1491</v>
      </c>
      <c r="C150" s="139" t="s">
        <v>1576</v>
      </c>
      <c r="D150" s="127" t="s">
        <v>106</v>
      </c>
      <c r="E150" s="131">
        <v>1</v>
      </c>
      <c r="F150" s="129" t="s">
        <v>1577</v>
      </c>
      <c r="G150" s="130"/>
      <c r="H150" s="130"/>
      <c r="I150" s="130"/>
      <c r="J150" s="130"/>
      <c r="K150" s="130">
        <v>1922</v>
      </c>
      <c r="L150" s="130"/>
      <c r="M150" s="130"/>
      <c r="N150" s="130"/>
      <c r="O150" s="130"/>
      <c r="P150" s="130"/>
      <c r="Q150" s="130"/>
    </row>
    <row r="151" spans="1:17" ht="48" x14ac:dyDescent="0.2">
      <c r="A151" s="122">
        <v>103</v>
      </c>
      <c r="B151" s="125" t="s">
        <v>1494</v>
      </c>
      <c r="C151" s="139" t="s">
        <v>1495</v>
      </c>
      <c r="D151" s="127" t="s">
        <v>106</v>
      </c>
      <c r="E151" s="131">
        <v>1</v>
      </c>
      <c r="F151" s="129" t="s">
        <v>1496</v>
      </c>
      <c r="G151" s="130"/>
      <c r="H151" s="130"/>
      <c r="I151" s="130"/>
      <c r="J151" s="130"/>
      <c r="K151" s="130">
        <v>22</v>
      </c>
      <c r="L151" s="130"/>
      <c r="M151" s="130"/>
      <c r="N151" s="130"/>
      <c r="O151" s="130"/>
      <c r="P151" s="130"/>
      <c r="Q151" s="130"/>
    </row>
    <row r="152" spans="1:17" ht="48" x14ac:dyDescent="0.2">
      <c r="A152" s="122">
        <v>104</v>
      </c>
      <c r="B152" s="125" t="s">
        <v>1494</v>
      </c>
      <c r="C152" s="139" t="s">
        <v>1578</v>
      </c>
      <c r="D152" s="127" t="s">
        <v>106</v>
      </c>
      <c r="E152" s="131">
        <v>1</v>
      </c>
      <c r="F152" s="129" t="s">
        <v>1498</v>
      </c>
      <c r="G152" s="130"/>
      <c r="H152" s="130"/>
      <c r="I152" s="130"/>
      <c r="J152" s="130"/>
      <c r="K152" s="130">
        <v>28</v>
      </c>
      <c r="L152" s="130"/>
      <c r="M152" s="130"/>
      <c r="N152" s="130"/>
      <c r="O152" s="130"/>
      <c r="P152" s="130"/>
      <c r="Q152" s="130"/>
    </row>
    <row r="153" spans="1:17" ht="36" x14ac:dyDescent="0.2">
      <c r="A153" s="122">
        <v>105</v>
      </c>
      <c r="B153" s="125" t="s">
        <v>1499</v>
      </c>
      <c r="C153" s="139" t="s">
        <v>1500</v>
      </c>
      <c r="D153" s="127" t="s">
        <v>91</v>
      </c>
      <c r="E153" s="128">
        <v>8.9999999999999993E-3</v>
      </c>
      <c r="F153" s="129">
        <v>2810.67</v>
      </c>
      <c r="G153" s="129">
        <v>2068.04</v>
      </c>
      <c r="H153" s="129">
        <v>170.31</v>
      </c>
      <c r="I153" s="129">
        <v>9.4600000000000009</v>
      </c>
      <c r="J153" s="130"/>
      <c r="K153" s="130">
        <v>25</v>
      </c>
      <c r="L153" s="130">
        <v>19</v>
      </c>
      <c r="M153" s="130">
        <v>2</v>
      </c>
      <c r="N153" s="130"/>
      <c r="O153" s="130">
        <v>167.86</v>
      </c>
      <c r="P153" s="130">
        <v>1.51</v>
      </c>
      <c r="Q153" s="130"/>
    </row>
    <row r="154" spans="1:17" ht="24" x14ac:dyDescent="0.2">
      <c r="A154" s="122">
        <v>106</v>
      </c>
      <c r="B154" s="125" t="s">
        <v>1501</v>
      </c>
      <c r="C154" s="139" t="s">
        <v>1502</v>
      </c>
      <c r="D154" s="127" t="s">
        <v>127</v>
      </c>
      <c r="E154" s="131">
        <v>0.9</v>
      </c>
      <c r="F154" s="129">
        <v>262.10000000000002</v>
      </c>
      <c r="G154" s="130"/>
      <c r="H154" s="130"/>
      <c r="I154" s="130"/>
      <c r="J154" s="130"/>
      <c r="K154" s="130">
        <v>236</v>
      </c>
      <c r="L154" s="130"/>
      <c r="M154" s="130"/>
      <c r="N154" s="130"/>
      <c r="O154" s="130"/>
      <c r="P154" s="130"/>
      <c r="Q154" s="130"/>
    </row>
    <row r="155" spans="1:17" ht="48" x14ac:dyDescent="0.2">
      <c r="A155" s="122">
        <v>107</v>
      </c>
      <c r="B155" s="125" t="s">
        <v>138</v>
      </c>
      <c r="C155" s="139" t="s">
        <v>1503</v>
      </c>
      <c r="D155" s="127" t="s">
        <v>91</v>
      </c>
      <c r="E155" s="128">
        <v>5.2999999999999999E-2</v>
      </c>
      <c r="F155" s="129">
        <v>2810.67</v>
      </c>
      <c r="G155" s="129">
        <v>2068.04</v>
      </c>
      <c r="H155" s="129">
        <v>170.31</v>
      </c>
      <c r="I155" s="129">
        <v>9.4600000000000009</v>
      </c>
      <c r="J155" s="130"/>
      <c r="K155" s="130">
        <v>149</v>
      </c>
      <c r="L155" s="130">
        <v>110</v>
      </c>
      <c r="M155" s="130">
        <v>9</v>
      </c>
      <c r="N155" s="130">
        <v>1</v>
      </c>
      <c r="O155" s="130">
        <v>167.86</v>
      </c>
      <c r="P155" s="130">
        <v>8.9</v>
      </c>
      <c r="Q155" s="130"/>
    </row>
    <row r="156" spans="1:17" ht="24" x14ac:dyDescent="0.2">
      <c r="A156" s="122">
        <v>108</v>
      </c>
      <c r="B156" s="125" t="s">
        <v>1504</v>
      </c>
      <c r="C156" s="139" t="s">
        <v>1505</v>
      </c>
      <c r="D156" s="127" t="s">
        <v>127</v>
      </c>
      <c r="E156" s="131">
        <v>5.3</v>
      </c>
      <c r="F156" s="129">
        <v>347.48</v>
      </c>
      <c r="G156" s="130"/>
      <c r="H156" s="130"/>
      <c r="I156" s="130"/>
      <c r="J156" s="130"/>
      <c r="K156" s="130">
        <v>1842</v>
      </c>
      <c r="L156" s="130"/>
      <c r="M156" s="130"/>
      <c r="N156" s="130"/>
      <c r="O156" s="130"/>
      <c r="P156" s="130"/>
      <c r="Q156" s="130"/>
    </row>
    <row r="157" spans="1:17" ht="24" x14ac:dyDescent="0.2">
      <c r="A157" s="122">
        <v>109</v>
      </c>
      <c r="B157" s="125" t="s">
        <v>1508</v>
      </c>
      <c r="C157" s="139" t="s">
        <v>1509</v>
      </c>
      <c r="D157" s="127" t="s">
        <v>92</v>
      </c>
      <c r="E157" s="128">
        <v>4.0000000000000001E-3</v>
      </c>
      <c r="F157" s="129">
        <v>8739.36</v>
      </c>
      <c r="G157" s="130"/>
      <c r="H157" s="130"/>
      <c r="I157" s="130"/>
      <c r="J157" s="130"/>
      <c r="K157" s="130">
        <v>35</v>
      </c>
      <c r="L157" s="130"/>
      <c r="M157" s="130"/>
      <c r="N157" s="130"/>
      <c r="O157" s="130"/>
      <c r="P157" s="130"/>
      <c r="Q157" s="130"/>
    </row>
    <row r="158" spans="1:17" ht="33.75" x14ac:dyDescent="0.2">
      <c r="A158" s="122">
        <v>110</v>
      </c>
      <c r="B158" s="125" t="s">
        <v>265</v>
      </c>
      <c r="C158" s="139" t="s">
        <v>1515</v>
      </c>
      <c r="D158" s="127" t="s">
        <v>126</v>
      </c>
      <c r="E158" s="128">
        <v>3.2000000000000001E-2</v>
      </c>
      <c r="F158" s="129">
        <v>385</v>
      </c>
      <c r="G158" s="129">
        <v>193.73</v>
      </c>
      <c r="H158" s="129">
        <v>56.17</v>
      </c>
      <c r="I158" s="130"/>
      <c r="J158" s="130"/>
      <c r="K158" s="130">
        <v>12</v>
      </c>
      <c r="L158" s="130">
        <v>6</v>
      </c>
      <c r="M158" s="130">
        <v>2</v>
      </c>
      <c r="N158" s="130"/>
      <c r="O158" s="130">
        <v>14.8</v>
      </c>
      <c r="P158" s="130">
        <v>0.47</v>
      </c>
      <c r="Q158" s="130"/>
    </row>
    <row r="159" spans="1:17" ht="36" x14ac:dyDescent="0.2">
      <c r="A159" s="133" t="s">
        <v>350</v>
      </c>
      <c r="B159" s="134" t="s">
        <v>1516</v>
      </c>
      <c r="C159" s="135" t="s">
        <v>1517</v>
      </c>
      <c r="D159" s="133" t="s">
        <v>103</v>
      </c>
      <c r="E159" s="136" t="s">
        <v>1579</v>
      </c>
      <c r="F159" s="137">
        <v>442.14</v>
      </c>
      <c r="G159" s="130"/>
      <c r="H159" s="130"/>
      <c r="I159" s="130"/>
      <c r="J159" s="130"/>
      <c r="K159" s="138">
        <v>17.55</v>
      </c>
      <c r="L159" s="130"/>
      <c r="M159" s="130"/>
      <c r="N159" s="130"/>
      <c r="O159" s="130"/>
      <c r="P159" s="130"/>
      <c r="Q159" s="130"/>
    </row>
    <row r="160" spans="1:17" ht="48" x14ac:dyDescent="0.2">
      <c r="A160" s="122">
        <v>111</v>
      </c>
      <c r="B160" s="125" t="s">
        <v>1519</v>
      </c>
      <c r="C160" s="139" t="s">
        <v>1520</v>
      </c>
      <c r="D160" s="127" t="s">
        <v>127</v>
      </c>
      <c r="E160" s="131">
        <v>1.6</v>
      </c>
      <c r="F160" s="129" t="s">
        <v>1521</v>
      </c>
      <c r="G160" s="130"/>
      <c r="H160" s="130"/>
      <c r="I160" s="130"/>
      <c r="J160" s="130"/>
      <c r="K160" s="130">
        <v>376</v>
      </c>
      <c r="L160" s="130"/>
      <c r="M160" s="130"/>
      <c r="N160" s="130"/>
      <c r="O160" s="130"/>
      <c r="P160" s="130"/>
      <c r="Q160" s="130"/>
    </row>
    <row r="161" spans="1:17" ht="36" x14ac:dyDescent="0.2">
      <c r="A161" s="122">
        <v>112</v>
      </c>
      <c r="B161" s="125" t="s">
        <v>1522</v>
      </c>
      <c r="C161" s="139" t="s">
        <v>1523</v>
      </c>
      <c r="D161" s="127" t="s">
        <v>72</v>
      </c>
      <c r="E161" s="131">
        <v>8</v>
      </c>
      <c r="F161" s="129">
        <v>6.5</v>
      </c>
      <c r="G161" s="130"/>
      <c r="H161" s="130"/>
      <c r="I161" s="130"/>
      <c r="J161" s="130"/>
      <c r="K161" s="130">
        <v>52</v>
      </c>
      <c r="L161" s="130"/>
      <c r="M161" s="130"/>
      <c r="N161" s="130"/>
      <c r="O161" s="130"/>
      <c r="P161" s="130"/>
      <c r="Q161" s="130"/>
    </row>
    <row r="162" spans="1:17" x14ac:dyDescent="0.2">
      <c r="A162" s="265" t="s">
        <v>1580</v>
      </c>
      <c r="B162" s="218"/>
      <c r="C162" s="218"/>
      <c r="D162" s="218"/>
      <c r="E162" s="218"/>
      <c r="F162" s="218"/>
      <c r="G162" s="218"/>
      <c r="H162" s="218"/>
      <c r="I162" s="218"/>
      <c r="J162" s="218"/>
      <c r="K162" s="132">
        <v>50111</v>
      </c>
      <c r="L162" s="130"/>
      <c r="M162" s="130"/>
      <c r="N162" s="130"/>
      <c r="O162" s="130"/>
      <c r="P162" s="132">
        <v>84.39</v>
      </c>
      <c r="Q162" s="130"/>
    </row>
    <row r="163" spans="1:17" x14ac:dyDescent="0.2">
      <c r="A163" s="266" t="s">
        <v>1581</v>
      </c>
      <c r="B163" s="218"/>
      <c r="C163" s="218"/>
      <c r="D163" s="218"/>
      <c r="E163" s="218"/>
      <c r="F163" s="218"/>
      <c r="G163" s="218"/>
      <c r="H163" s="218"/>
      <c r="I163" s="218"/>
      <c r="J163" s="218"/>
      <c r="K163" s="218"/>
      <c r="L163" s="218"/>
      <c r="M163" s="218"/>
      <c r="N163" s="218"/>
      <c r="O163" s="218"/>
      <c r="P163" s="218"/>
      <c r="Q163" s="218"/>
    </row>
    <row r="164" spans="1:17" ht="36" x14ac:dyDescent="0.2">
      <c r="A164" s="122">
        <v>113</v>
      </c>
      <c r="B164" s="125" t="s">
        <v>1582</v>
      </c>
      <c r="C164" s="139" t="s">
        <v>1583</v>
      </c>
      <c r="D164" s="127" t="s">
        <v>266</v>
      </c>
      <c r="E164" s="131">
        <v>1</v>
      </c>
      <c r="F164" s="129">
        <v>100.35</v>
      </c>
      <c r="G164" s="129">
        <v>78.55</v>
      </c>
      <c r="H164" s="129">
        <v>6.66</v>
      </c>
      <c r="I164" s="129">
        <v>0.18</v>
      </c>
      <c r="J164" s="130"/>
      <c r="K164" s="130">
        <v>100</v>
      </c>
      <c r="L164" s="130">
        <v>79</v>
      </c>
      <c r="M164" s="130">
        <v>7</v>
      </c>
      <c r="N164" s="130"/>
      <c r="O164" s="130">
        <v>6.54</v>
      </c>
      <c r="P164" s="130">
        <v>6.54</v>
      </c>
      <c r="Q164" s="130"/>
    </row>
    <row r="165" spans="1:17" ht="48" x14ac:dyDescent="0.2">
      <c r="A165" s="122">
        <v>114</v>
      </c>
      <c r="B165" s="125" t="s">
        <v>1584</v>
      </c>
      <c r="C165" s="139" t="s">
        <v>1585</v>
      </c>
      <c r="D165" s="127" t="s">
        <v>106</v>
      </c>
      <c r="E165" s="131">
        <v>1</v>
      </c>
      <c r="F165" s="129" t="s">
        <v>1586</v>
      </c>
      <c r="G165" s="130"/>
      <c r="H165" s="130"/>
      <c r="I165" s="130"/>
      <c r="J165" s="130"/>
      <c r="K165" s="130">
        <v>1118</v>
      </c>
      <c r="L165" s="130"/>
      <c r="M165" s="130"/>
      <c r="N165" s="130"/>
      <c r="O165" s="130"/>
      <c r="P165" s="130"/>
      <c r="Q165" s="130"/>
    </row>
    <row r="166" spans="1:17" ht="24" x14ac:dyDescent="0.2">
      <c r="A166" s="122">
        <v>115</v>
      </c>
      <c r="B166" s="125" t="s">
        <v>255</v>
      </c>
      <c r="C166" s="139" t="s">
        <v>256</v>
      </c>
      <c r="D166" s="127" t="s">
        <v>257</v>
      </c>
      <c r="E166" s="128">
        <v>0.02</v>
      </c>
      <c r="F166" s="129">
        <v>77.27</v>
      </c>
      <c r="G166" s="129">
        <v>70.84</v>
      </c>
      <c r="H166" s="129">
        <v>1.0900000000000001</v>
      </c>
      <c r="I166" s="130"/>
      <c r="J166" s="130"/>
      <c r="K166" s="130">
        <v>2</v>
      </c>
      <c r="L166" s="130">
        <v>1</v>
      </c>
      <c r="M166" s="130"/>
      <c r="N166" s="130"/>
      <c r="O166" s="130">
        <v>5.75</v>
      </c>
      <c r="P166" s="130">
        <v>0.12</v>
      </c>
      <c r="Q166" s="130"/>
    </row>
    <row r="167" spans="1:17" ht="48" x14ac:dyDescent="0.2">
      <c r="A167" s="122">
        <v>116</v>
      </c>
      <c r="B167" s="125" t="s">
        <v>1587</v>
      </c>
      <c r="C167" s="139" t="s">
        <v>1588</v>
      </c>
      <c r="D167" s="127" t="s">
        <v>106</v>
      </c>
      <c r="E167" s="131">
        <v>2</v>
      </c>
      <c r="F167" s="129" t="s">
        <v>1589</v>
      </c>
      <c r="G167" s="130"/>
      <c r="H167" s="130"/>
      <c r="I167" s="130"/>
      <c r="J167" s="130"/>
      <c r="K167" s="130">
        <v>144</v>
      </c>
      <c r="L167" s="130"/>
      <c r="M167" s="130"/>
      <c r="N167" s="130"/>
      <c r="O167" s="130"/>
      <c r="P167" s="130"/>
      <c r="Q167" s="130"/>
    </row>
    <row r="168" spans="1:17" ht="36" x14ac:dyDescent="0.2">
      <c r="A168" s="122">
        <v>117</v>
      </c>
      <c r="B168" s="125" t="s">
        <v>1574</v>
      </c>
      <c r="C168" s="139" t="s">
        <v>1575</v>
      </c>
      <c r="D168" s="127" t="s">
        <v>261</v>
      </c>
      <c r="E168" s="131">
        <v>1</v>
      </c>
      <c r="F168" s="129">
        <v>404.13</v>
      </c>
      <c r="G168" s="129">
        <v>51.38</v>
      </c>
      <c r="H168" s="129">
        <v>3.98</v>
      </c>
      <c r="I168" s="130"/>
      <c r="J168" s="130"/>
      <c r="K168" s="130">
        <v>404</v>
      </c>
      <c r="L168" s="130">
        <v>51</v>
      </c>
      <c r="M168" s="130">
        <v>4</v>
      </c>
      <c r="N168" s="130"/>
      <c r="O168" s="130">
        <v>4.0199999999999996</v>
      </c>
      <c r="P168" s="130">
        <v>4.0199999999999996</v>
      </c>
      <c r="Q168" s="130"/>
    </row>
    <row r="169" spans="1:17" ht="48" x14ac:dyDescent="0.2">
      <c r="A169" s="122">
        <v>118</v>
      </c>
      <c r="B169" s="125" t="s">
        <v>1491</v>
      </c>
      <c r="C169" s="139" t="s">
        <v>1590</v>
      </c>
      <c r="D169" s="127" t="s">
        <v>106</v>
      </c>
      <c r="E169" s="131">
        <v>1</v>
      </c>
      <c r="F169" s="129" t="s">
        <v>1591</v>
      </c>
      <c r="G169" s="130"/>
      <c r="H169" s="130"/>
      <c r="I169" s="130"/>
      <c r="J169" s="130"/>
      <c r="K169" s="130">
        <v>1907</v>
      </c>
      <c r="L169" s="130"/>
      <c r="M169" s="130"/>
      <c r="N169" s="130"/>
      <c r="O169" s="130"/>
      <c r="P169" s="130"/>
      <c r="Q169" s="130"/>
    </row>
    <row r="170" spans="1:17" ht="48" x14ac:dyDescent="0.2">
      <c r="A170" s="122">
        <v>119</v>
      </c>
      <c r="B170" s="125" t="s">
        <v>1494</v>
      </c>
      <c r="C170" s="139" t="s">
        <v>1592</v>
      </c>
      <c r="D170" s="127" t="s">
        <v>106</v>
      </c>
      <c r="E170" s="131">
        <v>1</v>
      </c>
      <c r="F170" s="129" t="s">
        <v>1593</v>
      </c>
      <c r="G170" s="130"/>
      <c r="H170" s="130"/>
      <c r="I170" s="130"/>
      <c r="J170" s="130"/>
      <c r="K170" s="130">
        <v>19</v>
      </c>
      <c r="L170" s="130"/>
      <c r="M170" s="130"/>
      <c r="N170" s="130"/>
      <c r="O170" s="130"/>
      <c r="P170" s="130"/>
      <c r="Q170" s="130"/>
    </row>
    <row r="171" spans="1:17" ht="48" x14ac:dyDescent="0.2">
      <c r="A171" s="122">
        <v>120</v>
      </c>
      <c r="B171" s="125" t="s">
        <v>1494</v>
      </c>
      <c r="C171" s="139" t="s">
        <v>1594</v>
      </c>
      <c r="D171" s="127" t="s">
        <v>106</v>
      </c>
      <c r="E171" s="131">
        <v>1</v>
      </c>
      <c r="F171" s="129" t="s">
        <v>1496</v>
      </c>
      <c r="G171" s="130"/>
      <c r="H171" s="130"/>
      <c r="I171" s="130"/>
      <c r="J171" s="130"/>
      <c r="K171" s="130">
        <v>22</v>
      </c>
      <c r="L171" s="130"/>
      <c r="M171" s="130"/>
      <c r="N171" s="130"/>
      <c r="O171" s="130"/>
      <c r="P171" s="130"/>
      <c r="Q171" s="130"/>
    </row>
    <row r="172" spans="1:17" ht="36" x14ac:dyDescent="0.2">
      <c r="A172" s="122">
        <v>121</v>
      </c>
      <c r="B172" s="125" t="s">
        <v>1499</v>
      </c>
      <c r="C172" s="139" t="s">
        <v>1500</v>
      </c>
      <c r="D172" s="127" t="s">
        <v>91</v>
      </c>
      <c r="E172" s="128">
        <v>1.0999999999999999E-2</v>
      </c>
      <c r="F172" s="129">
        <v>2810.67</v>
      </c>
      <c r="G172" s="129">
        <v>2068.04</v>
      </c>
      <c r="H172" s="129">
        <v>170.31</v>
      </c>
      <c r="I172" s="129">
        <v>9.4600000000000009</v>
      </c>
      <c r="J172" s="130"/>
      <c r="K172" s="130">
        <v>31</v>
      </c>
      <c r="L172" s="130">
        <v>23</v>
      </c>
      <c r="M172" s="130">
        <v>2</v>
      </c>
      <c r="N172" s="130"/>
      <c r="O172" s="130">
        <v>167.86</v>
      </c>
      <c r="P172" s="130">
        <v>1.85</v>
      </c>
      <c r="Q172" s="130"/>
    </row>
    <row r="173" spans="1:17" ht="24" x14ac:dyDescent="0.2">
      <c r="A173" s="122">
        <v>122</v>
      </c>
      <c r="B173" s="125" t="s">
        <v>1501</v>
      </c>
      <c r="C173" s="139" t="s">
        <v>1502</v>
      </c>
      <c r="D173" s="127" t="s">
        <v>127</v>
      </c>
      <c r="E173" s="131">
        <v>1.1000000000000001</v>
      </c>
      <c r="F173" s="129">
        <v>262.10000000000002</v>
      </c>
      <c r="G173" s="130"/>
      <c r="H173" s="130"/>
      <c r="I173" s="130"/>
      <c r="J173" s="130"/>
      <c r="K173" s="130">
        <v>288</v>
      </c>
      <c r="L173" s="130"/>
      <c r="M173" s="130"/>
      <c r="N173" s="130"/>
      <c r="O173" s="130"/>
      <c r="P173" s="130"/>
      <c r="Q173" s="130"/>
    </row>
    <row r="174" spans="1:17" ht="48" x14ac:dyDescent="0.2">
      <c r="A174" s="122">
        <v>123</v>
      </c>
      <c r="B174" s="125" t="s">
        <v>1595</v>
      </c>
      <c r="C174" s="139" t="s">
        <v>1596</v>
      </c>
      <c r="D174" s="127" t="s">
        <v>91</v>
      </c>
      <c r="E174" s="128">
        <v>3.1399999999999997E-2</v>
      </c>
      <c r="F174" s="129">
        <v>3871.72</v>
      </c>
      <c r="G174" s="129">
        <v>1638.31</v>
      </c>
      <c r="H174" s="129">
        <v>145.05000000000001</v>
      </c>
      <c r="I174" s="129">
        <v>4.55</v>
      </c>
      <c r="J174" s="130"/>
      <c r="K174" s="130">
        <v>122</v>
      </c>
      <c r="L174" s="130">
        <v>51</v>
      </c>
      <c r="M174" s="130">
        <v>5</v>
      </c>
      <c r="N174" s="130"/>
      <c r="O174" s="130">
        <v>132.97999999999999</v>
      </c>
      <c r="P174" s="130">
        <v>4.18</v>
      </c>
      <c r="Q174" s="130"/>
    </row>
    <row r="175" spans="1:17" ht="36" x14ac:dyDescent="0.2">
      <c r="A175" s="122">
        <v>124</v>
      </c>
      <c r="B175" s="125" t="s">
        <v>1597</v>
      </c>
      <c r="C175" s="139" t="s">
        <v>1598</v>
      </c>
      <c r="D175" s="127" t="s">
        <v>127</v>
      </c>
      <c r="E175" s="131">
        <v>3.14</v>
      </c>
      <c r="F175" s="129">
        <v>227.17</v>
      </c>
      <c r="G175" s="130"/>
      <c r="H175" s="130"/>
      <c r="I175" s="130"/>
      <c r="J175" s="130"/>
      <c r="K175" s="130">
        <v>713</v>
      </c>
      <c r="L175" s="130"/>
      <c r="M175" s="130"/>
      <c r="N175" s="130"/>
      <c r="O175" s="130"/>
      <c r="P175" s="130"/>
      <c r="Q175" s="130"/>
    </row>
    <row r="176" spans="1:17" ht="24" x14ac:dyDescent="0.2">
      <c r="A176" s="122">
        <v>125</v>
      </c>
      <c r="B176" s="125" t="s">
        <v>1508</v>
      </c>
      <c r="C176" s="139" t="s">
        <v>1509</v>
      </c>
      <c r="D176" s="127" t="s">
        <v>92</v>
      </c>
      <c r="E176" s="128">
        <v>3.0000000000000001E-3</v>
      </c>
      <c r="F176" s="129">
        <v>8739.36</v>
      </c>
      <c r="G176" s="130"/>
      <c r="H176" s="130"/>
      <c r="I176" s="130"/>
      <c r="J176" s="130"/>
      <c r="K176" s="130">
        <v>26</v>
      </c>
      <c r="L176" s="130"/>
      <c r="M176" s="130"/>
      <c r="N176" s="130"/>
      <c r="O176" s="130"/>
      <c r="P176" s="130"/>
      <c r="Q176" s="130"/>
    </row>
    <row r="177" spans="1:17" ht="24" x14ac:dyDescent="0.2">
      <c r="A177" s="122">
        <v>126</v>
      </c>
      <c r="B177" s="125" t="s">
        <v>654</v>
      </c>
      <c r="C177" s="139" t="s">
        <v>655</v>
      </c>
      <c r="D177" s="127" t="s">
        <v>257</v>
      </c>
      <c r="E177" s="131">
        <v>2.2000000000000002</v>
      </c>
      <c r="F177" s="129">
        <v>10.81</v>
      </c>
      <c r="G177" s="129">
        <v>10.81</v>
      </c>
      <c r="H177" s="130"/>
      <c r="I177" s="130"/>
      <c r="J177" s="130"/>
      <c r="K177" s="130">
        <v>24</v>
      </c>
      <c r="L177" s="130">
        <v>24</v>
      </c>
      <c r="M177" s="130"/>
      <c r="N177" s="130"/>
      <c r="O177" s="130">
        <v>0.9</v>
      </c>
      <c r="P177" s="130">
        <v>1.98</v>
      </c>
      <c r="Q177" s="130"/>
    </row>
    <row r="178" spans="1:17" ht="24" x14ac:dyDescent="0.2">
      <c r="A178" s="122">
        <v>127</v>
      </c>
      <c r="B178" s="125" t="s">
        <v>801</v>
      </c>
      <c r="C178" s="139" t="s">
        <v>802</v>
      </c>
      <c r="D178" s="127" t="s">
        <v>257</v>
      </c>
      <c r="E178" s="131">
        <v>2.2000000000000002</v>
      </c>
      <c r="F178" s="129">
        <v>2.59</v>
      </c>
      <c r="G178" s="129">
        <v>1.2</v>
      </c>
      <c r="H178" s="129">
        <v>1.39</v>
      </c>
      <c r="I178" s="130"/>
      <c r="J178" s="130"/>
      <c r="K178" s="130">
        <v>6</v>
      </c>
      <c r="L178" s="130">
        <v>3</v>
      </c>
      <c r="M178" s="130">
        <v>3</v>
      </c>
      <c r="N178" s="130"/>
      <c r="O178" s="130">
        <v>0.1</v>
      </c>
      <c r="P178" s="130">
        <v>0.22</v>
      </c>
      <c r="Q178" s="130"/>
    </row>
    <row r="179" spans="1:17" ht="24" x14ac:dyDescent="0.2">
      <c r="A179" s="122">
        <v>128</v>
      </c>
      <c r="B179" s="125" t="s">
        <v>656</v>
      </c>
      <c r="C179" s="139" t="s">
        <v>657</v>
      </c>
      <c r="D179" s="127" t="s">
        <v>91</v>
      </c>
      <c r="E179" s="128">
        <v>2.1999999999999999E-2</v>
      </c>
      <c r="F179" s="129">
        <v>353.76</v>
      </c>
      <c r="G179" s="129">
        <v>111.87</v>
      </c>
      <c r="H179" s="129">
        <v>2.97</v>
      </c>
      <c r="I179" s="129">
        <v>0.16</v>
      </c>
      <c r="J179" s="130"/>
      <c r="K179" s="130">
        <v>8</v>
      </c>
      <c r="L179" s="130">
        <v>2</v>
      </c>
      <c r="M179" s="130"/>
      <c r="N179" s="130"/>
      <c r="O179" s="130">
        <v>9.08</v>
      </c>
      <c r="P179" s="130">
        <v>0.2</v>
      </c>
      <c r="Q179" s="130"/>
    </row>
    <row r="180" spans="1:17" ht="57.75" x14ac:dyDescent="0.2">
      <c r="A180" s="122">
        <v>129</v>
      </c>
      <c r="B180" s="125" t="s">
        <v>1599</v>
      </c>
      <c r="C180" s="139" t="s">
        <v>1600</v>
      </c>
      <c r="D180" s="127" t="s">
        <v>91</v>
      </c>
      <c r="E180" s="128">
        <v>2.1999999999999999E-2</v>
      </c>
      <c r="F180" s="129">
        <v>985.04</v>
      </c>
      <c r="G180" s="129">
        <v>535.48</v>
      </c>
      <c r="H180" s="129">
        <v>35.85</v>
      </c>
      <c r="I180" s="130"/>
      <c r="J180" s="130"/>
      <c r="K180" s="130">
        <v>22</v>
      </c>
      <c r="L180" s="130">
        <v>12</v>
      </c>
      <c r="M180" s="130">
        <v>1</v>
      </c>
      <c r="N180" s="130"/>
      <c r="O180" s="130">
        <v>44</v>
      </c>
      <c r="P180" s="130">
        <v>0.97</v>
      </c>
      <c r="Q180" s="130"/>
    </row>
    <row r="181" spans="1:17" ht="24" x14ac:dyDescent="0.2">
      <c r="A181" s="133" t="s">
        <v>350</v>
      </c>
      <c r="B181" s="134" t="s">
        <v>1601</v>
      </c>
      <c r="C181" s="135" t="s">
        <v>1602</v>
      </c>
      <c r="D181" s="133" t="s">
        <v>92</v>
      </c>
      <c r="E181" s="136" t="s">
        <v>1603</v>
      </c>
      <c r="F181" s="137">
        <v>16220</v>
      </c>
      <c r="G181" s="130"/>
      <c r="H181" s="130"/>
      <c r="I181" s="130"/>
      <c r="J181" s="130"/>
      <c r="K181" s="138">
        <v>8.11</v>
      </c>
      <c r="L181" s="130"/>
      <c r="M181" s="130"/>
      <c r="N181" s="130"/>
      <c r="O181" s="130"/>
      <c r="P181" s="130"/>
      <c r="Q181" s="130"/>
    </row>
    <row r="182" spans="1:17" ht="24" x14ac:dyDescent="0.2">
      <c r="A182" s="133" t="s">
        <v>350</v>
      </c>
      <c r="B182" s="134" t="s">
        <v>1604</v>
      </c>
      <c r="C182" s="135" t="s">
        <v>1605</v>
      </c>
      <c r="D182" s="133" t="s">
        <v>1162</v>
      </c>
      <c r="E182" s="136" t="s">
        <v>1606</v>
      </c>
      <c r="F182" s="137">
        <v>17850</v>
      </c>
      <c r="G182" s="130"/>
      <c r="H182" s="130"/>
      <c r="I182" s="130"/>
      <c r="J182" s="130"/>
      <c r="K182" s="138">
        <v>46.41</v>
      </c>
      <c r="L182" s="130"/>
      <c r="M182" s="130"/>
      <c r="N182" s="130"/>
      <c r="O182" s="130"/>
      <c r="P182" s="130"/>
      <c r="Q182" s="130"/>
    </row>
    <row r="183" spans="1:17" ht="48" x14ac:dyDescent="0.2">
      <c r="A183" s="122">
        <v>130</v>
      </c>
      <c r="B183" s="125" t="s">
        <v>1607</v>
      </c>
      <c r="C183" s="139" t="s">
        <v>1608</v>
      </c>
      <c r="D183" s="127" t="s">
        <v>127</v>
      </c>
      <c r="E183" s="131">
        <v>2.2000000000000002</v>
      </c>
      <c r="F183" s="129" t="s">
        <v>1609</v>
      </c>
      <c r="G183" s="130"/>
      <c r="H183" s="130"/>
      <c r="I183" s="130"/>
      <c r="J183" s="130"/>
      <c r="K183" s="130">
        <v>108</v>
      </c>
      <c r="L183" s="130"/>
      <c r="M183" s="130"/>
      <c r="N183" s="130"/>
      <c r="O183" s="130"/>
      <c r="P183" s="130"/>
      <c r="Q183" s="130"/>
    </row>
    <row r="184" spans="1:17" ht="36" x14ac:dyDescent="0.2">
      <c r="A184" s="122">
        <v>131</v>
      </c>
      <c r="B184" s="125" t="s">
        <v>1522</v>
      </c>
      <c r="C184" s="139" t="s">
        <v>1523</v>
      </c>
      <c r="D184" s="127" t="s">
        <v>72</v>
      </c>
      <c r="E184" s="131">
        <v>2</v>
      </c>
      <c r="F184" s="129">
        <v>6.5</v>
      </c>
      <c r="G184" s="130"/>
      <c r="H184" s="130"/>
      <c r="I184" s="130"/>
      <c r="J184" s="130"/>
      <c r="K184" s="130">
        <v>13</v>
      </c>
      <c r="L184" s="130"/>
      <c r="M184" s="130"/>
      <c r="N184" s="130"/>
      <c r="O184" s="130"/>
      <c r="P184" s="130"/>
      <c r="Q184" s="130"/>
    </row>
    <row r="185" spans="1:17" ht="24" x14ac:dyDescent="0.2">
      <c r="A185" s="122">
        <v>132</v>
      </c>
      <c r="B185" s="125" t="s">
        <v>267</v>
      </c>
      <c r="C185" s="139" t="s">
        <v>1610</v>
      </c>
      <c r="D185" s="127" t="s">
        <v>157</v>
      </c>
      <c r="E185" s="131">
        <v>1</v>
      </c>
      <c r="F185" s="129">
        <v>11.35</v>
      </c>
      <c r="G185" s="129">
        <v>6.08</v>
      </c>
      <c r="H185" s="129">
        <v>1.8</v>
      </c>
      <c r="I185" s="130"/>
      <c r="J185" s="130"/>
      <c r="K185" s="130">
        <v>11</v>
      </c>
      <c r="L185" s="130">
        <v>6</v>
      </c>
      <c r="M185" s="130">
        <v>2</v>
      </c>
      <c r="N185" s="130"/>
      <c r="O185" s="130">
        <v>0.47</v>
      </c>
      <c r="P185" s="130">
        <v>0.47</v>
      </c>
      <c r="Q185" s="130"/>
    </row>
    <row r="186" spans="1:17" ht="36" x14ac:dyDescent="0.2">
      <c r="A186" s="122">
        <v>133</v>
      </c>
      <c r="B186" s="125" t="s">
        <v>268</v>
      </c>
      <c r="C186" s="139" t="s">
        <v>1611</v>
      </c>
      <c r="D186" s="127" t="s">
        <v>72</v>
      </c>
      <c r="E186" s="131">
        <v>1</v>
      </c>
      <c r="F186" s="129">
        <v>182.16</v>
      </c>
      <c r="G186" s="130"/>
      <c r="H186" s="130"/>
      <c r="I186" s="130"/>
      <c r="J186" s="130"/>
      <c r="K186" s="130">
        <v>182</v>
      </c>
      <c r="L186" s="130"/>
      <c r="M186" s="130"/>
      <c r="N186" s="130"/>
      <c r="O186" s="130"/>
      <c r="P186" s="130"/>
      <c r="Q186" s="130"/>
    </row>
    <row r="187" spans="1:17" x14ac:dyDescent="0.2">
      <c r="A187" s="265" t="s">
        <v>1612</v>
      </c>
      <c r="B187" s="218"/>
      <c r="C187" s="218"/>
      <c r="D187" s="218"/>
      <c r="E187" s="218"/>
      <c r="F187" s="218"/>
      <c r="G187" s="218"/>
      <c r="H187" s="218"/>
      <c r="I187" s="218"/>
      <c r="J187" s="218"/>
      <c r="K187" s="132">
        <v>5851</v>
      </c>
      <c r="L187" s="130"/>
      <c r="M187" s="130"/>
      <c r="N187" s="130"/>
      <c r="O187" s="130"/>
      <c r="P187" s="132">
        <v>21.41</v>
      </c>
      <c r="Q187" s="130"/>
    </row>
    <row r="188" spans="1:17" x14ac:dyDescent="0.2">
      <c r="A188" s="266" t="s">
        <v>1613</v>
      </c>
      <c r="B188" s="218"/>
      <c r="C188" s="218"/>
      <c r="D188" s="218"/>
      <c r="E188" s="218"/>
      <c r="F188" s="218"/>
      <c r="G188" s="218"/>
      <c r="H188" s="218"/>
      <c r="I188" s="218"/>
      <c r="J188" s="218"/>
      <c r="K188" s="218"/>
      <c r="L188" s="218"/>
      <c r="M188" s="218"/>
      <c r="N188" s="218"/>
      <c r="O188" s="218"/>
      <c r="P188" s="218"/>
      <c r="Q188" s="218"/>
    </row>
    <row r="189" spans="1:17" ht="36" x14ac:dyDescent="0.2">
      <c r="A189" s="122">
        <v>134</v>
      </c>
      <c r="B189" s="125" t="s">
        <v>1582</v>
      </c>
      <c r="C189" s="139" t="s">
        <v>1614</v>
      </c>
      <c r="D189" s="127" t="s">
        <v>266</v>
      </c>
      <c r="E189" s="131">
        <v>1</v>
      </c>
      <c r="F189" s="129">
        <v>100.35</v>
      </c>
      <c r="G189" s="129">
        <v>78.55</v>
      </c>
      <c r="H189" s="129">
        <v>6.66</v>
      </c>
      <c r="I189" s="129">
        <v>0.18</v>
      </c>
      <c r="J189" s="130"/>
      <c r="K189" s="130">
        <v>100</v>
      </c>
      <c r="L189" s="130">
        <v>79</v>
      </c>
      <c r="M189" s="130">
        <v>7</v>
      </c>
      <c r="N189" s="130"/>
      <c r="O189" s="130">
        <v>6.54</v>
      </c>
      <c r="P189" s="130">
        <v>6.54</v>
      </c>
      <c r="Q189" s="130"/>
    </row>
    <row r="190" spans="1:17" ht="48" x14ac:dyDescent="0.2">
      <c r="A190" s="122">
        <v>135</v>
      </c>
      <c r="B190" s="125" t="s">
        <v>1584</v>
      </c>
      <c r="C190" s="139" t="s">
        <v>1615</v>
      </c>
      <c r="D190" s="127" t="s">
        <v>106</v>
      </c>
      <c r="E190" s="131">
        <v>1</v>
      </c>
      <c r="F190" s="129" t="s">
        <v>1616</v>
      </c>
      <c r="G190" s="130"/>
      <c r="H190" s="130"/>
      <c r="I190" s="130"/>
      <c r="J190" s="130"/>
      <c r="K190" s="130">
        <v>2573</v>
      </c>
      <c r="L190" s="130"/>
      <c r="M190" s="130"/>
      <c r="N190" s="130"/>
      <c r="O190" s="130"/>
      <c r="P190" s="130"/>
      <c r="Q190" s="130"/>
    </row>
    <row r="191" spans="1:17" ht="24" x14ac:dyDescent="0.2">
      <c r="A191" s="122">
        <v>136</v>
      </c>
      <c r="B191" s="125" t="s">
        <v>255</v>
      </c>
      <c r="C191" s="139" t="s">
        <v>256</v>
      </c>
      <c r="D191" s="127" t="s">
        <v>257</v>
      </c>
      <c r="E191" s="128">
        <v>0.02</v>
      </c>
      <c r="F191" s="129">
        <v>77.27</v>
      </c>
      <c r="G191" s="129">
        <v>70.84</v>
      </c>
      <c r="H191" s="129">
        <v>1.0900000000000001</v>
      </c>
      <c r="I191" s="130"/>
      <c r="J191" s="130"/>
      <c r="K191" s="130">
        <v>2</v>
      </c>
      <c r="L191" s="130">
        <v>1</v>
      </c>
      <c r="M191" s="130"/>
      <c r="N191" s="130"/>
      <c r="O191" s="130">
        <v>5.75</v>
      </c>
      <c r="P191" s="130">
        <v>0.12</v>
      </c>
      <c r="Q191" s="130"/>
    </row>
    <row r="192" spans="1:17" ht="48" x14ac:dyDescent="0.2">
      <c r="A192" s="122">
        <v>137</v>
      </c>
      <c r="B192" s="125" t="s">
        <v>1587</v>
      </c>
      <c r="C192" s="139" t="s">
        <v>1588</v>
      </c>
      <c r="D192" s="127" t="s">
        <v>106</v>
      </c>
      <c r="E192" s="131">
        <v>2</v>
      </c>
      <c r="F192" s="129" t="s">
        <v>1589</v>
      </c>
      <c r="G192" s="130"/>
      <c r="H192" s="130"/>
      <c r="I192" s="130"/>
      <c r="J192" s="130"/>
      <c r="K192" s="130">
        <v>144</v>
      </c>
      <c r="L192" s="130"/>
      <c r="M192" s="130"/>
      <c r="N192" s="130"/>
      <c r="O192" s="130"/>
      <c r="P192" s="130"/>
      <c r="Q192" s="130"/>
    </row>
    <row r="193" spans="1:17" ht="24" x14ac:dyDescent="0.2">
      <c r="A193" s="122">
        <v>138</v>
      </c>
      <c r="B193" s="125" t="s">
        <v>269</v>
      </c>
      <c r="C193" s="139" t="s">
        <v>270</v>
      </c>
      <c r="D193" s="127" t="s">
        <v>261</v>
      </c>
      <c r="E193" s="131">
        <v>1</v>
      </c>
      <c r="F193" s="129">
        <v>24.14</v>
      </c>
      <c r="G193" s="129">
        <v>12.85</v>
      </c>
      <c r="H193" s="129">
        <v>1.84</v>
      </c>
      <c r="I193" s="130"/>
      <c r="J193" s="130"/>
      <c r="K193" s="130">
        <v>24</v>
      </c>
      <c r="L193" s="130">
        <v>13</v>
      </c>
      <c r="M193" s="130">
        <v>2</v>
      </c>
      <c r="N193" s="130"/>
      <c r="O193" s="130">
        <v>1.03</v>
      </c>
      <c r="P193" s="130">
        <v>1.03</v>
      </c>
      <c r="Q193" s="130"/>
    </row>
    <row r="194" spans="1:17" ht="48" x14ac:dyDescent="0.2">
      <c r="A194" s="122">
        <v>139</v>
      </c>
      <c r="B194" s="125" t="s">
        <v>1617</v>
      </c>
      <c r="C194" s="139" t="s">
        <v>1618</v>
      </c>
      <c r="D194" s="127" t="s">
        <v>106</v>
      </c>
      <c r="E194" s="131">
        <v>1</v>
      </c>
      <c r="F194" s="129" t="s">
        <v>1619</v>
      </c>
      <c r="G194" s="130"/>
      <c r="H194" s="130"/>
      <c r="I194" s="130"/>
      <c r="J194" s="130"/>
      <c r="K194" s="130">
        <v>115</v>
      </c>
      <c r="L194" s="130"/>
      <c r="M194" s="130"/>
      <c r="N194" s="130"/>
      <c r="O194" s="130"/>
      <c r="P194" s="130"/>
      <c r="Q194" s="130"/>
    </row>
    <row r="195" spans="1:17" ht="48" x14ac:dyDescent="0.2">
      <c r="A195" s="122">
        <v>140</v>
      </c>
      <c r="B195" s="125" t="s">
        <v>1494</v>
      </c>
      <c r="C195" s="139" t="s">
        <v>1620</v>
      </c>
      <c r="D195" s="127" t="s">
        <v>106</v>
      </c>
      <c r="E195" s="131">
        <v>1</v>
      </c>
      <c r="F195" s="129" t="s">
        <v>1496</v>
      </c>
      <c r="G195" s="130"/>
      <c r="H195" s="130"/>
      <c r="I195" s="130"/>
      <c r="J195" s="130"/>
      <c r="K195" s="130">
        <v>22</v>
      </c>
      <c r="L195" s="130"/>
      <c r="M195" s="130"/>
      <c r="N195" s="130"/>
      <c r="O195" s="130"/>
      <c r="P195" s="130"/>
      <c r="Q195" s="130"/>
    </row>
    <row r="196" spans="1:17" ht="36" x14ac:dyDescent="0.2">
      <c r="A196" s="122">
        <v>141</v>
      </c>
      <c r="B196" s="125" t="s">
        <v>1499</v>
      </c>
      <c r="C196" s="139" t="s">
        <v>1500</v>
      </c>
      <c r="D196" s="127" t="s">
        <v>91</v>
      </c>
      <c r="E196" s="128">
        <v>6.0000000000000001E-3</v>
      </c>
      <c r="F196" s="129">
        <v>2810.67</v>
      </c>
      <c r="G196" s="129">
        <v>2068.04</v>
      </c>
      <c r="H196" s="129">
        <v>170.31</v>
      </c>
      <c r="I196" s="129">
        <v>9.4600000000000009</v>
      </c>
      <c r="J196" s="130"/>
      <c r="K196" s="130">
        <v>17</v>
      </c>
      <c r="L196" s="130">
        <v>12</v>
      </c>
      <c r="M196" s="130">
        <v>1</v>
      </c>
      <c r="N196" s="130"/>
      <c r="O196" s="130">
        <v>167.86</v>
      </c>
      <c r="P196" s="130">
        <v>1.01</v>
      </c>
      <c r="Q196" s="130"/>
    </row>
    <row r="197" spans="1:17" ht="24" x14ac:dyDescent="0.2">
      <c r="A197" s="122">
        <v>142</v>
      </c>
      <c r="B197" s="125" t="s">
        <v>1501</v>
      </c>
      <c r="C197" s="139" t="s">
        <v>1502</v>
      </c>
      <c r="D197" s="127" t="s">
        <v>127</v>
      </c>
      <c r="E197" s="131">
        <v>0.6</v>
      </c>
      <c r="F197" s="129">
        <v>262.10000000000002</v>
      </c>
      <c r="G197" s="130"/>
      <c r="H197" s="130"/>
      <c r="I197" s="130"/>
      <c r="J197" s="130"/>
      <c r="K197" s="130">
        <v>157</v>
      </c>
      <c r="L197" s="130"/>
      <c r="M197" s="130"/>
      <c r="N197" s="130"/>
      <c r="O197" s="130"/>
      <c r="P197" s="130"/>
      <c r="Q197" s="130"/>
    </row>
    <row r="198" spans="1:17" ht="24" x14ac:dyDescent="0.2">
      <c r="A198" s="122">
        <v>143</v>
      </c>
      <c r="B198" s="125" t="s">
        <v>1621</v>
      </c>
      <c r="C198" s="139" t="s">
        <v>1622</v>
      </c>
      <c r="D198" s="127" t="s">
        <v>73</v>
      </c>
      <c r="E198" s="131">
        <v>1</v>
      </c>
      <c r="F198" s="129">
        <v>21.17</v>
      </c>
      <c r="G198" s="129">
        <v>13.6</v>
      </c>
      <c r="H198" s="129">
        <v>1.86</v>
      </c>
      <c r="I198" s="130"/>
      <c r="J198" s="130"/>
      <c r="K198" s="130">
        <v>21</v>
      </c>
      <c r="L198" s="130">
        <v>14</v>
      </c>
      <c r="M198" s="130">
        <v>2</v>
      </c>
      <c r="N198" s="130"/>
      <c r="O198" s="130">
        <v>1.0900000000000001</v>
      </c>
      <c r="P198" s="130">
        <v>1.0900000000000001</v>
      </c>
      <c r="Q198" s="130"/>
    </row>
    <row r="199" spans="1:17" ht="48" x14ac:dyDescent="0.2">
      <c r="A199" s="122">
        <v>144</v>
      </c>
      <c r="B199" s="125" t="s">
        <v>1587</v>
      </c>
      <c r="C199" s="139" t="s">
        <v>1623</v>
      </c>
      <c r="D199" s="127" t="s">
        <v>106</v>
      </c>
      <c r="E199" s="131">
        <v>1</v>
      </c>
      <c r="F199" s="129" t="s">
        <v>1624</v>
      </c>
      <c r="G199" s="130"/>
      <c r="H199" s="130"/>
      <c r="I199" s="130"/>
      <c r="J199" s="130"/>
      <c r="K199" s="130">
        <v>506</v>
      </c>
      <c r="L199" s="130"/>
      <c r="M199" s="130"/>
      <c r="N199" s="130"/>
      <c r="O199" s="130"/>
      <c r="P199" s="130"/>
      <c r="Q199" s="130"/>
    </row>
    <row r="200" spans="1:17" ht="48" x14ac:dyDescent="0.2">
      <c r="A200" s="122">
        <v>145</v>
      </c>
      <c r="B200" s="125" t="s">
        <v>1595</v>
      </c>
      <c r="C200" s="139" t="s">
        <v>1596</v>
      </c>
      <c r="D200" s="127" t="s">
        <v>91</v>
      </c>
      <c r="E200" s="128">
        <v>0.04</v>
      </c>
      <c r="F200" s="129">
        <v>3871.72</v>
      </c>
      <c r="G200" s="129">
        <v>1638.31</v>
      </c>
      <c r="H200" s="129">
        <v>145.05000000000001</v>
      </c>
      <c r="I200" s="129">
        <v>4.55</v>
      </c>
      <c r="J200" s="130"/>
      <c r="K200" s="130">
        <v>155</v>
      </c>
      <c r="L200" s="130">
        <v>66</v>
      </c>
      <c r="M200" s="130">
        <v>6</v>
      </c>
      <c r="N200" s="130"/>
      <c r="O200" s="130">
        <v>132.97999999999999</v>
      </c>
      <c r="P200" s="130">
        <v>5.32</v>
      </c>
      <c r="Q200" s="130"/>
    </row>
    <row r="201" spans="1:17" ht="36" x14ac:dyDescent="0.2">
      <c r="A201" s="122">
        <v>146</v>
      </c>
      <c r="B201" s="125" t="s">
        <v>1597</v>
      </c>
      <c r="C201" s="139" t="s">
        <v>1598</v>
      </c>
      <c r="D201" s="127" t="s">
        <v>127</v>
      </c>
      <c r="E201" s="131">
        <v>4</v>
      </c>
      <c r="F201" s="129">
        <v>227.17</v>
      </c>
      <c r="G201" s="130"/>
      <c r="H201" s="130"/>
      <c r="I201" s="130"/>
      <c r="J201" s="130"/>
      <c r="K201" s="130">
        <v>909</v>
      </c>
      <c r="L201" s="130"/>
      <c r="M201" s="130"/>
      <c r="N201" s="130"/>
      <c r="O201" s="130"/>
      <c r="P201" s="130"/>
      <c r="Q201" s="130"/>
    </row>
    <row r="202" spans="1:17" ht="24" x14ac:dyDescent="0.2">
      <c r="A202" s="122">
        <v>147</v>
      </c>
      <c r="B202" s="125" t="s">
        <v>1508</v>
      </c>
      <c r="C202" s="139" t="s">
        <v>1509</v>
      </c>
      <c r="D202" s="127" t="s">
        <v>92</v>
      </c>
      <c r="E202" s="128">
        <v>3.0000000000000001E-3</v>
      </c>
      <c r="F202" s="129">
        <v>8739.36</v>
      </c>
      <c r="G202" s="130"/>
      <c r="H202" s="130"/>
      <c r="I202" s="130"/>
      <c r="J202" s="130"/>
      <c r="K202" s="130">
        <v>26</v>
      </c>
      <c r="L202" s="130"/>
      <c r="M202" s="130"/>
      <c r="N202" s="130"/>
      <c r="O202" s="130"/>
      <c r="P202" s="130"/>
      <c r="Q202" s="130"/>
    </row>
    <row r="203" spans="1:17" ht="24" x14ac:dyDescent="0.2">
      <c r="A203" s="122">
        <v>148</v>
      </c>
      <c r="B203" s="125" t="s">
        <v>654</v>
      </c>
      <c r="C203" s="139" t="s">
        <v>655</v>
      </c>
      <c r="D203" s="127" t="s">
        <v>257</v>
      </c>
      <c r="E203" s="131">
        <v>2.2000000000000002</v>
      </c>
      <c r="F203" s="129">
        <v>10.81</v>
      </c>
      <c r="G203" s="129">
        <v>10.81</v>
      </c>
      <c r="H203" s="130"/>
      <c r="I203" s="130"/>
      <c r="J203" s="130"/>
      <c r="K203" s="130">
        <v>24</v>
      </c>
      <c r="L203" s="130">
        <v>24</v>
      </c>
      <c r="M203" s="130"/>
      <c r="N203" s="130"/>
      <c r="O203" s="130">
        <v>0.9</v>
      </c>
      <c r="P203" s="130">
        <v>1.98</v>
      </c>
      <c r="Q203" s="130"/>
    </row>
    <row r="204" spans="1:17" ht="24" x14ac:dyDescent="0.2">
      <c r="A204" s="122">
        <v>149</v>
      </c>
      <c r="B204" s="125" t="s">
        <v>801</v>
      </c>
      <c r="C204" s="139" t="s">
        <v>802</v>
      </c>
      <c r="D204" s="127" t="s">
        <v>257</v>
      </c>
      <c r="E204" s="131">
        <v>2.2000000000000002</v>
      </c>
      <c r="F204" s="129">
        <v>2.59</v>
      </c>
      <c r="G204" s="129">
        <v>1.2</v>
      </c>
      <c r="H204" s="129">
        <v>1.39</v>
      </c>
      <c r="I204" s="130"/>
      <c r="J204" s="130"/>
      <c r="K204" s="130">
        <v>6</v>
      </c>
      <c r="L204" s="130">
        <v>3</v>
      </c>
      <c r="M204" s="130">
        <v>3</v>
      </c>
      <c r="N204" s="130"/>
      <c r="O204" s="130">
        <v>0.1</v>
      </c>
      <c r="P204" s="130">
        <v>0.22</v>
      </c>
      <c r="Q204" s="130"/>
    </row>
    <row r="205" spans="1:17" ht="24" x14ac:dyDescent="0.2">
      <c r="A205" s="122">
        <v>150</v>
      </c>
      <c r="B205" s="125" t="s">
        <v>656</v>
      </c>
      <c r="C205" s="139" t="s">
        <v>657</v>
      </c>
      <c r="D205" s="127" t="s">
        <v>91</v>
      </c>
      <c r="E205" s="128">
        <v>2.1999999999999999E-2</v>
      </c>
      <c r="F205" s="129">
        <v>353.76</v>
      </c>
      <c r="G205" s="129">
        <v>111.87</v>
      </c>
      <c r="H205" s="129">
        <v>2.97</v>
      </c>
      <c r="I205" s="129">
        <v>0.16</v>
      </c>
      <c r="J205" s="130"/>
      <c r="K205" s="130">
        <v>8</v>
      </c>
      <c r="L205" s="130">
        <v>2</v>
      </c>
      <c r="M205" s="130"/>
      <c r="N205" s="130"/>
      <c r="O205" s="130">
        <v>9.08</v>
      </c>
      <c r="P205" s="130">
        <v>0.2</v>
      </c>
      <c r="Q205" s="130"/>
    </row>
    <row r="206" spans="1:17" ht="57.75" x14ac:dyDescent="0.2">
      <c r="A206" s="122">
        <v>151</v>
      </c>
      <c r="B206" s="125" t="s">
        <v>1599</v>
      </c>
      <c r="C206" s="139" t="s">
        <v>1600</v>
      </c>
      <c r="D206" s="127" t="s">
        <v>91</v>
      </c>
      <c r="E206" s="128">
        <v>2.1999999999999999E-2</v>
      </c>
      <c r="F206" s="129">
        <v>985.04</v>
      </c>
      <c r="G206" s="129">
        <v>535.48</v>
      </c>
      <c r="H206" s="129">
        <v>35.85</v>
      </c>
      <c r="I206" s="130"/>
      <c r="J206" s="130"/>
      <c r="K206" s="130">
        <v>22</v>
      </c>
      <c r="L206" s="130">
        <v>12</v>
      </c>
      <c r="M206" s="130">
        <v>1</v>
      </c>
      <c r="N206" s="130"/>
      <c r="O206" s="130">
        <v>44</v>
      </c>
      <c r="P206" s="130">
        <v>0.97</v>
      </c>
      <c r="Q206" s="130"/>
    </row>
    <row r="207" spans="1:17" ht="24" x14ac:dyDescent="0.2">
      <c r="A207" s="133" t="s">
        <v>350</v>
      </c>
      <c r="B207" s="134" t="s">
        <v>1601</v>
      </c>
      <c r="C207" s="135" t="s">
        <v>1602</v>
      </c>
      <c r="D207" s="133" t="s">
        <v>92</v>
      </c>
      <c r="E207" s="136" t="s">
        <v>1603</v>
      </c>
      <c r="F207" s="137">
        <v>16220</v>
      </c>
      <c r="G207" s="130"/>
      <c r="H207" s="130"/>
      <c r="I207" s="130"/>
      <c r="J207" s="130"/>
      <c r="K207" s="138">
        <v>8.11</v>
      </c>
      <c r="L207" s="130"/>
      <c r="M207" s="130"/>
      <c r="N207" s="130"/>
      <c r="O207" s="130"/>
      <c r="P207" s="130"/>
      <c r="Q207" s="130"/>
    </row>
    <row r="208" spans="1:17" ht="24" x14ac:dyDescent="0.2">
      <c r="A208" s="133" t="s">
        <v>350</v>
      </c>
      <c r="B208" s="134" t="s">
        <v>1604</v>
      </c>
      <c r="C208" s="135" t="s">
        <v>1605</v>
      </c>
      <c r="D208" s="133" t="s">
        <v>1162</v>
      </c>
      <c r="E208" s="136" t="s">
        <v>1606</v>
      </c>
      <c r="F208" s="137">
        <v>17850</v>
      </c>
      <c r="G208" s="130"/>
      <c r="H208" s="130"/>
      <c r="I208" s="130"/>
      <c r="J208" s="130"/>
      <c r="K208" s="138">
        <v>46.41</v>
      </c>
      <c r="L208" s="130"/>
      <c r="M208" s="130"/>
      <c r="N208" s="130"/>
      <c r="O208" s="130"/>
      <c r="P208" s="130"/>
      <c r="Q208" s="130"/>
    </row>
    <row r="209" spans="1:17" ht="48" x14ac:dyDescent="0.2">
      <c r="A209" s="122">
        <v>152</v>
      </c>
      <c r="B209" s="125" t="s">
        <v>1607</v>
      </c>
      <c r="C209" s="139" t="s">
        <v>1608</v>
      </c>
      <c r="D209" s="127" t="s">
        <v>127</v>
      </c>
      <c r="E209" s="131">
        <v>2.2000000000000002</v>
      </c>
      <c r="F209" s="129" t="s">
        <v>1609</v>
      </c>
      <c r="G209" s="130"/>
      <c r="H209" s="130"/>
      <c r="I209" s="130"/>
      <c r="J209" s="130"/>
      <c r="K209" s="130">
        <v>108</v>
      </c>
      <c r="L209" s="130"/>
      <c r="M209" s="130"/>
      <c r="N209" s="130"/>
      <c r="O209" s="130"/>
      <c r="P209" s="130"/>
      <c r="Q209" s="130"/>
    </row>
    <row r="210" spans="1:17" ht="33.75" x14ac:dyDescent="0.2">
      <c r="A210" s="122">
        <v>153</v>
      </c>
      <c r="B210" s="125" t="s">
        <v>265</v>
      </c>
      <c r="C210" s="139" t="s">
        <v>1515</v>
      </c>
      <c r="D210" s="127" t="s">
        <v>126</v>
      </c>
      <c r="E210" s="128">
        <v>8.0000000000000002E-3</v>
      </c>
      <c r="F210" s="129">
        <v>385</v>
      </c>
      <c r="G210" s="129">
        <v>193.73</v>
      </c>
      <c r="H210" s="129">
        <v>56.17</v>
      </c>
      <c r="I210" s="130"/>
      <c r="J210" s="130"/>
      <c r="K210" s="130">
        <v>3</v>
      </c>
      <c r="L210" s="130">
        <v>2</v>
      </c>
      <c r="M210" s="130"/>
      <c r="N210" s="130"/>
      <c r="O210" s="130">
        <v>14.8</v>
      </c>
      <c r="P210" s="130">
        <v>0.12</v>
      </c>
      <c r="Q210" s="130"/>
    </row>
    <row r="211" spans="1:17" ht="36" x14ac:dyDescent="0.2">
      <c r="A211" s="133" t="s">
        <v>350</v>
      </c>
      <c r="B211" s="134" t="s">
        <v>1516</v>
      </c>
      <c r="C211" s="135" t="s">
        <v>1517</v>
      </c>
      <c r="D211" s="133" t="s">
        <v>103</v>
      </c>
      <c r="E211" s="136" t="s">
        <v>1625</v>
      </c>
      <c r="F211" s="137">
        <v>442.14</v>
      </c>
      <c r="G211" s="130"/>
      <c r="H211" s="130"/>
      <c r="I211" s="130"/>
      <c r="J211" s="130"/>
      <c r="K211" s="138">
        <v>4.38</v>
      </c>
      <c r="L211" s="130"/>
      <c r="M211" s="130"/>
      <c r="N211" s="130"/>
      <c r="O211" s="130"/>
      <c r="P211" s="130"/>
      <c r="Q211" s="130"/>
    </row>
    <row r="212" spans="1:17" ht="48" x14ac:dyDescent="0.2">
      <c r="A212" s="122">
        <v>154</v>
      </c>
      <c r="B212" s="125" t="s">
        <v>1519</v>
      </c>
      <c r="C212" s="139" t="s">
        <v>1520</v>
      </c>
      <c r="D212" s="127" t="s">
        <v>127</v>
      </c>
      <c r="E212" s="131">
        <v>0.4</v>
      </c>
      <c r="F212" s="129" t="s">
        <v>1521</v>
      </c>
      <c r="G212" s="130"/>
      <c r="H212" s="130"/>
      <c r="I212" s="130"/>
      <c r="J212" s="130"/>
      <c r="K212" s="130">
        <v>94</v>
      </c>
      <c r="L212" s="130"/>
      <c r="M212" s="130"/>
      <c r="N212" s="130"/>
      <c r="O212" s="130"/>
      <c r="P212" s="130"/>
      <c r="Q212" s="130"/>
    </row>
    <row r="213" spans="1:17" ht="36" x14ac:dyDescent="0.2">
      <c r="A213" s="122">
        <v>155</v>
      </c>
      <c r="B213" s="125" t="s">
        <v>1522</v>
      </c>
      <c r="C213" s="139" t="s">
        <v>1523</v>
      </c>
      <c r="D213" s="127" t="s">
        <v>72</v>
      </c>
      <c r="E213" s="131">
        <v>2</v>
      </c>
      <c r="F213" s="129">
        <v>6.5</v>
      </c>
      <c r="G213" s="130"/>
      <c r="H213" s="130"/>
      <c r="I213" s="130"/>
      <c r="J213" s="130"/>
      <c r="K213" s="130">
        <v>13</v>
      </c>
      <c r="L213" s="130"/>
      <c r="M213" s="130"/>
      <c r="N213" s="130"/>
      <c r="O213" s="130"/>
      <c r="P213" s="130"/>
      <c r="Q213" s="130"/>
    </row>
    <row r="214" spans="1:17" ht="24" x14ac:dyDescent="0.2">
      <c r="A214" s="122">
        <v>156</v>
      </c>
      <c r="B214" s="125" t="s">
        <v>267</v>
      </c>
      <c r="C214" s="139" t="s">
        <v>1626</v>
      </c>
      <c r="D214" s="127" t="s">
        <v>157</v>
      </c>
      <c r="E214" s="131">
        <v>1</v>
      </c>
      <c r="F214" s="129">
        <v>11.35</v>
      </c>
      <c r="G214" s="129">
        <v>6.08</v>
      </c>
      <c r="H214" s="129">
        <v>1.8</v>
      </c>
      <c r="I214" s="130"/>
      <c r="J214" s="130"/>
      <c r="K214" s="130">
        <v>11</v>
      </c>
      <c r="L214" s="130">
        <v>6</v>
      </c>
      <c r="M214" s="130">
        <v>2</v>
      </c>
      <c r="N214" s="130"/>
      <c r="O214" s="130">
        <v>0.47</v>
      </c>
      <c r="P214" s="130">
        <v>0.47</v>
      </c>
      <c r="Q214" s="130"/>
    </row>
    <row r="215" spans="1:17" ht="36" x14ac:dyDescent="0.2">
      <c r="A215" s="122">
        <v>157</v>
      </c>
      <c r="B215" s="125" t="s">
        <v>268</v>
      </c>
      <c r="C215" s="139" t="s">
        <v>1611</v>
      </c>
      <c r="D215" s="127" t="s">
        <v>72</v>
      </c>
      <c r="E215" s="131">
        <v>1</v>
      </c>
      <c r="F215" s="129">
        <v>182.16</v>
      </c>
      <c r="G215" s="130"/>
      <c r="H215" s="130"/>
      <c r="I215" s="130"/>
      <c r="J215" s="130"/>
      <c r="K215" s="130">
        <v>182</v>
      </c>
      <c r="L215" s="130"/>
      <c r="M215" s="130"/>
      <c r="N215" s="130"/>
      <c r="O215" s="130"/>
      <c r="P215" s="130"/>
      <c r="Q215" s="130"/>
    </row>
    <row r="216" spans="1:17" x14ac:dyDescent="0.2">
      <c r="A216" s="265" t="s">
        <v>1627</v>
      </c>
      <c r="B216" s="218"/>
      <c r="C216" s="218"/>
      <c r="D216" s="218"/>
      <c r="E216" s="218"/>
      <c r="F216" s="218"/>
      <c r="G216" s="218"/>
      <c r="H216" s="218"/>
      <c r="I216" s="218"/>
      <c r="J216" s="218"/>
      <c r="K216" s="132">
        <v>5778</v>
      </c>
      <c r="L216" s="130"/>
      <c r="M216" s="130"/>
      <c r="N216" s="130"/>
      <c r="O216" s="130"/>
      <c r="P216" s="132">
        <v>19.850000000000001</v>
      </c>
      <c r="Q216" s="130"/>
    </row>
    <row r="217" spans="1:17" x14ac:dyDescent="0.2">
      <c r="A217" s="266" t="s">
        <v>1628</v>
      </c>
      <c r="B217" s="218"/>
      <c r="C217" s="218"/>
      <c r="D217" s="218"/>
      <c r="E217" s="218"/>
      <c r="F217" s="218"/>
      <c r="G217" s="218"/>
      <c r="H217" s="218"/>
      <c r="I217" s="218"/>
      <c r="J217" s="218"/>
      <c r="K217" s="218"/>
      <c r="L217" s="218"/>
      <c r="M217" s="218"/>
      <c r="N217" s="218"/>
      <c r="O217" s="218"/>
      <c r="P217" s="218"/>
      <c r="Q217" s="218"/>
    </row>
    <row r="218" spans="1:17" ht="36" x14ac:dyDescent="0.2">
      <c r="A218" s="122">
        <v>158</v>
      </c>
      <c r="B218" s="125" t="s">
        <v>1582</v>
      </c>
      <c r="C218" s="139" t="s">
        <v>1614</v>
      </c>
      <c r="D218" s="127" t="s">
        <v>266</v>
      </c>
      <c r="E218" s="131">
        <v>1</v>
      </c>
      <c r="F218" s="129">
        <v>100.35</v>
      </c>
      <c r="G218" s="129">
        <v>78.55</v>
      </c>
      <c r="H218" s="129">
        <v>6.66</v>
      </c>
      <c r="I218" s="129">
        <v>0.18</v>
      </c>
      <c r="J218" s="130"/>
      <c r="K218" s="130">
        <v>100</v>
      </c>
      <c r="L218" s="130">
        <v>79</v>
      </c>
      <c r="M218" s="130">
        <v>7</v>
      </c>
      <c r="N218" s="130"/>
      <c r="O218" s="130">
        <v>6.54</v>
      </c>
      <c r="P218" s="130">
        <v>6.54</v>
      </c>
      <c r="Q218" s="130"/>
    </row>
    <row r="219" spans="1:17" ht="48" x14ac:dyDescent="0.2">
      <c r="A219" s="122">
        <v>159</v>
      </c>
      <c r="B219" s="125" t="s">
        <v>1584</v>
      </c>
      <c r="C219" s="139" t="s">
        <v>1629</v>
      </c>
      <c r="D219" s="127" t="s">
        <v>106</v>
      </c>
      <c r="E219" s="131">
        <v>1</v>
      </c>
      <c r="F219" s="129" t="s">
        <v>1630</v>
      </c>
      <c r="G219" s="130"/>
      <c r="H219" s="130"/>
      <c r="I219" s="130"/>
      <c r="J219" s="130"/>
      <c r="K219" s="130">
        <v>5944</v>
      </c>
      <c r="L219" s="130"/>
      <c r="M219" s="130"/>
      <c r="N219" s="130"/>
      <c r="O219" s="130"/>
      <c r="P219" s="130"/>
      <c r="Q219" s="130"/>
    </row>
    <row r="220" spans="1:17" ht="24" x14ac:dyDescent="0.2">
      <c r="A220" s="122">
        <v>160</v>
      </c>
      <c r="B220" s="125" t="s">
        <v>255</v>
      </c>
      <c r="C220" s="139" t="s">
        <v>256</v>
      </c>
      <c r="D220" s="127" t="s">
        <v>257</v>
      </c>
      <c r="E220" s="128">
        <v>0.04</v>
      </c>
      <c r="F220" s="129">
        <v>77.27</v>
      </c>
      <c r="G220" s="129">
        <v>70.84</v>
      </c>
      <c r="H220" s="129">
        <v>1.0900000000000001</v>
      </c>
      <c r="I220" s="130"/>
      <c r="J220" s="130"/>
      <c r="K220" s="130">
        <v>3</v>
      </c>
      <c r="L220" s="130">
        <v>3</v>
      </c>
      <c r="M220" s="130"/>
      <c r="N220" s="130"/>
      <c r="O220" s="130">
        <v>5.75</v>
      </c>
      <c r="P220" s="130">
        <v>0.23</v>
      </c>
      <c r="Q220" s="130"/>
    </row>
    <row r="221" spans="1:17" ht="48" x14ac:dyDescent="0.2">
      <c r="A221" s="122">
        <v>161</v>
      </c>
      <c r="B221" s="125" t="s">
        <v>1587</v>
      </c>
      <c r="C221" s="139" t="s">
        <v>1631</v>
      </c>
      <c r="D221" s="127" t="s">
        <v>106</v>
      </c>
      <c r="E221" s="131">
        <v>2</v>
      </c>
      <c r="F221" s="129" t="s">
        <v>1632</v>
      </c>
      <c r="G221" s="130"/>
      <c r="H221" s="130"/>
      <c r="I221" s="130"/>
      <c r="J221" s="130"/>
      <c r="K221" s="130">
        <v>165</v>
      </c>
      <c r="L221" s="130"/>
      <c r="M221" s="130"/>
      <c r="N221" s="130"/>
      <c r="O221" s="130"/>
      <c r="P221" s="130"/>
      <c r="Q221" s="130"/>
    </row>
    <row r="222" spans="1:17" ht="24" x14ac:dyDescent="0.2">
      <c r="A222" s="122">
        <v>162</v>
      </c>
      <c r="B222" s="125" t="s">
        <v>269</v>
      </c>
      <c r="C222" s="139" t="s">
        <v>270</v>
      </c>
      <c r="D222" s="127" t="s">
        <v>261</v>
      </c>
      <c r="E222" s="131">
        <v>1</v>
      </c>
      <c r="F222" s="129">
        <v>24.14</v>
      </c>
      <c r="G222" s="129">
        <v>12.85</v>
      </c>
      <c r="H222" s="129">
        <v>1.84</v>
      </c>
      <c r="I222" s="130"/>
      <c r="J222" s="130"/>
      <c r="K222" s="130">
        <v>24</v>
      </c>
      <c r="L222" s="130">
        <v>13</v>
      </c>
      <c r="M222" s="130">
        <v>2</v>
      </c>
      <c r="N222" s="130"/>
      <c r="O222" s="130">
        <v>1.03</v>
      </c>
      <c r="P222" s="130">
        <v>1.03</v>
      </c>
      <c r="Q222" s="130"/>
    </row>
    <row r="223" spans="1:17" ht="48" x14ac:dyDescent="0.2">
      <c r="A223" s="122">
        <v>163</v>
      </c>
      <c r="B223" s="125" t="s">
        <v>1617</v>
      </c>
      <c r="C223" s="139" t="s">
        <v>1633</v>
      </c>
      <c r="D223" s="127" t="s">
        <v>106</v>
      </c>
      <c r="E223" s="131">
        <v>1</v>
      </c>
      <c r="F223" s="129" t="s">
        <v>1634</v>
      </c>
      <c r="G223" s="130"/>
      <c r="H223" s="130"/>
      <c r="I223" s="130"/>
      <c r="J223" s="130"/>
      <c r="K223" s="130">
        <v>134</v>
      </c>
      <c r="L223" s="130"/>
      <c r="M223" s="130"/>
      <c r="N223" s="130"/>
      <c r="O223" s="130"/>
      <c r="P223" s="130"/>
      <c r="Q223" s="130"/>
    </row>
    <row r="224" spans="1:17" ht="48" x14ac:dyDescent="0.2">
      <c r="A224" s="122">
        <v>164</v>
      </c>
      <c r="B224" s="125" t="s">
        <v>1494</v>
      </c>
      <c r="C224" s="139" t="s">
        <v>1635</v>
      </c>
      <c r="D224" s="127" t="s">
        <v>106</v>
      </c>
      <c r="E224" s="131">
        <v>2</v>
      </c>
      <c r="F224" s="129" t="s">
        <v>1496</v>
      </c>
      <c r="G224" s="130"/>
      <c r="H224" s="130"/>
      <c r="I224" s="130"/>
      <c r="J224" s="130"/>
      <c r="K224" s="130">
        <v>44</v>
      </c>
      <c r="L224" s="130"/>
      <c r="M224" s="130"/>
      <c r="N224" s="130"/>
      <c r="O224" s="130"/>
      <c r="P224" s="130"/>
      <c r="Q224" s="130"/>
    </row>
    <row r="225" spans="1:17" ht="36" x14ac:dyDescent="0.2">
      <c r="A225" s="122">
        <v>165</v>
      </c>
      <c r="B225" s="125" t="s">
        <v>1499</v>
      </c>
      <c r="C225" s="139" t="s">
        <v>1500</v>
      </c>
      <c r="D225" s="127" t="s">
        <v>91</v>
      </c>
      <c r="E225" s="128">
        <v>1.2E-2</v>
      </c>
      <c r="F225" s="129">
        <v>2810.67</v>
      </c>
      <c r="G225" s="129">
        <v>2068.04</v>
      </c>
      <c r="H225" s="129">
        <v>170.31</v>
      </c>
      <c r="I225" s="129">
        <v>9.4600000000000009</v>
      </c>
      <c r="J225" s="130"/>
      <c r="K225" s="130">
        <v>34</v>
      </c>
      <c r="L225" s="130">
        <v>25</v>
      </c>
      <c r="M225" s="130">
        <v>2</v>
      </c>
      <c r="N225" s="130"/>
      <c r="O225" s="130">
        <v>167.86</v>
      </c>
      <c r="P225" s="130">
        <v>2.0099999999999998</v>
      </c>
      <c r="Q225" s="130"/>
    </row>
    <row r="226" spans="1:17" ht="24" x14ac:dyDescent="0.2">
      <c r="A226" s="122">
        <v>166</v>
      </c>
      <c r="B226" s="125" t="s">
        <v>1501</v>
      </c>
      <c r="C226" s="139" t="s">
        <v>1502</v>
      </c>
      <c r="D226" s="127" t="s">
        <v>127</v>
      </c>
      <c r="E226" s="131">
        <v>1.2</v>
      </c>
      <c r="F226" s="129">
        <v>262.10000000000002</v>
      </c>
      <c r="G226" s="130"/>
      <c r="H226" s="130"/>
      <c r="I226" s="130"/>
      <c r="J226" s="130"/>
      <c r="K226" s="130">
        <v>315</v>
      </c>
      <c r="L226" s="130"/>
      <c r="M226" s="130"/>
      <c r="N226" s="130"/>
      <c r="O226" s="130"/>
      <c r="P226" s="130"/>
      <c r="Q226" s="130"/>
    </row>
    <row r="227" spans="1:17" ht="24" x14ac:dyDescent="0.2">
      <c r="A227" s="122">
        <v>167</v>
      </c>
      <c r="B227" s="125" t="s">
        <v>1621</v>
      </c>
      <c r="C227" s="139" t="s">
        <v>1622</v>
      </c>
      <c r="D227" s="127" t="s">
        <v>73</v>
      </c>
      <c r="E227" s="131">
        <v>1</v>
      </c>
      <c r="F227" s="129">
        <v>21.17</v>
      </c>
      <c r="G227" s="129">
        <v>13.6</v>
      </c>
      <c r="H227" s="129">
        <v>1.86</v>
      </c>
      <c r="I227" s="130"/>
      <c r="J227" s="130"/>
      <c r="K227" s="130">
        <v>21</v>
      </c>
      <c r="L227" s="130">
        <v>14</v>
      </c>
      <c r="M227" s="130">
        <v>2</v>
      </c>
      <c r="N227" s="130"/>
      <c r="O227" s="130">
        <v>1.0900000000000001</v>
      </c>
      <c r="P227" s="130">
        <v>1.0900000000000001</v>
      </c>
      <c r="Q227" s="130"/>
    </row>
    <row r="228" spans="1:17" ht="48" x14ac:dyDescent="0.2">
      <c r="A228" s="122">
        <v>168</v>
      </c>
      <c r="B228" s="125" t="s">
        <v>1587</v>
      </c>
      <c r="C228" s="139" t="s">
        <v>1636</v>
      </c>
      <c r="D228" s="127" t="s">
        <v>106</v>
      </c>
      <c r="E228" s="131">
        <v>1</v>
      </c>
      <c r="F228" s="129" t="s">
        <v>1637</v>
      </c>
      <c r="G228" s="130"/>
      <c r="H228" s="130"/>
      <c r="I228" s="130"/>
      <c r="J228" s="130"/>
      <c r="K228" s="130">
        <v>586</v>
      </c>
      <c r="L228" s="130"/>
      <c r="M228" s="130"/>
      <c r="N228" s="130"/>
      <c r="O228" s="130"/>
      <c r="P228" s="130"/>
      <c r="Q228" s="130"/>
    </row>
    <row r="229" spans="1:17" ht="48" x14ac:dyDescent="0.2">
      <c r="A229" s="122">
        <v>169</v>
      </c>
      <c r="B229" s="125" t="s">
        <v>1595</v>
      </c>
      <c r="C229" s="139" t="s">
        <v>1596</v>
      </c>
      <c r="D229" s="127" t="s">
        <v>91</v>
      </c>
      <c r="E229" s="128">
        <v>5.3999999999999999E-2</v>
      </c>
      <c r="F229" s="129">
        <v>3871.72</v>
      </c>
      <c r="G229" s="129">
        <v>1638.31</v>
      </c>
      <c r="H229" s="129">
        <v>145.05000000000001</v>
      </c>
      <c r="I229" s="129">
        <v>4.55</v>
      </c>
      <c r="J229" s="130"/>
      <c r="K229" s="130">
        <v>209</v>
      </c>
      <c r="L229" s="130">
        <v>88</v>
      </c>
      <c r="M229" s="130">
        <v>8</v>
      </c>
      <c r="N229" s="130"/>
      <c r="O229" s="130">
        <v>132.97999999999999</v>
      </c>
      <c r="P229" s="130">
        <v>7.18</v>
      </c>
      <c r="Q229" s="130"/>
    </row>
    <row r="230" spans="1:17" ht="36" x14ac:dyDescent="0.2">
      <c r="A230" s="122">
        <v>170</v>
      </c>
      <c r="B230" s="125" t="s">
        <v>1597</v>
      </c>
      <c r="C230" s="139" t="s">
        <v>1598</v>
      </c>
      <c r="D230" s="127" t="s">
        <v>127</v>
      </c>
      <c r="E230" s="131">
        <v>5.4</v>
      </c>
      <c r="F230" s="129">
        <v>227.17</v>
      </c>
      <c r="G230" s="130"/>
      <c r="H230" s="130"/>
      <c r="I230" s="130"/>
      <c r="J230" s="130"/>
      <c r="K230" s="130">
        <v>1227</v>
      </c>
      <c r="L230" s="130"/>
      <c r="M230" s="130"/>
      <c r="N230" s="130"/>
      <c r="O230" s="130"/>
      <c r="P230" s="130"/>
      <c r="Q230" s="130"/>
    </row>
    <row r="231" spans="1:17" ht="24" x14ac:dyDescent="0.2">
      <c r="A231" s="122">
        <v>171</v>
      </c>
      <c r="B231" s="125" t="s">
        <v>1508</v>
      </c>
      <c r="C231" s="139" t="s">
        <v>1509</v>
      </c>
      <c r="D231" s="127" t="s">
        <v>92</v>
      </c>
      <c r="E231" s="128">
        <v>4.0000000000000001E-3</v>
      </c>
      <c r="F231" s="129">
        <v>8739.36</v>
      </c>
      <c r="G231" s="130"/>
      <c r="H231" s="130"/>
      <c r="I231" s="130"/>
      <c r="J231" s="130"/>
      <c r="K231" s="130">
        <v>35</v>
      </c>
      <c r="L231" s="130"/>
      <c r="M231" s="130"/>
      <c r="N231" s="130"/>
      <c r="O231" s="130"/>
      <c r="P231" s="130"/>
      <c r="Q231" s="130"/>
    </row>
    <row r="232" spans="1:17" ht="24" x14ac:dyDescent="0.2">
      <c r="A232" s="122">
        <v>172</v>
      </c>
      <c r="B232" s="125" t="s">
        <v>654</v>
      </c>
      <c r="C232" s="139" t="s">
        <v>655</v>
      </c>
      <c r="D232" s="127" t="s">
        <v>257</v>
      </c>
      <c r="E232" s="131">
        <v>2.7</v>
      </c>
      <c r="F232" s="129">
        <v>10.81</v>
      </c>
      <c r="G232" s="129">
        <v>10.81</v>
      </c>
      <c r="H232" s="130"/>
      <c r="I232" s="130"/>
      <c r="J232" s="130"/>
      <c r="K232" s="130">
        <v>29</v>
      </c>
      <c r="L232" s="130">
        <v>29</v>
      </c>
      <c r="M232" s="130"/>
      <c r="N232" s="130"/>
      <c r="O232" s="130">
        <v>0.9</v>
      </c>
      <c r="P232" s="130">
        <v>2.4300000000000002</v>
      </c>
      <c r="Q232" s="130"/>
    </row>
    <row r="233" spans="1:17" ht="24" x14ac:dyDescent="0.2">
      <c r="A233" s="122">
        <v>173</v>
      </c>
      <c r="B233" s="125" t="s">
        <v>801</v>
      </c>
      <c r="C233" s="139" t="s">
        <v>802</v>
      </c>
      <c r="D233" s="127" t="s">
        <v>257</v>
      </c>
      <c r="E233" s="131">
        <v>2.7</v>
      </c>
      <c r="F233" s="129">
        <v>2.59</v>
      </c>
      <c r="G233" s="129">
        <v>1.2</v>
      </c>
      <c r="H233" s="129">
        <v>1.39</v>
      </c>
      <c r="I233" s="130"/>
      <c r="J233" s="130"/>
      <c r="K233" s="130">
        <v>7</v>
      </c>
      <c r="L233" s="130">
        <v>3</v>
      </c>
      <c r="M233" s="130">
        <v>4</v>
      </c>
      <c r="N233" s="130"/>
      <c r="O233" s="130">
        <v>0.1</v>
      </c>
      <c r="P233" s="130">
        <v>0.27</v>
      </c>
      <c r="Q233" s="130"/>
    </row>
    <row r="234" spans="1:17" ht="24" x14ac:dyDescent="0.2">
      <c r="A234" s="122">
        <v>174</v>
      </c>
      <c r="B234" s="125" t="s">
        <v>656</v>
      </c>
      <c r="C234" s="139" t="s">
        <v>657</v>
      </c>
      <c r="D234" s="127" t="s">
        <v>91</v>
      </c>
      <c r="E234" s="128">
        <v>2.7E-2</v>
      </c>
      <c r="F234" s="129">
        <v>353.76</v>
      </c>
      <c r="G234" s="129">
        <v>111.87</v>
      </c>
      <c r="H234" s="129">
        <v>2.97</v>
      </c>
      <c r="I234" s="129">
        <v>0.16</v>
      </c>
      <c r="J234" s="130"/>
      <c r="K234" s="130">
        <v>10</v>
      </c>
      <c r="L234" s="130">
        <v>3</v>
      </c>
      <c r="M234" s="130"/>
      <c r="N234" s="130"/>
      <c r="O234" s="130">
        <v>9.08</v>
      </c>
      <c r="P234" s="130">
        <v>0.25</v>
      </c>
      <c r="Q234" s="130"/>
    </row>
    <row r="235" spans="1:17" ht="57.75" x14ac:dyDescent="0.2">
      <c r="A235" s="122">
        <v>175</v>
      </c>
      <c r="B235" s="125" t="s">
        <v>1599</v>
      </c>
      <c r="C235" s="139" t="s">
        <v>1600</v>
      </c>
      <c r="D235" s="127" t="s">
        <v>91</v>
      </c>
      <c r="E235" s="128">
        <v>2.7E-2</v>
      </c>
      <c r="F235" s="129">
        <v>985.04</v>
      </c>
      <c r="G235" s="129">
        <v>535.48</v>
      </c>
      <c r="H235" s="129">
        <v>35.85</v>
      </c>
      <c r="I235" s="130"/>
      <c r="J235" s="130"/>
      <c r="K235" s="130">
        <v>27</v>
      </c>
      <c r="L235" s="130">
        <v>14</v>
      </c>
      <c r="M235" s="130">
        <v>1</v>
      </c>
      <c r="N235" s="130"/>
      <c r="O235" s="130">
        <v>44</v>
      </c>
      <c r="P235" s="130">
        <v>1.19</v>
      </c>
      <c r="Q235" s="130"/>
    </row>
    <row r="236" spans="1:17" ht="24" x14ac:dyDescent="0.2">
      <c r="A236" s="133" t="s">
        <v>350</v>
      </c>
      <c r="B236" s="134" t="s">
        <v>1601</v>
      </c>
      <c r="C236" s="135" t="s">
        <v>1602</v>
      </c>
      <c r="D236" s="133" t="s">
        <v>92</v>
      </c>
      <c r="E236" s="136" t="s">
        <v>1638</v>
      </c>
      <c r="F236" s="137">
        <v>16220</v>
      </c>
      <c r="G236" s="130"/>
      <c r="H236" s="130"/>
      <c r="I236" s="130"/>
      <c r="J236" s="130"/>
      <c r="K236" s="138">
        <v>9.73</v>
      </c>
      <c r="L236" s="130"/>
      <c r="M236" s="130"/>
      <c r="N236" s="130"/>
      <c r="O236" s="130"/>
      <c r="P236" s="130"/>
      <c r="Q236" s="130"/>
    </row>
    <row r="237" spans="1:17" ht="24" x14ac:dyDescent="0.2">
      <c r="A237" s="133" t="s">
        <v>350</v>
      </c>
      <c r="B237" s="134" t="s">
        <v>1604</v>
      </c>
      <c r="C237" s="135" t="s">
        <v>1605</v>
      </c>
      <c r="D237" s="133" t="s">
        <v>1162</v>
      </c>
      <c r="E237" s="136" t="s">
        <v>1639</v>
      </c>
      <c r="F237" s="137">
        <v>17850</v>
      </c>
      <c r="G237" s="130"/>
      <c r="H237" s="130"/>
      <c r="I237" s="130"/>
      <c r="J237" s="130"/>
      <c r="K237" s="138">
        <v>57.12</v>
      </c>
      <c r="L237" s="130"/>
      <c r="M237" s="130"/>
      <c r="N237" s="130"/>
      <c r="O237" s="130"/>
      <c r="P237" s="130"/>
      <c r="Q237" s="130"/>
    </row>
    <row r="238" spans="1:17" ht="48" x14ac:dyDescent="0.2">
      <c r="A238" s="122">
        <v>176</v>
      </c>
      <c r="B238" s="125" t="s">
        <v>1607</v>
      </c>
      <c r="C238" s="139" t="s">
        <v>1640</v>
      </c>
      <c r="D238" s="127" t="s">
        <v>127</v>
      </c>
      <c r="E238" s="131">
        <v>2.7</v>
      </c>
      <c r="F238" s="129" t="s">
        <v>1609</v>
      </c>
      <c r="G238" s="130"/>
      <c r="H238" s="130"/>
      <c r="I238" s="130"/>
      <c r="J238" s="130"/>
      <c r="K238" s="130">
        <v>133</v>
      </c>
      <c r="L238" s="130"/>
      <c r="M238" s="130"/>
      <c r="N238" s="130"/>
      <c r="O238" s="130"/>
      <c r="P238" s="130"/>
      <c r="Q238" s="130"/>
    </row>
    <row r="239" spans="1:17" ht="33.75" x14ac:dyDescent="0.2">
      <c r="A239" s="122">
        <v>177</v>
      </c>
      <c r="B239" s="125" t="s">
        <v>265</v>
      </c>
      <c r="C239" s="139" t="s">
        <v>1515</v>
      </c>
      <c r="D239" s="127" t="s">
        <v>126</v>
      </c>
      <c r="E239" s="128">
        <v>0.01</v>
      </c>
      <c r="F239" s="129">
        <v>385</v>
      </c>
      <c r="G239" s="129">
        <v>193.73</v>
      </c>
      <c r="H239" s="129">
        <v>56.17</v>
      </c>
      <c r="I239" s="130"/>
      <c r="J239" s="130"/>
      <c r="K239" s="130">
        <v>4</v>
      </c>
      <c r="L239" s="130">
        <v>2</v>
      </c>
      <c r="M239" s="130">
        <v>1</v>
      </c>
      <c r="N239" s="130"/>
      <c r="O239" s="130">
        <v>14.8</v>
      </c>
      <c r="P239" s="130">
        <v>0.15</v>
      </c>
      <c r="Q239" s="130"/>
    </row>
    <row r="240" spans="1:17" ht="36" x14ac:dyDescent="0.2">
      <c r="A240" s="133" t="s">
        <v>350</v>
      </c>
      <c r="B240" s="134" t="s">
        <v>1516</v>
      </c>
      <c r="C240" s="135" t="s">
        <v>1517</v>
      </c>
      <c r="D240" s="133" t="s">
        <v>103</v>
      </c>
      <c r="E240" s="136" t="s">
        <v>1641</v>
      </c>
      <c r="F240" s="137">
        <v>442.14</v>
      </c>
      <c r="G240" s="130"/>
      <c r="H240" s="130"/>
      <c r="I240" s="130"/>
      <c r="J240" s="130"/>
      <c r="K240" s="138">
        <v>5.48</v>
      </c>
      <c r="L240" s="130"/>
      <c r="M240" s="130"/>
      <c r="N240" s="130"/>
      <c r="O240" s="130"/>
      <c r="P240" s="130"/>
      <c r="Q240" s="130"/>
    </row>
    <row r="241" spans="1:17" ht="48" x14ac:dyDescent="0.2">
      <c r="A241" s="122">
        <v>178</v>
      </c>
      <c r="B241" s="125" t="s">
        <v>1519</v>
      </c>
      <c r="C241" s="139" t="s">
        <v>1520</v>
      </c>
      <c r="D241" s="127" t="s">
        <v>127</v>
      </c>
      <c r="E241" s="131">
        <v>0.5</v>
      </c>
      <c r="F241" s="129" t="s">
        <v>1521</v>
      </c>
      <c r="G241" s="130"/>
      <c r="H241" s="130"/>
      <c r="I241" s="130"/>
      <c r="J241" s="130"/>
      <c r="K241" s="130">
        <v>118</v>
      </c>
      <c r="L241" s="130"/>
      <c r="M241" s="130"/>
      <c r="N241" s="130"/>
      <c r="O241" s="130"/>
      <c r="P241" s="130"/>
      <c r="Q241" s="130"/>
    </row>
    <row r="242" spans="1:17" ht="36" x14ac:dyDescent="0.2">
      <c r="A242" s="122">
        <v>179</v>
      </c>
      <c r="B242" s="125" t="s">
        <v>1522</v>
      </c>
      <c r="C242" s="139" t="s">
        <v>1523</v>
      </c>
      <c r="D242" s="127" t="s">
        <v>72</v>
      </c>
      <c r="E242" s="131">
        <v>2</v>
      </c>
      <c r="F242" s="129">
        <v>6.5</v>
      </c>
      <c r="G242" s="130"/>
      <c r="H242" s="130"/>
      <c r="I242" s="130"/>
      <c r="J242" s="130"/>
      <c r="K242" s="130">
        <v>13</v>
      </c>
      <c r="L242" s="130"/>
      <c r="M242" s="130"/>
      <c r="N242" s="130"/>
      <c r="O242" s="130"/>
      <c r="P242" s="130"/>
      <c r="Q242" s="130"/>
    </row>
    <row r="243" spans="1:17" ht="24" x14ac:dyDescent="0.2">
      <c r="A243" s="122">
        <v>180</v>
      </c>
      <c r="B243" s="125" t="s">
        <v>267</v>
      </c>
      <c r="C243" s="139" t="s">
        <v>1610</v>
      </c>
      <c r="D243" s="127" t="s">
        <v>157</v>
      </c>
      <c r="E243" s="131">
        <v>1</v>
      </c>
      <c r="F243" s="129">
        <v>11.35</v>
      </c>
      <c r="G243" s="129">
        <v>6.08</v>
      </c>
      <c r="H243" s="129">
        <v>1.8</v>
      </c>
      <c r="I243" s="130"/>
      <c r="J243" s="130"/>
      <c r="K243" s="130">
        <v>11</v>
      </c>
      <c r="L243" s="130">
        <v>6</v>
      </c>
      <c r="M243" s="130">
        <v>2</v>
      </c>
      <c r="N243" s="130"/>
      <c r="O243" s="130">
        <v>0.47</v>
      </c>
      <c r="P243" s="130">
        <v>0.47</v>
      </c>
      <c r="Q243" s="130"/>
    </row>
    <row r="244" spans="1:17" ht="36" x14ac:dyDescent="0.2">
      <c r="A244" s="122">
        <v>181</v>
      </c>
      <c r="B244" s="125" t="s">
        <v>268</v>
      </c>
      <c r="C244" s="139" t="s">
        <v>1611</v>
      </c>
      <c r="D244" s="127" t="s">
        <v>72</v>
      </c>
      <c r="E244" s="131">
        <v>1</v>
      </c>
      <c r="F244" s="129">
        <v>182.16</v>
      </c>
      <c r="G244" s="130"/>
      <c r="H244" s="130"/>
      <c r="I244" s="130"/>
      <c r="J244" s="130"/>
      <c r="K244" s="130">
        <v>182</v>
      </c>
      <c r="L244" s="130"/>
      <c r="M244" s="130"/>
      <c r="N244" s="130"/>
      <c r="O244" s="130"/>
      <c r="P244" s="130"/>
      <c r="Q244" s="130"/>
    </row>
    <row r="245" spans="1:17" x14ac:dyDescent="0.2">
      <c r="A245" s="265" t="s">
        <v>1642</v>
      </c>
      <c r="B245" s="218"/>
      <c r="C245" s="218"/>
      <c r="D245" s="218"/>
      <c r="E245" s="218"/>
      <c r="F245" s="218"/>
      <c r="G245" s="218"/>
      <c r="H245" s="218"/>
      <c r="I245" s="218"/>
      <c r="J245" s="218"/>
      <c r="K245" s="132">
        <v>10017</v>
      </c>
      <c r="L245" s="130"/>
      <c r="M245" s="130"/>
      <c r="N245" s="130"/>
      <c r="O245" s="130"/>
      <c r="P245" s="132">
        <v>23.77</v>
      </c>
      <c r="Q245" s="130"/>
    </row>
    <row r="246" spans="1:17" x14ac:dyDescent="0.2">
      <c r="A246" s="266" t="s">
        <v>1643</v>
      </c>
      <c r="B246" s="218"/>
      <c r="C246" s="218"/>
      <c r="D246" s="218"/>
      <c r="E246" s="218"/>
      <c r="F246" s="218"/>
      <c r="G246" s="218"/>
      <c r="H246" s="218"/>
      <c r="I246" s="218"/>
      <c r="J246" s="218"/>
      <c r="K246" s="218"/>
      <c r="L246" s="218"/>
      <c r="M246" s="218"/>
      <c r="N246" s="218"/>
      <c r="O246" s="218"/>
      <c r="P246" s="218"/>
      <c r="Q246" s="218"/>
    </row>
    <row r="247" spans="1:17" ht="36" x14ac:dyDescent="0.2">
      <c r="A247" s="122">
        <v>182</v>
      </c>
      <c r="B247" s="125" t="s">
        <v>1582</v>
      </c>
      <c r="C247" s="139" t="s">
        <v>1614</v>
      </c>
      <c r="D247" s="127" t="s">
        <v>266</v>
      </c>
      <c r="E247" s="131">
        <v>1</v>
      </c>
      <c r="F247" s="129">
        <v>100.35</v>
      </c>
      <c r="G247" s="129">
        <v>78.55</v>
      </c>
      <c r="H247" s="129">
        <v>6.66</v>
      </c>
      <c r="I247" s="129">
        <v>0.18</v>
      </c>
      <c r="J247" s="130"/>
      <c r="K247" s="130">
        <v>100</v>
      </c>
      <c r="L247" s="130">
        <v>79</v>
      </c>
      <c r="M247" s="130">
        <v>7</v>
      </c>
      <c r="N247" s="130"/>
      <c r="O247" s="130">
        <v>6.54</v>
      </c>
      <c r="P247" s="130">
        <v>6.54</v>
      </c>
      <c r="Q247" s="130"/>
    </row>
    <row r="248" spans="1:17" ht="48" x14ac:dyDescent="0.2">
      <c r="A248" s="122">
        <v>183</v>
      </c>
      <c r="B248" s="125" t="s">
        <v>1584</v>
      </c>
      <c r="C248" s="139" t="s">
        <v>1644</v>
      </c>
      <c r="D248" s="127" t="s">
        <v>106</v>
      </c>
      <c r="E248" s="131">
        <v>1</v>
      </c>
      <c r="F248" s="129" t="s">
        <v>1645</v>
      </c>
      <c r="G248" s="130"/>
      <c r="H248" s="130"/>
      <c r="I248" s="130"/>
      <c r="J248" s="130"/>
      <c r="K248" s="130">
        <v>1313</v>
      </c>
      <c r="L248" s="130"/>
      <c r="M248" s="130"/>
      <c r="N248" s="130"/>
      <c r="O248" s="130"/>
      <c r="P248" s="130"/>
      <c r="Q248" s="130"/>
    </row>
    <row r="249" spans="1:17" ht="24" x14ac:dyDescent="0.2">
      <c r="A249" s="122">
        <v>184</v>
      </c>
      <c r="B249" s="125" t="s">
        <v>255</v>
      </c>
      <c r="C249" s="139" t="s">
        <v>256</v>
      </c>
      <c r="D249" s="127" t="s">
        <v>257</v>
      </c>
      <c r="E249" s="128">
        <v>0.04</v>
      </c>
      <c r="F249" s="129">
        <v>77.27</v>
      </c>
      <c r="G249" s="129">
        <v>70.84</v>
      </c>
      <c r="H249" s="129">
        <v>1.0900000000000001</v>
      </c>
      <c r="I249" s="130"/>
      <c r="J249" s="130"/>
      <c r="K249" s="130">
        <v>3</v>
      </c>
      <c r="L249" s="130">
        <v>3</v>
      </c>
      <c r="M249" s="130"/>
      <c r="N249" s="130"/>
      <c r="O249" s="130">
        <v>5.75</v>
      </c>
      <c r="P249" s="130">
        <v>0.23</v>
      </c>
      <c r="Q249" s="130"/>
    </row>
    <row r="250" spans="1:17" ht="48" x14ac:dyDescent="0.2">
      <c r="A250" s="122">
        <v>185</v>
      </c>
      <c r="B250" s="125" t="s">
        <v>1587</v>
      </c>
      <c r="C250" s="139" t="s">
        <v>1631</v>
      </c>
      <c r="D250" s="127" t="s">
        <v>106</v>
      </c>
      <c r="E250" s="131">
        <v>2</v>
      </c>
      <c r="F250" s="129" t="s">
        <v>1589</v>
      </c>
      <c r="G250" s="130"/>
      <c r="H250" s="130"/>
      <c r="I250" s="130"/>
      <c r="J250" s="130"/>
      <c r="K250" s="130">
        <v>144</v>
      </c>
      <c r="L250" s="130"/>
      <c r="M250" s="130"/>
      <c r="N250" s="130"/>
      <c r="O250" s="130"/>
      <c r="P250" s="130"/>
      <c r="Q250" s="130"/>
    </row>
    <row r="251" spans="1:17" ht="36" x14ac:dyDescent="0.2">
      <c r="A251" s="122">
        <v>186</v>
      </c>
      <c r="B251" s="125" t="s">
        <v>1574</v>
      </c>
      <c r="C251" s="139" t="s">
        <v>1575</v>
      </c>
      <c r="D251" s="127" t="s">
        <v>261</v>
      </c>
      <c r="E251" s="131">
        <v>1</v>
      </c>
      <c r="F251" s="129">
        <v>404.13</v>
      </c>
      <c r="G251" s="129">
        <v>51.38</v>
      </c>
      <c r="H251" s="129">
        <v>3.98</v>
      </c>
      <c r="I251" s="130"/>
      <c r="J251" s="130"/>
      <c r="K251" s="130">
        <v>404</v>
      </c>
      <c r="L251" s="130">
        <v>51</v>
      </c>
      <c r="M251" s="130">
        <v>4</v>
      </c>
      <c r="N251" s="130"/>
      <c r="O251" s="130">
        <v>4.0199999999999996</v>
      </c>
      <c r="P251" s="130">
        <v>4.0199999999999996</v>
      </c>
      <c r="Q251" s="130"/>
    </row>
    <row r="252" spans="1:17" ht="48" x14ac:dyDescent="0.2">
      <c r="A252" s="122">
        <v>187</v>
      </c>
      <c r="B252" s="125" t="s">
        <v>1491</v>
      </c>
      <c r="C252" s="139" t="s">
        <v>1646</v>
      </c>
      <c r="D252" s="127" t="s">
        <v>106</v>
      </c>
      <c r="E252" s="131">
        <v>1</v>
      </c>
      <c r="F252" s="129" t="s">
        <v>1647</v>
      </c>
      <c r="G252" s="130"/>
      <c r="H252" s="130"/>
      <c r="I252" s="130"/>
      <c r="J252" s="130"/>
      <c r="K252" s="130">
        <v>1907</v>
      </c>
      <c r="L252" s="130"/>
      <c r="M252" s="130"/>
      <c r="N252" s="130"/>
      <c r="O252" s="130"/>
      <c r="P252" s="130"/>
      <c r="Q252" s="130"/>
    </row>
    <row r="253" spans="1:17" ht="48" x14ac:dyDescent="0.2">
      <c r="A253" s="122">
        <v>188</v>
      </c>
      <c r="B253" s="125" t="s">
        <v>1494</v>
      </c>
      <c r="C253" s="139" t="s">
        <v>1648</v>
      </c>
      <c r="D253" s="127" t="s">
        <v>106</v>
      </c>
      <c r="E253" s="131">
        <v>2</v>
      </c>
      <c r="F253" s="129" t="s">
        <v>1593</v>
      </c>
      <c r="G253" s="130"/>
      <c r="H253" s="130"/>
      <c r="I253" s="130"/>
      <c r="J253" s="130"/>
      <c r="K253" s="130">
        <v>38</v>
      </c>
      <c r="L253" s="130"/>
      <c r="M253" s="130"/>
      <c r="N253" s="130"/>
      <c r="O253" s="130"/>
      <c r="P253" s="130"/>
      <c r="Q253" s="130"/>
    </row>
    <row r="254" spans="1:17" ht="48" x14ac:dyDescent="0.2">
      <c r="A254" s="122">
        <v>189</v>
      </c>
      <c r="B254" s="125" t="s">
        <v>1494</v>
      </c>
      <c r="C254" s="139" t="s">
        <v>1635</v>
      </c>
      <c r="D254" s="127" t="s">
        <v>106</v>
      </c>
      <c r="E254" s="131">
        <v>1</v>
      </c>
      <c r="F254" s="129" t="s">
        <v>1496</v>
      </c>
      <c r="G254" s="130"/>
      <c r="H254" s="130"/>
      <c r="I254" s="130"/>
      <c r="J254" s="130"/>
      <c r="K254" s="130">
        <v>22</v>
      </c>
      <c r="L254" s="130"/>
      <c r="M254" s="130"/>
      <c r="N254" s="130"/>
      <c r="O254" s="130"/>
      <c r="P254" s="130"/>
      <c r="Q254" s="130"/>
    </row>
    <row r="255" spans="1:17" ht="36" x14ac:dyDescent="0.2">
      <c r="A255" s="122">
        <v>190</v>
      </c>
      <c r="B255" s="125" t="s">
        <v>1499</v>
      </c>
      <c r="C255" s="139" t="s">
        <v>1500</v>
      </c>
      <c r="D255" s="127" t="s">
        <v>91</v>
      </c>
      <c r="E255" s="128">
        <v>0.01</v>
      </c>
      <c r="F255" s="129">
        <v>2810.67</v>
      </c>
      <c r="G255" s="129">
        <v>2068.04</v>
      </c>
      <c r="H255" s="129">
        <v>170.31</v>
      </c>
      <c r="I255" s="129">
        <v>9.4600000000000009</v>
      </c>
      <c r="J255" s="130"/>
      <c r="K255" s="130">
        <v>28</v>
      </c>
      <c r="L255" s="130">
        <v>21</v>
      </c>
      <c r="M255" s="130">
        <v>2</v>
      </c>
      <c r="N255" s="130"/>
      <c r="O255" s="130">
        <v>167.86</v>
      </c>
      <c r="P255" s="130">
        <v>1.68</v>
      </c>
      <c r="Q255" s="130"/>
    </row>
    <row r="256" spans="1:17" ht="24" x14ac:dyDescent="0.2">
      <c r="A256" s="122">
        <v>191</v>
      </c>
      <c r="B256" s="125" t="s">
        <v>1501</v>
      </c>
      <c r="C256" s="139" t="s">
        <v>1502</v>
      </c>
      <c r="D256" s="127" t="s">
        <v>127</v>
      </c>
      <c r="E256" s="131">
        <v>1</v>
      </c>
      <c r="F256" s="129">
        <v>262.10000000000002</v>
      </c>
      <c r="G256" s="130"/>
      <c r="H256" s="130"/>
      <c r="I256" s="130"/>
      <c r="J256" s="130"/>
      <c r="K256" s="130">
        <v>262</v>
      </c>
      <c r="L256" s="130"/>
      <c r="M256" s="130"/>
      <c r="N256" s="130"/>
      <c r="O256" s="130"/>
      <c r="P256" s="130"/>
      <c r="Q256" s="130"/>
    </row>
    <row r="257" spans="1:17" ht="48" x14ac:dyDescent="0.2">
      <c r="A257" s="122">
        <v>192</v>
      </c>
      <c r="B257" s="125" t="s">
        <v>1595</v>
      </c>
      <c r="C257" s="139" t="s">
        <v>1596</v>
      </c>
      <c r="D257" s="127" t="s">
        <v>91</v>
      </c>
      <c r="E257" s="128">
        <v>5.3999999999999999E-2</v>
      </c>
      <c r="F257" s="129">
        <v>3871.72</v>
      </c>
      <c r="G257" s="129">
        <v>1638.31</v>
      </c>
      <c r="H257" s="129">
        <v>145.05000000000001</v>
      </c>
      <c r="I257" s="129">
        <v>4.55</v>
      </c>
      <c r="J257" s="130"/>
      <c r="K257" s="130">
        <v>209</v>
      </c>
      <c r="L257" s="130">
        <v>88</v>
      </c>
      <c r="M257" s="130">
        <v>8</v>
      </c>
      <c r="N257" s="130"/>
      <c r="O257" s="130">
        <v>132.97999999999999</v>
      </c>
      <c r="P257" s="130">
        <v>7.18</v>
      </c>
      <c r="Q257" s="130"/>
    </row>
    <row r="258" spans="1:17" ht="36" x14ac:dyDescent="0.2">
      <c r="A258" s="122">
        <v>193</v>
      </c>
      <c r="B258" s="125" t="s">
        <v>1597</v>
      </c>
      <c r="C258" s="139" t="s">
        <v>1598</v>
      </c>
      <c r="D258" s="127" t="s">
        <v>127</v>
      </c>
      <c r="E258" s="131">
        <v>5.4</v>
      </c>
      <c r="F258" s="129">
        <v>227.17</v>
      </c>
      <c r="G258" s="130"/>
      <c r="H258" s="130"/>
      <c r="I258" s="130"/>
      <c r="J258" s="130"/>
      <c r="K258" s="130">
        <v>1227</v>
      </c>
      <c r="L258" s="130"/>
      <c r="M258" s="130"/>
      <c r="N258" s="130"/>
      <c r="O258" s="130"/>
      <c r="P258" s="130"/>
      <c r="Q258" s="130"/>
    </row>
    <row r="259" spans="1:17" ht="24" x14ac:dyDescent="0.2">
      <c r="A259" s="122">
        <v>194</v>
      </c>
      <c r="B259" s="125" t="s">
        <v>1508</v>
      </c>
      <c r="C259" s="139" t="s">
        <v>1509</v>
      </c>
      <c r="D259" s="127" t="s">
        <v>92</v>
      </c>
      <c r="E259" s="128">
        <v>4.0000000000000001E-3</v>
      </c>
      <c r="F259" s="129">
        <v>8739.36</v>
      </c>
      <c r="G259" s="130"/>
      <c r="H259" s="130"/>
      <c r="I259" s="130"/>
      <c r="J259" s="130"/>
      <c r="K259" s="130">
        <v>35</v>
      </c>
      <c r="L259" s="130"/>
      <c r="M259" s="130"/>
      <c r="N259" s="130"/>
      <c r="O259" s="130"/>
      <c r="P259" s="130"/>
      <c r="Q259" s="130"/>
    </row>
    <row r="260" spans="1:17" ht="24" x14ac:dyDescent="0.2">
      <c r="A260" s="122">
        <v>195</v>
      </c>
      <c r="B260" s="125" t="s">
        <v>654</v>
      </c>
      <c r="C260" s="139" t="s">
        <v>655</v>
      </c>
      <c r="D260" s="127" t="s">
        <v>257</v>
      </c>
      <c r="E260" s="131">
        <v>2.5</v>
      </c>
      <c r="F260" s="129">
        <v>10.81</v>
      </c>
      <c r="G260" s="129">
        <v>10.81</v>
      </c>
      <c r="H260" s="130"/>
      <c r="I260" s="130"/>
      <c r="J260" s="130"/>
      <c r="K260" s="130">
        <v>27</v>
      </c>
      <c r="L260" s="130">
        <v>27</v>
      </c>
      <c r="M260" s="130"/>
      <c r="N260" s="130"/>
      <c r="O260" s="130">
        <v>0.9</v>
      </c>
      <c r="P260" s="130">
        <v>2.25</v>
      </c>
      <c r="Q260" s="130"/>
    </row>
    <row r="261" spans="1:17" ht="24" x14ac:dyDescent="0.2">
      <c r="A261" s="122">
        <v>196</v>
      </c>
      <c r="B261" s="125" t="s">
        <v>801</v>
      </c>
      <c r="C261" s="139" t="s">
        <v>802</v>
      </c>
      <c r="D261" s="127" t="s">
        <v>257</v>
      </c>
      <c r="E261" s="131">
        <v>2.5</v>
      </c>
      <c r="F261" s="129">
        <v>2.59</v>
      </c>
      <c r="G261" s="129">
        <v>1.2</v>
      </c>
      <c r="H261" s="129">
        <v>1.39</v>
      </c>
      <c r="I261" s="130"/>
      <c r="J261" s="130"/>
      <c r="K261" s="130">
        <v>6</v>
      </c>
      <c r="L261" s="130">
        <v>3</v>
      </c>
      <c r="M261" s="130">
        <v>3</v>
      </c>
      <c r="N261" s="130"/>
      <c r="O261" s="130">
        <v>0.1</v>
      </c>
      <c r="P261" s="130">
        <v>0.25</v>
      </c>
      <c r="Q261" s="130"/>
    </row>
    <row r="262" spans="1:17" ht="24" x14ac:dyDescent="0.2">
      <c r="A262" s="122">
        <v>197</v>
      </c>
      <c r="B262" s="125" t="s">
        <v>656</v>
      </c>
      <c r="C262" s="139" t="s">
        <v>657</v>
      </c>
      <c r="D262" s="127" t="s">
        <v>91</v>
      </c>
      <c r="E262" s="128">
        <v>2.5000000000000001E-2</v>
      </c>
      <c r="F262" s="129">
        <v>353.76</v>
      </c>
      <c r="G262" s="129">
        <v>111.87</v>
      </c>
      <c r="H262" s="129">
        <v>2.97</v>
      </c>
      <c r="I262" s="129">
        <v>0.16</v>
      </c>
      <c r="J262" s="130"/>
      <c r="K262" s="130">
        <v>9</v>
      </c>
      <c r="L262" s="130">
        <v>3</v>
      </c>
      <c r="M262" s="130"/>
      <c r="N262" s="130"/>
      <c r="O262" s="130">
        <v>9.08</v>
      </c>
      <c r="P262" s="130">
        <v>0.23</v>
      </c>
      <c r="Q262" s="130"/>
    </row>
    <row r="263" spans="1:17" ht="57.75" x14ac:dyDescent="0.2">
      <c r="A263" s="122">
        <v>198</v>
      </c>
      <c r="B263" s="125" t="s">
        <v>1599</v>
      </c>
      <c r="C263" s="139" t="s">
        <v>1600</v>
      </c>
      <c r="D263" s="127" t="s">
        <v>91</v>
      </c>
      <c r="E263" s="128">
        <v>2.5000000000000001E-2</v>
      </c>
      <c r="F263" s="129">
        <v>985.04</v>
      </c>
      <c r="G263" s="129">
        <v>535.48</v>
      </c>
      <c r="H263" s="129">
        <v>35.85</v>
      </c>
      <c r="I263" s="130"/>
      <c r="J263" s="130"/>
      <c r="K263" s="130">
        <v>25</v>
      </c>
      <c r="L263" s="130">
        <v>13</v>
      </c>
      <c r="M263" s="130">
        <v>1</v>
      </c>
      <c r="N263" s="130"/>
      <c r="O263" s="130">
        <v>44</v>
      </c>
      <c r="P263" s="130">
        <v>1.1000000000000001</v>
      </c>
      <c r="Q263" s="130"/>
    </row>
    <row r="264" spans="1:17" ht="24" x14ac:dyDescent="0.2">
      <c r="A264" s="133" t="s">
        <v>350</v>
      </c>
      <c r="B264" s="134" t="s">
        <v>1601</v>
      </c>
      <c r="C264" s="135" t="s">
        <v>1602</v>
      </c>
      <c r="D264" s="133" t="s">
        <v>92</v>
      </c>
      <c r="E264" s="136" t="s">
        <v>1638</v>
      </c>
      <c r="F264" s="137">
        <v>16220</v>
      </c>
      <c r="G264" s="130"/>
      <c r="H264" s="130"/>
      <c r="I264" s="130"/>
      <c r="J264" s="130"/>
      <c r="K264" s="138">
        <v>9.73</v>
      </c>
      <c r="L264" s="130"/>
      <c r="M264" s="130"/>
      <c r="N264" s="130"/>
      <c r="O264" s="130"/>
      <c r="P264" s="130"/>
      <c r="Q264" s="130"/>
    </row>
    <row r="265" spans="1:17" ht="24" x14ac:dyDescent="0.2">
      <c r="A265" s="133" t="s">
        <v>350</v>
      </c>
      <c r="B265" s="134" t="s">
        <v>1604</v>
      </c>
      <c r="C265" s="135" t="s">
        <v>1605</v>
      </c>
      <c r="D265" s="133" t="s">
        <v>1162</v>
      </c>
      <c r="E265" s="136" t="s">
        <v>1649</v>
      </c>
      <c r="F265" s="137">
        <v>17850</v>
      </c>
      <c r="G265" s="130"/>
      <c r="H265" s="130"/>
      <c r="I265" s="130"/>
      <c r="J265" s="130"/>
      <c r="K265" s="138">
        <v>53.55</v>
      </c>
      <c r="L265" s="130"/>
      <c r="M265" s="130"/>
      <c r="N265" s="130"/>
      <c r="O265" s="130"/>
      <c r="P265" s="130"/>
      <c r="Q265" s="130"/>
    </row>
    <row r="266" spans="1:17" ht="48" x14ac:dyDescent="0.2">
      <c r="A266" s="122">
        <v>199</v>
      </c>
      <c r="B266" s="125" t="s">
        <v>1607</v>
      </c>
      <c r="C266" s="139" t="s">
        <v>1640</v>
      </c>
      <c r="D266" s="127" t="s">
        <v>127</v>
      </c>
      <c r="E266" s="131">
        <v>2.5</v>
      </c>
      <c r="F266" s="129" t="s">
        <v>1609</v>
      </c>
      <c r="G266" s="130"/>
      <c r="H266" s="130"/>
      <c r="I266" s="130"/>
      <c r="J266" s="130"/>
      <c r="K266" s="130">
        <v>123</v>
      </c>
      <c r="L266" s="130"/>
      <c r="M266" s="130"/>
      <c r="N266" s="130"/>
      <c r="O266" s="130"/>
      <c r="P266" s="130"/>
      <c r="Q266" s="130"/>
    </row>
    <row r="267" spans="1:17" ht="36" x14ac:dyDescent="0.2">
      <c r="A267" s="122">
        <v>200</v>
      </c>
      <c r="B267" s="125" t="s">
        <v>1522</v>
      </c>
      <c r="C267" s="139" t="s">
        <v>1523</v>
      </c>
      <c r="D267" s="127" t="s">
        <v>72</v>
      </c>
      <c r="E267" s="131">
        <v>2</v>
      </c>
      <c r="F267" s="129">
        <v>6.5</v>
      </c>
      <c r="G267" s="130"/>
      <c r="H267" s="130"/>
      <c r="I267" s="130"/>
      <c r="J267" s="130"/>
      <c r="K267" s="130">
        <v>13</v>
      </c>
      <c r="L267" s="130"/>
      <c r="M267" s="130"/>
      <c r="N267" s="130"/>
      <c r="O267" s="130"/>
      <c r="P267" s="130"/>
      <c r="Q267" s="130"/>
    </row>
    <row r="268" spans="1:17" ht="24" x14ac:dyDescent="0.2">
      <c r="A268" s="122">
        <v>201</v>
      </c>
      <c r="B268" s="125" t="s">
        <v>267</v>
      </c>
      <c r="C268" s="139" t="s">
        <v>1610</v>
      </c>
      <c r="D268" s="127" t="s">
        <v>157</v>
      </c>
      <c r="E268" s="131">
        <v>1</v>
      </c>
      <c r="F268" s="129">
        <v>11.35</v>
      </c>
      <c r="G268" s="129">
        <v>6.08</v>
      </c>
      <c r="H268" s="129">
        <v>1.8</v>
      </c>
      <c r="I268" s="130"/>
      <c r="J268" s="130"/>
      <c r="K268" s="130">
        <v>11</v>
      </c>
      <c r="L268" s="130">
        <v>6</v>
      </c>
      <c r="M268" s="130">
        <v>2</v>
      </c>
      <c r="N268" s="130"/>
      <c r="O268" s="130">
        <v>0.47</v>
      </c>
      <c r="P268" s="130">
        <v>0.47</v>
      </c>
      <c r="Q268" s="130"/>
    </row>
    <row r="269" spans="1:17" ht="36" x14ac:dyDescent="0.2">
      <c r="A269" s="122">
        <v>202</v>
      </c>
      <c r="B269" s="125" t="s">
        <v>268</v>
      </c>
      <c r="C269" s="139" t="s">
        <v>1611</v>
      </c>
      <c r="D269" s="127" t="s">
        <v>72</v>
      </c>
      <c r="E269" s="131">
        <v>1</v>
      </c>
      <c r="F269" s="129">
        <v>182.16</v>
      </c>
      <c r="G269" s="130"/>
      <c r="H269" s="130"/>
      <c r="I269" s="130"/>
      <c r="J269" s="130"/>
      <c r="K269" s="130">
        <v>182</v>
      </c>
      <c r="L269" s="130"/>
      <c r="M269" s="130"/>
      <c r="N269" s="130"/>
      <c r="O269" s="130"/>
      <c r="P269" s="130"/>
      <c r="Q269" s="130"/>
    </row>
    <row r="270" spans="1:17" x14ac:dyDescent="0.2">
      <c r="A270" s="265" t="s">
        <v>1650</v>
      </c>
      <c r="B270" s="218"/>
      <c r="C270" s="218"/>
      <c r="D270" s="218"/>
      <c r="E270" s="218"/>
      <c r="F270" s="218"/>
      <c r="G270" s="218"/>
      <c r="H270" s="218"/>
      <c r="I270" s="218"/>
      <c r="J270" s="218"/>
      <c r="K270" s="132">
        <v>6768</v>
      </c>
      <c r="L270" s="130"/>
      <c r="M270" s="130"/>
      <c r="N270" s="130"/>
      <c r="O270" s="130"/>
      <c r="P270" s="132">
        <v>24.96</v>
      </c>
      <c r="Q270" s="130"/>
    </row>
    <row r="271" spans="1:17" x14ac:dyDescent="0.2">
      <c r="A271" s="266" t="s">
        <v>1651</v>
      </c>
      <c r="B271" s="218"/>
      <c r="C271" s="218"/>
      <c r="D271" s="218"/>
      <c r="E271" s="218"/>
      <c r="F271" s="218"/>
      <c r="G271" s="218"/>
      <c r="H271" s="218"/>
      <c r="I271" s="218"/>
      <c r="J271" s="218"/>
      <c r="K271" s="218"/>
      <c r="L271" s="218"/>
      <c r="M271" s="218"/>
      <c r="N271" s="218"/>
      <c r="O271" s="218"/>
      <c r="P271" s="218"/>
      <c r="Q271" s="218"/>
    </row>
    <row r="272" spans="1:17" ht="36" x14ac:dyDescent="0.2">
      <c r="A272" s="122">
        <v>203</v>
      </c>
      <c r="B272" s="125" t="s">
        <v>1582</v>
      </c>
      <c r="C272" s="139" t="s">
        <v>1614</v>
      </c>
      <c r="D272" s="127" t="s">
        <v>266</v>
      </c>
      <c r="E272" s="131">
        <v>1</v>
      </c>
      <c r="F272" s="129">
        <v>100.35</v>
      </c>
      <c r="G272" s="129">
        <v>78.55</v>
      </c>
      <c r="H272" s="129">
        <v>6.66</v>
      </c>
      <c r="I272" s="129">
        <v>0.18</v>
      </c>
      <c r="J272" s="130"/>
      <c r="K272" s="130">
        <v>100</v>
      </c>
      <c r="L272" s="130">
        <v>79</v>
      </c>
      <c r="M272" s="130">
        <v>7</v>
      </c>
      <c r="N272" s="130"/>
      <c r="O272" s="130">
        <v>6.54</v>
      </c>
      <c r="P272" s="130">
        <v>6.54</v>
      </c>
      <c r="Q272" s="130"/>
    </row>
    <row r="273" spans="1:17" ht="48" x14ac:dyDescent="0.2">
      <c r="A273" s="122">
        <v>204</v>
      </c>
      <c r="B273" s="125" t="s">
        <v>1584</v>
      </c>
      <c r="C273" s="139" t="s">
        <v>1652</v>
      </c>
      <c r="D273" s="127" t="s">
        <v>106</v>
      </c>
      <c r="E273" s="131">
        <v>1</v>
      </c>
      <c r="F273" s="129" t="s">
        <v>1586</v>
      </c>
      <c r="G273" s="130"/>
      <c r="H273" s="130"/>
      <c r="I273" s="130"/>
      <c r="J273" s="130"/>
      <c r="K273" s="130">
        <v>1118</v>
      </c>
      <c r="L273" s="130"/>
      <c r="M273" s="130"/>
      <c r="N273" s="130"/>
      <c r="O273" s="130"/>
      <c r="P273" s="130"/>
      <c r="Q273" s="130"/>
    </row>
    <row r="274" spans="1:17" ht="24" x14ac:dyDescent="0.2">
      <c r="A274" s="122">
        <v>205</v>
      </c>
      <c r="B274" s="125" t="s">
        <v>255</v>
      </c>
      <c r="C274" s="139" t="s">
        <v>256</v>
      </c>
      <c r="D274" s="127" t="s">
        <v>257</v>
      </c>
      <c r="E274" s="128">
        <v>0.02</v>
      </c>
      <c r="F274" s="129">
        <v>77.27</v>
      </c>
      <c r="G274" s="129">
        <v>70.84</v>
      </c>
      <c r="H274" s="129">
        <v>1.0900000000000001</v>
      </c>
      <c r="I274" s="130"/>
      <c r="J274" s="130"/>
      <c r="K274" s="130">
        <v>2</v>
      </c>
      <c r="L274" s="130">
        <v>1</v>
      </c>
      <c r="M274" s="130"/>
      <c r="N274" s="130"/>
      <c r="O274" s="130">
        <v>5.75</v>
      </c>
      <c r="P274" s="130">
        <v>0.12</v>
      </c>
      <c r="Q274" s="130"/>
    </row>
    <row r="275" spans="1:17" ht="48" x14ac:dyDescent="0.2">
      <c r="A275" s="122">
        <v>206</v>
      </c>
      <c r="B275" s="125" t="s">
        <v>1587</v>
      </c>
      <c r="C275" s="139" t="s">
        <v>1588</v>
      </c>
      <c r="D275" s="127" t="s">
        <v>106</v>
      </c>
      <c r="E275" s="131">
        <v>2</v>
      </c>
      <c r="F275" s="129" t="s">
        <v>1589</v>
      </c>
      <c r="G275" s="130"/>
      <c r="H275" s="130"/>
      <c r="I275" s="130"/>
      <c r="J275" s="130"/>
      <c r="K275" s="130">
        <v>144</v>
      </c>
      <c r="L275" s="130"/>
      <c r="M275" s="130"/>
      <c r="N275" s="130"/>
      <c r="O275" s="130"/>
      <c r="P275" s="130"/>
      <c r="Q275" s="130"/>
    </row>
    <row r="276" spans="1:17" ht="24" x14ac:dyDescent="0.2">
      <c r="A276" s="122">
        <v>207</v>
      </c>
      <c r="B276" s="125" t="s">
        <v>1546</v>
      </c>
      <c r="C276" s="139" t="s">
        <v>1547</v>
      </c>
      <c r="D276" s="127" t="s">
        <v>73</v>
      </c>
      <c r="E276" s="131">
        <v>2</v>
      </c>
      <c r="F276" s="129">
        <v>34.49</v>
      </c>
      <c r="G276" s="129">
        <v>15.41</v>
      </c>
      <c r="H276" s="129">
        <v>1.86</v>
      </c>
      <c r="I276" s="130"/>
      <c r="J276" s="130"/>
      <c r="K276" s="130">
        <v>69</v>
      </c>
      <c r="L276" s="130">
        <v>31</v>
      </c>
      <c r="M276" s="130">
        <v>4</v>
      </c>
      <c r="N276" s="130"/>
      <c r="O276" s="130">
        <v>1.22</v>
      </c>
      <c r="P276" s="130">
        <v>2.44</v>
      </c>
      <c r="Q276" s="130"/>
    </row>
    <row r="277" spans="1:17" ht="48" x14ac:dyDescent="0.2">
      <c r="A277" s="122">
        <v>208</v>
      </c>
      <c r="B277" s="125" t="s">
        <v>1548</v>
      </c>
      <c r="C277" s="139" t="s">
        <v>1653</v>
      </c>
      <c r="D277" s="127" t="s">
        <v>106</v>
      </c>
      <c r="E277" s="131">
        <v>2</v>
      </c>
      <c r="F277" s="129" t="s">
        <v>1654</v>
      </c>
      <c r="G277" s="130"/>
      <c r="H277" s="130"/>
      <c r="I277" s="130"/>
      <c r="J277" s="130"/>
      <c r="K277" s="130">
        <v>241</v>
      </c>
      <c r="L277" s="130"/>
      <c r="M277" s="130"/>
      <c r="N277" s="130"/>
      <c r="O277" s="130"/>
      <c r="P277" s="130"/>
      <c r="Q277" s="130"/>
    </row>
    <row r="278" spans="1:17" ht="48" x14ac:dyDescent="0.2">
      <c r="A278" s="122">
        <v>209</v>
      </c>
      <c r="B278" s="125" t="s">
        <v>1595</v>
      </c>
      <c r="C278" s="139" t="s">
        <v>1596</v>
      </c>
      <c r="D278" s="127" t="s">
        <v>91</v>
      </c>
      <c r="E278" s="128">
        <v>8.9999999999999993E-3</v>
      </c>
      <c r="F278" s="129">
        <v>3871.72</v>
      </c>
      <c r="G278" s="129">
        <v>1638.31</v>
      </c>
      <c r="H278" s="129">
        <v>145.05000000000001</v>
      </c>
      <c r="I278" s="129">
        <v>4.55</v>
      </c>
      <c r="J278" s="130"/>
      <c r="K278" s="130">
        <v>35</v>
      </c>
      <c r="L278" s="130">
        <v>15</v>
      </c>
      <c r="M278" s="130">
        <v>1</v>
      </c>
      <c r="N278" s="130"/>
      <c r="O278" s="130">
        <v>132.97999999999999</v>
      </c>
      <c r="P278" s="130">
        <v>1.2</v>
      </c>
      <c r="Q278" s="130"/>
    </row>
    <row r="279" spans="1:17" ht="36" x14ac:dyDescent="0.2">
      <c r="A279" s="122">
        <v>210</v>
      </c>
      <c r="B279" s="125" t="s">
        <v>1597</v>
      </c>
      <c r="C279" s="139" t="s">
        <v>1598</v>
      </c>
      <c r="D279" s="127" t="s">
        <v>127</v>
      </c>
      <c r="E279" s="131">
        <v>0.9</v>
      </c>
      <c r="F279" s="129">
        <v>227.17</v>
      </c>
      <c r="G279" s="130"/>
      <c r="H279" s="130"/>
      <c r="I279" s="130"/>
      <c r="J279" s="130"/>
      <c r="K279" s="130">
        <v>204</v>
      </c>
      <c r="L279" s="130"/>
      <c r="M279" s="130"/>
      <c r="N279" s="130"/>
      <c r="O279" s="130"/>
      <c r="P279" s="130"/>
      <c r="Q279" s="130"/>
    </row>
    <row r="280" spans="1:17" ht="24" x14ac:dyDescent="0.2">
      <c r="A280" s="122">
        <v>211</v>
      </c>
      <c r="B280" s="125" t="s">
        <v>1508</v>
      </c>
      <c r="C280" s="139" t="s">
        <v>1509</v>
      </c>
      <c r="D280" s="127" t="s">
        <v>92</v>
      </c>
      <c r="E280" s="128">
        <v>1E-3</v>
      </c>
      <c r="F280" s="129">
        <v>8739.36</v>
      </c>
      <c r="G280" s="130"/>
      <c r="H280" s="130"/>
      <c r="I280" s="130"/>
      <c r="J280" s="130"/>
      <c r="K280" s="130">
        <v>9</v>
      </c>
      <c r="L280" s="130"/>
      <c r="M280" s="130"/>
      <c r="N280" s="130"/>
      <c r="O280" s="130"/>
      <c r="P280" s="130"/>
      <c r="Q280" s="130"/>
    </row>
    <row r="281" spans="1:17" ht="24" x14ac:dyDescent="0.2">
      <c r="A281" s="122">
        <v>212</v>
      </c>
      <c r="B281" s="125" t="s">
        <v>654</v>
      </c>
      <c r="C281" s="139" t="s">
        <v>655</v>
      </c>
      <c r="D281" s="127" t="s">
        <v>257</v>
      </c>
      <c r="E281" s="131">
        <v>2.1</v>
      </c>
      <c r="F281" s="129">
        <v>10.81</v>
      </c>
      <c r="G281" s="129">
        <v>10.81</v>
      </c>
      <c r="H281" s="130"/>
      <c r="I281" s="130"/>
      <c r="J281" s="130"/>
      <c r="K281" s="130">
        <v>23</v>
      </c>
      <c r="L281" s="130">
        <v>23</v>
      </c>
      <c r="M281" s="130"/>
      <c r="N281" s="130"/>
      <c r="O281" s="130">
        <v>0.9</v>
      </c>
      <c r="P281" s="130">
        <v>1.89</v>
      </c>
      <c r="Q281" s="130"/>
    </row>
    <row r="282" spans="1:17" ht="24" x14ac:dyDescent="0.2">
      <c r="A282" s="122">
        <v>213</v>
      </c>
      <c r="B282" s="125" t="s">
        <v>801</v>
      </c>
      <c r="C282" s="139" t="s">
        <v>802</v>
      </c>
      <c r="D282" s="127" t="s">
        <v>257</v>
      </c>
      <c r="E282" s="131">
        <v>2.1</v>
      </c>
      <c r="F282" s="129">
        <v>2.59</v>
      </c>
      <c r="G282" s="129">
        <v>1.2</v>
      </c>
      <c r="H282" s="129">
        <v>1.39</v>
      </c>
      <c r="I282" s="130"/>
      <c r="J282" s="130"/>
      <c r="K282" s="130">
        <v>5</v>
      </c>
      <c r="L282" s="130">
        <v>3</v>
      </c>
      <c r="M282" s="130">
        <v>2</v>
      </c>
      <c r="N282" s="130"/>
      <c r="O282" s="130">
        <v>0.1</v>
      </c>
      <c r="P282" s="130">
        <v>0.21</v>
      </c>
      <c r="Q282" s="130"/>
    </row>
    <row r="283" spans="1:17" ht="24" x14ac:dyDescent="0.2">
      <c r="A283" s="122">
        <v>214</v>
      </c>
      <c r="B283" s="125" t="s">
        <v>656</v>
      </c>
      <c r="C283" s="139" t="s">
        <v>657</v>
      </c>
      <c r="D283" s="127" t="s">
        <v>91</v>
      </c>
      <c r="E283" s="128">
        <v>2.1000000000000001E-2</v>
      </c>
      <c r="F283" s="129">
        <v>353.76</v>
      </c>
      <c r="G283" s="129">
        <v>111.87</v>
      </c>
      <c r="H283" s="129">
        <v>2.97</v>
      </c>
      <c r="I283" s="129">
        <v>0.16</v>
      </c>
      <c r="J283" s="130"/>
      <c r="K283" s="130">
        <v>7</v>
      </c>
      <c r="L283" s="130">
        <v>2</v>
      </c>
      <c r="M283" s="130"/>
      <c r="N283" s="130"/>
      <c r="O283" s="130">
        <v>9.08</v>
      </c>
      <c r="P283" s="130">
        <v>0.19</v>
      </c>
      <c r="Q283" s="130"/>
    </row>
    <row r="284" spans="1:17" ht="57.75" x14ac:dyDescent="0.2">
      <c r="A284" s="122">
        <v>215</v>
      </c>
      <c r="B284" s="125" t="s">
        <v>1599</v>
      </c>
      <c r="C284" s="139" t="s">
        <v>1600</v>
      </c>
      <c r="D284" s="127" t="s">
        <v>91</v>
      </c>
      <c r="E284" s="128">
        <v>2.1000000000000001E-2</v>
      </c>
      <c r="F284" s="129">
        <v>985.04</v>
      </c>
      <c r="G284" s="129">
        <v>535.48</v>
      </c>
      <c r="H284" s="129">
        <v>35.85</v>
      </c>
      <c r="I284" s="130"/>
      <c r="J284" s="130"/>
      <c r="K284" s="130">
        <v>21</v>
      </c>
      <c r="L284" s="130">
        <v>11</v>
      </c>
      <c r="M284" s="130">
        <v>1</v>
      </c>
      <c r="N284" s="130"/>
      <c r="O284" s="130">
        <v>44</v>
      </c>
      <c r="P284" s="130">
        <v>0.92</v>
      </c>
      <c r="Q284" s="130"/>
    </row>
    <row r="285" spans="1:17" ht="24" x14ac:dyDescent="0.2">
      <c r="A285" s="133" t="s">
        <v>350</v>
      </c>
      <c r="B285" s="134" t="s">
        <v>1601</v>
      </c>
      <c r="C285" s="135" t="s">
        <v>1602</v>
      </c>
      <c r="D285" s="133" t="s">
        <v>92</v>
      </c>
      <c r="E285" s="136" t="s">
        <v>1603</v>
      </c>
      <c r="F285" s="137">
        <v>16220</v>
      </c>
      <c r="G285" s="130"/>
      <c r="H285" s="130"/>
      <c r="I285" s="130"/>
      <c r="J285" s="130"/>
      <c r="K285" s="138">
        <v>8.11</v>
      </c>
      <c r="L285" s="130"/>
      <c r="M285" s="130"/>
      <c r="N285" s="130"/>
      <c r="O285" s="130"/>
      <c r="P285" s="130"/>
      <c r="Q285" s="130"/>
    </row>
    <row r="286" spans="1:17" ht="24" x14ac:dyDescent="0.2">
      <c r="A286" s="133" t="s">
        <v>350</v>
      </c>
      <c r="B286" s="134" t="s">
        <v>1604</v>
      </c>
      <c r="C286" s="135" t="s">
        <v>1605</v>
      </c>
      <c r="D286" s="133" t="s">
        <v>1162</v>
      </c>
      <c r="E286" s="136" t="s">
        <v>1655</v>
      </c>
      <c r="F286" s="137">
        <v>17850</v>
      </c>
      <c r="G286" s="130"/>
      <c r="H286" s="130"/>
      <c r="I286" s="130"/>
      <c r="J286" s="130"/>
      <c r="K286" s="138">
        <v>44.63</v>
      </c>
      <c r="L286" s="130"/>
      <c r="M286" s="130"/>
      <c r="N286" s="130"/>
      <c r="O286" s="130"/>
      <c r="P286" s="130"/>
      <c r="Q286" s="130"/>
    </row>
    <row r="287" spans="1:17" ht="48" x14ac:dyDescent="0.2">
      <c r="A287" s="122">
        <v>216</v>
      </c>
      <c r="B287" s="125" t="s">
        <v>1607</v>
      </c>
      <c r="C287" s="139" t="s">
        <v>1640</v>
      </c>
      <c r="D287" s="127" t="s">
        <v>127</v>
      </c>
      <c r="E287" s="131">
        <v>2.1</v>
      </c>
      <c r="F287" s="129" t="s">
        <v>1609</v>
      </c>
      <c r="G287" s="130"/>
      <c r="H287" s="130"/>
      <c r="I287" s="130"/>
      <c r="J287" s="130"/>
      <c r="K287" s="130">
        <v>103</v>
      </c>
      <c r="L287" s="130"/>
      <c r="M287" s="130"/>
      <c r="N287" s="130"/>
      <c r="O287" s="130"/>
      <c r="P287" s="130"/>
      <c r="Q287" s="130"/>
    </row>
    <row r="288" spans="1:17" ht="36" x14ac:dyDescent="0.2">
      <c r="A288" s="122">
        <v>217</v>
      </c>
      <c r="B288" s="125" t="s">
        <v>1522</v>
      </c>
      <c r="C288" s="139" t="s">
        <v>1523</v>
      </c>
      <c r="D288" s="127" t="s">
        <v>72</v>
      </c>
      <c r="E288" s="131">
        <v>2</v>
      </c>
      <c r="F288" s="129">
        <v>6.5</v>
      </c>
      <c r="G288" s="130"/>
      <c r="H288" s="130"/>
      <c r="I288" s="130"/>
      <c r="J288" s="130"/>
      <c r="K288" s="130">
        <v>13</v>
      </c>
      <c r="L288" s="130"/>
      <c r="M288" s="130"/>
      <c r="N288" s="130"/>
      <c r="O288" s="130"/>
      <c r="P288" s="130"/>
      <c r="Q288" s="130"/>
    </row>
    <row r="289" spans="1:17" ht="24" x14ac:dyDescent="0.2">
      <c r="A289" s="122">
        <v>218</v>
      </c>
      <c r="B289" s="125" t="s">
        <v>267</v>
      </c>
      <c r="C289" s="139" t="s">
        <v>1610</v>
      </c>
      <c r="D289" s="127" t="s">
        <v>157</v>
      </c>
      <c r="E289" s="131">
        <v>1</v>
      </c>
      <c r="F289" s="129">
        <v>11.35</v>
      </c>
      <c r="G289" s="129">
        <v>6.08</v>
      </c>
      <c r="H289" s="129">
        <v>1.8</v>
      </c>
      <c r="I289" s="130"/>
      <c r="J289" s="130"/>
      <c r="K289" s="130">
        <v>11</v>
      </c>
      <c r="L289" s="130">
        <v>6</v>
      </c>
      <c r="M289" s="130">
        <v>2</v>
      </c>
      <c r="N289" s="130"/>
      <c r="O289" s="130">
        <v>0.47</v>
      </c>
      <c r="P289" s="130">
        <v>0.47</v>
      </c>
      <c r="Q289" s="130"/>
    </row>
    <row r="290" spans="1:17" ht="36" x14ac:dyDescent="0.2">
      <c r="A290" s="122">
        <v>219</v>
      </c>
      <c r="B290" s="125" t="s">
        <v>268</v>
      </c>
      <c r="C290" s="139" t="s">
        <v>1611</v>
      </c>
      <c r="D290" s="127" t="s">
        <v>72</v>
      </c>
      <c r="E290" s="131">
        <v>1</v>
      </c>
      <c r="F290" s="129">
        <v>182.16</v>
      </c>
      <c r="G290" s="130"/>
      <c r="H290" s="130"/>
      <c r="I290" s="130"/>
      <c r="J290" s="130"/>
      <c r="K290" s="130">
        <v>182</v>
      </c>
      <c r="L290" s="130"/>
      <c r="M290" s="130"/>
      <c r="N290" s="130"/>
      <c r="O290" s="130"/>
      <c r="P290" s="130"/>
      <c r="Q290" s="130"/>
    </row>
    <row r="291" spans="1:17" x14ac:dyDescent="0.2">
      <c r="A291" s="265" t="s">
        <v>1656</v>
      </c>
      <c r="B291" s="218"/>
      <c r="C291" s="218"/>
      <c r="D291" s="218"/>
      <c r="E291" s="218"/>
      <c r="F291" s="218"/>
      <c r="G291" s="218"/>
      <c r="H291" s="218"/>
      <c r="I291" s="218"/>
      <c r="J291" s="218"/>
      <c r="K291" s="132">
        <v>2673</v>
      </c>
      <c r="L291" s="130"/>
      <c r="M291" s="130"/>
      <c r="N291" s="130"/>
      <c r="O291" s="130"/>
      <c r="P291" s="132">
        <v>14.52</v>
      </c>
      <c r="Q291" s="130"/>
    </row>
    <row r="292" spans="1:17" x14ac:dyDescent="0.2">
      <c r="A292" s="266" t="s">
        <v>1657</v>
      </c>
      <c r="B292" s="218"/>
      <c r="C292" s="218"/>
      <c r="D292" s="218"/>
      <c r="E292" s="218"/>
      <c r="F292" s="218"/>
      <c r="G292" s="218"/>
      <c r="H292" s="218"/>
      <c r="I292" s="218"/>
      <c r="J292" s="218"/>
      <c r="K292" s="218"/>
      <c r="L292" s="218"/>
      <c r="M292" s="218"/>
      <c r="N292" s="218"/>
      <c r="O292" s="218"/>
      <c r="P292" s="218"/>
      <c r="Q292" s="218"/>
    </row>
    <row r="293" spans="1:17" ht="36" x14ac:dyDescent="0.2">
      <c r="A293" s="122">
        <v>220</v>
      </c>
      <c r="B293" s="125" t="s">
        <v>1582</v>
      </c>
      <c r="C293" s="139" t="s">
        <v>1614</v>
      </c>
      <c r="D293" s="127" t="s">
        <v>266</v>
      </c>
      <c r="E293" s="131">
        <v>1</v>
      </c>
      <c r="F293" s="129">
        <v>100.35</v>
      </c>
      <c r="G293" s="129">
        <v>78.55</v>
      </c>
      <c r="H293" s="129">
        <v>6.66</v>
      </c>
      <c r="I293" s="129">
        <v>0.18</v>
      </c>
      <c r="J293" s="130"/>
      <c r="K293" s="130">
        <v>100</v>
      </c>
      <c r="L293" s="130">
        <v>79</v>
      </c>
      <c r="M293" s="130">
        <v>7</v>
      </c>
      <c r="N293" s="130"/>
      <c r="O293" s="130">
        <v>6.54</v>
      </c>
      <c r="P293" s="130">
        <v>6.54</v>
      </c>
      <c r="Q293" s="130"/>
    </row>
    <row r="294" spans="1:17" ht="48" x14ac:dyDescent="0.2">
      <c r="A294" s="127" t="s">
        <v>1658</v>
      </c>
      <c r="B294" s="125" t="s">
        <v>1584</v>
      </c>
      <c r="C294" s="139" t="s">
        <v>1659</v>
      </c>
      <c r="D294" s="127" t="s">
        <v>106</v>
      </c>
      <c r="E294" s="131">
        <v>1</v>
      </c>
      <c r="F294" s="129" t="s">
        <v>1660</v>
      </c>
      <c r="G294" s="130"/>
      <c r="H294" s="130"/>
      <c r="I294" s="130"/>
      <c r="J294" s="130">
        <v>23514</v>
      </c>
      <c r="K294" s="130">
        <v>23514</v>
      </c>
      <c r="L294" s="130"/>
      <c r="M294" s="130"/>
      <c r="N294" s="130"/>
      <c r="O294" s="130"/>
      <c r="P294" s="130"/>
      <c r="Q294" s="130"/>
    </row>
    <row r="295" spans="1:17" ht="24" x14ac:dyDescent="0.2">
      <c r="A295" s="122">
        <v>222</v>
      </c>
      <c r="B295" s="125" t="s">
        <v>255</v>
      </c>
      <c r="C295" s="139" t="s">
        <v>256</v>
      </c>
      <c r="D295" s="127" t="s">
        <v>257</v>
      </c>
      <c r="E295" s="128">
        <v>0.06</v>
      </c>
      <c r="F295" s="129">
        <v>77.27</v>
      </c>
      <c r="G295" s="129">
        <v>70.84</v>
      </c>
      <c r="H295" s="129">
        <v>1.0900000000000001</v>
      </c>
      <c r="I295" s="130"/>
      <c r="J295" s="130"/>
      <c r="K295" s="130">
        <v>5</v>
      </c>
      <c r="L295" s="130">
        <v>4</v>
      </c>
      <c r="M295" s="130"/>
      <c r="N295" s="130"/>
      <c r="O295" s="130">
        <v>5.75</v>
      </c>
      <c r="P295" s="130">
        <v>0.35</v>
      </c>
      <c r="Q295" s="130"/>
    </row>
    <row r="296" spans="1:17" ht="48" x14ac:dyDescent="0.2">
      <c r="A296" s="122">
        <v>223</v>
      </c>
      <c r="B296" s="125" t="s">
        <v>1587</v>
      </c>
      <c r="C296" s="139" t="s">
        <v>1661</v>
      </c>
      <c r="D296" s="127" t="s">
        <v>106</v>
      </c>
      <c r="E296" s="131">
        <v>2</v>
      </c>
      <c r="F296" s="129" t="s">
        <v>1662</v>
      </c>
      <c r="G296" s="130"/>
      <c r="H296" s="130"/>
      <c r="I296" s="130"/>
      <c r="J296" s="130"/>
      <c r="K296" s="130">
        <v>1206</v>
      </c>
      <c r="L296" s="130"/>
      <c r="M296" s="130"/>
      <c r="N296" s="130"/>
      <c r="O296" s="130"/>
      <c r="P296" s="130"/>
      <c r="Q296" s="130"/>
    </row>
    <row r="297" spans="1:17" ht="48" x14ac:dyDescent="0.2">
      <c r="A297" s="122">
        <v>224</v>
      </c>
      <c r="B297" s="125" t="s">
        <v>1587</v>
      </c>
      <c r="C297" s="139" t="s">
        <v>1663</v>
      </c>
      <c r="D297" s="127" t="s">
        <v>106</v>
      </c>
      <c r="E297" s="131">
        <v>1</v>
      </c>
      <c r="F297" s="129" t="s">
        <v>1664</v>
      </c>
      <c r="G297" s="130"/>
      <c r="H297" s="130"/>
      <c r="I297" s="130"/>
      <c r="J297" s="130"/>
      <c r="K297" s="130">
        <v>452</v>
      </c>
      <c r="L297" s="130"/>
      <c r="M297" s="130"/>
      <c r="N297" s="130"/>
      <c r="O297" s="130"/>
      <c r="P297" s="130"/>
      <c r="Q297" s="130"/>
    </row>
    <row r="298" spans="1:17" ht="48" x14ac:dyDescent="0.2">
      <c r="A298" s="122">
        <v>225</v>
      </c>
      <c r="B298" s="125" t="s">
        <v>1587</v>
      </c>
      <c r="C298" s="139" t="s">
        <v>1665</v>
      </c>
      <c r="D298" s="127" t="s">
        <v>106</v>
      </c>
      <c r="E298" s="131">
        <v>1</v>
      </c>
      <c r="F298" s="129" t="s">
        <v>1666</v>
      </c>
      <c r="G298" s="130"/>
      <c r="H298" s="130"/>
      <c r="I298" s="130"/>
      <c r="J298" s="130"/>
      <c r="K298" s="130">
        <v>1233</v>
      </c>
      <c r="L298" s="130"/>
      <c r="M298" s="130"/>
      <c r="N298" s="130"/>
      <c r="O298" s="130"/>
      <c r="P298" s="130"/>
      <c r="Q298" s="130"/>
    </row>
    <row r="299" spans="1:17" ht="48" x14ac:dyDescent="0.2">
      <c r="A299" s="122">
        <v>226</v>
      </c>
      <c r="B299" s="125" t="s">
        <v>1587</v>
      </c>
      <c r="C299" s="139" t="s">
        <v>1667</v>
      </c>
      <c r="D299" s="127" t="s">
        <v>106</v>
      </c>
      <c r="E299" s="131">
        <v>1</v>
      </c>
      <c r="F299" s="129" t="s">
        <v>1668</v>
      </c>
      <c r="G299" s="130"/>
      <c r="H299" s="130"/>
      <c r="I299" s="130"/>
      <c r="J299" s="130"/>
      <c r="K299" s="130">
        <v>1322</v>
      </c>
      <c r="L299" s="130"/>
      <c r="M299" s="130"/>
      <c r="N299" s="130"/>
      <c r="O299" s="130"/>
      <c r="P299" s="130"/>
      <c r="Q299" s="130"/>
    </row>
    <row r="300" spans="1:17" ht="24" x14ac:dyDescent="0.2">
      <c r="A300" s="122">
        <v>227</v>
      </c>
      <c r="B300" s="125" t="s">
        <v>1546</v>
      </c>
      <c r="C300" s="139" t="s">
        <v>1547</v>
      </c>
      <c r="D300" s="127" t="s">
        <v>73</v>
      </c>
      <c r="E300" s="131">
        <v>2</v>
      </c>
      <c r="F300" s="129">
        <v>34.49</v>
      </c>
      <c r="G300" s="129">
        <v>15.41</v>
      </c>
      <c r="H300" s="129">
        <v>1.86</v>
      </c>
      <c r="I300" s="130"/>
      <c r="J300" s="130"/>
      <c r="K300" s="130">
        <v>69</v>
      </c>
      <c r="L300" s="130">
        <v>31</v>
      </c>
      <c r="M300" s="130">
        <v>4</v>
      </c>
      <c r="N300" s="130"/>
      <c r="O300" s="130">
        <v>1.22</v>
      </c>
      <c r="P300" s="130">
        <v>2.44</v>
      </c>
      <c r="Q300" s="130"/>
    </row>
    <row r="301" spans="1:17" ht="48" x14ac:dyDescent="0.2">
      <c r="A301" s="122">
        <v>228</v>
      </c>
      <c r="B301" s="125" t="s">
        <v>1548</v>
      </c>
      <c r="C301" s="139" t="s">
        <v>1669</v>
      </c>
      <c r="D301" s="127" t="s">
        <v>106</v>
      </c>
      <c r="E301" s="131">
        <v>2</v>
      </c>
      <c r="F301" s="129" t="s">
        <v>1552</v>
      </c>
      <c r="G301" s="130"/>
      <c r="H301" s="130"/>
      <c r="I301" s="130"/>
      <c r="J301" s="130"/>
      <c r="K301" s="130">
        <v>244</v>
      </c>
      <c r="L301" s="130"/>
      <c r="M301" s="130"/>
      <c r="N301" s="130"/>
      <c r="O301" s="130"/>
      <c r="P301" s="130"/>
      <c r="Q301" s="130"/>
    </row>
    <row r="302" spans="1:17" ht="33.75" x14ac:dyDescent="0.2">
      <c r="A302" s="122">
        <v>229</v>
      </c>
      <c r="B302" s="125" t="s">
        <v>1531</v>
      </c>
      <c r="C302" s="139" t="s">
        <v>1532</v>
      </c>
      <c r="D302" s="127" t="s">
        <v>259</v>
      </c>
      <c r="E302" s="131">
        <v>1</v>
      </c>
      <c r="F302" s="129">
        <v>17.350000000000001</v>
      </c>
      <c r="G302" s="129">
        <v>13.51</v>
      </c>
      <c r="H302" s="129">
        <v>1.86</v>
      </c>
      <c r="I302" s="130"/>
      <c r="J302" s="130"/>
      <c r="K302" s="130">
        <v>17</v>
      </c>
      <c r="L302" s="130">
        <v>14</v>
      </c>
      <c r="M302" s="130">
        <v>2</v>
      </c>
      <c r="N302" s="130"/>
      <c r="O302" s="130">
        <v>1.07</v>
      </c>
      <c r="P302" s="130">
        <v>1.07</v>
      </c>
      <c r="Q302" s="130"/>
    </row>
    <row r="303" spans="1:17" ht="24" x14ac:dyDescent="0.2">
      <c r="A303" s="133" t="s">
        <v>350</v>
      </c>
      <c r="B303" s="134" t="s">
        <v>1533</v>
      </c>
      <c r="C303" s="135" t="s">
        <v>1534</v>
      </c>
      <c r="D303" s="133" t="s">
        <v>127</v>
      </c>
      <c r="E303" s="136" t="s">
        <v>1670</v>
      </c>
      <c r="F303" s="137">
        <v>227.29</v>
      </c>
      <c r="G303" s="130"/>
      <c r="H303" s="130"/>
      <c r="I303" s="130"/>
      <c r="J303" s="130"/>
      <c r="K303" s="138">
        <v>4.55</v>
      </c>
      <c r="L303" s="130"/>
      <c r="M303" s="130"/>
      <c r="N303" s="130"/>
      <c r="O303" s="130"/>
      <c r="P303" s="130"/>
      <c r="Q303" s="130"/>
    </row>
    <row r="304" spans="1:17" ht="48" x14ac:dyDescent="0.2">
      <c r="A304" s="122">
        <v>230</v>
      </c>
      <c r="B304" s="125" t="s">
        <v>1536</v>
      </c>
      <c r="C304" s="139" t="s">
        <v>1537</v>
      </c>
      <c r="D304" s="127" t="s">
        <v>106</v>
      </c>
      <c r="E304" s="131">
        <v>1</v>
      </c>
      <c r="F304" s="129" t="s">
        <v>1538</v>
      </c>
      <c r="G304" s="130"/>
      <c r="H304" s="130"/>
      <c r="I304" s="130"/>
      <c r="J304" s="130"/>
      <c r="K304" s="130">
        <v>239</v>
      </c>
      <c r="L304" s="130"/>
      <c r="M304" s="130"/>
      <c r="N304" s="130"/>
      <c r="O304" s="130"/>
      <c r="P304" s="130"/>
      <c r="Q304" s="130"/>
    </row>
    <row r="305" spans="1:17" ht="48" x14ac:dyDescent="0.2">
      <c r="A305" s="122">
        <v>231</v>
      </c>
      <c r="B305" s="125" t="s">
        <v>138</v>
      </c>
      <c r="C305" s="139" t="s">
        <v>1503</v>
      </c>
      <c r="D305" s="127" t="s">
        <v>91</v>
      </c>
      <c r="E305" s="128">
        <v>6.5000000000000002E-2</v>
      </c>
      <c r="F305" s="129">
        <v>2810.67</v>
      </c>
      <c r="G305" s="129">
        <v>2068.04</v>
      </c>
      <c r="H305" s="129">
        <v>170.31</v>
      </c>
      <c r="I305" s="129">
        <v>9.4600000000000009</v>
      </c>
      <c r="J305" s="130"/>
      <c r="K305" s="130">
        <v>183</v>
      </c>
      <c r="L305" s="130">
        <v>134</v>
      </c>
      <c r="M305" s="130">
        <v>11</v>
      </c>
      <c r="N305" s="130">
        <v>1</v>
      </c>
      <c r="O305" s="130">
        <v>167.86</v>
      </c>
      <c r="P305" s="130">
        <v>10.91</v>
      </c>
      <c r="Q305" s="130"/>
    </row>
    <row r="306" spans="1:17" ht="24" x14ac:dyDescent="0.2">
      <c r="A306" s="122">
        <v>232</v>
      </c>
      <c r="B306" s="125" t="s">
        <v>1504</v>
      </c>
      <c r="C306" s="139" t="s">
        <v>1505</v>
      </c>
      <c r="D306" s="127" t="s">
        <v>127</v>
      </c>
      <c r="E306" s="131">
        <v>6.5</v>
      </c>
      <c r="F306" s="129">
        <v>347.48</v>
      </c>
      <c r="G306" s="130"/>
      <c r="H306" s="130"/>
      <c r="I306" s="130"/>
      <c r="J306" s="130"/>
      <c r="K306" s="130">
        <v>2259</v>
      </c>
      <c r="L306" s="130"/>
      <c r="M306" s="130"/>
      <c r="N306" s="130"/>
      <c r="O306" s="130"/>
      <c r="P306" s="130"/>
      <c r="Q306" s="130"/>
    </row>
    <row r="307" spans="1:17" ht="48" x14ac:dyDescent="0.2">
      <c r="A307" s="122">
        <v>233</v>
      </c>
      <c r="B307" s="125" t="s">
        <v>263</v>
      </c>
      <c r="C307" s="139" t="s">
        <v>264</v>
      </c>
      <c r="D307" s="127" t="s">
        <v>91</v>
      </c>
      <c r="E307" s="128">
        <v>0.114</v>
      </c>
      <c r="F307" s="129">
        <v>2601.5300000000002</v>
      </c>
      <c r="G307" s="129">
        <v>1893.46</v>
      </c>
      <c r="H307" s="129">
        <v>136.19999999999999</v>
      </c>
      <c r="I307" s="129">
        <v>7.46</v>
      </c>
      <c r="J307" s="130"/>
      <c r="K307" s="130">
        <v>297</v>
      </c>
      <c r="L307" s="130">
        <v>216</v>
      </c>
      <c r="M307" s="130">
        <v>16</v>
      </c>
      <c r="N307" s="130">
        <v>1</v>
      </c>
      <c r="O307" s="130">
        <v>153.69</v>
      </c>
      <c r="P307" s="130">
        <v>17.52</v>
      </c>
      <c r="Q307" s="130"/>
    </row>
    <row r="308" spans="1:17" ht="24" x14ac:dyDescent="0.2">
      <c r="A308" s="122">
        <v>234</v>
      </c>
      <c r="B308" s="125" t="s">
        <v>1555</v>
      </c>
      <c r="C308" s="139" t="s">
        <v>1671</v>
      </c>
      <c r="D308" s="127" t="s">
        <v>127</v>
      </c>
      <c r="E308" s="131">
        <v>11.44</v>
      </c>
      <c r="F308" s="129">
        <v>267.29000000000002</v>
      </c>
      <c r="G308" s="130"/>
      <c r="H308" s="130"/>
      <c r="I308" s="130"/>
      <c r="J308" s="130"/>
      <c r="K308" s="130">
        <v>3058</v>
      </c>
      <c r="L308" s="130"/>
      <c r="M308" s="130"/>
      <c r="N308" s="130"/>
      <c r="O308" s="130"/>
      <c r="P308" s="130"/>
      <c r="Q308" s="130"/>
    </row>
    <row r="309" spans="1:17" ht="24" x14ac:dyDescent="0.2">
      <c r="A309" s="122">
        <v>235</v>
      </c>
      <c r="B309" s="125" t="s">
        <v>1508</v>
      </c>
      <c r="C309" s="139" t="s">
        <v>1509</v>
      </c>
      <c r="D309" s="127" t="s">
        <v>92</v>
      </c>
      <c r="E309" s="128">
        <v>1.9E-2</v>
      </c>
      <c r="F309" s="129">
        <v>8739.36</v>
      </c>
      <c r="G309" s="130"/>
      <c r="H309" s="130"/>
      <c r="I309" s="130"/>
      <c r="J309" s="130"/>
      <c r="K309" s="130">
        <v>166</v>
      </c>
      <c r="L309" s="130"/>
      <c r="M309" s="130"/>
      <c r="N309" s="130"/>
      <c r="O309" s="130"/>
      <c r="P309" s="130"/>
      <c r="Q309" s="130"/>
    </row>
    <row r="310" spans="1:17" ht="33.75" x14ac:dyDescent="0.2">
      <c r="A310" s="122">
        <v>236</v>
      </c>
      <c r="B310" s="125" t="s">
        <v>265</v>
      </c>
      <c r="C310" s="139" t="s">
        <v>1515</v>
      </c>
      <c r="D310" s="127" t="s">
        <v>126</v>
      </c>
      <c r="E310" s="131">
        <v>0.6</v>
      </c>
      <c r="F310" s="129">
        <v>385</v>
      </c>
      <c r="G310" s="129">
        <v>193.73</v>
      </c>
      <c r="H310" s="129">
        <v>56.17</v>
      </c>
      <c r="I310" s="130"/>
      <c r="J310" s="130"/>
      <c r="K310" s="130">
        <v>231</v>
      </c>
      <c r="L310" s="130">
        <v>116</v>
      </c>
      <c r="M310" s="130">
        <v>34</v>
      </c>
      <c r="N310" s="130"/>
      <c r="O310" s="130">
        <v>14.8</v>
      </c>
      <c r="P310" s="130">
        <v>8.8800000000000008</v>
      </c>
      <c r="Q310" s="130"/>
    </row>
    <row r="311" spans="1:17" ht="36" x14ac:dyDescent="0.2">
      <c r="A311" s="133" t="s">
        <v>350</v>
      </c>
      <c r="B311" s="134" t="s">
        <v>1516</v>
      </c>
      <c r="C311" s="135" t="s">
        <v>1517</v>
      </c>
      <c r="D311" s="133" t="s">
        <v>103</v>
      </c>
      <c r="E311" s="136" t="s">
        <v>1672</v>
      </c>
      <c r="F311" s="137">
        <v>442.14</v>
      </c>
      <c r="G311" s="130"/>
      <c r="H311" s="130"/>
      <c r="I311" s="130"/>
      <c r="J311" s="130"/>
      <c r="K311" s="138">
        <v>328.95</v>
      </c>
      <c r="L311" s="130"/>
      <c r="M311" s="130"/>
      <c r="N311" s="130"/>
      <c r="O311" s="130"/>
      <c r="P311" s="130"/>
      <c r="Q311" s="130"/>
    </row>
    <row r="312" spans="1:17" ht="48" x14ac:dyDescent="0.2">
      <c r="A312" s="122">
        <v>237</v>
      </c>
      <c r="B312" s="125" t="s">
        <v>1673</v>
      </c>
      <c r="C312" s="139" t="s">
        <v>1674</v>
      </c>
      <c r="D312" s="127" t="s">
        <v>103</v>
      </c>
      <c r="E312" s="131">
        <v>0.6</v>
      </c>
      <c r="F312" s="129" t="s">
        <v>1675</v>
      </c>
      <c r="G312" s="130"/>
      <c r="H312" s="130"/>
      <c r="I312" s="130"/>
      <c r="J312" s="130"/>
      <c r="K312" s="130">
        <v>274</v>
      </c>
      <c r="L312" s="130"/>
      <c r="M312" s="130"/>
      <c r="N312" s="130"/>
      <c r="O312" s="130"/>
      <c r="P312" s="130"/>
      <c r="Q312" s="130"/>
    </row>
    <row r="313" spans="1:17" ht="24" x14ac:dyDescent="0.2">
      <c r="A313" s="122">
        <v>238</v>
      </c>
      <c r="B313" s="125" t="s">
        <v>1676</v>
      </c>
      <c r="C313" s="139" t="s">
        <v>1372</v>
      </c>
      <c r="D313" s="127" t="s">
        <v>215</v>
      </c>
      <c r="E313" s="131">
        <v>1</v>
      </c>
      <c r="F313" s="129">
        <v>5.0199999999999996</v>
      </c>
      <c r="G313" s="129">
        <v>4.07</v>
      </c>
      <c r="H313" s="130"/>
      <c r="I313" s="130"/>
      <c r="J313" s="130"/>
      <c r="K313" s="130">
        <v>5</v>
      </c>
      <c r="L313" s="130">
        <v>4</v>
      </c>
      <c r="M313" s="130"/>
      <c r="N313" s="130"/>
      <c r="O313" s="130">
        <v>0.3</v>
      </c>
      <c r="P313" s="130">
        <v>0.3</v>
      </c>
      <c r="Q313" s="130"/>
    </row>
    <row r="314" spans="1:17" ht="24" x14ac:dyDescent="0.2">
      <c r="A314" s="133" t="s">
        <v>350</v>
      </c>
      <c r="B314" s="134" t="s">
        <v>1373</v>
      </c>
      <c r="C314" s="135" t="s">
        <v>1374</v>
      </c>
      <c r="D314" s="133" t="s">
        <v>102</v>
      </c>
      <c r="E314" s="136" t="s">
        <v>1677</v>
      </c>
      <c r="F314" s="137">
        <v>40.82</v>
      </c>
      <c r="G314" s="130"/>
      <c r="H314" s="130"/>
      <c r="I314" s="130"/>
      <c r="J314" s="130"/>
      <c r="K314" s="138">
        <v>816.4</v>
      </c>
      <c r="L314" s="130"/>
      <c r="M314" s="130"/>
      <c r="N314" s="130"/>
      <c r="O314" s="130"/>
      <c r="P314" s="130"/>
      <c r="Q314" s="130"/>
    </row>
    <row r="315" spans="1:17" ht="24" x14ac:dyDescent="0.2">
      <c r="A315" s="133" t="s">
        <v>350</v>
      </c>
      <c r="B315" s="134" t="s">
        <v>1376</v>
      </c>
      <c r="C315" s="135" t="s">
        <v>1377</v>
      </c>
      <c r="D315" s="133" t="s">
        <v>72</v>
      </c>
      <c r="E315" s="136" t="s">
        <v>1678</v>
      </c>
      <c r="F315" s="137">
        <v>7.2</v>
      </c>
      <c r="G315" s="130"/>
      <c r="H315" s="130"/>
      <c r="I315" s="130"/>
      <c r="J315" s="130"/>
      <c r="K315" s="138">
        <v>14.4</v>
      </c>
      <c r="L315" s="130"/>
      <c r="M315" s="130"/>
      <c r="N315" s="130"/>
      <c r="O315" s="130"/>
      <c r="P315" s="130"/>
      <c r="Q315" s="130"/>
    </row>
    <row r="316" spans="1:17" ht="36" x14ac:dyDescent="0.2">
      <c r="A316" s="133" t="s">
        <v>350</v>
      </c>
      <c r="B316" s="134" t="s">
        <v>1379</v>
      </c>
      <c r="C316" s="135" t="s">
        <v>1380</v>
      </c>
      <c r="D316" s="133" t="s">
        <v>72</v>
      </c>
      <c r="E316" s="136" t="s">
        <v>1679</v>
      </c>
      <c r="F316" s="137">
        <v>43.84</v>
      </c>
      <c r="G316" s="130"/>
      <c r="H316" s="130"/>
      <c r="I316" s="130"/>
      <c r="J316" s="130"/>
      <c r="K316" s="138">
        <v>43.84</v>
      </c>
      <c r="L316" s="130"/>
      <c r="M316" s="130"/>
      <c r="N316" s="130"/>
      <c r="O316" s="130"/>
      <c r="P316" s="130"/>
      <c r="Q316" s="130"/>
    </row>
    <row r="317" spans="1:17" ht="24" x14ac:dyDescent="0.2">
      <c r="A317" s="122">
        <v>239</v>
      </c>
      <c r="B317" s="125" t="s">
        <v>213</v>
      </c>
      <c r="C317" s="139" t="s">
        <v>214</v>
      </c>
      <c r="D317" s="127" t="s">
        <v>72</v>
      </c>
      <c r="E317" s="131">
        <v>1</v>
      </c>
      <c r="F317" s="129">
        <v>25.14</v>
      </c>
      <c r="G317" s="130"/>
      <c r="H317" s="130"/>
      <c r="I317" s="130"/>
      <c r="J317" s="130"/>
      <c r="K317" s="130">
        <v>25</v>
      </c>
      <c r="L317" s="130"/>
      <c r="M317" s="130"/>
      <c r="N317" s="130"/>
      <c r="O317" s="130"/>
      <c r="P317" s="130"/>
      <c r="Q317" s="130"/>
    </row>
    <row r="318" spans="1:17" ht="24" x14ac:dyDescent="0.2">
      <c r="A318" s="122">
        <v>240</v>
      </c>
      <c r="B318" s="125" t="s">
        <v>258</v>
      </c>
      <c r="C318" s="139" t="s">
        <v>1680</v>
      </c>
      <c r="D318" s="127" t="s">
        <v>259</v>
      </c>
      <c r="E318" s="131">
        <v>1</v>
      </c>
      <c r="F318" s="129">
        <v>24.67</v>
      </c>
      <c r="G318" s="129">
        <v>18.440000000000001</v>
      </c>
      <c r="H318" s="129">
        <v>2.94</v>
      </c>
      <c r="I318" s="130"/>
      <c r="J318" s="130"/>
      <c r="K318" s="130">
        <v>25</v>
      </c>
      <c r="L318" s="130">
        <v>18</v>
      </c>
      <c r="M318" s="130">
        <v>3</v>
      </c>
      <c r="N318" s="130"/>
      <c r="O318" s="130">
        <v>1.46</v>
      </c>
      <c r="P318" s="130">
        <v>1.46</v>
      </c>
      <c r="Q318" s="130"/>
    </row>
    <row r="319" spans="1:17" ht="48" x14ac:dyDescent="0.2">
      <c r="A319" s="122">
        <v>241</v>
      </c>
      <c r="B319" s="125" t="s">
        <v>1681</v>
      </c>
      <c r="C319" s="139" t="s">
        <v>1682</v>
      </c>
      <c r="D319" s="127" t="s">
        <v>106</v>
      </c>
      <c r="E319" s="131">
        <v>1</v>
      </c>
      <c r="F319" s="129" t="s">
        <v>1683</v>
      </c>
      <c r="G319" s="130"/>
      <c r="H319" s="130"/>
      <c r="I319" s="130"/>
      <c r="J319" s="130"/>
      <c r="K319" s="130">
        <v>201</v>
      </c>
      <c r="L319" s="130"/>
      <c r="M319" s="130"/>
      <c r="N319" s="130"/>
      <c r="O319" s="130"/>
      <c r="P319" s="130"/>
      <c r="Q319" s="130"/>
    </row>
    <row r="320" spans="1:17" x14ac:dyDescent="0.2">
      <c r="A320" s="265" t="s">
        <v>1684</v>
      </c>
      <c r="B320" s="218"/>
      <c r="C320" s="218"/>
      <c r="D320" s="218"/>
      <c r="E320" s="218"/>
      <c r="F320" s="218"/>
      <c r="G320" s="218"/>
      <c r="H320" s="218"/>
      <c r="I320" s="218"/>
      <c r="J320" s="218"/>
      <c r="K320" s="132">
        <v>36547</v>
      </c>
      <c r="L320" s="130"/>
      <c r="M320" s="130"/>
      <c r="N320" s="130"/>
      <c r="O320" s="130"/>
      <c r="P320" s="132">
        <v>51.5</v>
      </c>
      <c r="Q320" s="130"/>
    </row>
    <row r="321" spans="1:17" x14ac:dyDescent="0.2">
      <c r="A321" s="266" t="s">
        <v>1685</v>
      </c>
      <c r="B321" s="218"/>
      <c r="C321" s="218"/>
      <c r="D321" s="218"/>
      <c r="E321" s="218"/>
      <c r="F321" s="218"/>
      <c r="G321" s="218"/>
      <c r="H321" s="218"/>
      <c r="I321" s="218"/>
      <c r="J321" s="218"/>
      <c r="K321" s="218"/>
      <c r="L321" s="218"/>
      <c r="M321" s="218"/>
      <c r="N321" s="218"/>
      <c r="O321" s="218"/>
      <c r="P321" s="218"/>
      <c r="Q321" s="218"/>
    </row>
    <row r="322" spans="1:17" ht="36" x14ac:dyDescent="0.2">
      <c r="A322" s="122">
        <v>242</v>
      </c>
      <c r="B322" s="125" t="s">
        <v>1582</v>
      </c>
      <c r="C322" s="139" t="s">
        <v>1583</v>
      </c>
      <c r="D322" s="127" t="s">
        <v>266</v>
      </c>
      <c r="E322" s="131">
        <v>1</v>
      </c>
      <c r="F322" s="129">
        <v>100.35</v>
      </c>
      <c r="G322" s="129">
        <v>78.55</v>
      </c>
      <c r="H322" s="129">
        <v>6.66</v>
      </c>
      <c r="I322" s="129">
        <v>0.18</v>
      </c>
      <c r="J322" s="130"/>
      <c r="K322" s="130">
        <v>100</v>
      </c>
      <c r="L322" s="130">
        <v>79</v>
      </c>
      <c r="M322" s="130">
        <v>7</v>
      </c>
      <c r="N322" s="130"/>
      <c r="O322" s="130">
        <v>6.54</v>
      </c>
      <c r="P322" s="130">
        <v>6.54</v>
      </c>
      <c r="Q322" s="130"/>
    </row>
    <row r="323" spans="1:17" ht="60" x14ac:dyDescent="0.2">
      <c r="A323" s="122">
        <v>243</v>
      </c>
      <c r="B323" s="125" t="s">
        <v>1686</v>
      </c>
      <c r="C323" s="139" t="s">
        <v>1687</v>
      </c>
      <c r="D323" s="127" t="s">
        <v>106</v>
      </c>
      <c r="E323" s="131">
        <v>1</v>
      </c>
      <c r="F323" s="129" t="s">
        <v>1688</v>
      </c>
      <c r="G323" s="130"/>
      <c r="H323" s="130"/>
      <c r="I323" s="130"/>
      <c r="J323" s="130"/>
      <c r="K323" s="130">
        <v>1109</v>
      </c>
      <c r="L323" s="130"/>
      <c r="M323" s="130"/>
      <c r="N323" s="130"/>
      <c r="O323" s="130"/>
      <c r="P323" s="130"/>
      <c r="Q323" s="130"/>
    </row>
    <row r="324" spans="1:17" ht="24" x14ac:dyDescent="0.2">
      <c r="A324" s="122">
        <v>244</v>
      </c>
      <c r="B324" s="125" t="s">
        <v>255</v>
      </c>
      <c r="C324" s="139" t="s">
        <v>256</v>
      </c>
      <c r="D324" s="127" t="s">
        <v>257</v>
      </c>
      <c r="E324" s="128">
        <v>1.4E-2</v>
      </c>
      <c r="F324" s="129">
        <v>77.27</v>
      </c>
      <c r="G324" s="129">
        <v>70.84</v>
      </c>
      <c r="H324" s="129">
        <v>1.0900000000000001</v>
      </c>
      <c r="I324" s="130"/>
      <c r="J324" s="130"/>
      <c r="K324" s="130">
        <v>1</v>
      </c>
      <c r="L324" s="130">
        <v>1</v>
      </c>
      <c r="M324" s="130"/>
      <c r="N324" s="130"/>
      <c r="O324" s="130">
        <v>5.75</v>
      </c>
      <c r="P324" s="130">
        <v>0.08</v>
      </c>
      <c r="Q324" s="130"/>
    </row>
    <row r="325" spans="1:17" ht="48" x14ac:dyDescent="0.2">
      <c r="A325" s="122">
        <v>245</v>
      </c>
      <c r="B325" s="125" t="s">
        <v>1587</v>
      </c>
      <c r="C325" s="139" t="s">
        <v>1689</v>
      </c>
      <c r="D325" s="127" t="s">
        <v>106</v>
      </c>
      <c r="E325" s="131">
        <v>2</v>
      </c>
      <c r="F325" s="129" t="s">
        <v>1690</v>
      </c>
      <c r="G325" s="130"/>
      <c r="H325" s="130"/>
      <c r="I325" s="130"/>
      <c r="J325" s="130"/>
      <c r="K325" s="130">
        <v>142</v>
      </c>
      <c r="L325" s="130"/>
      <c r="M325" s="130"/>
      <c r="N325" s="130"/>
      <c r="O325" s="130"/>
      <c r="P325" s="130"/>
      <c r="Q325" s="130"/>
    </row>
    <row r="326" spans="1:17" ht="33.75" x14ac:dyDescent="0.2">
      <c r="A326" s="122">
        <v>246</v>
      </c>
      <c r="B326" s="125" t="s">
        <v>1531</v>
      </c>
      <c r="C326" s="139" t="s">
        <v>1532</v>
      </c>
      <c r="D326" s="127" t="s">
        <v>259</v>
      </c>
      <c r="E326" s="131">
        <v>1</v>
      </c>
      <c r="F326" s="129">
        <v>17.350000000000001</v>
      </c>
      <c r="G326" s="129">
        <v>13.51</v>
      </c>
      <c r="H326" s="129">
        <v>1.86</v>
      </c>
      <c r="I326" s="130"/>
      <c r="J326" s="130"/>
      <c r="K326" s="130">
        <v>17</v>
      </c>
      <c r="L326" s="130">
        <v>14</v>
      </c>
      <c r="M326" s="130">
        <v>2</v>
      </c>
      <c r="N326" s="130"/>
      <c r="O326" s="130">
        <v>1.07</v>
      </c>
      <c r="P326" s="130">
        <v>1.07</v>
      </c>
      <c r="Q326" s="130"/>
    </row>
    <row r="327" spans="1:17" ht="24" x14ac:dyDescent="0.2">
      <c r="A327" s="133" t="s">
        <v>350</v>
      </c>
      <c r="B327" s="134" t="s">
        <v>1533</v>
      </c>
      <c r="C327" s="135" t="s">
        <v>1534</v>
      </c>
      <c r="D327" s="133" t="s">
        <v>127</v>
      </c>
      <c r="E327" s="136" t="s">
        <v>1670</v>
      </c>
      <c r="F327" s="137">
        <v>227.29</v>
      </c>
      <c r="G327" s="130"/>
      <c r="H327" s="130"/>
      <c r="I327" s="130"/>
      <c r="J327" s="130"/>
      <c r="K327" s="138">
        <v>4.55</v>
      </c>
      <c r="L327" s="130"/>
      <c r="M327" s="130"/>
      <c r="N327" s="130"/>
      <c r="O327" s="130"/>
      <c r="P327" s="130"/>
      <c r="Q327" s="130"/>
    </row>
    <row r="328" spans="1:17" ht="48" x14ac:dyDescent="0.2">
      <c r="A328" s="122">
        <v>247</v>
      </c>
      <c r="B328" s="125" t="s">
        <v>1536</v>
      </c>
      <c r="C328" s="139" t="s">
        <v>1537</v>
      </c>
      <c r="D328" s="127" t="s">
        <v>106</v>
      </c>
      <c r="E328" s="131">
        <v>1</v>
      </c>
      <c r="F328" s="129" t="s">
        <v>1538</v>
      </c>
      <c r="G328" s="130"/>
      <c r="H328" s="130"/>
      <c r="I328" s="130"/>
      <c r="J328" s="130"/>
      <c r="K328" s="130">
        <v>239</v>
      </c>
      <c r="L328" s="130"/>
      <c r="M328" s="130"/>
      <c r="N328" s="130"/>
      <c r="O328" s="130"/>
      <c r="P328" s="130"/>
      <c r="Q328" s="130"/>
    </row>
    <row r="329" spans="1:17" ht="48" x14ac:dyDescent="0.2">
      <c r="A329" s="122">
        <v>248</v>
      </c>
      <c r="B329" s="125" t="s">
        <v>1595</v>
      </c>
      <c r="C329" s="139" t="s">
        <v>1596</v>
      </c>
      <c r="D329" s="127" t="s">
        <v>91</v>
      </c>
      <c r="E329" s="128">
        <v>1.7999999999999999E-2</v>
      </c>
      <c r="F329" s="129">
        <v>3871.72</v>
      </c>
      <c r="G329" s="129">
        <v>1638.31</v>
      </c>
      <c r="H329" s="129">
        <v>145.05000000000001</v>
      </c>
      <c r="I329" s="129">
        <v>4.55</v>
      </c>
      <c r="J329" s="130"/>
      <c r="K329" s="130">
        <v>70</v>
      </c>
      <c r="L329" s="130">
        <v>29</v>
      </c>
      <c r="M329" s="130">
        <v>3</v>
      </c>
      <c r="N329" s="130"/>
      <c r="O329" s="130">
        <v>132.97999999999999</v>
      </c>
      <c r="P329" s="130">
        <v>2.39</v>
      </c>
      <c r="Q329" s="130"/>
    </row>
    <row r="330" spans="1:17" ht="36" x14ac:dyDescent="0.2">
      <c r="A330" s="122">
        <v>249</v>
      </c>
      <c r="B330" s="125" t="s">
        <v>1597</v>
      </c>
      <c r="C330" s="139" t="s">
        <v>1598</v>
      </c>
      <c r="D330" s="127" t="s">
        <v>127</v>
      </c>
      <c r="E330" s="131">
        <v>1.8</v>
      </c>
      <c r="F330" s="129">
        <v>227.17</v>
      </c>
      <c r="G330" s="130"/>
      <c r="H330" s="130"/>
      <c r="I330" s="130"/>
      <c r="J330" s="130"/>
      <c r="K330" s="130">
        <v>409</v>
      </c>
      <c r="L330" s="130"/>
      <c r="M330" s="130"/>
      <c r="N330" s="130"/>
      <c r="O330" s="130"/>
      <c r="P330" s="130"/>
      <c r="Q330" s="130"/>
    </row>
    <row r="331" spans="1:17" ht="24" x14ac:dyDescent="0.2">
      <c r="A331" s="122">
        <v>250</v>
      </c>
      <c r="B331" s="125" t="s">
        <v>1508</v>
      </c>
      <c r="C331" s="139" t="s">
        <v>1509</v>
      </c>
      <c r="D331" s="127" t="s">
        <v>92</v>
      </c>
      <c r="E331" s="128">
        <v>1E-3</v>
      </c>
      <c r="F331" s="129">
        <v>8739.36</v>
      </c>
      <c r="G331" s="130"/>
      <c r="H331" s="130"/>
      <c r="I331" s="130"/>
      <c r="J331" s="130"/>
      <c r="K331" s="130">
        <v>9</v>
      </c>
      <c r="L331" s="130"/>
      <c r="M331" s="130"/>
      <c r="N331" s="130"/>
      <c r="O331" s="130"/>
      <c r="P331" s="130"/>
      <c r="Q331" s="130"/>
    </row>
    <row r="332" spans="1:17" ht="24" x14ac:dyDescent="0.2">
      <c r="A332" s="122">
        <v>251</v>
      </c>
      <c r="B332" s="125" t="s">
        <v>654</v>
      </c>
      <c r="C332" s="139" t="s">
        <v>655</v>
      </c>
      <c r="D332" s="127" t="s">
        <v>257</v>
      </c>
      <c r="E332" s="131">
        <v>1.7</v>
      </c>
      <c r="F332" s="129">
        <v>10.81</v>
      </c>
      <c r="G332" s="129">
        <v>10.81</v>
      </c>
      <c r="H332" s="130"/>
      <c r="I332" s="130"/>
      <c r="J332" s="130"/>
      <c r="K332" s="130">
        <v>18</v>
      </c>
      <c r="L332" s="130">
        <v>18</v>
      </c>
      <c r="M332" s="130"/>
      <c r="N332" s="130"/>
      <c r="O332" s="130">
        <v>0.9</v>
      </c>
      <c r="P332" s="130">
        <v>1.53</v>
      </c>
      <c r="Q332" s="130"/>
    </row>
    <row r="333" spans="1:17" ht="24" x14ac:dyDescent="0.2">
      <c r="A333" s="122">
        <v>252</v>
      </c>
      <c r="B333" s="125" t="s">
        <v>801</v>
      </c>
      <c r="C333" s="139" t="s">
        <v>802</v>
      </c>
      <c r="D333" s="127" t="s">
        <v>257</v>
      </c>
      <c r="E333" s="131">
        <v>1.7</v>
      </c>
      <c r="F333" s="129">
        <v>2.59</v>
      </c>
      <c r="G333" s="129">
        <v>1.2</v>
      </c>
      <c r="H333" s="129">
        <v>1.39</v>
      </c>
      <c r="I333" s="130"/>
      <c r="J333" s="130"/>
      <c r="K333" s="130">
        <v>4</v>
      </c>
      <c r="L333" s="130">
        <v>2</v>
      </c>
      <c r="M333" s="130">
        <v>2</v>
      </c>
      <c r="N333" s="130"/>
      <c r="O333" s="130">
        <v>0.1</v>
      </c>
      <c r="P333" s="130">
        <v>0.17</v>
      </c>
      <c r="Q333" s="130"/>
    </row>
    <row r="334" spans="1:17" ht="24" x14ac:dyDescent="0.2">
      <c r="A334" s="122">
        <v>253</v>
      </c>
      <c r="B334" s="125" t="s">
        <v>656</v>
      </c>
      <c r="C334" s="139" t="s">
        <v>657</v>
      </c>
      <c r="D334" s="127" t="s">
        <v>91</v>
      </c>
      <c r="E334" s="128">
        <v>1.7000000000000001E-2</v>
      </c>
      <c r="F334" s="129">
        <v>353.76</v>
      </c>
      <c r="G334" s="129">
        <v>111.87</v>
      </c>
      <c r="H334" s="129">
        <v>2.97</v>
      </c>
      <c r="I334" s="129">
        <v>0.16</v>
      </c>
      <c r="J334" s="130"/>
      <c r="K334" s="130">
        <v>6</v>
      </c>
      <c r="L334" s="130">
        <v>2</v>
      </c>
      <c r="M334" s="130"/>
      <c r="N334" s="130"/>
      <c r="O334" s="130">
        <v>9.08</v>
      </c>
      <c r="P334" s="130">
        <v>0.15</v>
      </c>
      <c r="Q334" s="130"/>
    </row>
    <row r="335" spans="1:17" ht="57.75" x14ac:dyDescent="0.2">
      <c r="A335" s="122">
        <v>254</v>
      </c>
      <c r="B335" s="125" t="s">
        <v>1599</v>
      </c>
      <c r="C335" s="139" t="s">
        <v>1600</v>
      </c>
      <c r="D335" s="127" t="s">
        <v>91</v>
      </c>
      <c r="E335" s="128">
        <v>1.7000000000000001E-2</v>
      </c>
      <c r="F335" s="129">
        <v>985.04</v>
      </c>
      <c r="G335" s="129">
        <v>535.48</v>
      </c>
      <c r="H335" s="129">
        <v>35.85</v>
      </c>
      <c r="I335" s="130"/>
      <c r="J335" s="130"/>
      <c r="K335" s="130">
        <v>17</v>
      </c>
      <c r="L335" s="130">
        <v>9</v>
      </c>
      <c r="M335" s="130">
        <v>1</v>
      </c>
      <c r="N335" s="130"/>
      <c r="O335" s="130">
        <v>44</v>
      </c>
      <c r="P335" s="130">
        <v>0.75</v>
      </c>
      <c r="Q335" s="130"/>
    </row>
    <row r="336" spans="1:17" ht="24" x14ac:dyDescent="0.2">
      <c r="A336" s="133" t="s">
        <v>350</v>
      </c>
      <c r="B336" s="134" t="s">
        <v>1601</v>
      </c>
      <c r="C336" s="135" t="s">
        <v>1602</v>
      </c>
      <c r="D336" s="133" t="s">
        <v>92</v>
      </c>
      <c r="E336" s="136" t="s">
        <v>1691</v>
      </c>
      <c r="F336" s="137">
        <v>16220</v>
      </c>
      <c r="G336" s="130"/>
      <c r="H336" s="130"/>
      <c r="I336" s="130"/>
      <c r="J336" s="130"/>
      <c r="K336" s="138">
        <v>6.49</v>
      </c>
      <c r="L336" s="130"/>
      <c r="M336" s="130"/>
      <c r="N336" s="130"/>
      <c r="O336" s="130"/>
      <c r="P336" s="130"/>
      <c r="Q336" s="130"/>
    </row>
    <row r="337" spans="1:17" ht="24" x14ac:dyDescent="0.2">
      <c r="A337" s="133" t="s">
        <v>350</v>
      </c>
      <c r="B337" s="134" t="s">
        <v>1604</v>
      </c>
      <c r="C337" s="135" t="s">
        <v>1605</v>
      </c>
      <c r="D337" s="133" t="s">
        <v>1162</v>
      </c>
      <c r="E337" s="136" t="s">
        <v>1692</v>
      </c>
      <c r="F337" s="137">
        <v>17850</v>
      </c>
      <c r="G337" s="130"/>
      <c r="H337" s="130"/>
      <c r="I337" s="130"/>
      <c r="J337" s="130"/>
      <c r="K337" s="138">
        <v>35.700000000000003</v>
      </c>
      <c r="L337" s="130"/>
      <c r="M337" s="130"/>
      <c r="N337" s="130"/>
      <c r="O337" s="130"/>
      <c r="P337" s="130"/>
      <c r="Q337" s="130"/>
    </row>
    <row r="338" spans="1:17" ht="48" x14ac:dyDescent="0.2">
      <c r="A338" s="122">
        <v>255</v>
      </c>
      <c r="B338" s="125" t="s">
        <v>1607</v>
      </c>
      <c r="C338" s="139" t="s">
        <v>1608</v>
      </c>
      <c r="D338" s="127" t="s">
        <v>127</v>
      </c>
      <c r="E338" s="131">
        <v>1.7</v>
      </c>
      <c r="F338" s="129" t="s">
        <v>1609</v>
      </c>
      <c r="G338" s="130"/>
      <c r="H338" s="130"/>
      <c r="I338" s="130"/>
      <c r="J338" s="130"/>
      <c r="K338" s="130">
        <v>84</v>
      </c>
      <c r="L338" s="130"/>
      <c r="M338" s="130"/>
      <c r="N338" s="130"/>
      <c r="O338" s="130"/>
      <c r="P338" s="130"/>
      <c r="Q338" s="130"/>
    </row>
    <row r="339" spans="1:17" ht="24" x14ac:dyDescent="0.2">
      <c r="A339" s="122">
        <v>256</v>
      </c>
      <c r="B339" s="125" t="s">
        <v>267</v>
      </c>
      <c r="C339" s="139" t="s">
        <v>1610</v>
      </c>
      <c r="D339" s="127" t="s">
        <v>157</v>
      </c>
      <c r="E339" s="131">
        <v>1</v>
      </c>
      <c r="F339" s="129">
        <v>11.35</v>
      </c>
      <c r="G339" s="129">
        <v>6.08</v>
      </c>
      <c r="H339" s="129">
        <v>1.8</v>
      </c>
      <c r="I339" s="130"/>
      <c r="J339" s="130"/>
      <c r="K339" s="130">
        <v>11</v>
      </c>
      <c r="L339" s="130">
        <v>6</v>
      </c>
      <c r="M339" s="130">
        <v>2</v>
      </c>
      <c r="N339" s="130"/>
      <c r="O339" s="130">
        <v>0.47</v>
      </c>
      <c r="P339" s="130">
        <v>0.47</v>
      </c>
      <c r="Q339" s="130"/>
    </row>
    <row r="340" spans="1:17" ht="36" x14ac:dyDescent="0.2">
      <c r="A340" s="122">
        <v>257</v>
      </c>
      <c r="B340" s="125" t="s">
        <v>268</v>
      </c>
      <c r="C340" s="139" t="s">
        <v>1611</v>
      </c>
      <c r="D340" s="127" t="s">
        <v>72</v>
      </c>
      <c r="E340" s="131">
        <v>1</v>
      </c>
      <c r="F340" s="129">
        <v>182.16</v>
      </c>
      <c r="G340" s="130"/>
      <c r="H340" s="130"/>
      <c r="I340" s="130"/>
      <c r="J340" s="130"/>
      <c r="K340" s="130">
        <v>182</v>
      </c>
      <c r="L340" s="130"/>
      <c r="M340" s="130"/>
      <c r="N340" s="130"/>
      <c r="O340" s="130"/>
      <c r="P340" s="130"/>
      <c r="Q340" s="130"/>
    </row>
    <row r="341" spans="1:17" x14ac:dyDescent="0.2">
      <c r="A341" s="265" t="s">
        <v>1693</v>
      </c>
      <c r="B341" s="218"/>
      <c r="C341" s="218"/>
      <c r="D341" s="218"/>
      <c r="E341" s="218"/>
      <c r="F341" s="218"/>
      <c r="G341" s="218"/>
      <c r="H341" s="218"/>
      <c r="I341" s="218"/>
      <c r="J341" s="218"/>
      <c r="K341" s="132">
        <v>2785</v>
      </c>
      <c r="L341" s="130"/>
      <c r="M341" s="130"/>
      <c r="N341" s="130"/>
      <c r="O341" s="130"/>
      <c r="P341" s="132">
        <v>13.68</v>
      </c>
      <c r="Q341" s="130"/>
    </row>
    <row r="342" spans="1:17" x14ac:dyDescent="0.2">
      <c r="A342" s="266" t="s">
        <v>1694</v>
      </c>
      <c r="B342" s="218"/>
      <c r="C342" s="218"/>
      <c r="D342" s="218"/>
      <c r="E342" s="218"/>
      <c r="F342" s="218"/>
      <c r="G342" s="218"/>
      <c r="H342" s="218"/>
      <c r="I342" s="218"/>
      <c r="J342" s="218"/>
      <c r="K342" s="218"/>
      <c r="L342" s="218"/>
      <c r="M342" s="218"/>
      <c r="N342" s="218"/>
      <c r="O342" s="218"/>
      <c r="P342" s="218"/>
      <c r="Q342" s="218"/>
    </row>
    <row r="343" spans="1:17" ht="36" x14ac:dyDescent="0.2">
      <c r="A343" s="122">
        <v>258</v>
      </c>
      <c r="B343" s="125" t="s">
        <v>1582</v>
      </c>
      <c r="C343" s="139" t="s">
        <v>1583</v>
      </c>
      <c r="D343" s="127" t="s">
        <v>266</v>
      </c>
      <c r="E343" s="131">
        <v>1</v>
      </c>
      <c r="F343" s="129">
        <v>100.35</v>
      </c>
      <c r="G343" s="129">
        <v>78.55</v>
      </c>
      <c r="H343" s="129">
        <v>6.66</v>
      </c>
      <c r="I343" s="129">
        <v>0.18</v>
      </c>
      <c r="J343" s="130"/>
      <c r="K343" s="130">
        <v>100</v>
      </c>
      <c r="L343" s="130">
        <v>79</v>
      </c>
      <c r="M343" s="130">
        <v>7</v>
      </c>
      <c r="N343" s="130"/>
      <c r="O343" s="130">
        <v>6.54</v>
      </c>
      <c r="P343" s="130">
        <v>6.54</v>
      </c>
      <c r="Q343" s="130"/>
    </row>
    <row r="344" spans="1:17" ht="48" x14ac:dyDescent="0.2">
      <c r="A344" s="122">
        <v>259</v>
      </c>
      <c r="B344" s="125" t="s">
        <v>1584</v>
      </c>
      <c r="C344" s="139" t="s">
        <v>1695</v>
      </c>
      <c r="D344" s="127" t="s">
        <v>106</v>
      </c>
      <c r="E344" s="131">
        <v>1</v>
      </c>
      <c r="F344" s="129" t="s">
        <v>1586</v>
      </c>
      <c r="G344" s="130"/>
      <c r="H344" s="130"/>
      <c r="I344" s="130"/>
      <c r="J344" s="130"/>
      <c r="K344" s="130">
        <v>1118</v>
      </c>
      <c r="L344" s="130"/>
      <c r="M344" s="130"/>
      <c r="N344" s="130"/>
      <c r="O344" s="130"/>
      <c r="P344" s="130"/>
      <c r="Q344" s="130"/>
    </row>
    <row r="345" spans="1:17" ht="24" x14ac:dyDescent="0.2">
      <c r="A345" s="122">
        <v>260</v>
      </c>
      <c r="B345" s="125" t="s">
        <v>255</v>
      </c>
      <c r="C345" s="139" t="s">
        <v>256</v>
      </c>
      <c r="D345" s="127" t="s">
        <v>257</v>
      </c>
      <c r="E345" s="128">
        <v>0.02</v>
      </c>
      <c r="F345" s="129">
        <v>77.27</v>
      </c>
      <c r="G345" s="129">
        <v>70.84</v>
      </c>
      <c r="H345" s="129">
        <v>1.0900000000000001</v>
      </c>
      <c r="I345" s="130"/>
      <c r="J345" s="130"/>
      <c r="K345" s="130">
        <v>2</v>
      </c>
      <c r="L345" s="130">
        <v>1</v>
      </c>
      <c r="M345" s="130"/>
      <c r="N345" s="130"/>
      <c r="O345" s="130">
        <v>5.75</v>
      </c>
      <c r="P345" s="130">
        <v>0.12</v>
      </c>
      <c r="Q345" s="130"/>
    </row>
    <row r="346" spans="1:17" ht="48" x14ac:dyDescent="0.2">
      <c r="A346" s="122">
        <v>261</v>
      </c>
      <c r="B346" s="125" t="s">
        <v>1587</v>
      </c>
      <c r="C346" s="139" t="s">
        <v>1588</v>
      </c>
      <c r="D346" s="127" t="s">
        <v>106</v>
      </c>
      <c r="E346" s="131">
        <v>2</v>
      </c>
      <c r="F346" s="129" t="s">
        <v>1589</v>
      </c>
      <c r="G346" s="130"/>
      <c r="H346" s="130"/>
      <c r="I346" s="130"/>
      <c r="J346" s="130"/>
      <c r="K346" s="130">
        <v>144</v>
      </c>
      <c r="L346" s="130"/>
      <c r="M346" s="130"/>
      <c r="N346" s="130"/>
      <c r="O346" s="130"/>
      <c r="P346" s="130"/>
      <c r="Q346" s="130"/>
    </row>
    <row r="347" spans="1:17" ht="36" x14ac:dyDescent="0.2">
      <c r="A347" s="122">
        <v>262</v>
      </c>
      <c r="B347" s="125" t="s">
        <v>1574</v>
      </c>
      <c r="C347" s="139" t="s">
        <v>1575</v>
      </c>
      <c r="D347" s="127" t="s">
        <v>261</v>
      </c>
      <c r="E347" s="131">
        <v>1</v>
      </c>
      <c r="F347" s="129">
        <v>404.13</v>
      </c>
      <c r="G347" s="129">
        <v>51.38</v>
      </c>
      <c r="H347" s="129">
        <v>3.98</v>
      </c>
      <c r="I347" s="130"/>
      <c r="J347" s="130"/>
      <c r="K347" s="130">
        <v>404</v>
      </c>
      <c r="L347" s="130">
        <v>51</v>
      </c>
      <c r="M347" s="130">
        <v>4</v>
      </c>
      <c r="N347" s="130"/>
      <c r="O347" s="130">
        <v>4.0199999999999996</v>
      </c>
      <c r="P347" s="130">
        <v>4.0199999999999996</v>
      </c>
      <c r="Q347" s="130"/>
    </row>
    <row r="348" spans="1:17" ht="48" x14ac:dyDescent="0.2">
      <c r="A348" s="122">
        <v>263</v>
      </c>
      <c r="B348" s="125" t="s">
        <v>1491</v>
      </c>
      <c r="C348" s="139" t="s">
        <v>1696</v>
      </c>
      <c r="D348" s="127" t="s">
        <v>106</v>
      </c>
      <c r="E348" s="131">
        <v>1</v>
      </c>
      <c r="F348" s="129" t="s">
        <v>1591</v>
      </c>
      <c r="G348" s="130"/>
      <c r="H348" s="130"/>
      <c r="I348" s="130"/>
      <c r="J348" s="130"/>
      <c r="K348" s="130">
        <v>1907</v>
      </c>
      <c r="L348" s="130"/>
      <c r="M348" s="130"/>
      <c r="N348" s="130"/>
      <c r="O348" s="130"/>
      <c r="P348" s="130"/>
      <c r="Q348" s="130"/>
    </row>
    <row r="349" spans="1:17" ht="48" x14ac:dyDescent="0.2">
      <c r="A349" s="122">
        <v>264</v>
      </c>
      <c r="B349" s="125" t="s">
        <v>1494</v>
      </c>
      <c r="C349" s="139" t="s">
        <v>1648</v>
      </c>
      <c r="D349" s="127" t="s">
        <v>106</v>
      </c>
      <c r="E349" s="131">
        <v>1</v>
      </c>
      <c r="F349" s="129" t="s">
        <v>1593</v>
      </c>
      <c r="G349" s="130"/>
      <c r="H349" s="130"/>
      <c r="I349" s="130"/>
      <c r="J349" s="130"/>
      <c r="K349" s="130">
        <v>19</v>
      </c>
      <c r="L349" s="130"/>
      <c r="M349" s="130"/>
      <c r="N349" s="130"/>
      <c r="O349" s="130"/>
      <c r="P349" s="130"/>
      <c r="Q349" s="130"/>
    </row>
    <row r="350" spans="1:17" ht="48" x14ac:dyDescent="0.2">
      <c r="A350" s="122">
        <v>265</v>
      </c>
      <c r="B350" s="125" t="s">
        <v>1494</v>
      </c>
      <c r="C350" s="139" t="s">
        <v>1495</v>
      </c>
      <c r="D350" s="127" t="s">
        <v>106</v>
      </c>
      <c r="E350" s="131">
        <v>1</v>
      </c>
      <c r="F350" s="129" t="s">
        <v>1496</v>
      </c>
      <c r="G350" s="130"/>
      <c r="H350" s="130"/>
      <c r="I350" s="130"/>
      <c r="J350" s="130"/>
      <c r="K350" s="130">
        <v>22</v>
      </c>
      <c r="L350" s="130"/>
      <c r="M350" s="130"/>
      <c r="N350" s="130"/>
      <c r="O350" s="130"/>
      <c r="P350" s="130"/>
      <c r="Q350" s="130"/>
    </row>
    <row r="351" spans="1:17" ht="36" x14ac:dyDescent="0.2">
      <c r="A351" s="122">
        <v>266</v>
      </c>
      <c r="B351" s="125" t="s">
        <v>1499</v>
      </c>
      <c r="C351" s="139" t="s">
        <v>1500</v>
      </c>
      <c r="D351" s="127" t="s">
        <v>91</v>
      </c>
      <c r="E351" s="128">
        <v>1.0999999999999999E-2</v>
      </c>
      <c r="F351" s="129">
        <v>2810.67</v>
      </c>
      <c r="G351" s="129">
        <v>2068.04</v>
      </c>
      <c r="H351" s="129">
        <v>170.31</v>
      </c>
      <c r="I351" s="129">
        <v>9.4600000000000009</v>
      </c>
      <c r="J351" s="130"/>
      <c r="K351" s="130">
        <v>31</v>
      </c>
      <c r="L351" s="130">
        <v>23</v>
      </c>
      <c r="M351" s="130">
        <v>2</v>
      </c>
      <c r="N351" s="130"/>
      <c r="O351" s="130">
        <v>167.86</v>
      </c>
      <c r="P351" s="130">
        <v>1.85</v>
      </c>
      <c r="Q351" s="130"/>
    </row>
    <row r="352" spans="1:17" ht="24" x14ac:dyDescent="0.2">
      <c r="A352" s="122">
        <v>267</v>
      </c>
      <c r="B352" s="125" t="s">
        <v>1501</v>
      </c>
      <c r="C352" s="139" t="s">
        <v>1502</v>
      </c>
      <c r="D352" s="127" t="s">
        <v>127</v>
      </c>
      <c r="E352" s="131">
        <v>1.1000000000000001</v>
      </c>
      <c r="F352" s="129">
        <v>262.10000000000002</v>
      </c>
      <c r="G352" s="130"/>
      <c r="H352" s="130"/>
      <c r="I352" s="130"/>
      <c r="J352" s="130"/>
      <c r="K352" s="130">
        <v>288</v>
      </c>
      <c r="L352" s="130"/>
      <c r="M352" s="130"/>
      <c r="N352" s="130"/>
      <c r="O352" s="130"/>
      <c r="P352" s="130"/>
      <c r="Q352" s="130"/>
    </row>
    <row r="353" spans="1:17" ht="48" x14ac:dyDescent="0.2">
      <c r="A353" s="122">
        <v>268</v>
      </c>
      <c r="B353" s="125" t="s">
        <v>1595</v>
      </c>
      <c r="C353" s="139" t="s">
        <v>1596</v>
      </c>
      <c r="D353" s="127" t="s">
        <v>91</v>
      </c>
      <c r="E353" s="128">
        <v>2.7E-2</v>
      </c>
      <c r="F353" s="129">
        <v>3871.72</v>
      </c>
      <c r="G353" s="129">
        <v>1638.31</v>
      </c>
      <c r="H353" s="129">
        <v>145.05000000000001</v>
      </c>
      <c r="I353" s="129">
        <v>4.55</v>
      </c>
      <c r="J353" s="130"/>
      <c r="K353" s="130">
        <v>105</v>
      </c>
      <c r="L353" s="130">
        <v>44</v>
      </c>
      <c r="M353" s="130">
        <v>4</v>
      </c>
      <c r="N353" s="130"/>
      <c r="O353" s="130">
        <v>132.97999999999999</v>
      </c>
      <c r="P353" s="130">
        <v>3.59</v>
      </c>
      <c r="Q353" s="130"/>
    </row>
    <row r="354" spans="1:17" ht="36" x14ac:dyDescent="0.2">
      <c r="A354" s="122">
        <v>269</v>
      </c>
      <c r="B354" s="125" t="s">
        <v>1597</v>
      </c>
      <c r="C354" s="139" t="s">
        <v>1598</v>
      </c>
      <c r="D354" s="127" t="s">
        <v>127</v>
      </c>
      <c r="E354" s="131">
        <v>2.7</v>
      </c>
      <c r="F354" s="129">
        <v>227.17</v>
      </c>
      <c r="G354" s="130"/>
      <c r="H354" s="130"/>
      <c r="I354" s="130"/>
      <c r="J354" s="130"/>
      <c r="K354" s="130">
        <v>613</v>
      </c>
      <c r="L354" s="130"/>
      <c r="M354" s="130"/>
      <c r="N354" s="130"/>
      <c r="O354" s="130"/>
      <c r="P354" s="130"/>
      <c r="Q354" s="130"/>
    </row>
    <row r="355" spans="1:17" ht="24" x14ac:dyDescent="0.2">
      <c r="A355" s="122">
        <v>270</v>
      </c>
      <c r="B355" s="125" t="s">
        <v>1508</v>
      </c>
      <c r="C355" s="139" t="s">
        <v>1509</v>
      </c>
      <c r="D355" s="127" t="s">
        <v>92</v>
      </c>
      <c r="E355" s="128">
        <v>2E-3</v>
      </c>
      <c r="F355" s="129">
        <v>8739.36</v>
      </c>
      <c r="G355" s="130"/>
      <c r="H355" s="130"/>
      <c r="I355" s="130"/>
      <c r="J355" s="130"/>
      <c r="K355" s="130">
        <v>17</v>
      </c>
      <c r="L355" s="130"/>
      <c r="M355" s="130"/>
      <c r="N355" s="130"/>
      <c r="O355" s="130"/>
      <c r="P355" s="130"/>
      <c r="Q355" s="130"/>
    </row>
    <row r="356" spans="1:17" ht="24" x14ac:dyDescent="0.2">
      <c r="A356" s="122">
        <v>271</v>
      </c>
      <c r="B356" s="125" t="s">
        <v>654</v>
      </c>
      <c r="C356" s="139" t="s">
        <v>655</v>
      </c>
      <c r="D356" s="127" t="s">
        <v>257</v>
      </c>
      <c r="E356" s="131">
        <v>2.2000000000000002</v>
      </c>
      <c r="F356" s="129">
        <v>10.81</v>
      </c>
      <c r="G356" s="129">
        <v>10.81</v>
      </c>
      <c r="H356" s="130"/>
      <c r="I356" s="130"/>
      <c r="J356" s="130"/>
      <c r="K356" s="130">
        <v>24</v>
      </c>
      <c r="L356" s="130">
        <v>24</v>
      </c>
      <c r="M356" s="130"/>
      <c r="N356" s="130"/>
      <c r="O356" s="130">
        <v>0.9</v>
      </c>
      <c r="P356" s="130">
        <v>1.98</v>
      </c>
      <c r="Q356" s="130"/>
    </row>
    <row r="357" spans="1:17" ht="24" x14ac:dyDescent="0.2">
      <c r="A357" s="122">
        <v>272</v>
      </c>
      <c r="B357" s="125" t="s">
        <v>801</v>
      </c>
      <c r="C357" s="139" t="s">
        <v>802</v>
      </c>
      <c r="D357" s="127" t="s">
        <v>257</v>
      </c>
      <c r="E357" s="131">
        <v>2.2000000000000002</v>
      </c>
      <c r="F357" s="129">
        <v>2.59</v>
      </c>
      <c r="G357" s="129">
        <v>1.2</v>
      </c>
      <c r="H357" s="129">
        <v>1.39</v>
      </c>
      <c r="I357" s="130"/>
      <c r="J357" s="130"/>
      <c r="K357" s="130">
        <v>6</v>
      </c>
      <c r="L357" s="130">
        <v>3</v>
      </c>
      <c r="M357" s="130">
        <v>3</v>
      </c>
      <c r="N357" s="130"/>
      <c r="O357" s="130">
        <v>0.1</v>
      </c>
      <c r="P357" s="130">
        <v>0.22</v>
      </c>
      <c r="Q357" s="130"/>
    </row>
    <row r="358" spans="1:17" ht="24" x14ac:dyDescent="0.2">
      <c r="A358" s="122">
        <v>273</v>
      </c>
      <c r="B358" s="125" t="s">
        <v>656</v>
      </c>
      <c r="C358" s="139" t="s">
        <v>657</v>
      </c>
      <c r="D358" s="127" t="s">
        <v>91</v>
      </c>
      <c r="E358" s="128">
        <v>2.1999999999999999E-2</v>
      </c>
      <c r="F358" s="129">
        <v>353.76</v>
      </c>
      <c r="G358" s="129">
        <v>111.87</v>
      </c>
      <c r="H358" s="129">
        <v>2.97</v>
      </c>
      <c r="I358" s="129">
        <v>0.16</v>
      </c>
      <c r="J358" s="130"/>
      <c r="K358" s="130">
        <v>8</v>
      </c>
      <c r="L358" s="130">
        <v>2</v>
      </c>
      <c r="M358" s="130"/>
      <c r="N358" s="130"/>
      <c r="O358" s="130">
        <v>9.08</v>
      </c>
      <c r="P358" s="130">
        <v>0.2</v>
      </c>
      <c r="Q358" s="130"/>
    </row>
    <row r="359" spans="1:17" ht="57.75" x14ac:dyDescent="0.2">
      <c r="A359" s="122">
        <v>274</v>
      </c>
      <c r="B359" s="125" t="s">
        <v>1599</v>
      </c>
      <c r="C359" s="139" t="s">
        <v>1600</v>
      </c>
      <c r="D359" s="127" t="s">
        <v>91</v>
      </c>
      <c r="E359" s="128">
        <v>2.1999999999999999E-2</v>
      </c>
      <c r="F359" s="129">
        <v>985.04</v>
      </c>
      <c r="G359" s="129">
        <v>535.48</v>
      </c>
      <c r="H359" s="129">
        <v>35.85</v>
      </c>
      <c r="I359" s="130"/>
      <c r="J359" s="130"/>
      <c r="K359" s="130">
        <v>22</v>
      </c>
      <c r="L359" s="130">
        <v>12</v>
      </c>
      <c r="M359" s="130">
        <v>1</v>
      </c>
      <c r="N359" s="130"/>
      <c r="O359" s="130">
        <v>44</v>
      </c>
      <c r="P359" s="130">
        <v>0.97</v>
      </c>
      <c r="Q359" s="130"/>
    </row>
    <row r="360" spans="1:17" ht="24" x14ac:dyDescent="0.2">
      <c r="A360" s="133" t="s">
        <v>350</v>
      </c>
      <c r="B360" s="134" t="s">
        <v>1601</v>
      </c>
      <c r="C360" s="135" t="s">
        <v>1602</v>
      </c>
      <c r="D360" s="133" t="s">
        <v>92</v>
      </c>
      <c r="E360" s="136" t="s">
        <v>1603</v>
      </c>
      <c r="F360" s="137">
        <v>16220</v>
      </c>
      <c r="G360" s="130"/>
      <c r="H360" s="130"/>
      <c r="I360" s="130"/>
      <c r="J360" s="130"/>
      <c r="K360" s="138">
        <v>8.11</v>
      </c>
      <c r="L360" s="130"/>
      <c r="M360" s="130"/>
      <c r="N360" s="130"/>
      <c r="O360" s="130"/>
      <c r="P360" s="130"/>
      <c r="Q360" s="130"/>
    </row>
    <row r="361" spans="1:17" ht="24" x14ac:dyDescent="0.2">
      <c r="A361" s="133" t="s">
        <v>350</v>
      </c>
      <c r="B361" s="134" t="s">
        <v>1604</v>
      </c>
      <c r="C361" s="135" t="s">
        <v>1605</v>
      </c>
      <c r="D361" s="133" t="s">
        <v>1162</v>
      </c>
      <c r="E361" s="136" t="s">
        <v>1606</v>
      </c>
      <c r="F361" s="137">
        <v>17850</v>
      </c>
      <c r="G361" s="130"/>
      <c r="H361" s="130"/>
      <c r="I361" s="130"/>
      <c r="J361" s="130"/>
      <c r="K361" s="138">
        <v>46.41</v>
      </c>
      <c r="L361" s="130"/>
      <c r="M361" s="130"/>
      <c r="N361" s="130"/>
      <c r="O361" s="130"/>
      <c r="P361" s="130"/>
      <c r="Q361" s="130"/>
    </row>
    <row r="362" spans="1:17" ht="48" x14ac:dyDescent="0.2">
      <c r="A362" s="122">
        <v>275</v>
      </c>
      <c r="B362" s="125" t="s">
        <v>1607</v>
      </c>
      <c r="C362" s="139" t="s">
        <v>1697</v>
      </c>
      <c r="D362" s="127" t="s">
        <v>127</v>
      </c>
      <c r="E362" s="131">
        <v>2.2000000000000002</v>
      </c>
      <c r="F362" s="129" t="s">
        <v>1609</v>
      </c>
      <c r="G362" s="130"/>
      <c r="H362" s="130"/>
      <c r="I362" s="130"/>
      <c r="J362" s="130"/>
      <c r="K362" s="130">
        <v>108</v>
      </c>
      <c r="L362" s="130"/>
      <c r="M362" s="130"/>
      <c r="N362" s="130"/>
      <c r="O362" s="130"/>
      <c r="P362" s="130"/>
      <c r="Q362" s="130"/>
    </row>
    <row r="363" spans="1:17" ht="36" x14ac:dyDescent="0.2">
      <c r="A363" s="122">
        <v>276</v>
      </c>
      <c r="B363" s="125" t="s">
        <v>1522</v>
      </c>
      <c r="C363" s="139" t="s">
        <v>1523</v>
      </c>
      <c r="D363" s="127" t="s">
        <v>72</v>
      </c>
      <c r="E363" s="131">
        <v>2</v>
      </c>
      <c r="F363" s="129">
        <v>6.5</v>
      </c>
      <c r="G363" s="130"/>
      <c r="H363" s="130"/>
      <c r="I363" s="130"/>
      <c r="J363" s="130"/>
      <c r="K363" s="130">
        <v>13</v>
      </c>
      <c r="L363" s="130"/>
      <c r="M363" s="130"/>
      <c r="N363" s="130"/>
      <c r="O363" s="130"/>
      <c r="P363" s="130"/>
      <c r="Q363" s="130"/>
    </row>
    <row r="364" spans="1:17" ht="24" x14ac:dyDescent="0.2">
      <c r="A364" s="122">
        <v>277</v>
      </c>
      <c r="B364" s="125" t="s">
        <v>267</v>
      </c>
      <c r="C364" s="139" t="s">
        <v>1610</v>
      </c>
      <c r="D364" s="127" t="s">
        <v>157</v>
      </c>
      <c r="E364" s="131">
        <v>1</v>
      </c>
      <c r="F364" s="129">
        <v>11.35</v>
      </c>
      <c r="G364" s="129">
        <v>6.08</v>
      </c>
      <c r="H364" s="129">
        <v>1.8</v>
      </c>
      <c r="I364" s="130"/>
      <c r="J364" s="130"/>
      <c r="K364" s="130">
        <v>11</v>
      </c>
      <c r="L364" s="130">
        <v>6</v>
      </c>
      <c r="M364" s="130">
        <v>2</v>
      </c>
      <c r="N364" s="130"/>
      <c r="O364" s="130">
        <v>0.47</v>
      </c>
      <c r="P364" s="130">
        <v>0.47</v>
      </c>
      <c r="Q364" s="130"/>
    </row>
    <row r="365" spans="1:17" ht="36" x14ac:dyDescent="0.2">
      <c r="A365" s="122">
        <v>278</v>
      </c>
      <c r="B365" s="125" t="s">
        <v>268</v>
      </c>
      <c r="C365" s="139" t="s">
        <v>1611</v>
      </c>
      <c r="D365" s="127" t="s">
        <v>72</v>
      </c>
      <c r="E365" s="131">
        <v>1</v>
      </c>
      <c r="F365" s="129">
        <v>182.16</v>
      </c>
      <c r="G365" s="130"/>
      <c r="H365" s="130"/>
      <c r="I365" s="130"/>
      <c r="J365" s="130"/>
      <c r="K365" s="130">
        <v>182</v>
      </c>
      <c r="L365" s="130"/>
      <c r="M365" s="130"/>
      <c r="N365" s="130"/>
      <c r="O365" s="130"/>
      <c r="P365" s="130"/>
      <c r="Q365" s="130"/>
    </row>
    <row r="366" spans="1:17" x14ac:dyDescent="0.2">
      <c r="A366" s="265" t="s">
        <v>1698</v>
      </c>
      <c r="B366" s="218"/>
      <c r="C366" s="218"/>
      <c r="D366" s="218"/>
      <c r="E366" s="218"/>
      <c r="F366" s="218"/>
      <c r="G366" s="218"/>
      <c r="H366" s="218"/>
      <c r="I366" s="218"/>
      <c r="J366" s="218"/>
      <c r="K366" s="132">
        <v>5710</v>
      </c>
      <c r="L366" s="130"/>
      <c r="M366" s="130"/>
      <c r="N366" s="130"/>
      <c r="O366" s="130"/>
      <c r="P366" s="132">
        <v>20.79</v>
      </c>
      <c r="Q366" s="130"/>
    </row>
    <row r="367" spans="1:17" x14ac:dyDescent="0.2">
      <c r="A367" s="266" t="s">
        <v>1699</v>
      </c>
      <c r="B367" s="218"/>
      <c r="C367" s="218"/>
      <c r="D367" s="218"/>
      <c r="E367" s="218"/>
      <c r="F367" s="218"/>
      <c r="G367" s="218"/>
      <c r="H367" s="218"/>
      <c r="I367" s="218"/>
      <c r="J367" s="218"/>
      <c r="K367" s="218"/>
      <c r="L367" s="218"/>
      <c r="M367" s="218"/>
      <c r="N367" s="218"/>
      <c r="O367" s="218"/>
      <c r="P367" s="218"/>
      <c r="Q367" s="218"/>
    </row>
    <row r="368" spans="1:17" ht="36" x14ac:dyDescent="0.2">
      <c r="A368" s="122">
        <v>279</v>
      </c>
      <c r="B368" s="125" t="s">
        <v>1582</v>
      </c>
      <c r="C368" s="139" t="s">
        <v>1583</v>
      </c>
      <c r="D368" s="127" t="s">
        <v>266</v>
      </c>
      <c r="E368" s="131">
        <v>1</v>
      </c>
      <c r="F368" s="129">
        <v>100.35</v>
      </c>
      <c r="G368" s="129">
        <v>78.55</v>
      </c>
      <c r="H368" s="129">
        <v>6.66</v>
      </c>
      <c r="I368" s="129">
        <v>0.18</v>
      </c>
      <c r="J368" s="130"/>
      <c r="K368" s="130">
        <v>100</v>
      </c>
      <c r="L368" s="130">
        <v>79</v>
      </c>
      <c r="M368" s="130">
        <v>7</v>
      </c>
      <c r="N368" s="130"/>
      <c r="O368" s="130">
        <v>6.54</v>
      </c>
      <c r="P368" s="130">
        <v>6.54</v>
      </c>
      <c r="Q368" s="130"/>
    </row>
    <row r="369" spans="1:17" ht="48" x14ac:dyDescent="0.2">
      <c r="A369" s="122">
        <v>280</v>
      </c>
      <c r="B369" s="125" t="s">
        <v>1584</v>
      </c>
      <c r="C369" s="139" t="s">
        <v>1700</v>
      </c>
      <c r="D369" s="127" t="s">
        <v>106</v>
      </c>
      <c r="E369" s="131">
        <v>1</v>
      </c>
      <c r="F369" s="129" t="s">
        <v>1630</v>
      </c>
      <c r="G369" s="130"/>
      <c r="H369" s="130"/>
      <c r="I369" s="130"/>
      <c r="J369" s="130"/>
      <c r="K369" s="130">
        <v>5944</v>
      </c>
      <c r="L369" s="130"/>
      <c r="M369" s="130"/>
      <c r="N369" s="130"/>
      <c r="O369" s="130"/>
      <c r="P369" s="130"/>
      <c r="Q369" s="130"/>
    </row>
    <row r="370" spans="1:17" ht="24" x14ac:dyDescent="0.2">
      <c r="A370" s="122">
        <v>281</v>
      </c>
      <c r="B370" s="125" t="s">
        <v>255</v>
      </c>
      <c r="C370" s="139" t="s">
        <v>256</v>
      </c>
      <c r="D370" s="127" t="s">
        <v>257</v>
      </c>
      <c r="E370" s="128">
        <v>0.04</v>
      </c>
      <c r="F370" s="129">
        <v>77.27</v>
      </c>
      <c r="G370" s="129">
        <v>70.84</v>
      </c>
      <c r="H370" s="129">
        <v>1.0900000000000001</v>
      </c>
      <c r="I370" s="130"/>
      <c r="J370" s="130"/>
      <c r="K370" s="130">
        <v>3</v>
      </c>
      <c r="L370" s="130">
        <v>3</v>
      </c>
      <c r="M370" s="130"/>
      <c r="N370" s="130"/>
      <c r="O370" s="130">
        <v>5.75</v>
      </c>
      <c r="P370" s="130">
        <v>0.23</v>
      </c>
      <c r="Q370" s="130"/>
    </row>
    <row r="371" spans="1:17" ht="48" x14ac:dyDescent="0.2">
      <c r="A371" s="122">
        <v>282</v>
      </c>
      <c r="B371" s="125" t="s">
        <v>1587</v>
      </c>
      <c r="C371" s="139" t="s">
        <v>1631</v>
      </c>
      <c r="D371" s="127" t="s">
        <v>106</v>
      </c>
      <c r="E371" s="131">
        <v>2</v>
      </c>
      <c r="F371" s="129" t="s">
        <v>1632</v>
      </c>
      <c r="G371" s="130"/>
      <c r="H371" s="130"/>
      <c r="I371" s="130"/>
      <c r="J371" s="130"/>
      <c r="K371" s="130">
        <v>165</v>
      </c>
      <c r="L371" s="130"/>
      <c r="M371" s="130"/>
      <c r="N371" s="130"/>
      <c r="O371" s="130"/>
      <c r="P371" s="130"/>
      <c r="Q371" s="130"/>
    </row>
    <row r="372" spans="1:17" ht="24" x14ac:dyDescent="0.2">
      <c r="A372" s="122">
        <v>283</v>
      </c>
      <c r="B372" s="125" t="s">
        <v>269</v>
      </c>
      <c r="C372" s="139" t="s">
        <v>270</v>
      </c>
      <c r="D372" s="127" t="s">
        <v>261</v>
      </c>
      <c r="E372" s="131">
        <v>1</v>
      </c>
      <c r="F372" s="129">
        <v>24.14</v>
      </c>
      <c r="G372" s="129">
        <v>12.85</v>
      </c>
      <c r="H372" s="129">
        <v>1.84</v>
      </c>
      <c r="I372" s="130"/>
      <c r="J372" s="130"/>
      <c r="K372" s="130">
        <v>24</v>
      </c>
      <c r="L372" s="130">
        <v>13</v>
      </c>
      <c r="M372" s="130">
        <v>2</v>
      </c>
      <c r="N372" s="130"/>
      <c r="O372" s="130">
        <v>1.03</v>
      </c>
      <c r="P372" s="130">
        <v>1.03</v>
      </c>
      <c r="Q372" s="130"/>
    </row>
    <row r="373" spans="1:17" ht="48" x14ac:dyDescent="0.2">
      <c r="A373" s="122">
        <v>284</v>
      </c>
      <c r="B373" s="125" t="s">
        <v>1617</v>
      </c>
      <c r="C373" s="139" t="s">
        <v>1633</v>
      </c>
      <c r="D373" s="127" t="s">
        <v>106</v>
      </c>
      <c r="E373" s="131">
        <v>1</v>
      </c>
      <c r="F373" s="129" t="s">
        <v>1634</v>
      </c>
      <c r="G373" s="130"/>
      <c r="H373" s="130"/>
      <c r="I373" s="130"/>
      <c r="J373" s="130"/>
      <c r="K373" s="130">
        <v>134</v>
      </c>
      <c r="L373" s="130"/>
      <c r="M373" s="130"/>
      <c r="N373" s="130"/>
      <c r="O373" s="130"/>
      <c r="P373" s="130"/>
      <c r="Q373" s="130"/>
    </row>
    <row r="374" spans="1:17" ht="48" x14ac:dyDescent="0.2">
      <c r="A374" s="122">
        <v>285</v>
      </c>
      <c r="B374" s="125" t="s">
        <v>1494</v>
      </c>
      <c r="C374" s="139" t="s">
        <v>1701</v>
      </c>
      <c r="D374" s="127" t="s">
        <v>106</v>
      </c>
      <c r="E374" s="131">
        <v>2</v>
      </c>
      <c r="F374" s="129" t="s">
        <v>1496</v>
      </c>
      <c r="G374" s="130"/>
      <c r="H374" s="130"/>
      <c r="I374" s="130"/>
      <c r="J374" s="130"/>
      <c r="K374" s="130">
        <v>44</v>
      </c>
      <c r="L374" s="130"/>
      <c r="M374" s="130"/>
      <c r="N374" s="130"/>
      <c r="O374" s="130"/>
      <c r="P374" s="130"/>
      <c r="Q374" s="130"/>
    </row>
    <row r="375" spans="1:17" ht="36" x14ac:dyDescent="0.2">
      <c r="A375" s="122">
        <v>286</v>
      </c>
      <c r="B375" s="125" t="s">
        <v>1499</v>
      </c>
      <c r="C375" s="139" t="s">
        <v>1500</v>
      </c>
      <c r="D375" s="127" t="s">
        <v>91</v>
      </c>
      <c r="E375" s="128">
        <v>1.2E-2</v>
      </c>
      <c r="F375" s="129">
        <v>2810.67</v>
      </c>
      <c r="G375" s="129">
        <v>2068.04</v>
      </c>
      <c r="H375" s="129">
        <v>170.31</v>
      </c>
      <c r="I375" s="129">
        <v>9.4600000000000009</v>
      </c>
      <c r="J375" s="130"/>
      <c r="K375" s="130">
        <v>34</v>
      </c>
      <c r="L375" s="130">
        <v>25</v>
      </c>
      <c r="M375" s="130">
        <v>2</v>
      </c>
      <c r="N375" s="130"/>
      <c r="O375" s="130">
        <v>167.86</v>
      </c>
      <c r="P375" s="130">
        <v>2.0099999999999998</v>
      </c>
      <c r="Q375" s="130"/>
    </row>
    <row r="376" spans="1:17" ht="24" x14ac:dyDescent="0.2">
      <c r="A376" s="122">
        <v>287</v>
      </c>
      <c r="B376" s="125" t="s">
        <v>1501</v>
      </c>
      <c r="C376" s="139" t="s">
        <v>1502</v>
      </c>
      <c r="D376" s="127" t="s">
        <v>127</v>
      </c>
      <c r="E376" s="131">
        <v>1.2</v>
      </c>
      <c r="F376" s="129">
        <v>262.10000000000002</v>
      </c>
      <c r="G376" s="130"/>
      <c r="H376" s="130"/>
      <c r="I376" s="130"/>
      <c r="J376" s="130"/>
      <c r="K376" s="130">
        <v>315</v>
      </c>
      <c r="L376" s="130"/>
      <c r="M376" s="130"/>
      <c r="N376" s="130"/>
      <c r="O376" s="130"/>
      <c r="P376" s="130"/>
      <c r="Q376" s="130"/>
    </row>
    <row r="377" spans="1:17" ht="24" x14ac:dyDescent="0.2">
      <c r="A377" s="122">
        <v>288</v>
      </c>
      <c r="B377" s="125" t="s">
        <v>1621</v>
      </c>
      <c r="C377" s="139" t="s">
        <v>1622</v>
      </c>
      <c r="D377" s="127" t="s">
        <v>73</v>
      </c>
      <c r="E377" s="131">
        <v>1</v>
      </c>
      <c r="F377" s="129">
        <v>21.17</v>
      </c>
      <c r="G377" s="129">
        <v>13.6</v>
      </c>
      <c r="H377" s="129">
        <v>1.86</v>
      </c>
      <c r="I377" s="130"/>
      <c r="J377" s="130"/>
      <c r="K377" s="130">
        <v>21</v>
      </c>
      <c r="L377" s="130">
        <v>14</v>
      </c>
      <c r="M377" s="130">
        <v>2</v>
      </c>
      <c r="N377" s="130"/>
      <c r="O377" s="130">
        <v>1.0900000000000001</v>
      </c>
      <c r="P377" s="130">
        <v>1.0900000000000001</v>
      </c>
      <c r="Q377" s="130"/>
    </row>
    <row r="378" spans="1:17" ht="48" x14ac:dyDescent="0.2">
      <c r="A378" s="122">
        <v>289</v>
      </c>
      <c r="B378" s="125" t="s">
        <v>1587</v>
      </c>
      <c r="C378" s="139" t="s">
        <v>1702</v>
      </c>
      <c r="D378" s="127" t="s">
        <v>106</v>
      </c>
      <c r="E378" s="131">
        <v>1</v>
      </c>
      <c r="F378" s="129" t="s">
        <v>1703</v>
      </c>
      <c r="G378" s="130"/>
      <c r="H378" s="130"/>
      <c r="I378" s="130"/>
      <c r="J378" s="130"/>
      <c r="K378" s="130">
        <v>772</v>
      </c>
      <c r="L378" s="130"/>
      <c r="M378" s="130"/>
      <c r="N378" s="130"/>
      <c r="O378" s="130"/>
      <c r="P378" s="130"/>
      <c r="Q378" s="130"/>
    </row>
    <row r="379" spans="1:17" ht="48" x14ac:dyDescent="0.2">
      <c r="A379" s="122">
        <v>290</v>
      </c>
      <c r="B379" s="125" t="s">
        <v>1595</v>
      </c>
      <c r="C379" s="139" t="s">
        <v>1596</v>
      </c>
      <c r="D379" s="127" t="s">
        <v>91</v>
      </c>
      <c r="E379" s="128">
        <v>3.4000000000000002E-2</v>
      </c>
      <c r="F379" s="129">
        <v>3871.72</v>
      </c>
      <c r="G379" s="129">
        <v>1638.31</v>
      </c>
      <c r="H379" s="129">
        <v>145.05000000000001</v>
      </c>
      <c r="I379" s="129">
        <v>4.55</v>
      </c>
      <c r="J379" s="130"/>
      <c r="K379" s="130">
        <v>132</v>
      </c>
      <c r="L379" s="130">
        <v>56</v>
      </c>
      <c r="M379" s="130">
        <v>5</v>
      </c>
      <c r="N379" s="130"/>
      <c r="O379" s="130">
        <v>132.97999999999999</v>
      </c>
      <c r="P379" s="130">
        <v>4.5199999999999996</v>
      </c>
      <c r="Q379" s="130"/>
    </row>
    <row r="380" spans="1:17" ht="36" x14ac:dyDescent="0.2">
      <c r="A380" s="122">
        <v>291</v>
      </c>
      <c r="B380" s="125" t="s">
        <v>1597</v>
      </c>
      <c r="C380" s="139" t="s">
        <v>1598</v>
      </c>
      <c r="D380" s="127" t="s">
        <v>127</v>
      </c>
      <c r="E380" s="131">
        <v>3.4</v>
      </c>
      <c r="F380" s="129">
        <v>227.17</v>
      </c>
      <c r="G380" s="130"/>
      <c r="H380" s="130"/>
      <c r="I380" s="130"/>
      <c r="J380" s="130"/>
      <c r="K380" s="130">
        <v>772</v>
      </c>
      <c r="L380" s="130"/>
      <c r="M380" s="130"/>
      <c r="N380" s="130"/>
      <c r="O380" s="130"/>
      <c r="P380" s="130"/>
      <c r="Q380" s="130"/>
    </row>
    <row r="381" spans="1:17" ht="24" x14ac:dyDescent="0.2">
      <c r="A381" s="122">
        <v>292</v>
      </c>
      <c r="B381" s="125" t="s">
        <v>1508</v>
      </c>
      <c r="C381" s="139" t="s">
        <v>1509</v>
      </c>
      <c r="D381" s="127" t="s">
        <v>92</v>
      </c>
      <c r="E381" s="128">
        <v>3.0000000000000001E-3</v>
      </c>
      <c r="F381" s="129">
        <v>8739.36</v>
      </c>
      <c r="G381" s="130"/>
      <c r="H381" s="130"/>
      <c r="I381" s="130"/>
      <c r="J381" s="130"/>
      <c r="K381" s="130">
        <v>26</v>
      </c>
      <c r="L381" s="130"/>
      <c r="M381" s="130"/>
      <c r="N381" s="130"/>
      <c r="O381" s="130"/>
      <c r="P381" s="130"/>
      <c r="Q381" s="130"/>
    </row>
    <row r="382" spans="1:17" ht="24" x14ac:dyDescent="0.2">
      <c r="A382" s="122">
        <v>293</v>
      </c>
      <c r="B382" s="125" t="s">
        <v>654</v>
      </c>
      <c r="C382" s="139" t="s">
        <v>655</v>
      </c>
      <c r="D382" s="127" t="s">
        <v>257</v>
      </c>
      <c r="E382" s="131">
        <v>2.7</v>
      </c>
      <c r="F382" s="129">
        <v>10.81</v>
      </c>
      <c r="G382" s="129">
        <v>10.81</v>
      </c>
      <c r="H382" s="130"/>
      <c r="I382" s="130"/>
      <c r="J382" s="130"/>
      <c r="K382" s="130">
        <v>29</v>
      </c>
      <c r="L382" s="130">
        <v>29</v>
      </c>
      <c r="M382" s="130"/>
      <c r="N382" s="130"/>
      <c r="O382" s="130">
        <v>0.9</v>
      </c>
      <c r="P382" s="130">
        <v>2.4300000000000002</v>
      </c>
      <c r="Q382" s="130"/>
    </row>
    <row r="383" spans="1:17" ht="24" x14ac:dyDescent="0.2">
      <c r="A383" s="122">
        <v>294</v>
      </c>
      <c r="B383" s="125" t="s">
        <v>801</v>
      </c>
      <c r="C383" s="139" t="s">
        <v>802</v>
      </c>
      <c r="D383" s="127" t="s">
        <v>257</v>
      </c>
      <c r="E383" s="131">
        <v>2.7</v>
      </c>
      <c r="F383" s="129">
        <v>2.59</v>
      </c>
      <c r="G383" s="129">
        <v>1.2</v>
      </c>
      <c r="H383" s="129">
        <v>1.39</v>
      </c>
      <c r="I383" s="130"/>
      <c r="J383" s="130"/>
      <c r="K383" s="130">
        <v>7</v>
      </c>
      <c r="L383" s="130">
        <v>3</v>
      </c>
      <c r="M383" s="130">
        <v>4</v>
      </c>
      <c r="N383" s="130"/>
      <c r="O383" s="130">
        <v>0.1</v>
      </c>
      <c r="P383" s="130">
        <v>0.27</v>
      </c>
      <c r="Q383" s="130"/>
    </row>
    <row r="384" spans="1:17" ht="24" x14ac:dyDescent="0.2">
      <c r="A384" s="122">
        <v>295</v>
      </c>
      <c r="B384" s="125" t="s">
        <v>656</v>
      </c>
      <c r="C384" s="139" t="s">
        <v>657</v>
      </c>
      <c r="D384" s="127" t="s">
        <v>91</v>
      </c>
      <c r="E384" s="128">
        <v>2.7E-2</v>
      </c>
      <c r="F384" s="129">
        <v>353.76</v>
      </c>
      <c r="G384" s="129">
        <v>111.87</v>
      </c>
      <c r="H384" s="129">
        <v>2.97</v>
      </c>
      <c r="I384" s="129">
        <v>0.16</v>
      </c>
      <c r="J384" s="130"/>
      <c r="K384" s="130">
        <v>10</v>
      </c>
      <c r="L384" s="130">
        <v>3</v>
      </c>
      <c r="M384" s="130"/>
      <c r="N384" s="130"/>
      <c r="O384" s="130">
        <v>9.08</v>
      </c>
      <c r="P384" s="130">
        <v>0.25</v>
      </c>
      <c r="Q384" s="130"/>
    </row>
    <row r="385" spans="1:17" ht="57.75" x14ac:dyDescent="0.2">
      <c r="A385" s="122">
        <v>296</v>
      </c>
      <c r="B385" s="125" t="s">
        <v>1599</v>
      </c>
      <c r="C385" s="139" t="s">
        <v>1600</v>
      </c>
      <c r="D385" s="127" t="s">
        <v>91</v>
      </c>
      <c r="E385" s="128">
        <v>2.7E-2</v>
      </c>
      <c r="F385" s="129">
        <v>985.04</v>
      </c>
      <c r="G385" s="129">
        <v>535.48</v>
      </c>
      <c r="H385" s="129">
        <v>35.85</v>
      </c>
      <c r="I385" s="130"/>
      <c r="J385" s="130"/>
      <c r="K385" s="130">
        <v>27</v>
      </c>
      <c r="L385" s="130">
        <v>14</v>
      </c>
      <c r="M385" s="130">
        <v>1</v>
      </c>
      <c r="N385" s="130"/>
      <c r="O385" s="130">
        <v>44</v>
      </c>
      <c r="P385" s="130">
        <v>1.19</v>
      </c>
      <c r="Q385" s="130"/>
    </row>
    <row r="386" spans="1:17" ht="24" x14ac:dyDescent="0.2">
      <c r="A386" s="133" t="s">
        <v>350</v>
      </c>
      <c r="B386" s="134" t="s">
        <v>1601</v>
      </c>
      <c r="C386" s="135" t="s">
        <v>1602</v>
      </c>
      <c r="D386" s="133" t="s">
        <v>92</v>
      </c>
      <c r="E386" s="136" t="s">
        <v>1638</v>
      </c>
      <c r="F386" s="137">
        <v>16220</v>
      </c>
      <c r="G386" s="130"/>
      <c r="H386" s="130"/>
      <c r="I386" s="130"/>
      <c r="J386" s="130"/>
      <c r="K386" s="138">
        <v>9.73</v>
      </c>
      <c r="L386" s="130"/>
      <c r="M386" s="130"/>
      <c r="N386" s="130"/>
      <c r="O386" s="130"/>
      <c r="P386" s="130"/>
      <c r="Q386" s="130"/>
    </row>
    <row r="387" spans="1:17" ht="24" x14ac:dyDescent="0.2">
      <c r="A387" s="133" t="s">
        <v>350</v>
      </c>
      <c r="B387" s="134" t="s">
        <v>1604</v>
      </c>
      <c r="C387" s="135" t="s">
        <v>1605</v>
      </c>
      <c r="D387" s="133" t="s">
        <v>1162</v>
      </c>
      <c r="E387" s="136" t="s">
        <v>1639</v>
      </c>
      <c r="F387" s="137">
        <v>17850</v>
      </c>
      <c r="G387" s="130"/>
      <c r="H387" s="130"/>
      <c r="I387" s="130"/>
      <c r="J387" s="130"/>
      <c r="K387" s="138">
        <v>57.12</v>
      </c>
      <c r="L387" s="130"/>
      <c r="M387" s="130"/>
      <c r="N387" s="130"/>
      <c r="O387" s="130"/>
      <c r="P387" s="130"/>
      <c r="Q387" s="130"/>
    </row>
    <row r="388" spans="1:17" ht="48" x14ac:dyDescent="0.2">
      <c r="A388" s="122">
        <v>297</v>
      </c>
      <c r="B388" s="125" t="s">
        <v>1607</v>
      </c>
      <c r="C388" s="139" t="s">
        <v>1640</v>
      </c>
      <c r="D388" s="127" t="s">
        <v>127</v>
      </c>
      <c r="E388" s="131">
        <v>2.7</v>
      </c>
      <c r="F388" s="129" t="s">
        <v>1609</v>
      </c>
      <c r="G388" s="130"/>
      <c r="H388" s="130"/>
      <c r="I388" s="130"/>
      <c r="J388" s="130"/>
      <c r="K388" s="130">
        <v>133</v>
      </c>
      <c r="L388" s="130"/>
      <c r="M388" s="130"/>
      <c r="N388" s="130"/>
      <c r="O388" s="130"/>
      <c r="P388" s="130"/>
      <c r="Q388" s="130"/>
    </row>
    <row r="389" spans="1:17" ht="33.75" x14ac:dyDescent="0.2">
      <c r="A389" s="122">
        <v>298</v>
      </c>
      <c r="B389" s="125" t="s">
        <v>265</v>
      </c>
      <c r="C389" s="139" t="s">
        <v>1515</v>
      </c>
      <c r="D389" s="127" t="s">
        <v>126</v>
      </c>
      <c r="E389" s="128">
        <v>0.01</v>
      </c>
      <c r="F389" s="129">
        <v>385</v>
      </c>
      <c r="G389" s="129">
        <v>193.73</v>
      </c>
      <c r="H389" s="129">
        <v>56.17</v>
      </c>
      <c r="I389" s="130"/>
      <c r="J389" s="130"/>
      <c r="K389" s="130">
        <v>4</v>
      </c>
      <c r="L389" s="130">
        <v>2</v>
      </c>
      <c r="M389" s="130">
        <v>1</v>
      </c>
      <c r="N389" s="130"/>
      <c r="O389" s="130">
        <v>14.8</v>
      </c>
      <c r="P389" s="130">
        <v>0.15</v>
      </c>
      <c r="Q389" s="130"/>
    </row>
    <row r="390" spans="1:17" ht="36" x14ac:dyDescent="0.2">
      <c r="A390" s="133" t="s">
        <v>350</v>
      </c>
      <c r="B390" s="134" t="s">
        <v>1516</v>
      </c>
      <c r="C390" s="135" t="s">
        <v>1517</v>
      </c>
      <c r="D390" s="133" t="s">
        <v>103</v>
      </c>
      <c r="E390" s="136" t="s">
        <v>1641</v>
      </c>
      <c r="F390" s="137">
        <v>442.14</v>
      </c>
      <c r="G390" s="130"/>
      <c r="H390" s="130"/>
      <c r="I390" s="130"/>
      <c r="J390" s="130"/>
      <c r="K390" s="138">
        <v>5.48</v>
      </c>
      <c r="L390" s="130"/>
      <c r="M390" s="130"/>
      <c r="N390" s="130"/>
      <c r="O390" s="130"/>
      <c r="P390" s="130"/>
      <c r="Q390" s="130"/>
    </row>
    <row r="391" spans="1:17" ht="48" x14ac:dyDescent="0.2">
      <c r="A391" s="122">
        <v>299</v>
      </c>
      <c r="B391" s="125" t="s">
        <v>1519</v>
      </c>
      <c r="C391" s="139" t="s">
        <v>1520</v>
      </c>
      <c r="D391" s="127" t="s">
        <v>127</v>
      </c>
      <c r="E391" s="131">
        <v>0.5</v>
      </c>
      <c r="F391" s="129" t="s">
        <v>1521</v>
      </c>
      <c r="G391" s="130"/>
      <c r="H391" s="130"/>
      <c r="I391" s="130"/>
      <c r="J391" s="130"/>
      <c r="K391" s="130">
        <v>118</v>
      </c>
      <c r="L391" s="130"/>
      <c r="M391" s="130"/>
      <c r="N391" s="130"/>
      <c r="O391" s="130"/>
      <c r="P391" s="130"/>
      <c r="Q391" s="130"/>
    </row>
    <row r="392" spans="1:17" ht="36" x14ac:dyDescent="0.2">
      <c r="A392" s="122">
        <v>300</v>
      </c>
      <c r="B392" s="125" t="s">
        <v>1522</v>
      </c>
      <c r="C392" s="139" t="s">
        <v>1523</v>
      </c>
      <c r="D392" s="127" t="s">
        <v>72</v>
      </c>
      <c r="E392" s="131">
        <v>2</v>
      </c>
      <c r="F392" s="129">
        <v>6.5</v>
      </c>
      <c r="G392" s="130"/>
      <c r="H392" s="130"/>
      <c r="I392" s="130"/>
      <c r="J392" s="130"/>
      <c r="K392" s="130">
        <v>13</v>
      </c>
      <c r="L392" s="130"/>
      <c r="M392" s="130"/>
      <c r="N392" s="130"/>
      <c r="O392" s="130"/>
      <c r="P392" s="130"/>
      <c r="Q392" s="130"/>
    </row>
    <row r="393" spans="1:17" ht="24" x14ac:dyDescent="0.2">
      <c r="A393" s="122">
        <v>301</v>
      </c>
      <c r="B393" s="125" t="s">
        <v>267</v>
      </c>
      <c r="C393" s="139" t="s">
        <v>1610</v>
      </c>
      <c r="D393" s="127" t="s">
        <v>157</v>
      </c>
      <c r="E393" s="131">
        <v>1</v>
      </c>
      <c r="F393" s="129">
        <v>11.35</v>
      </c>
      <c r="G393" s="129">
        <v>6.08</v>
      </c>
      <c r="H393" s="129">
        <v>1.8</v>
      </c>
      <c r="I393" s="130"/>
      <c r="J393" s="130"/>
      <c r="K393" s="130">
        <v>11</v>
      </c>
      <c r="L393" s="130">
        <v>6</v>
      </c>
      <c r="M393" s="130">
        <v>2</v>
      </c>
      <c r="N393" s="130"/>
      <c r="O393" s="130">
        <v>0.47</v>
      </c>
      <c r="P393" s="130">
        <v>0.47</v>
      </c>
      <c r="Q393" s="130"/>
    </row>
    <row r="394" spans="1:17" ht="36" x14ac:dyDescent="0.2">
      <c r="A394" s="122">
        <v>302</v>
      </c>
      <c r="B394" s="125" t="s">
        <v>268</v>
      </c>
      <c r="C394" s="139" t="s">
        <v>1611</v>
      </c>
      <c r="D394" s="127" t="s">
        <v>72</v>
      </c>
      <c r="E394" s="131">
        <v>1</v>
      </c>
      <c r="F394" s="129">
        <v>182.16</v>
      </c>
      <c r="G394" s="130"/>
      <c r="H394" s="130"/>
      <c r="I394" s="130"/>
      <c r="J394" s="130"/>
      <c r="K394" s="130">
        <v>182</v>
      </c>
      <c r="L394" s="130"/>
      <c r="M394" s="130"/>
      <c r="N394" s="130"/>
      <c r="O394" s="130"/>
      <c r="P394" s="130"/>
      <c r="Q394" s="130"/>
    </row>
    <row r="395" spans="1:17" x14ac:dyDescent="0.2">
      <c r="A395" s="265" t="s">
        <v>1704</v>
      </c>
      <c r="B395" s="218"/>
      <c r="C395" s="218"/>
      <c r="D395" s="218"/>
      <c r="E395" s="218"/>
      <c r="F395" s="218"/>
      <c r="G395" s="218"/>
      <c r="H395" s="218"/>
      <c r="I395" s="218"/>
      <c r="J395" s="218"/>
      <c r="K395" s="132">
        <v>9582</v>
      </c>
      <c r="L395" s="130"/>
      <c r="M395" s="130"/>
      <c r="N395" s="130"/>
      <c r="O395" s="130"/>
      <c r="P395" s="132">
        <v>20.97</v>
      </c>
      <c r="Q395" s="130"/>
    </row>
    <row r="396" spans="1:17" x14ac:dyDescent="0.2">
      <c r="A396" s="266" t="s">
        <v>1705</v>
      </c>
      <c r="B396" s="218"/>
      <c r="C396" s="218"/>
      <c r="D396" s="218"/>
      <c r="E396" s="218"/>
      <c r="F396" s="218"/>
      <c r="G396" s="218"/>
      <c r="H396" s="218"/>
      <c r="I396" s="218"/>
      <c r="J396" s="218"/>
      <c r="K396" s="218"/>
      <c r="L396" s="218"/>
      <c r="M396" s="218"/>
      <c r="N396" s="218"/>
      <c r="O396" s="218"/>
      <c r="P396" s="218"/>
      <c r="Q396" s="218"/>
    </row>
    <row r="397" spans="1:17" ht="36" x14ac:dyDescent="0.2">
      <c r="A397" s="122">
        <v>303</v>
      </c>
      <c r="B397" s="125" t="s">
        <v>1582</v>
      </c>
      <c r="C397" s="139" t="s">
        <v>1583</v>
      </c>
      <c r="D397" s="127" t="s">
        <v>266</v>
      </c>
      <c r="E397" s="131">
        <v>1</v>
      </c>
      <c r="F397" s="129">
        <v>100.35</v>
      </c>
      <c r="G397" s="129">
        <v>78.55</v>
      </c>
      <c r="H397" s="129">
        <v>6.66</v>
      </c>
      <c r="I397" s="129">
        <v>0.18</v>
      </c>
      <c r="J397" s="130"/>
      <c r="K397" s="130">
        <v>100</v>
      </c>
      <c r="L397" s="130">
        <v>79</v>
      </c>
      <c r="M397" s="130">
        <v>7</v>
      </c>
      <c r="N397" s="130"/>
      <c r="O397" s="130">
        <v>6.54</v>
      </c>
      <c r="P397" s="130">
        <v>6.54</v>
      </c>
      <c r="Q397" s="130"/>
    </row>
    <row r="398" spans="1:17" ht="48" x14ac:dyDescent="0.2">
      <c r="A398" s="122">
        <v>304</v>
      </c>
      <c r="B398" s="125" t="s">
        <v>1584</v>
      </c>
      <c r="C398" s="139" t="s">
        <v>1695</v>
      </c>
      <c r="D398" s="127" t="s">
        <v>106</v>
      </c>
      <c r="E398" s="131">
        <v>1</v>
      </c>
      <c r="F398" s="129" t="s">
        <v>1586</v>
      </c>
      <c r="G398" s="130"/>
      <c r="H398" s="130"/>
      <c r="I398" s="130"/>
      <c r="J398" s="130"/>
      <c r="K398" s="130">
        <v>1118</v>
      </c>
      <c r="L398" s="130"/>
      <c r="M398" s="130"/>
      <c r="N398" s="130"/>
      <c r="O398" s="130"/>
      <c r="P398" s="130"/>
      <c r="Q398" s="130"/>
    </row>
    <row r="399" spans="1:17" ht="24" x14ac:dyDescent="0.2">
      <c r="A399" s="122">
        <v>305</v>
      </c>
      <c r="B399" s="125" t="s">
        <v>255</v>
      </c>
      <c r="C399" s="139" t="s">
        <v>256</v>
      </c>
      <c r="D399" s="127" t="s">
        <v>257</v>
      </c>
      <c r="E399" s="128">
        <v>0.02</v>
      </c>
      <c r="F399" s="129">
        <v>77.27</v>
      </c>
      <c r="G399" s="129">
        <v>70.84</v>
      </c>
      <c r="H399" s="129">
        <v>1.0900000000000001</v>
      </c>
      <c r="I399" s="130"/>
      <c r="J399" s="130"/>
      <c r="K399" s="130">
        <v>2</v>
      </c>
      <c r="L399" s="130">
        <v>1</v>
      </c>
      <c r="M399" s="130"/>
      <c r="N399" s="130"/>
      <c r="O399" s="130">
        <v>5.75</v>
      </c>
      <c r="P399" s="130">
        <v>0.12</v>
      </c>
      <c r="Q399" s="130"/>
    </row>
    <row r="400" spans="1:17" ht="48" x14ac:dyDescent="0.2">
      <c r="A400" s="122">
        <v>306</v>
      </c>
      <c r="B400" s="125" t="s">
        <v>1587</v>
      </c>
      <c r="C400" s="139" t="s">
        <v>1588</v>
      </c>
      <c r="D400" s="127" t="s">
        <v>106</v>
      </c>
      <c r="E400" s="131">
        <v>2</v>
      </c>
      <c r="F400" s="129" t="s">
        <v>1589</v>
      </c>
      <c r="G400" s="130"/>
      <c r="H400" s="130"/>
      <c r="I400" s="130"/>
      <c r="J400" s="130"/>
      <c r="K400" s="130">
        <v>144</v>
      </c>
      <c r="L400" s="130"/>
      <c r="M400" s="130"/>
      <c r="N400" s="130"/>
      <c r="O400" s="130"/>
      <c r="P400" s="130"/>
      <c r="Q400" s="130"/>
    </row>
    <row r="401" spans="1:17" ht="36" x14ac:dyDescent="0.2">
      <c r="A401" s="122">
        <v>307</v>
      </c>
      <c r="B401" s="125" t="s">
        <v>1574</v>
      </c>
      <c r="C401" s="139" t="s">
        <v>1575</v>
      </c>
      <c r="D401" s="127" t="s">
        <v>261</v>
      </c>
      <c r="E401" s="131">
        <v>1</v>
      </c>
      <c r="F401" s="129">
        <v>404.13</v>
      </c>
      <c r="G401" s="129">
        <v>51.38</v>
      </c>
      <c r="H401" s="129">
        <v>3.98</v>
      </c>
      <c r="I401" s="130"/>
      <c r="J401" s="130"/>
      <c r="K401" s="130">
        <v>404</v>
      </c>
      <c r="L401" s="130">
        <v>51</v>
      </c>
      <c r="M401" s="130">
        <v>4</v>
      </c>
      <c r="N401" s="130"/>
      <c r="O401" s="130">
        <v>4.0199999999999996</v>
      </c>
      <c r="P401" s="130">
        <v>4.0199999999999996</v>
      </c>
      <c r="Q401" s="130"/>
    </row>
    <row r="402" spans="1:17" ht="48" x14ac:dyDescent="0.2">
      <c r="A402" s="122">
        <v>308</v>
      </c>
      <c r="B402" s="125" t="s">
        <v>1491</v>
      </c>
      <c r="C402" s="139" t="s">
        <v>1706</v>
      </c>
      <c r="D402" s="127" t="s">
        <v>106</v>
      </c>
      <c r="E402" s="131">
        <v>1</v>
      </c>
      <c r="F402" s="129" t="s">
        <v>1591</v>
      </c>
      <c r="G402" s="130"/>
      <c r="H402" s="130"/>
      <c r="I402" s="130"/>
      <c r="J402" s="130"/>
      <c r="K402" s="130">
        <v>1907</v>
      </c>
      <c r="L402" s="130"/>
      <c r="M402" s="130"/>
      <c r="N402" s="130"/>
      <c r="O402" s="130"/>
      <c r="P402" s="130"/>
      <c r="Q402" s="130"/>
    </row>
    <row r="403" spans="1:17" ht="48" x14ac:dyDescent="0.2">
      <c r="A403" s="122">
        <v>309</v>
      </c>
      <c r="B403" s="125" t="s">
        <v>1494</v>
      </c>
      <c r="C403" s="139" t="s">
        <v>1707</v>
      </c>
      <c r="D403" s="127" t="s">
        <v>106</v>
      </c>
      <c r="E403" s="131">
        <v>1</v>
      </c>
      <c r="F403" s="129" t="s">
        <v>1496</v>
      </c>
      <c r="G403" s="130"/>
      <c r="H403" s="130"/>
      <c r="I403" s="130"/>
      <c r="J403" s="130"/>
      <c r="K403" s="130">
        <v>22</v>
      </c>
      <c r="L403" s="130"/>
      <c r="M403" s="130"/>
      <c r="N403" s="130"/>
      <c r="O403" s="130"/>
      <c r="P403" s="130"/>
      <c r="Q403" s="130"/>
    </row>
    <row r="404" spans="1:17" ht="36" x14ac:dyDescent="0.2">
      <c r="A404" s="122">
        <v>310</v>
      </c>
      <c r="B404" s="125" t="s">
        <v>1499</v>
      </c>
      <c r="C404" s="139" t="s">
        <v>1500</v>
      </c>
      <c r="D404" s="127" t="s">
        <v>91</v>
      </c>
      <c r="E404" s="128">
        <v>6.0000000000000001E-3</v>
      </c>
      <c r="F404" s="129">
        <v>2810.67</v>
      </c>
      <c r="G404" s="129">
        <v>2068.04</v>
      </c>
      <c r="H404" s="129">
        <v>170.31</v>
      </c>
      <c r="I404" s="129">
        <v>9.4600000000000009</v>
      </c>
      <c r="J404" s="130"/>
      <c r="K404" s="130">
        <v>17</v>
      </c>
      <c r="L404" s="130">
        <v>12</v>
      </c>
      <c r="M404" s="130">
        <v>1</v>
      </c>
      <c r="N404" s="130"/>
      <c r="O404" s="130">
        <v>167.86</v>
      </c>
      <c r="P404" s="130">
        <v>1.01</v>
      </c>
      <c r="Q404" s="130"/>
    </row>
    <row r="405" spans="1:17" ht="24" x14ac:dyDescent="0.2">
      <c r="A405" s="122">
        <v>311</v>
      </c>
      <c r="B405" s="125" t="s">
        <v>1501</v>
      </c>
      <c r="C405" s="139" t="s">
        <v>1502</v>
      </c>
      <c r="D405" s="127" t="s">
        <v>127</v>
      </c>
      <c r="E405" s="131">
        <v>0.6</v>
      </c>
      <c r="F405" s="129">
        <v>262.10000000000002</v>
      </c>
      <c r="G405" s="130"/>
      <c r="H405" s="130"/>
      <c r="I405" s="130"/>
      <c r="J405" s="130"/>
      <c r="K405" s="130">
        <v>157</v>
      </c>
      <c r="L405" s="130"/>
      <c r="M405" s="130"/>
      <c r="N405" s="130"/>
      <c r="O405" s="130"/>
      <c r="P405" s="130"/>
      <c r="Q405" s="130"/>
    </row>
    <row r="406" spans="1:17" ht="48" x14ac:dyDescent="0.2">
      <c r="A406" s="122">
        <v>312</v>
      </c>
      <c r="B406" s="125" t="s">
        <v>1595</v>
      </c>
      <c r="C406" s="139" t="s">
        <v>1596</v>
      </c>
      <c r="D406" s="127" t="s">
        <v>91</v>
      </c>
      <c r="E406" s="128">
        <v>2.5999999999999999E-2</v>
      </c>
      <c r="F406" s="129">
        <v>3871.72</v>
      </c>
      <c r="G406" s="129">
        <v>1638.31</v>
      </c>
      <c r="H406" s="129">
        <v>145.05000000000001</v>
      </c>
      <c r="I406" s="129">
        <v>4.55</v>
      </c>
      <c r="J406" s="130"/>
      <c r="K406" s="130">
        <v>101</v>
      </c>
      <c r="L406" s="130">
        <v>43</v>
      </c>
      <c r="M406" s="130">
        <v>4</v>
      </c>
      <c r="N406" s="130"/>
      <c r="O406" s="130">
        <v>132.97999999999999</v>
      </c>
      <c r="P406" s="130">
        <v>3.46</v>
      </c>
      <c r="Q406" s="130"/>
    </row>
    <row r="407" spans="1:17" ht="36" x14ac:dyDescent="0.2">
      <c r="A407" s="122">
        <v>313</v>
      </c>
      <c r="B407" s="125" t="s">
        <v>1597</v>
      </c>
      <c r="C407" s="139" t="s">
        <v>1598</v>
      </c>
      <c r="D407" s="127" t="s">
        <v>127</v>
      </c>
      <c r="E407" s="131">
        <v>2.6</v>
      </c>
      <c r="F407" s="129">
        <v>227.17</v>
      </c>
      <c r="G407" s="130"/>
      <c r="H407" s="130"/>
      <c r="I407" s="130"/>
      <c r="J407" s="130"/>
      <c r="K407" s="130">
        <v>591</v>
      </c>
      <c r="L407" s="130"/>
      <c r="M407" s="130"/>
      <c r="N407" s="130"/>
      <c r="O407" s="130"/>
      <c r="P407" s="130"/>
      <c r="Q407" s="130"/>
    </row>
    <row r="408" spans="1:17" ht="24" x14ac:dyDescent="0.2">
      <c r="A408" s="122">
        <v>314</v>
      </c>
      <c r="B408" s="125" t="s">
        <v>1508</v>
      </c>
      <c r="C408" s="139" t="s">
        <v>1509</v>
      </c>
      <c r="D408" s="127" t="s">
        <v>92</v>
      </c>
      <c r="E408" s="128">
        <v>2E-3</v>
      </c>
      <c r="F408" s="129">
        <v>8739.36</v>
      </c>
      <c r="G408" s="130"/>
      <c r="H408" s="130"/>
      <c r="I408" s="130"/>
      <c r="J408" s="130"/>
      <c r="K408" s="130">
        <v>17</v>
      </c>
      <c r="L408" s="130"/>
      <c r="M408" s="130"/>
      <c r="N408" s="130"/>
      <c r="O408" s="130"/>
      <c r="P408" s="130"/>
      <c r="Q408" s="130"/>
    </row>
    <row r="409" spans="1:17" ht="24" x14ac:dyDescent="0.2">
      <c r="A409" s="122">
        <v>315</v>
      </c>
      <c r="B409" s="125" t="s">
        <v>654</v>
      </c>
      <c r="C409" s="139" t="s">
        <v>655</v>
      </c>
      <c r="D409" s="127" t="s">
        <v>257</v>
      </c>
      <c r="E409" s="131">
        <v>2.2000000000000002</v>
      </c>
      <c r="F409" s="129">
        <v>10.81</v>
      </c>
      <c r="G409" s="129">
        <v>10.81</v>
      </c>
      <c r="H409" s="130"/>
      <c r="I409" s="130"/>
      <c r="J409" s="130"/>
      <c r="K409" s="130">
        <v>24</v>
      </c>
      <c r="L409" s="130">
        <v>24</v>
      </c>
      <c r="M409" s="130"/>
      <c r="N409" s="130"/>
      <c r="O409" s="130">
        <v>0.9</v>
      </c>
      <c r="P409" s="130">
        <v>1.98</v>
      </c>
      <c r="Q409" s="130"/>
    </row>
    <row r="410" spans="1:17" ht="24" x14ac:dyDescent="0.2">
      <c r="A410" s="122">
        <v>316</v>
      </c>
      <c r="B410" s="125" t="s">
        <v>801</v>
      </c>
      <c r="C410" s="139" t="s">
        <v>802</v>
      </c>
      <c r="D410" s="127" t="s">
        <v>257</v>
      </c>
      <c r="E410" s="131">
        <v>2.2000000000000002</v>
      </c>
      <c r="F410" s="129">
        <v>2.59</v>
      </c>
      <c r="G410" s="129">
        <v>1.2</v>
      </c>
      <c r="H410" s="129">
        <v>1.39</v>
      </c>
      <c r="I410" s="130"/>
      <c r="J410" s="130"/>
      <c r="K410" s="130">
        <v>6</v>
      </c>
      <c r="L410" s="130">
        <v>3</v>
      </c>
      <c r="M410" s="130">
        <v>3</v>
      </c>
      <c r="N410" s="130"/>
      <c r="O410" s="130">
        <v>0.1</v>
      </c>
      <c r="P410" s="130">
        <v>0.22</v>
      </c>
      <c r="Q410" s="130"/>
    </row>
    <row r="411" spans="1:17" ht="24" x14ac:dyDescent="0.2">
      <c r="A411" s="122">
        <v>317</v>
      </c>
      <c r="B411" s="125" t="s">
        <v>656</v>
      </c>
      <c r="C411" s="139" t="s">
        <v>657</v>
      </c>
      <c r="D411" s="127" t="s">
        <v>91</v>
      </c>
      <c r="E411" s="128">
        <v>2.1999999999999999E-2</v>
      </c>
      <c r="F411" s="129">
        <v>353.76</v>
      </c>
      <c r="G411" s="129">
        <v>111.87</v>
      </c>
      <c r="H411" s="129">
        <v>2.97</v>
      </c>
      <c r="I411" s="129">
        <v>0.16</v>
      </c>
      <c r="J411" s="130"/>
      <c r="K411" s="130">
        <v>8</v>
      </c>
      <c r="L411" s="130">
        <v>2</v>
      </c>
      <c r="M411" s="130"/>
      <c r="N411" s="130"/>
      <c r="O411" s="130">
        <v>9.08</v>
      </c>
      <c r="P411" s="130">
        <v>0.2</v>
      </c>
      <c r="Q411" s="130"/>
    </row>
    <row r="412" spans="1:17" ht="57.75" x14ac:dyDescent="0.2">
      <c r="A412" s="122">
        <v>318</v>
      </c>
      <c r="B412" s="125" t="s">
        <v>1599</v>
      </c>
      <c r="C412" s="139" t="s">
        <v>1600</v>
      </c>
      <c r="D412" s="127" t="s">
        <v>91</v>
      </c>
      <c r="E412" s="128">
        <v>2.1999999999999999E-2</v>
      </c>
      <c r="F412" s="129">
        <v>985.04</v>
      </c>
      <c r="G412" s="129">
        <v>535.48</v>
      </c>
      <c r="H412" s="129">
        <v>35.85</v>
      </c>
      <c r="I412" s="130"/>
      <c r="J412" s="130"/>
      <c r="K412" s="130">
        <v>22</v>
      </c>
      <c r="L412" s="130">
        <v>12</v>
      </c>
      <c r="M412" s="130">
        <v>1</v>
      </c>
      <c r="N412" s="130"/>
      <c r="O412" s="130">
        <v>44</v>
      </c>
      <c r="P412" s="130">
        <v>0.97</v>
      </c>
      <c r="Q412" s="130"/>
    </row>
    <row r="413" spans="1:17" ht="24" x14ac:dyDescent="0.2">
      <c r="A413" s="133" t="s">
        <v>350</v>
      </c>
      <c r="B413" s="134" t="s">
        <v>1601</v>
      </c>
      <c r="C413" s="135" t="s">
        <v>1602</v>
      </c>
      <c r="D413" s="133" t="s">
        <v>92</v>
      </c>
      <c r="E413" s="136" t="s">
        <v>1603</v>
      </c>
      <c r="F413" s="137">
        <v>16220</v>
      </c>
      <c r="G413" s="130"/>
      <c r="H413" s="130"/>
      <c r="I413" s="130"/>
      <c r="J413" s="130"/>
      <c r="K413" s="138">
        <v>8.11</v>
      </c>
      <c r="L413" s="130"/>
      <c r="M413" s="130"/>
      <c r="N413" s="130"/>
      <c r="O413" s="130"/>
      <c r="P413" s="130"/>
      <c r="Q413" s="130"/>
    </row>
    <row r="414" spans="1:17" ht="24" x14ac:dyDescent="0.2">
      <c r="A414" s="133" t="s">
        <v>350</v>
      </c>
      <c r="B414" s="134" t="s">
        <v>1604</v>
      </c>
      <c r="C414" s="135" t="s">
        <v>1605</v>
      </c>
      <c r="D414" s="133" t="s">
        <v>1162</v>
      </c>
      <c r="E414" s="136" t="s">
        <v>1606</v>
      </c>
      <c r="F414" s="137">
        <v>17850</v>
      </c>
      <c r="G414" s="130"/>
      <c r="H414" s="130"/>
      <c r="I414" s="130"/>
      <c r="J414" s="130"/>
      <c r="K414" s="138">
        <v>46.41</v>
      </c>
      <c r="L414" s="130"/>
      <c r="M414" s="130"/>
      <c r="N414" s="130"/>
      <c r="O414" s="130"/>
      <c r="P414" s="130"/>
      <c r="Q414" s="130"/>
    </row>
    <row r="415" spans="1:17" ht="48" x14ac:dyDescent="0.2">
      <c r="A415" s="122">
        <v>319</v>
      </c>
      <c r="B415" s="125" t="s">
        <v>1607</v>
      </c>
      <c r="C415" s="139" t="s">
        <v>1697</v>
      </c>
      <c r="D415" s="127" t="s">
        <v>127</v>
      </c>
      <c r="E415" s="131">
        <v>2.2000000000000002</v>
      </c>
      <c r="F415" s="129" t="s">
        <v>1609</v>
      </c>
      <c r="G415" s="130"/>
      <c r="H415" s="130"/>
      <c r="I415" s="130"/>
      <c r="J415" s="130"/>
      <c r="K415" s="130">
        <v>108</v>
      </c>
      <c r="L415" s="130"/>
      <c r="M415" s="130"/>
      <c r="N415" s="130"/>
      <c r="O415" s="130"/>
      <c r="P415" s="130"/>
      <c r="Q415" s="130"/>
    </row>
    <row r="416" spans="1:17" ht="24" x14ac:dyDescent="0.2">
      <c r="A416" s="122">
        <v>320</v>
      </c>
      <c r="B416" s="125" t="s">
        <v>267</v>
      </c>
      <c r="C416" s="139" t="s">
        <v>1610</v>
      </c>
      <c r="D416" s="127" t="s">
        <v>157</v>
      </c>
      <c r="E416" s="131">
        <v>1</v>
      </c>
      <c r="F416" s="129">
        <v>11.35</v>
      </c>
      <c r="G416" s="129">
        <v>6.08</v>
      </c>
      <c r="H416" s="129">
        <v>1.8</v>
      </c>
      <c r="I416" s="130"/>
      <c r="J416" s="130"/>
      <c r="K416" s="130">
        <v>11</v>
      </c>
      <c r="L416" s="130">
        <v>6</v>
      </c>
      <c r="M416" s="130">
        <v>2</v>
      </c>
      <c r="N416" s="130"/>
      <c r="O416" s="130">
        <v>0.47</v>
      </c>
      <c r="P416" s="130">
        <v>0.47</v>
      </c>
      <c r="Q416" s="130"/>
    </row>
    <row r="417" spans="1:17" ht="36" x14ac:dyDescent="0.2">
      <c r="A417" s="122">
        <v>321</v>
      </c>
      <c r="B417" s="125" t="s">
        <v>268</v>
      </c>
      <c r="C417" s="139" t="s">
        <v>1611</v>
      </c>
      <c r="D417" s="127" t="s">
        <v>72</v>
      </c>
      <c r="E417" s="131">
        <v>1</v>
      </c>
      <c r="F417" s="129">
        <v>182.16</v>
      </c>
      <c r="G417" s="130"/>
      <c r="H417" s="130"/>
      <c r="I417" s="130"/>
      <c r="J417" s="130"/>
      <c r="K417" s="130">
        <v>182</v>
      </c>
      <c r="L417" s="130"/>
      <c r="M417" s="130"/>
      <c r="N417" s="130"/>
      <c r="O417" s="130"/>
      <c r="P417" s="130"/>
      <c r="Q417" s="130"/>
    </row>
    <row r="418" spans="1:17" x14ac:dyDescent="0.2">
      <c r="A418" s="265" t="s">
        <v>1708</v>
      </c>
      <c r="B418" s="218"/>
      <c r="C418" s="218"/>
      <c r="D418" s="218"/>
      <c r="E418" s="218"/>
      <c r="F418" s="218"/>
      <c r="G418" s="218"/>
      <c r="H418" s="218"/>
      <c r="I418" s="218"/>
      <c r="J418" s="218"/>
      <c r="K418" s="132">
        <v>5475</v>
      </c>
      <c r="L418" s="130"/>
      <c r="M418" s="130"/>
      <c r="N418" s="130"/>
      <c r="O418" s="130"/>
      <c r="P418" s="132">
        <v>19.77</v>
      </c>
      <c r="Q418" s="130"/>
    </row>
    <row r="419" spans="1:17" x14ac:dyDescent="0.2">
      <c r="A419" s="266" t="s">
        <v>1709</v>
      </c>
      <c r="B419" s="218"/>
      <c r="C419" s="218"/>
      <c r="D419" s="218"/>
      <c r="E419" s="218"/>
      <c r="F419" s="218"/>
      <c r="G419" s="218"/>
      <c r="H419" s="218"/>
      <c r="I419" s="218"/>
      <c r="J419" s="218"/>
      <c r="K419" s="218"/>
      <c r="L419" s="218"/>
      <c r="M419" s="218"/>
      <c r="N419" s="218"/>
      <c r="O419" s="218"/>
      <c r="P419" s="218"/>
      <c r="Q419" s="218"/>
    </row>
    <row r="420" spans="1:17" ht="36" x14ac:dyDescent="0.2">
      <c r="A420" s="122">
        <v>322</v>
      </c>
      <c r="B420" s="125" t="s">
        <v>1574</v>
      </c>
      <c r="C420" s="139" t="s">
        <v>1575</v>
      </c>
      <c r="D420" s="127" t="s">
        <v>261</v>
      </c>
      <c r="E420" s="131">
        <v>1</v>
      </c>
      <c r="F420" s="129">
        <v>404.13</v>
      </c>
      <c r="G420" s="129">
        <v>51.38</v>
      </c>
      <c r="H420" s="129">
        <v>3.98</v>
      </c>
      <c r="I420" s="130"/>
      <c r="J420" s="130"/>
      <c r="K420" s="130">
        <v>404</v>
      </c>
      <c r="L420" s="130">
        <v>51</v>
      </c>
      <c r="M420" s="130">
        <v>4</v>
      </c>
      <c r="N420" s="130"/>
      <c r="O420" s="130">
        <v>4.0199999999999996</v>
      </c>
      <c r="P420" s="130">
        <v>4.0199999999999996</v>
      </c>
      <c r="Q420" s="130"/>
    </row>
    <row r="421" spans="1:17" ht="48" x14ac:dyDescent="0.2">
      <c r="A421" s="122">
        <v>323</v>
      </c>
      <c r="B421" s="125" t="s">
        <v>1491</v>
      </c>
      <c r="C421" s="139" t="s">
        <v>1710</v>
      </c>
      <c r="D421" s="127" t="s">
        <v>106</v>
      </c>
      <c r="E421" s="131">
        <v>1</v>
      </c>
      <c r="F421" s="129" t="s">
        <v>1591</v>
      </c>
      <c r="G421" s="130"/>
      <c r="H421" s="130"/>
      <c r="I421" s="130"/>
      <c r="J421" s="130"/>
      <c r="K421" s="130">
        <v>1907</v>
      </c>
      <c r="L421" s="130"/>
      <c r="M421" s="130"/>
      <c r="N421" s="130"/>
      <c r="O421" s="130"/>
      <c r="P421" s="130"/>
      <c r="Q421" s="130"/>
    </row>
    <row r="422" spans="1:17" ht="24" x14ac:dyDescent="0.2">
      <c r="A422" s="122">
        <v>324</v>
      </c>
      <c r="B422" s="125" t="s">
        <v>258</v>
      </c>
      <c r="C422" s="139" t="s">
        <v>1486</v>
      </c>
      <c r="D422" s="127" t="s">
        <v>259</v>
      </c>
      <c r="E422" s="131">
        <v>1</v>
      </c>
      <c r="F422" s="129">
        <v>24.67</v>
      </c>
      <c r="G422" s="129">
        <v>18.440000000000001</v>
      </c>
      <c r="H422" s="129">
        <v>2.94</v>
      </c>
      <c r="I422" s="130"/>
      <c r="J422" s="130"/>
      <c r="K422" s="130">
        <v>25</v>
      </c>
      <c r="L422" s="130">
        <v>18</v>
      </c>
      <c r="M422" s="130">
        <v>3</v>
      </c>
      <c r="N422" s="130"/>
      <c r="O422" s="130">
        <v>1.46</v>
      </c>
      <c r="P422" s="130">
        <v>1.46</v>
      </c>
      <c r="Q422" s="130"/>
    </row>
    <row r="423" spans="1:17" ht="48" x14ac:dyDescent="0.2">
      <c r="A423" s="122">
        <v>325</v>
      </c>
      <c r="B423" s="125" t="s">
        <v>1711</v>
      </c>
      <c r="C423" s="139" t="s">
        <v>1712</v>
      </c>
      <c r="D423" s="127" t="s">
        <v>106</v>
      </c>
      <c r="E423" s="131">
        <v>1</v>
      </c>
      <c r="F423" s="129" t="s">
        <v>1713</v>
      </c>
      <c r="G423" s="130"/>
      <c r="H423" s="130"/>
      <c r="I423" s="130"/>
      <c r="J423" s="130"/>
      <c r="K423" s="130">
        <v>53</v>
      </c>
      <c r="L423" s="130"/>
      <c r="M423" s="130"/>
      <c r="N423" s="130"/>
      <c r="O423" s="130"/>
      <c r="P423" s="130"/>
      <c r="Q423" s="130"/>
    </row>
    <row r="424" spans="1:17" ht="48" x14ac:dyDescent="0.2">
      <c r="A424" s="122">
        <v>326</v>
      </c>
      <c r="B424" s="125" t="s">
        <v>1595</v>
      </c>
      <c r="C424" s="139" t="s">
        <v>1596</v>
      </c>
      <c r="D424" s="127" t="s">
        <v>91</v>
      </c>
      <c r="E424" s="128">
        <v>3.3000000000000002E-2</v>
      </c>
      <c r="F424" s="129">
        <v>3871.72</v>
      </c>
      <c r="G424" s="129">
        <v>1638.31</v>
      </c>
      <c r="H424" s="129">
        <v>145.05000000000001</v>
      </c>
      <c r="I424" s="129">
        <v>4.55</v>
      </c>
      <c r="J424" s="130"/>
      <c r="K424" s="130">
        <v>128</v>
      </c>
      <c r="L424" s="130">
        <v>54</v>
      </c>
      <c r="M424" s="130">
        <v>5</v>
      </c>
      <c r="N424" s="130"/>
      <c r="O424" s="130">
        <v>132.97999999999999</v>
      </c>
      <c r="P424" s="130">
        <v>4.3899999999999997</v>
      </c>
      <c r="Q424" s="130"/>
    </row>
    <row r="425" spans="1:17" ht="36" x14ac:dyDescent="0.2">
      <c r="A425" s="122">
        <v>327</v>
      </c>
      <c r="B425" s="125" t="s">
        <v>1597</v>
      </c>
      <c r="C425" s="139" t="s">
        <v>1598</v>
      </c>
      <c r="D425" s="127" t="s">
        <v>127</v>
      </c>
      <c r="E425" s="131">
        <v>3.3</v>
      </c>
      <c r="F425" s="129">
        <v>227.17</v>
      </c>
      <c r="G425" s="130"/>
      <c r="H425" s="130"/>
      <c r="I425" s="130"/>
      <c r="J425" s="130"/>
      <c r="K425" s="130">
        <v>750</v>
      </c>
      <c r="L425" s="130"/>
      <c r="M425" s="130"/>
      <c r="N425" s="130"/>
      <c r="O425" s="130"/>
      <c r="P425" s="130"/>
      <c r="Q425" s="130"/>
    </row>
    <row r="426" spans="1:17" ht="24" x14ac:dyDescent="0.2">
      <c r="A426" s="122">
        <v>328</v>
      </c>
      <c r="B426" s="125" t="s">
        <v>1508</v>
      </c>
      <c r="C426" s="139" t="s">
        <v>1509</v>
      </c>
      <c r="D426" s="127" t="s">
        <v>92</v>
      </c>
      <c r="E426" s="128">
        <v>2E-3</v>
      </c>
      <c r="F426" s="129">
        <v>8739.36</v>
      </c>
      <c r="G426" s="130"/>
      <c r="H426" s="130"/>
      <c r="I426" s="130"/>
      <c r="J426" s="130"/>
      <c r="K426" s="130">
        <v>17</v>
      </c>
      <c r="L426" s="130"/>
      <c r="M426" s="130"/>
      <c r="N426" s="130"/>
      <c r="O426" s="130"/>
      <c r="P426" s="130"/>
      <c r="Q426" s="130"/>
    </row>
    <row r="427" spans="1:17" ht="24" x14ac:dyDescent="0.2">
      <c r="A427" s="122">
        <v>329</v>
      </c>
      <c r="B427" s="125" t="s">
        <v>654</v>
      </c>
      <c r="C427" s="139" t="s">
        <v>655</v>
      </c>
      <c r="D427" s="127" t="s">
        <v>257</v>
      </c>
      <c r="E427" s="131">
        <v>2.7</v>
      </c>
      <c r="F427" s="129">
        <v>10.81</v>
      </c>
      <c r="G427" s="129">
        <v>10.81</v>
      </c>
      <c r="H427" s="130"/>
      <c r="I427" s="130"/>
      <c r="J427" s="130"/>
      <c r="K427" s="130">
        <v>29</v>
      </c>
      <c r="L427" s="130">
        <v>29</v>
      </c>
      <c r="M427" s="130"/>
      <c r="N427" s="130"/>
      <c r="O427" s="130">
        <v>0.9</v>
      </c>
      <c r="P427" s="130">
        <v>2.4300000000000002</v>
      </c>
      <c r="Q427" s="130"/>
    </row>
    <row r="428" spans="1:17" ht="24" x14ac:dyDescent="0.2">
      <c r="A428" s="122">
        <v>330</v>
      </c>
      <c r="B428" s="125" t="s">
        <v>801</v>
      </c>
      <c r="C428" s="139" t="s">
        <v>802</v>
      </c>
      <c r="D428" s="127" t="s">
        <v>257</v>
      </c>
      <c r="E428" s="131">
        <v>2.7</v>
      </c>
      <c r="F428" s="129">
        <v>2.59</v>
      </c>
      <c r="G428" s="129">
        <v>1.2</v>
      </c>
      <c r="H428" s="129">
        <v>1.39</v>
      </c>
      <c r="I428" s="130"/>
      <c r="J428" s="130"/>
      <c r="K428" s="130">
        <v>7</v>
      </c>
      <c r="L428" s="130">
        <v>3</v>
      </c>
      <c r="M428" s="130">
        <v>4</v>
      </c>
      <c r="N428" s="130"/>
      <c r="O428" s="130">
        <v>0.1</v>
      </c>
      <c r="P428" s="130">
        <v>0.27</v>
      </c>
      <c r="Q428" s="130"/>
    </row>
    <row r="429" spans="1:17" ht="24" x14ac:dyDescent="0.2">
      <c r="A429" s="122">
        <v>331</v>
      </c>
      <c r="B429" s="125" t="s">
        <v>656</v>
      </c>
      <c r="C429" s="139" t="s">
        <v>657</v>
      </c>
      <c r="D429" s="127" t="s">
        <v>91</v>
      </c>
      <c r="E429" s="128">
        <v>2.7E-2</v>
      </c>
      <c r="F429" s="129">
        <v>353.76</v>
      </c>
      <c r="G429" s="129">
        <v>111.87</v>
      </c>
      <c r="H429" s="129">
        <v>2.97</v>
      </c>
      <c r="I429" s="129">
        <v>0.16</v>
      </c>
      <c r="J429" s="130"/>
      <c r="K429" s="130">
        <v>10</v>
      </c>
      <c r="L429" s="130">
        <v>3</v>
      </c>
      <c r="M429" s="130"/>
      <c r="N429" s="130"/>
      <c r="O429" s="130">
        <v>9.08</v>
      </c>
      <c r="P429" s="130">
        <v>0.25</v>
      </c>
      <c r="Q429" s="130"/>
    </row>
    <row r="430" spans="1:17" ht="57.75" x14ac:dyDescent="0.2">
      <c r="A430" s="122">
        <v>332</v>
      </c>
      <c r="B430" s="125" t="s">
        <v>1599</v>
      </c>
      <c r="C430" s="139" t="s">
        <v>1600</v>
      </c>
      <c r="D430" s="127" t="s">
        <v>91</v>
      </c>
      <c r="E430" s="128">
        <v>2.7E-2</v>
      </c>
      <c r="F430" s="129">
        <v>985.04</v>
      </c>
      <c r="G430" s="129">
        <v>535.48</v>
      </c>
      <c r="H430" s="129">
        <v>35.85</v>
      </c>
      <c r="I430" s="130"/>
      <c r="J430" s="130"/>
      <c r="K430" s="130">
        <v>27</v>
      </c>
      <c r="L430" s="130">
        <v>14</v>
      </c>
      <c r="M430" s="130">
        <v>1</v>
      </c>
      <c r="N430" s="130"/>
      <c r="O430" s="130">
        <v>44</v>
      </c>
      <c r="P430" s="130">
        <v>1.19</v>
      </c>
      <c r="Q430" s="130"/>
    </row>
    <row r="431" spans="1:17" ht="24" x14ac:dyDescent="0.2">
      <c r="A431" s="133" t="s">
        <v>350</v>
      </c>
      <c r="B431" s="134" t="s">
        <v>1601</v>
      </c>
      <c r="C431" s="135" t="s">
        <v>1602</v>
      </c>
      <c r="D431" s="133" t="s">
        <v>92</v>
      </c>
      <c r="E431" s="136" t="s">
        <v>1638</v>
      </c>
      <c r="F431" s="137">
        <v>16220</v>
      </c>
      <c r="G431" s="130"/>
      <c r="H431" s="130"/>
      <c r="I431" s="130"/>
      <c r="J431" s="130"/>
      <c r="K431" s="138">
        <v>9.73</v>
      </c>
      <c r="L431" s="130"/>
      <c r="M431" s="130"/>
      <c r="N431" s="130"/>
      <c r="O431" s="130"/>
      <c r="P431" s="130"/>
      <c r="Q431" s="130"/>
    </row>
    <row r="432" spans="1:17" ht="24" x14ac:dyDescent="0.2">
      <c r="A432" s="133" t="s">
        <v>350</v>
      </c>
      <c r="B432" s="134" t="s">
        <v>1604</v>
      </c>
      <c r="C432" s="135" t="s">
        <v>1605</v>
      </c>
      <c r="D432" s="133" t="s">
        <v>1162</v>
      </c>
      <c r="E432" s="136" t="s">
        <v>1639</v>
      </c>
      <c r="F432" s="137">
        <v>17850</v>
      </c>
      <c r="G432" s="130"/>
      <c r="H432" s="130"/>
      <c r="I432" s="130"/>
      <c r="J432" s="130"/>
      <c r="K432" s="138">
        <v>57.12</v>
      </c>
      <c r="L432" s="130"/>
      <c r="M432" s="130"/>
      <c r="N432" s="130"/>
      <c r="O432" s="130"/>
      <c r="P432" s="130"/>
      <c r="Q432" s="130"/>
    </row>
    <row r="433" spans="1:17" ht="48" x14ac:dyDescent="0.2">
      <c r="A433" s="122">
        <v>333</v>
      </c>
      <c r="B433" s="125" t="s">
        <v>1607</v>
      </c>
      <c r="C433" s="139" t="s">
        <v>1697</v>
      </c>
      <c r="D433" s="127" t="s">
        <v>127</v>
      </c>
      <c r="E433" s="131">
        <v>2.7</v>
      </c>
      <c r="F433" s="129" t="s">
        <v>1609</v>
      </c>
      <c r="G433" s="130"/>
      <c r="H433" s="130"/>
      <c r="I433" s="130"/>
      <c r="J433" s="130"/>
      <c r="K433" s="130">
        <v>133</v>
      </c>
      <c r="L433" s="130"/>
      <c r="M433" s="130"/>
      <c r="N433" s="130"/>
      <c r="O433" s="130"/>
      <c r="P433" s="130"/>
      <c r="Q433" s="130"/>
    </row>
    <row r="434" spans="1:17" ht="24" x14ac:dyDescent="0.2">
      <c r="A434" s="122">
        <v>334</v>
      </c>
      <c r="B434" s="125" t="s">
        <v>267</v>
      </c>
      <c r="C434" s="139" t="s">
        <v>1610</v>
      </c>
      <c r="D434" s="127" t="s">
        <v>157</v>
      </c>
      <c r="E434" s="131">
        <v>1</v>
      </c>
      <c r="F434" s="129">
        <v>11.35</v>
      </c>
      <c r="G434" s="129">
        <v>6.08</v>
      </c>
      <c r="H434" s="129">
        <v>1.8</v>
      </c>
      <c r="I434" s="130"/>
      <c r="J434" s="130"/>
      <c r="K434" s="130">
        <v>11</v>
      </c>
      <c r="L434" s="130">
        <v>6</v>
      </c>
      <c r="M434" s="130">
        <v>2</v>
      </c>
      <c r="N434" s="130"/>
      <c r="O434" s="130">
        <v>0.47</v>
      </c>
      <c r="P434" s="130">
        <v>0.47</v>
      </c>
      <c r="Q434" s="130"/>
    </row>
    <row r="435" spans="1:17" ht="36" x14ac:dyDescent="0.2">
      <c r="A435" s="122">
        <v>335</v>
      </c>
      <c r="B435" s="125" t="s">
        <v>268</v>
      </c>
      <c r="C435" s="139" t="s">
        <v>1611</v>
      </c>
      <c r="D435" s="127" t="s">
        <v>72</v>
      </c>
      <c r="E435" s="131">
        <v>1</v>
      </c>
      <c r="F435" s="129">
        <v>182.16</v>
      </c>
      <c r="G435" s="130"/>
      <c r="H435" s="130"/>
      <c r="I435" s="130"/>
      <c r="J435" s="130"/>
      <c r="K435" s="130">
        <v>182</v>
      </c>
      <c r="L435" s="130"/>
      <c r="M435" s="130"/>
      <c r="N435" s="130"/>
      <c r="O435" s="130"/>
      <c r="P435" s="130"/>
      <c r="Q435" s="130"/>
    </row>
    <row r="436" spans="1:17" x14ac:dyDescent="0.2">
      <c r="A436" s="265" t="s">
        <v>1714</v>
      </c>
      <c r="B436" s="218"/>
      <c r="C436" s="218"/>
      <c r="D436" s="218"/>
      <c r="E436" s="218"/>
      <c r="F436" s="218"/>
      <c r="G436" s="218"/>
      <c r="H436" s="218"/>
      <c r="I436" s="218"/>
      <c r="J436" s="218"/>
      <c r="K436" s="132">
        <v>4085</v>
      </c>
      <c r="L436" s="130"/>
      <c r="M436" s="130"/>
      <c r="N436" s="130"/>
      <c r="O436" s="130"/>
      <c r="P436" s="132">
        <v>15</v>
      </c>
      <c r="Q436" s="130"/>
    </row>
    <row r="437" spans="1:17" x14ac:dyDescent="0.2">
      <c r="A437" s="266" t="s">
        <v>1715</v>
      </c>
      <c r="B437" s="218"/>
      <c r="C437" s="218"/>
      <c r="D437" s="218"/>
      <c r="E437" s="218"/>
      <c r="F437" s="218"/>
      <c r="G437" s="218"/>
      <c r="H437" s="218"/>
      <c r="I437" s="218"/>
      <c r="J437" s="218"/>
      <c r="K437" s="218"/>
      <c r="L437" s="218"/>
      <c r="M437" s="218"/>
      <c r="N437" s="218"/>
      <c r="O437" s="218"/>
      <c r="P437" s="218"/>
      <c r="Q437" s="218"/>
    </row>
    <row r="438" spans="1:17" ht="24" x14ac:dyDescent="0.2">
      <c r="A438" s="122">
        <v>336</v>
      </c>
      <c r="B438" s="125" t="s">
        <v>258</v>
      </c>
      <c r="C438" s="139" t="s">
        <v>1486</v>
      </c>
      <c r="D438" s="127" t="s">
        <v>259</v>
      </c>
      <c r="E438" s="131">
        <v>2</v>
      </c>
      <c r="F438" s="129">
        <v>24.67</v>
      </c>
      <c r="G438" s="129">
        <v>18.440000000000001</v>
      </c>
      <c r="H438" s="129">
        <v>2.94</v>
      </c>
      <c r="I438" s="130"/>
      <c r="J438" s="130"/>
      <c r="K438" s="130">
        <v>49</v>
      </c>
      <c r="L438" s="130">
        <v>37</v>
      </c>
      <c r="M438" s="130">
        <v>6</v>
      </c>
      <c r="N438" s="130"/>
      <c r="O438" s="130">
        <v>1.46</v>
      </c>
      <c r="P438" s="130">
        <v>2.92</v>
      </c>
      <c r="Q438" s="130"/>
    </row>
    <row r="439" spans="1:17" ht="48" x14ac:dyDescent="0.2">
      <c r="A439" s="122">
        <v>337</v>
      </c>
      <c r="B439" s="125" t="s">
        <v>1711</v>
      </c>
      <c r="C439" s="139" t="s">
        <v>1712</v>
      </c>
      <c r="D439" s="127" t="s">
        <v>106</v>
      </c>
      <c r="E439" s="131">
        <v>2</v>
      </c>
      <c r="F439" s="129" t="s">
        <v>1713</v>
      </c>
      <c r="G439" s="130"/>
      <c r="H439" s="130"/>
      <c r="I439" s="130"/>
      <c r="J439" s="130"/>
      <c r="K439" s="130">
        <v>107</v>
      </c>
      <c r="L439" s="130"/>
      <c r="M439" s="130"/>
      <c r="N439" s="130"/>
      <c r="O439" s="130"/>
      <c r="P439" s="130"/>
      <c r="Q439" s="130"/>
    </row>
    <row r="440" spans="1:17" ht="48" x14ac:dyDescent="0.2">
      <c r="A440" s="122">
        <v>338</v>
      </c>
      <c r="B440" s="125" t="s">
        <v>1595</v>
      </c>
      <c r="C440" s="139" t="s">
        <v>1596</v>
      </c>
      <c r="D440" s="127" t="s">
        <v>91</v>
      </c>
      <c r="E440" s="128">
        <v>4.2000000000000003E-2</v>
      </c>
      <c r="F440" s="129">
        <v>3871.72</v>
      </c>
      <c r="G440" s="129">
        <v>1638.31</v>
      </c>
      <c r="H440" s="129">
        <v>145.05000000000001</v>
      </c>
      <c r="I440" s="129">
        <v>4.55</v>
      </c>
      <c r="J440" s="130"/>
      <c r="K440" s="130">
        <v>163</v>
      </c>
      <c r="L440" s="130">
        <v>69</v>
      </c>
      <c r="M440" s="130">
        <v>6</v>
      </c>
      <c r="N440" s="130"/>
      <c r="O440" s="130">
        <v>132.97999999999999</v>
      </c>
      <c r="P440" s="130">
        <v>5.59</v>
      </c>
      <c r="Q440" s="130"/>
    </row>
    <row r="441" spans="1:17" ht="36" x14ac:dyDescent="0.2">
      <c r="A441" s="122">
        <v>339</v>
      </c>
      <c r="B441" s="125" t="s">
        <v>1597</v>
      </c>
      <c r="C441" s="139" t="s">
        <v>1598</v>
      </c>
      <c r="D441" s="127" t="s">
        <v>127</v>
      </c>
      <c r="E441" s="131">
        <v>4.2</v>
      </c>
      <c r="F441" s="129">
        <v>227.17</v>
      </c>
      <c r="G441" s="130"/>
      <c r="H441" s="130"/>
      <c r="I441" s="130"/>
      <c r="J441" s="130"/>
      <c r="K441" s="130">
        <v>954</v>
      </c>
      <c r="L441" s="130"/>
      <c r="M441" s="130"/>
      <c r="N441" s="130"/>
      <c r="O441" s="130"/>
      <c r="P441" s="130"/>
      <c r="Q441" s="130"/>
    </row>
    <row r="442" spans="1:17" ht="24" x14ac:dyDescent="0.2">
      <c r="A442" s="122">
        <v>340</v>
      </c>
      <c r="B442" s="125" t="s">
        <v>1508</v>
      </c>
      <c r="C442" s="139" t="s">
        <v>1509</v>
      </c>
      <c r="D442" s="127" t="s">
        <v>92</v>
      </c>
      <c r="E442" s="128">
        <v>3.0000000000000001E-3</v>
      </c>
      <c r="F442" s="129">
        <v>8739.36</v>
      </c>
      <c r="G442" s="130"/>
      <c r="H442" s="130"/>
      <c r="I442" s="130"/>
      <c r="J442" s="130"/>
      <c r="K442" s="130">
        <v>26</v>
      </c>
      <c r="L442" s="130"/>
      <c r="M442" s="130"/>
      <c r="N442" s="130"/>
      <c r="O442" s="130"/>
      <c r="P442" s="130"/>
      <c r="Q442" s="130"/>
    </row>
    <row r="443" spans="1:17" ht="24" x14ac:dyDescent="0.2">
      <c r="A443" s="122">
        <v>341</v>
      </c>
      <c r="B443" s="125" t="s">
        <v>654</v>
      </c>
      <c r="C443" s="139" t="s">
        <v>655</v>
      </c>
      <c r="D443" s="127" t="s">
        <v>257</v>
      </c>
      <c r="E443" s="131">
        <v>4.2</v>
      </c>
      <c r="F443" s="129">
        <v>10.81</v>
      </c>
      <c r="G443" s="129">
        <v>10.81</v>
      </c>
      <c r="H443" s="130"/>
      <c r="I443" s="130"/>
      <c r="J443" s="130"/>
      <c r="K443" s="130">
        <v>45</v>
      </c>
      <c r="L443" s="130">
        <v>45</v>
      </c>
      <c r="M443" s="130"/>
      <c r="N443" s="130"/>
      <c r="O443" s="130">
        <v>0.9</v>
      </c>
      <c r="P443" s="130">
        <v>3.78</v>
      </c>
      <c r="Q443" s="130"/>
    </row>
    <row r="444" spans="1:17" ht="24" x14ac:dyDescent="0.2">
      <c r="A444" s="122">
        <v>342</v>
      </c>
      <c r="B444" s="125" t="s">
        <v>801</v>
      </c>
      <c r="C444" s="139" t="s">
        <v>802</v>
      </c>
      <c r="D444" s="127" t="s">
        <v>257</v>
      </c>
      <c r="E444" s="131">
        <v>4.2</v>
      </c>
      <c r="F444" s="129">
        <v>2.59</v>
      </c>
      <c r="G444" s="129">
        <v>1.2</v>
      </c>
      <c r="H444" s="129">
        <v>1.39</v>
      </c>
      <c r="I444" s="130"/>
      <c r="J444" s="130"/>
      <c r="K444" s="130">
        <v>11</v>
      </c>
      <c r="L444" s="130">
        <v>5</v>
      </c>
      <c r="M444" s="130">
        <v>6</v>
      </c>
      <c r="N444" s="130"/>
      <c r="O444" s="130">
        <v>0.1</v>
      </c>
      <c r="P444" s="130">
        <v>0.42</v>
      </c>
      <c r="Q444" s="130"/>
    </row>
    <row r="445" spans="1:17" ht="24" x14ac:dyDescent="0.2">
      <c r="A445" s="122">
        <v>343</v>
      </c>
      <c r="B445" s="125" t="s">
        <v>656</v>
      </c>
      <c r="C445" s="139" t="s">
        <v>657</v>
      </c>
      <c r="D445" s="127" t="s">
        <v>91</v>
      </c>
      <c r="E445" s="128">
        <v>4.2000000000000003E-2</v>
      </c>
      <c r="F445" s="129">
        <v>353.76</v>
      </c>
      <c r="G445" s="129">
        <v>111.87</v>
      </c>
      <c r="H445" s="129">
        <v>2.97</v>
      </c>
      <c r="I445" s="129">
        <v>0.16</v>
      </c>
      <c r="J445" s="130"/>
      <c r="K445" s="130">
        <v>15</v>
      </c>
      <c r="L445" s="130">
        <v>5</v>
      </c>
      <c r="M445" s="130"/>
      <c r="N445" s="130"/>
      <c r="O445" s="130">
        <v>9.08</v>
      </c>
      <c r="P445" s="130">
        <v>0.38</v>
      </c>
      <c r="Q445" s="130"/>
    </row>
    <row r="446" spans="1:17" ht="57.75" x14ac:dyDescent="0.2">
      <c r="A446" s="122">
        <v>344</v>
      </c>
      <c r="B446" s="125" t="s">
        <v>1599</v>
      </c>
      <c r="C446" s="139" t="s">
        <v>1600</v>
      </c>
      <c r="D446" s="127" t="s">
        <v>91</v>
      </c>
      <c r="E446" s="128">
        <v>4.2000000000000003E-2</v>
      </c>
      <c r="F446" s="129">
        <v>985.04</v>
      </c>
      <c r="G446" s="129">
        <v>535.48</v>
      </c>
      <c r="H446" s="129">
        <v>35.85</v>
      </c>
      <c r="I446" s="130"/>
      <c r="J446" s="130"/>
      <c r="K446" s="130">
        <v>41</v>
      </c>
      <c r="L446" s="130">
        <v>22</v>
      </c>
      <c r="M446" s="130">
        <v>2</v>
      </c>
      <c r="N446" s="130"/>
      <c r="O446" s="130">
        <v>44</v>
      </c>
      <c r="P446" s="130">
        <v>1.85</v>
      </c>
      <c r="Q446" s="130"/>
    </row>
    <row r="447" spans="1:17" ht="24" x14ac:dyDescent="0.2">
      <c r="A447" s="133" t="s">
        <v>350</v>
      </c>
      <c r="B447" s="134" t="s">
        <v>1601</v>
      </c>
      <c r="C447" s="135" t="s">
        <v>1602</v>
      </c>
      <c r="D447" s="133" t="s">
        <v>92</v>
      </c>
      <c r="E447" s="136" t="s">
        <v>1716</v>
      </c>
      <c r="F447" s="137">
        <v>16220</v>
      </c>
      <c r="G447" s="130"/>
      <c r="H447" s="130"/>
      <c r="I447" s="130"/>
      <c r="J447" s="130"/>
      <c r="K447" s="138">
        <v>16.22</v>
      </c>
      <c r="L447" s="130"/>
      <c r="M447" s="130"/>
      <c r="N447" s="130"/>
      <c r="O447" s="130"/>
      <c r="P447" s="130"/>
      <c r="Q447" s="130"/>
    </row>
    <row r="448" spans="1:17" ht="24" x14ac:dyDescent="0.2">
      <c r="A448" s="133" t="s">
        <v>350</v>
      </c>
      <c r="B448" s="134" t="s">
        <v>1604</v>
      </c>
      <c r="C448" s="135" t="s">
        <v>1605</v>
      </c>
      <c r="D448" s="133" t="s">
        <v>1162</v>
      </c>
      <c r="E448" s="136" t="s">
        <v>1717</v>
      </c>
      <c r="F448" s="137">
        <v>17850</v>
      </c>
      <c r="G448" s="130"/>
      <c r="H448" s="130"/>
      <c r="I448" s="130"/>
      <c r="J448" s="130"/>
      <c r="K448" s="138">
        <v>89.25</v>
      </c>
      <c r="L448" s="130"/>
      <c r="M448" s="130"/>
      <c r="N448" s="130"/>
      <c r="O448" s="130"/>
      <c r="P448" s="130"/>
      <c r="Q448" s="130"/>
    </row>
    <row r="449" spans="1:17" ht="48" x14ac:dyDescent="0.2">
      <c r="A449" s="122">
        <v>345</v>
      </c>
      <c r="B449" s="125" t="s">
        <v>1607</v>
      </c>
      <c r="C449" s="139" t="s">
        <v>1640</v>
      </c>
      <c r="D449" s="127" t="s">
        <v>127</v>
      </c>
      <c r="E449" s="131">
        <v>4.2</v>
      </c>
      <c r="F449" s="129" t="s">
        <v>1609</v>
      </c>
      <c r="G449" s="130"/>
      <c r="H449" s="130"/>
      <c r="I449" s="130"/>
      <c r="J449" s="130"/>
      <c r="K449" s="130">
        <v>207</v>
      </c>
      <c r="L449" s="130"/>
      <c r="M449" s="130"/>
      <c r="N449" s="130"/>
      <c r="O449" s="130"/>
      <c r="P449" s="130"/>
      <c r="Q449" s="130"/>
    </row>
    <row r="450" spans="1:17" ht="24" x14ac:dyDescent="0.2">
      <c r="A450" s="122">
        <v>346</v>
      </c>
      <c r="B450" s="125" t="s">
        <v>267</v>
      </c>
      <c r="C450" s="139" t="s">
        <v>1610</v>
      </c>
      <c r="D450" s="127" t="s">
        <v>157</v>
      </c>
      <c r="E450" s="131">
        <v>2</v>
      </c>
      <c r="F450" s="129">
        <v>11.35</v>
      </c>
      <c r="G450" s="129">
        <v>6.08</v>
      </c>
      <c r="H450" s="129">
        <v>1.8</v>
      </c>
      <c r="I450" s="130"/>
      <c r="J450" s="130"/>
      <c r="K450" s="130">
        <v>23</v>
      </c>
      <c r="L450" s="130">
        <v>12</v>
      </c>
      <c r="M450" s="130">
        <v>4</v>
      </c>
      <c r="N450" s="130"/>
      <c r="O450" s="130">
        <v>0.47</v>
      </c>
      <c r="P450" s="130">
        <v>0.94</v>
      </c>
      <c r="Q450" s="130"/>
    </row>
    <row r="451" spans="1:17" ht="36" x14ac:dyDescent="0.2">
      <c r="A451" s="122">
        <v>347</v>
      </c>
      <c r="B451" s="125" t="s">
        <v>268</v>
      </c>
      <c r="C451" s="139" t="s">
        <v>1611</v>
      </c>
      <c r="D451" s="127" t="s">
        <v>72</v>
      </c>
      <c r="E451" s="131">
        <v>2</v>
      </c>
      <c r="F451" s="129">
        <v>182.16</v>
      </c>
      <c r="G451" s="130"/>
      <c r="H451" s="130"/>
      <c r="I451" s="130"/>
      <c r="J451" s="130"/>
      <c r="K451" s="130">
        <v>364</v>
      </c>
      <c r="L451" s="130"/>
      <c r="M451" s="130"/>
      <c r="N451" s="130"/>
      <c r="O451" s="130"/>
      <c r="P451" s="130"/>
      <c r="Q451" s="130"/>
    </row>
    <row r="452" spans="1:17" x14ac:dyDescent="0.2">
      <c r="A452" s="265" t="s">
        <v>1718</v>
      </c>
      <c r="B452" s="218"/>
      <c r="C452" s="218"/>
      <c r="D452" s="218"/>
      <c r="E452" s="218"/>
      <c r="F452" s="218"/>
      <c r="G452" s="218"/>
      <c r="H452" s="218"/>
      <c r="I452" s="218"/>
      <c r="J452" s="218"/>
      <c r="K452" s="132">
        <v>2422</v>
      </c>
      <c r="L452" s="130"/>
      <c r="M452" s="130"/>
      <c r="N452" s="130"/>
      <c r="O452" s="130"/>
      <c r="P452" s="132">
        <v>16.350000000000001</v>
      </c>
      <c r="Q452" s="130"/>
    </row>
    <row r="453" spans="1:17" x14ac:dyDescent="0.2">
      <c r="A453" s="269" t="s">
        <v>40</v>
      </c>
      <c r="B453" s="219"/>
      <c r="C453" s="219"/>
      <c r="D453" s="219"/>
      <c r="E453" s="219"/>
      <c r="F453" s="219"/>
      <c r="G453" s="219"/>
      <c r="H453" s="219"/>
      <c r="I453" s="219"/>
      <c r="J453" s="219"/>
      <c r="K453" s="219"/>
      <c r="L453" s="219"/>
      <c r="M453" s="219"/>
      <c r="N453" s="219"/>
      <c r="O453" s="219"/>
      <c r="P453" s="219"/>
      <c r="Q453" s="219"/>
    </row>
    <row r="454" spans="1:17" x14ac:dyDescent="0.2">
      <c r="A454" s="264" t="s">
        <v>6</v>
      </c>
      <c r="B454" s="218"/>
      <c r="C454" s="218"/>
      <c r="D454" s="218"/>
      <c r="E454" s="218"/>
      <c r="F454" s="218"/>
      <c r="G454" s="218"/>
      <c r="H454" s="218"/>
      <c r="I454" s="218"/>
      <c r="J454" s="218"/>
      <c r="K454" s="129">
        <v>302672</v>
      </c>
      <c r="L454" s="129">
        <v>8326</v>
      </c>
      <c r="M454" s="129">
        <v>1234</v>
      </c>
      <c r="N454" s="129">
        <v>29</v>
      </c>
      <c r="O454" s="130"/>
      <c r="P454" s="129">
        <v>651</v>
      </c>
      <c r="Q454" s="130"/>
    </row>
    <row r="455" spans="1:17" x14ac:dyDescent="0.2">
      <c r="A455" s="264" t="s">
        <v>111</v>
      </c>
      <c r="B455" s="218"/>
      <c r="C455" s="218"/>
      <c r="D455" s="218"/>
      <c r="E455" s="218"/>
      <c r="F455" s="218"/>
      <c r="G455" s="218"/>
      <c r="H455" s="218"/>
      <c r="I455" s="218"/>
      <c r="J455" s="218"/>
      <c r="K455" s="129">
        <v>303437</v>
      </c>
      <c r="L455" s="129">
        <v>9041</v>
      </c>
      <c r="M455" s="129">
        <v>1284</v>
      </c>
      <c r="N455" s="129">
        <v>31</v>
      </c>
      <c r="O455" s="130"/>
      <c r="P455" s="129">
        <v>677.8</v>
      </c>
      <c r="Q455" s="130"/>
    </row>
    <row r="456" spans="1:17" x14ac:dyDescent="0.2">
      <c r="A456" s="264" t="s">
        <v>27</v>
      </c>
      <c r="B456" s="218"/>
      <c r="C456" s="218"/>
      <c r="D456" s="218"/>
      <c r="E456" s="218"/>
      <c r="F456" s="218"/>
      <c r="G456" s="218"/>
      <c r="H456" s="218"/>
      <c r="I456" s="218"/>
      <c r="J456" s="218"/>
      <c r="K456" s="130"/>
      <c r="L456" s="130"/>
      <c r="M456" s="130"/>
      <c r="N456" s="130"/>
      <c r="O456" s="130"/>
      <c r="P456" s="130"/>
      <c r="Q456" s="130"/>
    </row>
    <row r="457" spans="1:17" x14ac:dyDescent="0.2">
      <c r="A457" s="264" t="s">
        <v>1719</v>
      </c>
      <c r="B457" s="218"/>
      <c r="C457" s="218"/>
      <c r="D457" s="218"/>
      <c r="E457" s="218"/>
      <c r="F457" s="218"/>
      <c r="G457" s="218"/>
      <c r="H457" s="218"/>
      <c r="I457" s="218"/>
      <c r="J457" s="218"/>
      <c r="K457" s="129">
        <v>359</v>
      </c>
      <c r="L457" s="129">
        <v>358</v>
      </c>
      <c r="M457" s="129">
        <v>1</v>
      </c>
      <c r="N457" s="129">
        <v>1</v>
      </c>
      <c r="O457" s="130"/>
      <c r="P457" s="130"/>
      <c r="Q457" s="130"/>
    </row>
    <row r="458" spans="1:17" x14ac:dyDescent="0.2">
      <c r="A458" s="264" t="s">
        <v>1720</v>
      </c>
      <c r="B458" s="218"/>
      <c r="C458" s="218"/>
      <c r="D458" s="218"/>
      <c r="E458" s="218"/>
      <c r="F458" s="218"/>
      <c r="G458" s="218"/>
      <c r="H458" s="218"/>
      <c r="I458" s="218"/>
      <c r="J458" s="218"/>
      <c r="K458" s="129">
        <v>343</v>
      </c>
      <c r="L458" s="129">
        <v>305</v>
      </c>
      <c r="M458" s="129">
        <v>38</v>
      </c>
      <c r="N458" s="129">
        <v>1</v>
      </c>
      <c r="O458" s="130"/>
      <c r="P458" s="129">
        <v>23.176500000000001</v>
      </c>
      <c r="Q458" s="130"/>
    </row>
    <row r="459" spans="1:17" x14ac:dyDescent="0.2">
      <c r="A459" s="264" t="s">
        <v>1721</v>
      </c>
      <c r="B459" s="218"/>
      <c r="C459" s="218"/>
      <c r="D459" s="218"/>
      <c r="E459" s="218"/>
      <c r="F459" s="218"/>
      <c r="G459" s="218"/>
      <c r="H459" s="218"/>
      <c r="I459" s="218"/>
      <c r="J459" s="218"/>
      <c r="K459" s="129">
        <v>63</v>
      </c>
      <c r="L459" s="129">
        <v>52</v>
      </c>
      <c r="M459" s="129">
        <v>11</v>
      </c>
      <c r="N459" s="130"/>
      <c r="O459" s="130"/>
      <c r="P459" s="129">
        <v>3.6204000000000001</v>
      </c>
      <c r="Q459" s="130"/>
    </row>
    <row r="460" spans="1:17" x14ac:dyDescent="0.2">
      <c r="A460" s="264" t="s">
        <v>7</v>
      </c>
      <c r="B460" s="218"/>
      <c r="C460" s="218"/>
      <c r="D460" s="218"/>
      <c r="E460" s="218"/>
      <c r="F460" s="218"/>
      <c r="G460" s="218"/>
      <c r="H460" s="218"/>
      <c r="I460" s="218"/>
      <c r="J460" s="218"/>
      <c r="K460" s="129">
        <v>11322</v>
      </c>
      <c r="L460" s="130"/>
      <c r="M460" s="130"/>
      <c r="N460" s="130"/>
      <c r="O460" s="130"/>
      <c r="P460" s="130"/>
      <c r="Q460" s="130"/>
    </row>
    <row r="461" spans="1:17" x14ac:dyDescent="0.2">
      <c r="A461" s="264" t="s">
        <v>27</v>
      </c>
      <c r="B461" s="218"/>
      <c r="C461" s="218"/>
      <c r="D461" s="218"/>
      <c r="E461" s="218"/>
      <c r="F461" s="218"/>
      <c r="G461" s="218"/>
      <c r="H461" s="218"/>
      <c r="I461" s="218"/>
      <c r="J461" s="218"/>
      <c r="K461" s="130"/>
      <c r="L461" s="130"/>
      <c r="M461" s="130"/>
      <c r="N461" s="130"/>
      <c r="O461" s="130"/>
      <c r="P461" s="130"/>
      <c r="Q461" s="130"/>
    </row>
    <row r="462" spans="1:17" x14ac:dyDescent="0.2">
      <c r="A462" s="264" t="s">
        <v>1722</v>
      </c>
      <c r="B462" s="218"/>
      <c r="C462" s="218"/>
      <c r="D462" s="218"/>
      <c r="E462" s="218"/>
      <c r="F462" s="218"/>
      <c r="G462" s="218"/>
      <c r="H462" s="218"/>
      <c r="I462" s="218"/>
      <c r="J462" s="218"/>
      <c r="K462" s="129">
        <v>31</v>
      </c>
      <c r="L462" s="130"/>
      <c r="M462" s="130"/>
      <c r="N462" s="130"/>
      <c r="O462" s="130"/>
      <c r="P462" s="130"/>
      <c r="Q462" s="130"/>
    </row>
    <row r="463" spans="1:17" x14ac:dyDescent="0.2">
      <c r="A463" s="264" t="s">
        <v>1723</v>
      </c>
      <c r="B463" s="218"/>
      <c r="C463" s="218"/>
      <c r="D463" s="218"/>
      <c r="E463" s="218"/>
      <c r="F463" s="218"/>
      <c r="G463" s="218"/>
      <c r="H463" s="218"/>
      <c r="I463" s="218"/>
      <c r="J463" s="218"/>
      <c r="K463" s="129">
        <v>356</v>
      </c>
      <c r="L463" s="130"/>
      <c r="M463" s="130"/>
      <c r="N463" s="130"/>
      <c r="O463" s="130"/>
      <c r="P463" s="130"/>
      <c r="Q463" s="130"/>
    </row>
    <row r="464" spans="1:17" x14ac:dyDescent="0.2">
      <c r="A464" s="264" t="s">
        <v>1724</v>
      </c>
      <c r="B464" s="218"/>
      <c r="C464" s="218"/>
      <c r="D464" s="218"/>
      <c r="E464" s="218"/>
      <c r="F464" s="218"/>
      <c r="G464" s="218"/>
      <c r="H464" s="218"/>
      <c r="I464" s="218"/>
      <c r="J464" s="218"/>
      <c r="K464" s="129">
        <v>434</v>
      </c>
      <c r="L464" s="130"/>
      <c r="M464" s="130"/>
      <c r="N464" s="130"/>
      <c r="O464" s="130"/>
      <c r="P464" s="130"/>
      <c r="Q464" s="130"/>
    </row>
    <row r="465" spans="1:17" x14ac:dyDescent="0.2">
      <c r="A465" s="264" t="s">
        <v>1725</v>
      </c>
      <c r="B465" s="218"/>
      <c r="C465" s="218"/>
      <c r="D465" s="218"/>
      <c r="E465" s="218"/>
      <c r="F465" s="218"/>
      <c r="G465" s="218"/>
      <c r="H465" s="218"/>
      <c r="I465" s="218"/>
      <c r="J465" s="218"/>
      <c r="K465" s="129">
        <v>10501</v>
      </c>
      <c r="L465" s="130"/>
      <c r="M465" s="130"/>
      <c r="N465" s="130"/>
      <c r="O465" s="130"/>
      <c r="P465" s="130"/>
      <c r="Q465" s="130"/>
    </row>
    <row r="466" spans="1:17" x14ac:dyDescent="0.2">
      <c r="A466" s="264" t="s">
        <v>8</v>
      </c>
      <c r="B466" s="218"/>
      <c r="C466" s="218"/>
      <c r="D466" s="218"/>
      <c r="E466" s="218"/>
      <c r="F466" s="218"/>
      <c r="G466" s="218"/>
      <c r="H466" s="218"/>
      <c r="I466" s="218"/>
      <c r="J466" s="218"/>
      <c r="K466" s="129">
        <v>7413</v>
      </c>
      <c r="L466" s="130"/>
      <c r="M466" s="130"/>
      <c r="N466" s="130"/>
      <c r="O466" s="130"/>
      <c r="P466" s="130"/>
      <c r="Q466" s="130"/>
    </row>
    <row r="467" spans="1:17" x14ac:dyDescent="0.2">
      <c r="A467" s="264" t="s">
        <v>27</v>
      </c>
      <c r="B467" s="218"/>
      <c r="C467" s="218"/>
      <c r="D467" s="218"/>
      <c r="E467" s="218"/>
      <c r="F467" s="218"/>
      <c r="G467" s="218"/>
      <c r="H467" s="218"/>
      <c r="I467" s="218"/>
      <c r="J467" s="218"/>
      <c r="K467" s="130"/>
      <c r="L467" s="130"/>
      <c r="M467" s="130"/>
      <c r="N467" s="130"/>
      <c r="O467" s="130"/>
      <c r="P467" s="130"/>
      <c r="Q467" s="130"/>
    </row>
    <row r="468" spans="1:17" x14ac:dyDescent="0.2">
      <c r="A468" s="264" t="s">
        <v>1726</v>
      </c>
      <c r="B468" s="218"/>
      <c r="C468" s="218"/>
      <c r="D468" s="218"/>
      <c r="E468" s="218"/>
      <c r="F468" s="218"/>
      <c r="G468" s="218"/>
      <c r="H468" s="218"/>
      <c r="I468" s="218"/>
      <c r="J468" s="218"/>
      <c r="K468" s="129">
        <v>23</v>
      </c>
      <c r="L468" s="130"/>
      <c r="M468" s="130"/>
      <c r="N468" s="130"/>
      <c r="O468" s="130"/>
      <c r="P468" s="130"/>
      <c r="Q468" s="130"/>
    </row>
    <row r="469" spans="1:17" x14ac:dyDescent="0.2">
      <c r="A469" s="264" t="s">
        <v>1727</v>
      </c>
      <c r="B469" s="218"/>
      <c r="C469" s="218"/>
      <c r="D469" s="218"/>
      <c r="E469" s="218"/>
      <c r="F469" s="218"/>
      <c r="G469" s="218"/>
      <c r="H469" s="218"/>
      <c r="I469" s="218"/>
      <c r="J469" s="218"/>
      <c r="K469" s="129">
        <v>581</v>
      </c>
      <c r="L469" s="130"/>
      <c r="M469" s="130"/>
      <c r="N469" s="130"/>
      <c r="O469" s="130"/>
      <c r="P469" s="130"/>
      <c r="Q469" s="130"/>
    </row>
    <row r="470" spans="1:17" x14ac:dyDescent="0.2">
      <c r="A470" s="264" t="s">
        <v>1728</v>
      </c>
      <c r="B470" s="218"/>
      <c r="C470" s="218"/>
      <c r="D470" s="218"/>
      <c r="E470" s="218"/>
      <c r="F470" s="218"/>
      <c r="G470" s="218"/>
      <c r="H470" s="218"/>
      <c r="I470" s="218"/>
      <c r="J470" s="218"/>
      <c r="K470" s="129">
        <v>6809</v>
      </c>
      <c r="L470" s="130"/>
      <c r="M470" s="130"/>
      <c r="N470" s="130"/>
      <c r="O470" s="130"/>
      <c r="P470" s="130"/>
      <c r="Q470" s="130"/>
    </row>
    <row r="471" spans="1:17" x14ac:dyDescent="0.2">
      <c r="A471" s="265" t="s">
        <v>961</v>
      </c>
      <c r="B471" s="218"/>
      <c r="C471" s="218"/>
      <c r="D471" s="218"/>
      <c r="E471" s="218"/>
      <c r="F471" s="218"/>
      <c r="G471" s="218"/>
      <c r="H471" s="218"/>
      <c r="I471" s="218"/>
      <c r="J471" s="218"/>
      <c r="K471" s="132">
        <v>322172</v>
      </c>
      <c r="L471" s="130"/>
      <c r="M471" s="130"/>
      <c r="N471" s="130"/>
      <c r="O471" s="130"/>
      <c r="P471" s="132">
        <v>677.8</v>
      </c>
      <c r="Q471" s="130"/>
    </row>
    <row r="472" spans="1:17" x14ac:dyDescent="0.2">
      <c r="A472" s="264" t="s">
        <v>38</v>
      </c>
      <c r="B472" s="218"/>
      <c r="C472" s="218"/>
      <c r="D472" s="218"/>
      <c r="E472" s="218"/>
      <c r="F472" s="218"/>
      <c r="G472" s="218"/>
      <c r="H472" s="218"/>
      <c r="I472" s="218"/>
      <c r="J472" s="218"/>
      <c r="K472" s="129">
        <v>171608</v>
      </c>
      <c r="L472" s="130"/>
      <c r="M472" s="130"/>
      <c r="N472" s="130"/>
      <c r="O472" s="130"/>
      <c r="P472" s="129">
        <v>675.2</v>
      </c>
      <c r="Q472" s="130"/>
    </row>
    <row r="473" spans="1:17" x14ac:dyDescent="0.2">
      <c r="A473" s="264" t="s">
        <v>26</v>
      </c>
      <c r="B473" s="218"/>
      <c r="C473" s="218"/>
      <c r="D473" s="218"/>
      <c r="E473" s="218"/>
      <c r="F473" s="218"/>
      <c r="G473" s="218"/>
      <c r="H473" s="218"/>
      <c r="I473" s="218"/>
      <c r="J473" s="218"/>
      <c r="K473" s="129">
        <v>96</v>
      </c>
      <c r="L473" s="130"/>
      <c r="M473" s="130"/>
      <c r="N473" s="130"/>
      <c r="O473" s="130"/>
      <c r="P473" s="129">
        <v>2.6</v>
      </c>
      <c r="Q473" s="130"/>
    </row>
    <row r="474" spans="1:17" x14ac:dyDescent="0.2">
      <c r="A474" s="264" t="s">
        <v>25</v>
      </c>
      <c r="B474" s="218"/>
      <c r="C474" s="218"/>
      <c r="D474" s="218"/>
      <c r="E474" s="218"/>
      <c r="F474" s="218"/>
      <c r="G474" s="218"/>
      <c r="H474" s="218"/>
      <c r="I474" s="218"/>
      <c r="J474" s="218"/>
      <c r="K474" s="129">
        <v>150468</v>
      </c>
      <c r="L474" s="130"/>
      <c r="M474" s="130"/>
      <c r="N474" s="130"/>
      <c r="O474" s="130"/>
      <c r="P474" s="130"/>
      <c r="Q474" s="130"/>
    </row>
    <row r="475" spans="1:17" x14ac:dyDescent="0.2">
      <c r="A475" s="264" t="s">
        <v>9</v>
      </c>
      <c r="B475" s="218"/>
      <c r="C475" s="218"/>
      <c r="D475" s="218"/>
      <c r="E475" s="218"/>
      <c r="F475" s="218"/>
      <c r="G475" s="218"/>
      <c r="H475" s="218"/>
      <c r="I475" s="218"/>
      <c r="J475" s="218"/>
      <c r="K475" s="129">
        <v>322172</v>
      </c>
      <c r="L475" s="130"/>
      <c r="M475" s="130"/>
      <c r="N475" s="130"/>
      <c r="O475" s="130"/>
      <c r="P475" s="129">
        <v>677.8</v>
      </c>
      <c r="Q475" s="130"/>
    </row>
    <row r="476" spans="1:17" x14ac:dyDescent="0.2">
      <c r="A476" s="264" t="s">
        <v>10</v>
      </c>
      <c r="B476" s="218"/>
      <c r="C476" s="218"/>
      <c r="D476" s="218"/>
      <c r="E476" s="218"/>
      <c r="F476" s="218"/>
      <c r="G476" s="218"/>
      <c r="H476" s="218"/>
      <c r="I476" s="218"/>
      <c r="J476" s="218"/>
      <c r="K476" s="130"/>
      <c r="L476" s="130"/>
      <c r="M476" s="130"/>
      <c r="N476" s="130"/>
      <c r="O476" s="130"/>
      <c r="P476" s="130"/>
      <c r="Q476" s="130"/>
    </row>
    <row r="477" spans="1:17" x14ac:dyDescent="0.2">
      <c r="A477" s="264" t="s">
        <v>11</v>
      </c>
      <c r="B477" s="218"/>
      <c r="C477" s="218"/>
      <c r="D477" s="218"/>
      <c r="E477" s="218"/>
      <c r="F477" s="218"/>
      <c r="G477" s="218"/>
      <c r="H477" s="218"/>
      <c r="I477" s="218"/>
      <c r="J477" s="218"/>
      <c r="K477" s="129">
        <v>142644</v>
      </c>
      <c r="L477" s="130"/>
      <c r="M477" s="130"/>
      <c r="N477" s="130"/>
      <c r="O477" s="130"/>
      <c r="P477" s="130"/>
      <c r="Q477" s="130"/>
    </row>
    <row r="478" spans="1:17" x14ac:dyDescent="0.2">
      <c r="A478" s="264" t="s">
        <v>12</v>
      </c>
      <c r="B478" s="218"/>
      <c r="C478" s="218"/>
      <c r="D478" s="218"/>
      <c r="E478" s="218"/>
      <c r="F478" s="218"/>
      <c r="G478" s="218"/>
      <c r="H478" s="218"/>
      <c r="I478" s="218"/>
      <c r="J478" s="218"/>
      <c r="K478" s="129">
        <f>1284-N455</f>
        <v>1253</v>
      </c>
      <c r="L478" s="130"/>
      <c r="M478" s="130"/>
      <c r="N478" s="130"/>
      <c r="O478" s="130"/>
      <c r="P478" s="130"/>
      <c r="Q478" s="130"/>
    </row>
    <row r="479" spans="1:17" x14ac:dyDescent="0.2">
      <c r="A479" s="264" t="s">
        <v>13</v>
      </c>
      <c r="B479" s="218"/>
      <c r="C479" s="218"/>
      <c r="D479" s="218"/>
      <c r="E479" s="218"/>
      <c r="F479" s="218"/>
      <c r="G479" s="218"/>
      <c r="H479" s="218"/>
      <c r="I479" s="218"/>
      <c r="J479" s="218"/>
      <c r="K479" s="129">
        <v>9072</v>
      </c>
      <c r="L479" s="130"/>
      <c r="M479" s="130"/>
      <c r="N479" s="130"/>
      <c r="O479" s="130"/>
      <c r="P479" s="130"/>
      <c r="Q479" s="130"/>
    </row>
    <row r="480" spans="1:17" x14ac:dyDescent="0.2">
      <c r="A480" s="264" t="s">
        <v>0</v>
      </c>
      <c r="B480" s="218"/>
      <c r="C480" s="218"/>
      <c r="D480" s="218"/>
      <c r="E480" s="218"/>
      <c r="F480" s="218"/>
      <c r="G480" s="218"/>
      <c r="H480" s="218"/>
      <c r="I480" s="218"/>
      <c r="J480" s="218"/>
      <c r="K480" s="129">
        <v>150468</v>
      </c>
      <c r="L480" s="130"/>
      <c r="M480" s="130"/>
      <c r="N480" s="130"/>
      <c r="O480" s="130"/>
      <c r="P480" s="130"/>
      <c r="Q480" s="130"/>
    </row>
    <row r="481" spans="1:17" x14ac:dyDescent="0.2">
      <c r="A481" s="264" t="s">
        <v>14</v>
      </c>
      <c r="B481" s="218"/>
      <c r="C481" s="218"/>
      <c r="D481" s="218"/>
      <c r="E481" s="218"/>
      <c r="F481" s="218"/>
      <c r="G481" s="218"/>
      <c r="H481" s="218"/>
      <c r="I481" s="218"/>
      <c r="J481" s="218"/>
      <c r="K481" s="129">
        <v>11322</v>
      </c>
      <c r="L481" s="130"/>
      <c r="M481" s="130"/>
      <c r="N481" s="130"/>
      <c r="O481" s="130"/>
      <c r="P481" s="130"/>
      <c r="Q481" s="130"/>
    </row>
    <row r="482" spans="1:17" x14ac:dyDescent="0.2">
      <c r="A482" s="264" t="s">
        <v>15</v>
      </c>
      <c r="B482" s="218"/>
      <c r="C482" s="218"/>
      <c r="D482" s="218"/>
      <c r="E482" s="218"/>
      <c r="F482" s="218"/>
      <c r="G482" s="218"/>
      <c r="H482" s="218"/>
      <c r="I482" s="218"/>
      <c r="J482" s="218"/>
      <c r="K482" s="129">
        <v>7413</v>
      </c>
      <c r="L482" s="130"/>
      <c r="M482" s="130"/>
      <c r="N482" s="130"/>
      <c r="O482" s="130"/>
      <c r="P482" s="130"/>
      <c r="Q482" s="130"/>
    </row>
    <row r="483" spans="1:17" x14ac:dyDescent="0.2">
      <c r="A483" s="265" t="s">
        <v>16</v>
      </c>
      <c r="B483" s="218"/>
      <c r="C483" s="218"/>
      <c r="D483" s="218"/>
      <c r="E483" s="218"/>
      <c r="F483" s="218"/>
      <c r="G483" s="218"/>
      <c r="H483" s="218"/>
      <c r="I483" s="218"/>
      <c r="J483" s="218"/>
      <c r="K483" s="132">
        <v>322172</v>
      </c>
      <c r="L483" s="130"/>
      <c r="M483" s="130"/>
      <c r="N483" s="130"/>
      <c r="O483" s="130"/>
      <c r="P483" s="132">
        <v>677.8</v>
      </c>
      <c r="Q483" s="130"/>
    </row>
    <row r="484" spans="1:17" x14ac:dyDescent="0.2">
      <c r="A484" s="115"/>
      <c r="B484" s="116"/>
      <c r="C484" s="117"/>
      <c r="D484" s="118"/>
      <c r="E484" s="195"/>
      <c r="F484" s="140"/>
      <c r="G484" s="140"/>
      <c r="H484" s="140"/>
      <c r="I484" s="140"/>
      <c r="J484" s="140"/>
      <c r="K484" s="140"/>
      <c r="L484" s="140"/>
      <c r="M484" s="140"/>
      <c r="N484" s="140"/>
      <c r="O484" s="140"/>
      <c r="P484" s="140"/>
      <c r="Q484" s="140"/>
    </row>
    <row r="485" spans="1:17" x14ac:dyDescent="0.2">
      <c r="A485" s="115"/>
      <c r="B485" s="116"/>
      <c r="C485" s="117"/>
      <c r="D485" s="118"/>
      <c r="E485" s="119"/>
      <c r="F485" s="140"/>
      <c r="G485" s="140"/>
      <c r="H485" s="140"/>
      <c r="I485" s="140"/>
      <c r="J485" s="140"/>
      <c r="K485" s="140"/>
      <c r="L485" s="140"/>
      <c r="M485" s="140"/>
      <c r="N485" s="140"/>
      <c r="O485" s="140"/>
      <c r="P485" s="140"/>
      <c r="Q485" s="140"/>
    </row>
    <row r="486" spans="1:17" x14ac:dyDescent="0.2">
      <c r="A486" s="163" t="s">
        <v>1289</v>
      </c>
      <c r="B486" s="163"/>
      <c r="C486" s="288" t="s">
        <v>1351</v>
      </c>
      <c r="D486" s="288"/>
      <c r="E486" s="288"/>
      <c r="F486" s="288"/>
      <c r="G486" s="288"/>
      <c r="H486" s="288"/>
      <c r="I486" s="288"/>
      <c r="J486" s="288"/>
      <c r="K486" s="288"/>
      <c r="L486" s="288"/>
      <c r="M486" s="288"/>
      <c r="N486" s="288"/>
      <c r="O486" s="288"/>
      <c r="P486" s="288"/>
      <c r="Q486" s="288"/>
    </row>
    <row r="487" spans="1:17" x14ac:dyDescent="0.2">
      <c r="A487" s="196"/>
      <c r="B487" s="197"/>
      <c r="C487" s="288" t="s">
        <v>1729</v>
      </c>
      <c r="D487" s="288"/>
      <c r="E487" s="288"/>
      <c r="F487" s="288"/>
      <c r="G487" s="288"/>
      <c r="H487" s="288"/>
      <c r="I487" s="288"/>
      <c r="J487" s="288"/>
      <c r="K487" s="288"/>
      <c r="L487" s="288"/>
      <c r="M487" s="288"/>
      <c r="N487" s="288"/>
      <c r="O487" s="288"/>
      <c r="P487" s="288"/>
      <c r="Q487" s="288"/>
    </row>
    <row r="488" spans="1:17" x14ac:dyDescent="0.2">
      <c r="A488" s="115"/>
      <c r="B488" s="116"/>
      <c r="C488" s="117"/>
      <c r="D488" s="118"/>
      <c r="E488" s="119"/>
      <c r="F488" s="140"/>
      <c r="G488" s="140"/>
      <c r="H488" s="140"/>
      <c r="I488" s="140"/>
      <c r="J488" s="140"/>
      <c r="K488" s="140"/>
      <c r="L488" s="140"/>
      <c r="M488" s="140"/>
      <c r="N488" s="140"/>
      <c r="O488" s="140"/>
      <c r="P488" s="140"/>
      <c r="Q488" s="140"/>
    </row>
    <row r="489" spans="1:17" x14ac:dyDescent="0.2">
      <c r="A489" s="181"/>
      <c r="B489" s="182" t="s">
        <v>1291</v>
      </c>
      <c r="C489" s="168"/>
      <c r="D489" s="168"/>
      <c r="E489" s="168"/>
      <c r="F489" s="168"/>
      <c r="G489" s="168"/>
      <c r="H489" s="168"/>
      <c r="I489" s="182" t="s">
        <v>1292</v>
      </c>
      <c r="J489" s="167"/>
      <c r="K489" s="167"/>
      <c r="L489" s="167"/>
      <c r="M489" s="167"/>
      <c r="N489" s="167"/>
      <c r="O489" s="167"/>
      <c r="P489" s="167"/>
      <c r="Q489" s="159"/>
    </row>
    <row r="490" spans="1:17" x14ac:dyDescent="0.2">
      <c r="A490" s="155"/>
      <c r="B490" s="167"/>
      <c r="C490" s="168"/>
      <c r="D490" s="169"/>
      <c r="E490" s="167"/>
      <c r="F490" s="167"/>
      <c r="G490" s="168"/>
      <c r="H490" s="159"/>
      <c r="I490" s="183" t="s">
        <v>1730</v>
      </c>
      <c r="J490" s="159"/>
      <c r="K490" s="159"/>
      <c r="L490" s="159"/>
      <c r="M490" s="159"/>
      <c r="N490" s="159"/>
      <c r="O490" s="159"/>
      <c r="P490" s="159"/>
      <c r="Q490" s="159"/>
    </row>
    <row r="491" spans="1:17" x14ac:dyDescent="0.2">
      <c r="A491" s="9"/>
      <c r="B491" s="184"/>
      <c r="C491" s="8"/>
      <c r="D491" s="7"/>
      <c r="E491" s="185"/>
      <c r="F491" s="166"/>
      <c r="G491" s="166"/>
      <c r="H491" s="166"/>
      <c r="I491" s="182" t="s">
        <v>1294</v>
      </c>
      <c r="J491" s="167"/>
      <c r="K491" s="167"/>
      <c r="L491" s="167"/>
      <c r="M491" s="167"/>
      <c r="N491" s="167"/>
      <c r="O491" s="167"/>
      <c r="P491" s="167"/>
      <c r="Q491" s="166"/>
    </row>
    <row r="492" spans="1:17" x14ac:dyDescent="0.2">
      <c r="A492" s="115"/>
      <c r="B492" s="116"/>
      <c r="C492" s="117"/>
      <c r="D492" s="118"/>
      <c r="E492" s="195"/>
      <c r="F492" s="140"/>
      <c r="G492" s="140"/>
      <c r="H492" s="140"/>
      <c r="I492" s="140"/>
      <c r="J492" s="140"/>
      <c r="K492" s="140"/>
      <c r="L492" s="140"/>
      <c r="M492" s="140"/>
      <c r="N492" s="140"/>
      <c r="O492" s="140"/>
      <c r="P492" s="140"/>
      <c r="Q492" s="140"/>
    </row>
  </sheetData>
  <mergeCells count="90">
    <mergeCell ref="C487:Q487"/>
    <mergeCell ref="A479:J479"/>
    <mergeCell ref="A480:J480"/>
    <mergeCell ref="A481:J481"/>
    <mergeCell ref="A482:J482"/>
    <mergeCell ref="A483:J483"/>
    <mergeCell ref="C486:Q486"/>
    <mergeCell ref="A478:J478"/>
    <mergeCell ref="A467:J467"/>
    <mergeCell ref="A468:J468"/>
    <mergeCell ref="A469:J469"/>
    <mergeCell ref="A470:J470"/>
    <mergeCell ref="A471:J471"/>
    <mergeCell ref="A472:J472"/>
    <mergeCell ref="A473:J473"/>
    <mergeCell ref="A474:J474"/>
    <mergeCell ref="A475:J475"/>
    <mergeCell ref="A476:J476"/>
    <mergeCell ref="A477:J477"/>
    <mergeCell ref="A466:J466"/>
    <mergeCell ref="A455:J455"/>
    <mergeCell ref="A456:J456"/>
    <mergeCell ref="A457:J457"/>
    <mergeCell ref="A458:J458"/>
    <mergeCell ref="A459:J459"/>
    <mergeCell ref="A460:J460"/>
    <mergeCell ref="A461:J461"/>
    <mergeCell ref="A462:J462"/>
    <mergeCell ref="A463:J463"/>
    <mergeCell ref="A464:J464"/>
    <mergeCell ref="A465:J465"/>
    <mergeCell ref="A454:J454"/>
    <mergeCell ref="A342:Q342"/>
    <mergeCell ref="A366:J366"/>
    <mergeCell ref="A367:Q367"/>
    <mergeCell ref="A395:J395"/>
    <mergeCell ref="A396:Q396"/>
    <mergeCell ref="A418:J418"/>
    <mergeCell ref="A419:Q419"/>
    <mergeCell ref="A436:J436"/>
    <mergeCell ref="A437:Q437"/>
    <mergeCell ref="A452:J452"/>
    <mergeCell ref="A453:Q453"/>
    <mergeCell ref="A341:J341"/>
    <mergeCell ref="A188:Q188"/>
    <mergeCell ref="A216:J216"/>
    <mergeCell ref="A217:Q217"/>
    <mergeCell ref="A245:J245"/>
    <mergeCell ref="A246:Q246"/>
    <mergeCell ref="A270:J270"/>
    <mergeCell ref="A271:Q271"/>
    <mergeCell ref="A291:J291"/>
    <mergeCell ref="A292:Q292"/>
    <mergeCell ref="A320:J320"/>
    <mergeCell ref="A321:Q321"/>
    <mergeCell ref="A187:J187"/>
    <mergeCell ref="A25:Q25"/>
    <mergeCell ref="A58:J58"/>
    <mergeCell ref="A59:Q59"/>
    <mergeCell ref="A85:J85"/>
    <mergeCell ref="A86:Q86"/>
    <mergeCell ref="A111:J111"/>
    <mergeCell ref="A112:Q112"/>
    <mergeCell ref="A141:J141"/>
    <mergeCell ref="A142:Q142"/>
    <mergeCell ref="A162:J162"/>
    <mergeCell ref="A163:Q163"/>
    <mergeCell ref="O21:O23"/>
    <mergeCell ref="P21:P23"/>
    <mergeCell ref="Q21:Q23"/>
    <mergeCell ref="F22:F23"/>
    <mergeCell ref="G22:I22"/>
    <mergeCell ref="J22:J23"/>
    <mergeCell ref="K22:K23"/>
    <mergeCell ref="L22:N22"/>
    <mergeCell ref="J17:K17"/>
    <mergeCell ref="J18:K18"/>
    <mergeCell ref="A21:A23"/>
    <mergeCell ref="B21:B23"/>
    <mergeCell ref="C21:C23"/>
    <mergeCell ref="D21:D23"/>
    <mergeCell ref="E21:E23"/>
    <mergeCell ref="F21:I21"/>
    <mergeCell ref="J21:N21"/>
    <mergeCell ref="J16:K16"/>
    <mergeCell ref="E1:J1"/>
    <mergeCell ref="J12:K12"/>
    <mergeCell ref="J13:K13"/>
    <mergeCell ref="J14:K14"/>
    <mergeCell ref="J15:K15"/>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68"/>
  <sheetViews>
    <sheetView workbookViewId="0">
      <selection activeCell="D8" sqref="D8"/>
    </sheetView>
  </sheetViews>
  <sheetFormatPr defaultRowHeight="12.75" x14ac:dyDescent="0.2"/>
  <cols>
    <col min="3" max="3" width="27.7109375" customWidth="1"/>
  </cols>
  <sheetData>
    <row r="1" spans="1:17" x14ac:dyDescent="0.2">
      <c r="A1" s="152" t="s">
        <v>306</v>
      </c>
      <c r="B1" s="156"/>
      <c r="C1" s="170"/>
      <c r="D1" s="169"/>
      <c r="E1" s="285" t="s">
        <v>21</v>
      </c>
      <c r="F1" s="286"/>
      <c r="G1" s="286"/>
      <c r="H1" s="286"/>
      <c r="I1" s="286"/>
      <c r="J1" s="286"/>
      <c r="K1" s="159"/>
      <c r="L1" s="159"/>
      <c r="M1" s="152" t="s">
        <v>308</v>
      </c>
      <c r="N1" s="42"/>
      <c r="O1" s="42"/>
      <c r="P1" s="42"/>
    </row>
    <row r="2" spans="1:17" x14ac:dyDescent="0.2">
      <c r="A2" s="167"/>
      <c r="B2" s="156"/>
      <c r="C2" s="170"/>
      <c r="D2" s="169"/>
      <c r="E2" s="171"/>
      <c r="F2" s="171"/>
      <c r="G2" s="6" t="s">
        <v>2</v>
      </c>
      <c r="H2" s="172"/>
      <c r="I2" s="173"/>
      <c r="J2" s="159"/>
      <c r="K2" s="159"/>
      <c r="L2" s="159"/>
      <c r="M2" s="2" t="s">
        <v>1223</v>
      </c>
      <c r="N2" s="42"/>
      <c r="O2" s="42"/>
      <c r="P2" s="42"/>
    </row>
    <row r="3" spans="1:17" x14ac:dyDescent="0.2">
      <c r="A3" s="167" t="s">
        <v>1224</v>
      </c>
      <c r="B3" s="156"/>
      <c r="C3" s="170"/>
      <c r="D3" s="169"/>
      <c r="E3" s="159"/>
      <c r="F3" s="159"/>
      <c r="G3" s="159"/>
      <c r="H3" s="159"/>
      <c r="I3" s="159"/>
      <c r="J3" s="159"/>
      <c r="K3" s="159"/>
      <c r="L3" s="159"/>
      <c r="M3" s="2" t="s">
        <v>1225</v>
      </c>
      <c r="N3" s="42"/>
      <c r="O3" s="42"/>
      <c r="P3" s="42"/>
    </row>
    <row r="4" spans="1:17" x14ac:dyDescent="0.2">
      <c r="A4" s="2" t="s">
        <v>1226</v>
      </c>
      <c r="B4" s="156"/>
      <c r="C4" s="170"/>
      <c r="D4" s="169"/>
      <c r="E4" s="159"/>
      <c r="F4" s="159"/>
      <c r="G4" s="52" t="s">
        <v>1732</v>
      </c>
      <c r="H4" s="174"/>
      <c r="I4" s="159"/>
      <c r="J4" s="159"/>
      <c r="K4" s="159"/>
      <c r="L4" s="159"/>
      <c r="M4" s="50"/>
      <c r="N4" s="50"/>
      <c r="O4" s="175"/>
      <c r="P4" s="42"/>
    </row>
    <row r="5" spans="1:17" x14ac:dyDescent="0.2">
      <c r="A5" s="155"/>
      <c r="B5" s="156"/>
      <c r="C5" s="169"/>
      <c r="D5" s="176"/>
      <c r="E5" s="159"/>
      <c r="F5" s="159"/>
      <c r="G5" s="155" t="s">
        <v>37</v>
      </c>
      <c r="H5" s="155"/>
      <c r="I5" s="155"/>
      <c r="J5" s="159"/>
      <c r="K5" s="159"/>
      <c r="L5" s="159"/>
      <c r="M5" s="2" t="s">
        <v>314</v>
      </c>
      <c r="N5" s="42"/>
      <c r="O5" s="42"/>
      <c r="P5" s="42"/>
      <c r="Q5" s="1"/>
    </row>
    <row r="6" spans="1:17" x14ac:dyDescent="0.2">
      <c r="A6" s="99"/>
      <c r="B6" s="100"/>
      <c r="C6" s="111"/>
      <c r="D6" s="101"/>
      <c r="E6" s="92"/>
      <c r="F6" s="91"/>
      <c r="G6" s="91"/>
      <c r="H6" s="91"/>
      <c r="I6" s="91"/>
      <c r="J6" s="91"/>
      <c r="K6" s="91"/>
      <c r="L6" s="91"/>
      <c r="M6" s="91"/>
      <c r="N6" s="91"/>
      <c r="O6" s="91"/>
      <c r="P6" s="91"/>
      <c r="Q6" s="91"/>
    </row>
    <row r="7" spans="1:17" x14ac:dyDescent="0.2">
      <c r="A7" s="99"/>
      <c r="B7" s="100"/>
      <c r="C7" s="103" t="s">
        <v>3</v>
      </c>
      <c r="D7" s="177" t="s">
        <v>1297</v>
      </c>
      <c r="E7" s="104"/>
      <c r="F7" s="105"/>
      <c r="G7" s="105"/>
      <c r="H7" s="106"/>
      <c r="I7" s="105"/>
      <c r="J7" s="105"/>
      <c r="K7" s="105"/>
      <c r="L7" s="105"/>
      <c r="M7" s="91"/>
      <c r="N7" s="91"/>
      <c r="O7" s="91"/>
      <c r="P7" s="91"/>
      <c r="Q7" s="91"/>
    </row>
    <row r="8" spans="1:17" x14ac:dyDescent="0.2">
      <c r="A8" s="99"/>
      <c r="B8" s="100"/>
      <c r="C8" s="103"/>
      <c r="D8" s="186" t="s">
        <v>1733</v>
      </c>
      <c r="E8" s="187"/>
      <c r="F8" s="188"/>
      <c r="G8" s="188"/>
      <c r="H8" s="189"/>
      <c r="I8" s="188"/>
      <c r="J8" s="188"/>
      <c r="K8" s="188"/>
      <c r="L8" s="188"/>
      <c r="M8" s="91"/>
      <c r="N8" s="91"/>
      <c r="O8" s="91"/>
      <c r="P8" s="91"/>
      <c r="Q8" s="91"/>
    </row>
    <row r="9" spans="1:17" x14ac:dyDescent="0.2">
      <c r="A9" s="99"/>
      <c r="B9" s="100"/>
      <c r="C9" s="111"/>
      <c r="D9" s="101"/>
      <c r="E9" s="96"/>
      <c r="F9" s="107"/>
      <c r="G9" s="107"/>
      <c r="H9" s="108" t="s">
        <v>31</v>
      </c>
      <c r="I9" s="108"/>
      <c r="J9" s="107"/>
      <c r="K9" s="107"/>
      <c r="L9" s="91"/>
      <c r="M9" s="91"/>
      <c r="N9" s="91"/>
      <c r="O9" s="91"/>
      <c r="P9" s="91"/>
      <c r="Q9" s="91"/>
    </row>
    <row r="10" spans="1:17" x14ac:dyDescent="0.2">
      <c r="A10" s="109"/>
      <c r="B10" s="110"/>
      <c r="C10" s="111"/>
      <c r="D10" s="101"/>
      <c r="E10" s="92"/>
      <c r="F10" s="91"/>
      <c r="G10" s="91"/>
      <c r="H10" s="91"/>
      <c r="I10" s="91"/>
      <c r="J10" s="91"/>
      <c r="K10" s="91"/>
      <c r="L10" s="91"/>
      <c r="M10" s="91"/>
      <c r="N10" s="91"/>
      <c r="O10" s="91"/>
      <c r="P10" s="91"/>
      <c r="Q10" s="91"/>
    </row>
    <row r="11" spans="1:17" x14ac:dyDescent="0.2">
      <c r="A11" s="99"/>
      <c r="B11" s="100"/>
      <c r="C11" s="111"/>
      <c r="D11" s="112" t="s">
        <v>1734</v>
      </c>
      <c r="E11" s="99"/>
      <c r="F11" s="91"/>
      <c r="G11" s="91"/>
      <c r="H11" s="91"/>
      <c r="I11" s="112"/>
      <c r="J11" s="112"/>
      <c r="K11" s="91"/>
      <c r="L11" s="91"/>
      <c r="M11" s="91"/>
      <c r="N11" s="91"/>
      <c r="O11" s="91"/>
      <c r="P11" s="91"/>
      <c r="Q11" s="91"/>
    </row>
    <row r="12" spans="1:17" x14ac:dyDescent="0.2">
      <c r="A12" s="99"/>
      <c r="B12" s="100"/>
      <c r="C12" s="111"/>
      <c r="D12" s="112" t="s">
        <v>43</v>
      </c>
      <c r="E12" s="99"/>
      <c r="F12" s="91"/>
      <c r="G12" s="91"/>
      <c r="H12" s="91"/>
      <c r="I12" s="112"/>
      <c r="J12" s="279" t="s">
        <v>1735</v>
      </c>
      <c r="K12" s="220"/>
      <c r="L12" s="114" t="s">
        <v>30</v>
      </c>
      <c r="M12" s="91"/>
      <c r="N12" s="91"/>
      <c r="O12" s="91"/>
      <c r="P12" s="91"/>
      <c r="Q12" s="91"/>
    </row>
    <row r="13" spans="1:17" x14ac:dyDescent="0.2">
      <c r="A13" s="99"/>
      <c r="B13" s="100"/>
      <c r="C13" s="111"/>
      <c r="D13" s="112" t="s">
        <v>84</v>
      </c>
      <c r="E13" s="99"/>
      <c r="F13" s="91"/>
      <c r="G13" s="91"/>
      <c r="H13" s="91"/>
      <c r="I13" s="112"/>
      <c r="J13" s="279" t="s">
        <v>1736</v>
      </c>
      <c r="K13" s="220"/>
      <c r="L13" s="114" t="s">
        <v>30</v>
      </c>
      <c r="M13" s="91"/>
      <c r="N13" s="91"/>
      <c r="O13" s="91"/>
      <c r="P13" s="91"/>
      <c r="Q13" s="91"/>
    </row>
    <row r="14" spans="1:17" x14ac:dyDescent="0.2">
      <c r="A14" s="99"/>
      <c r="B14" s="100"/>
      <c r="C14" s="111"/>
      <c r="D14" s="112" t="s">
        <v>17</v>
      </c>
      <c r="E14" s="99"/>
      <c r="F14" s="91"/>
      <c r="G14" s="91"/>
      <c r="H14" s="91"/>
      <c r="I14" s="112"/>
      <c r="J14" s="279" t="s">
        <v>1737</v>
      </c>
      <c r="K14" s="220"/>
      <c r="L14" s="114" t="s">
        <v>18</v>
      </c>
      <c r="M14" s="91"/>
      <c r="N14" s="91"/>
      <c r="O14" s="91"/>
      <c r="P14" s="91"/>
      <c r="Q14" s="91"/>
    </row>
    <row r="15" spans="1:17" x14ac:dyDescent="0.2">
      <c r="A15" s="155"/>
      <c r="B15" s="156"/>
      <c r="C15" s="170"/>
      <c r="D15" s="47" t="s">
        <v>1234</v>
      </c>
      <c r="E15" s="155"/>
      <c r="F15" s="159"/>
      <c r="G15" s="159"/>
      <c r="H15" s="159"/>
      <c r="I15" s="178"/>
      <c r="J15" s="287">
        <f>J153/1000</f>
        <v>33.192999999999998</v>
      </c>
      <c r="K15" s="287"/>
      <c r="L15" s="167" t="s">
        <v>1235</v>
      </c>
      <c r="M15" s="159"/>
      <c r="N15" s="160"/>
      <c r="O15" s="179"/>
      <c r="P15" s="162"/>
      <c r="Q15" s="180"/>
    </row>
    <row r="16" spans="1:17" x14ac:dyDescent="0.2">
      <c r="A16" s="155"/>
      <c r="B16" s="156"/>
      <c r="C16" s="157"/>
      <c r="D16" s="163" t="s">
        <v>323</v>
      </c>
      <c r="E16" s="47"/>
      <c r="F16" s="47"/>
      <c r="G16" s="47"/>
      <c r="H16" s="47"/>
      <c r="I16" s="47"/>
      <c r="J16" s="47"/>
      <c r="K16" s="47"/>
      <c r="L16" s="47"/>
      <c r="M16" s="159"/>
      <c r="N16" s="160"/>
      <c r="O16" s="179"/>
      <c r="P16" s="162"/>
    </row>
    <row r="17" spans="1:17" x14ac:dyDescent="0.2">
      <c r="A17" s="155"/>
      <c r="B17" s="156"/>
      <c r="C17" s="157"/>
      <c r="D17" s="163"/>
      <c r="E17" s="47"/>
      <c r="F17" s="47"/>
      <c r="G17" s="47"/>
      <c r="H17" s="47"/>
      <c r="I17" s="47"/>
      <c r="J17" s="47"/>
      <c r="K17" s="47"/>
      <c r="L17" s="47"/>
      <c r="M17" s="159"/>
      <c r="N17" s="160"/>
      <c r="O17" s="179"/>
      <c r="P17" s="162"/>
    </row>
    <row r="18" spans="1:17" x14ac:dyDescent="0.2">
      <c r="A18" s="115"/>
      <c r="B18" s="116"/>
      <c r="C18" s="117"/>
      <c r="D18" s="118"/>
      <c r="E18" s="119"/>
      <c r="F18" s="120"/>
      <c r="G18" s="120"/>
      <c r="H18" s="120"/>
      <c r="I18" s="120"/>
      <c r="J18" s="120"/>
      <c r="K18" s="120"/>
      <c r="L18" s="120"/>
      <c r="M18" s="120"/>
      <c r="N18" s="120"/>
      <c r="O18" s="120"/>
      <c r="P18" s="120"/>
      <c r="Q18" s="120"/>
    </row>
    <row r="19" spans="1:17" x14ac:dyDescent="0.2">
      <c r="A19" s="270" t="s">
        <v>4</v>
      </c>
      <c r="B19" s="273" t="s">
        <v>87</v>
      </c>
      <c r="C19" s="270" t="s">
        <v>83</v>
      </c>
      <c r="D19" s="270" t="s">
        <v>82</v>
      </c>
      <c r="E19" s="270" t="s">
        <v>81</v>
      </c>
      <c r="F19" s="270" t="s">
        <v>29</v>
      </c>
      <c r="G19" s="271"/>
      <c r="H19" s="271"/>
      <c r="I19" s="271"/>
      <c r="J19" s="270" t="s">
        <v>28</v>
      </c>
      <c r="K19" s="271"/>
      <c r="L19" s="271"/>
      <c r="M19" s="271"/>
      <c r="N19" s="270" t="s">
        <v>80</v>
      </c>
      <c r="O19" s="270" t="s">
        <v>79</v>
      </c>
      <c r="P19" s="270" t="s">
        <v>88</v>
      </c>
      <c r="Q19" s="270" t="s">
        <v>89</v>
      </c>
    </row>
    <row r="20" spans="1:17" x14ac:dyDescent="0.2">
      <c r="A20" s="271"/>
      <c r="B20" s="274"/>
      <c r="C20" s="275"/>
      <c r="D20" s="270"/>
      <c r="E20" s="271"/>
      <c r="F20" s="270" t="s">
        <v>5</v>
      </c>
      <c r="G20" s="270" t="s">
        <v>78</v>
      </c>
      <c r="H20" s="271"/>
      <c r="I20" s="271"/>
      <c r="J20" s="270" t="s">
        <v>5</v>
      </c>
      <c r="K20" s="270" t="s">
        <v>78</v>
      </c>
      <c r="L20" s="271"/>
      <c r="M20" s="271"/>
      <c r="N20" s="270"/>
      <c r="O20" s="270"/>
      <c r="P20" s="270"/>
      <c r="Q20" s="270"/>
    </row>
    <row r="21" spans="1:17" x14ac:dyDescent="0.2">
      <c r="A21" s="271"/>
      <c r="B21" s="274"/>
      <c r="C21" s="275"/>
      <c r="D21" s="270"/>
      <c r="E21" s="271"/>
      <c r="F21" s="271"/>
      <c r="G21" s="121" t="s">
        <v>77</v>
      </c>
      <c r="H21" s="121" t="s">
        <v>76</v>
      </c>
      <c r="I21" s="121" t="s">
        <v>75</v>
      </c>
      <c r="J21" s="271"/>
      <c r="K21" s="121" t="s">
        <v>77</v>
      </c>
      <c r="L21" s="121" t="s">
        <v>76</v>
      </c>
      <c r="M21" s="121" t="s">
        <v>75</v>
      </c>
      <c r="N21" s="270"/>
      <c r="O21" s="270"/>
      <c r="P21" s="270"/>
      <c r="Q21" s="270"/>
    </row>
    <row r="22" spans="1:17" x14ac:dyDescent="0.2">
      <c r="A22" s="122">
        <v>1</v>
      </c>
      <c r="B22" s="123">
        <v>2</v>
      </c>
      <c r="C22" s="121">
        <v>3</v>
      </c>
      <c r="D22" s="121">
        <v>4</v>
      </c>
      <c r="E22" s="122">
        <v>5</v>
      </c>
      <c r="F22" s="124">
        <v>6</v>
      </c>
      <c r="G22" s="124">
        <v>7</v>
      </c>
      <c r="H22" s="124">
        <v>8</v>
      </c>
      <c r="I22" s="124">
        <v>9</v>
      </c>
      <c r="J22" s="124">
        <v>10</v>
      </c>
      <c r="K22" s="124">
        <v>11</v>
      </c>
      <c r="L22" s="124">
        <v>12</v>
      </c>
      <c r="M22" s="124">
        <v>13</v>
      </c>
      <c r="N22" s="124">
        <v>14</v>
      </c>
      <c r="O22" s="124">
        <v>15</v>
      </c>
      <c r="P22" s="124">
        <v>16</v>
      </c>
      <c r="Q22" s="124">
        <v>17</v>
      </c>
    </row>
    <row r="23" spans="1:17" x14ac:dyDescent="0.2">
      <c r="A23" s="266" t="s">
        <v>1738</v>
      </c>
      <c r="B23" s="218"/>
      <c r="C23" s="218"/>
      <c r="D23" s="218"/>
      <c r="E23" s="218"/>
      <c r="F23" s="218"/>
      <c r="G23" s="218"/>
      <c r="H23" s="218"/>
      <c r="I23" s="218"/>
      <c r="J23" s="218"/>
      <c r="K23" s="218"/>
      <c r="L23" s="218"/>
      <c r="M23" s="218"/>
      <c r="N23" s="218"/>
      <c r="O23" s="218"/>
      <c r="P23" s="218"/>
      <c r="Q23" s="218"/>
    </row>
    <row r="24" spans="1:17" x14ac:dyDescent="0.2">
      <c r="A24" s="264" t="s">
        <v>1739</v>
      </c>
      <c r="B24" s="218"/>
      <c r="C24" s="218"/>
      <c r="D24" s="218"/>
      <c r="E24" s="218"/>
      <c r="F24" s="218"/>
      <c r="G24" s="218"/>
      <c r="H24" s="218"/>
      <c r="I24" s="218"/>
      <c r="J24" s="218"/>
      <c r="K24" s="218"/>
      <c r="L24" s="218"/>
      <c r="M24" s="218"/>
      <c r="N24" s="218"/>
      <c r="O24" s="218"/>
      <c r="P24" s="218"/>
      <c r="Q24" s="218"/>
    </row>
    <row r="25" spans="1:17" ht="45.75" x14ac:dyDescent="0.2">
      <c r="A25" s="122">
        <v>1</v>
      </c>
      <c r="B25" s="125" t="s">
        <v>206</v>
      </c>
      <c r="C25" s="139" t="s">
        <v>207</v>
      </c>
      <c r="D25" s="127" t="s">
        <v>208</v>
      </c>
      <c r="E25" s="131">
        <v>1</v>
      </c>
      <c r="F25" s="129">
        <v>7.47</v>
      </c>
      <c r="G25" s="129">
        <v>5.43</v>
      </c>
      <c r="H25" s="129">
        <v>1.0900000000000001</v>
      </c>
      <c r="I25" s="130"/>
      <c r="J25" s="130">
        <v>7</v>
      </c>
      <c r="K25" s="130">
        <v>5</v>
      </c>
      <c r="L25" s="130">
        <v>1</v>
      </c>
      <c r="M25" s="130"/>
      <c r="N25" s="130">
        <v>0.41</v>
      </c>
      <c r="O25" s="130">
        <v>0.41</v>
      </c>
      <c r="P25" s="130"/>
      <c r="Q25" s="130"/>
    </row>
    <row r="26" spans="1:17" ht="36" x14ac:dyDescent="0.2">
      <c r="A26" s="133" t="s">
        <v>350</v>
      </c>
      <c r="B26" s="134" t="s">
        <v>1740</v>
      </c>
      <c r="C26" s="135" t="s">
        <v>1741</v>
      </c>
      <c r="D26" s="133" t="s">
        <v>72</v>
      </c>
      <c r="E26" s="136" t="s">
        <v>1679</v>
      </c>
      <c r="F26" s="137">
        <v>1258.9000000000001</v>
      </c>
      <c r="G26" s="130"/>
      <c r="H26" s="130"/>
      <c r="I26" s="130"/>
      <c r="J26" s="138">
        <v>1258.9000000000001</v>
      </c>
      <c r="K26" s="130"/>
      <c r="L26" s="130"/>
      <c r="M26" s="130"/>
      <c r="N26" s="130"/>
      <c r="O26" s="130"/>
      <c r="P26" s="130"/>
      <c r="Q26" s="130"/>
    </row>
    <row r="27" spans="1:17" ht="48" x14ac:dyDescent="0.2">
      <c r="A27" s="122">
        <v>2</v>
      </c>
      <c r="B27" s="125" t="s">
        <v>1742</v>
      </c>
      <c r="C27" s="139" t="s">
        <v>1743</v>
      </c>
      <c r="D27" s="127" t="s">
        <v>72</v>
      </c>
      <c r="E27" s="131">
        <v>1</v>
      </c>
      <c r="F27" s="129" t="s">
        <v>1744</v>
      </c>
      <c r="G27" s="130"/>
      <c r="H27" s="130"/>
      <c r="I27" s="130"/>
      <c r="J27" s="130">
        <v>889</v>
      </c>
      <c r="K27" s="130"/>
      <c r="L27" s="130"/>
      <c r="M27" s="130"/>
      <c r="N27" s="130"/>
      <c r="O27" s="130"/>
      <c r="P27" s="130"/>
      <c r="Q27" s="130"/>
    </row>
    <row r="28" spans="1:17" ht="24" x14ac:dyDescent="0.2">
      <c r="A28" s="122">
        <v>3</v>
      </c>
      <c r="B28" s="125" t="s">
        <v>210</v>
      </c>
      <c r="C28" s="139" t="s">
        <v>211</v>
      </c>
      <c r="D28" s="127" t="s">
        <v>212</v>
      </c>
      <c r="E28" s="131">
        <v>1</v>
      </c>
      <c r="F28" s="129">
        <v>244.31</v>
      </c>
      <c r="G28" s="129">
        <v>3.07</v>
      </c>
      <c r="H28" s="130"/>
      <c r="I28" s="130"/>
      <c r="J28" s="130">
        <v>244</v>
      </c>
      <c r="K28" s="130">
        <v>3</v>
      </c>
      <c r="L28" s="130"/>
      <c r="M28" s="130"/>
      <c r="N28" s="130">
        <v>0.22</v>
      </c>
      <c r="O28" s="130">
        <v>0.22</v>
      </c>
      <c r="P28" s="130"/>
      <c r="Q28" s="130"/>
    </row>
    <row r="29" spans="1:17" ht="36" x14ac:dyDescent="0.2">
      <c r="A29" s="122">
        <v>4</v>
      </c>
      <c r="B29" s="125" t="s">
        <v>247</v>
      </c>
      <c r="C29" s="139" t="s">
        <v>1745</v>
      </c>
      <c r="D29" s="127" t="s">
        <v>73</v>
      </c>
      <c r="E29" s="131">
        <v>2</v>
      </c>
      <c r="F29" s="129">
        <v>138.58000000000001</v>
      </c>
      <c r="G29" s="129">
        <v>18.79</v>
      </c>
      <c r="H29" s="129">
        <v>5.32</v>
      </c>
      <c r="I29" s="130"/>
      <c r="J29" s="130">
        <v>277</v>
      </c>
      <c r="K29" s="130">
        <v>38</v>
      </c>
      <c r="L29" s="130">
        <v>11</v>
      </c>
      <c r="M29" s="130"/>
      <c r="N29" s="130">
        <v>1.47</v>
      </c>
      <c r="O29" s="130">
        <v>2.94</v>
      </c>
      <c r="P29" s="130"/>
      <c r="Q29" s="130"/>
    </row>
    <row r="30" spans="1:17" ht="48" x14ac:dyDescent="0.2">
      <c r="A30" s="122">
        <v>5</v>
      </c>
      <c r="B30" s="125" t="s">
        <v>1742</v>
      </c>
      <c r="C30" s="139" t="s">
        <v>1746</v>
      </c>
      <c r="D30" s="127" t="s">
        <v>72</v>
      </c>
      <c r="E30" s="131">
        <v>2</v>
      </c>
      <c r="F30" s="129" t="s">
        <v>1747</v>
      </c>
      <c r="G30" s="130"/>
      <c r="H30" s="130"/>
      <c r="I30" s="130"/>
      <c r="J30" s="130">
        <v>1019</v>
      </c>
      <c r="K30" s="130"/>
      <c r="L30" s="130"/>
      <c r="M30" s="130"/>
      <c r="N30" s="130"/>
      <c r="O30" s="130"/>
      <c r="P30" s="130"/>
      <c r="Q30" s="130"/>
    </row>
    <row r="31" spans="1:17" ht="48" x14ac:dyDescent="0.2">
      <c r="A31" s="122">
        <v>6</v>
      </c>
      <c r="B31" s="125" t="s">
        <v>1748</v>
      </c>
      <c r="C31" s="139" t="s">
        <v>1749</v>
      </c>
      <c r="D31" s="127" t="s">
        <v>72</v>
      </c>
      <c r="E31" s="131">
        <v>1</v>
      </c>
      <c r="F31" s="129" t="s">
        <v>1750</v>
      </c>
      <c r="G31" s="130"/>
      <c r="H31" s="130"/>
      <c r="I31" s="130"/>
      <c r="J31" s="130">
        <v>19</v>
      </c>
      <c r="K31" s="130"/>
      <c r="L31" s="130"/>
      <c r="M31" s="130"/>
      <c r="N31" s="130"/>
      <c r="O31" s="130"/>
      <c r="P31" s="130"/>
      <c r="Q31" s="130"/>
    </row>
    <row r="32" spans="1:17" ht="24" x14ac:dyDescent="0.2">
      <c r="A32" s="122">
        <v>7</v>
      </c>
      <c r="B32" s="125" t="s">
        <v>1751</v>
      </c>
      <c r="C32" s="139" t="s">
        <v>1752</v>
      </c>
      <c r="D32" s="127" t="s">
        <v>1395</v>
      </c>
      <c r="E32" s="128">
        <v>0.1</v>
      </c>
      <c r="F32" s="129">
        <v>5347.8</v>
      </c>
      <c r="G32" s="129">
        <v>108.39</v>
      </c>
      <c r="H32" s="129">
        <v>64.42</v>
      </c>
      <c r="I32" s="129">
        <v>0.18</v>
      </c>
      <c r="J32" s="130">
        <v>535</v>
      </c>
      <c r="K32" s="130">
        <v>11</v>
      </c>
      <c r="L32" s="130">
        <v>6</v>
      </c>
      <c r="M32" s="130"/>
      <c r="N32" s="130">
        <v>8.18</v>
      </c>
      <c r="O32" s="130">
        <v>0.82</v>
      </c>
      <c r="P32" s="130">
        <v>0.01</v>
      </c>
      <c r="Q32" s="130"/>
    </row>
    <row r="33" spans="1:17" ht="36" x14ac:dyDescent="0.2">
      <c r="A33" s="122">
        <v>8</v>
      </c>
      <c r="B33" s="125" t="s">
        <v>1753</v>
      </c>
      <c r="C33" s="139" t="s">
        <v>1754</v>
      </c>
      <c r="D33" s="127" t="s">
        <v>72</v>
      </c>
      <c r="E33" s="131">
        <v>2</v>
      </c>
      <c r="F33" s="129">
        <v>19.04</v>
      </c>
      <c r="G33" s="130"/>
      <c r="H33" s="130"/>
      <c r="I33" s="130"/>
      <c r="J33" s="130">
        <v>38</v>
      </c>
      <c r="K33" s="130"/>
      <c r="L33" s="130"/>
      <c r="M33" s="130"/>
      <c r="N33" s="130"/>
      <c r="O33" s="130"/>
      <c r="P33" s="130"/>
      <c r="Q33" s="130"/>
    </row>
    <row r="34" spans="1:17" ht="60" x14ac:dyDescent="0.2">
      <c r="A34" s="122">
        <v>9</v>
      </c>
      <c r="B34" s="125" t="s">
        <v>224</v>
      </c>
      <c r="C34" s="139" t="s">
        <v>225</v>
      </c>
      <c r="D34" s="127" t="s">
        <v>107</v>
      </c>
      <c r="E34" s="128">
        <v>2E-3</v>
      </c>
      <c r="F34" s="129">
        <v>5020.2700000000004</v>
      </c>
      <c r="G34" s="129">
        <v>502.3</v>
      </c>
      <c r="H34" s="129">
        <v>79.16</v>
      </c>
      <c r="I34" s="129">
        <v>2.73</v>
      </c>
      <c r="J34" s="130">
        <v>10</v>
      </c>
      <c r="K34" s="130">
        <v>1</v>
      </c>
      <c r="L34" s="130"/>
      <c r="M34" s="130"/>
      <c r="N34" s="130">
        <v>37.07</v>
      </c>
      <c r="O34" s="130">
        <v>7.0000000000000007E-2</v>
      </c>
      <c r="P34" s="130">
        <v>0.15</v>
      </c>
      <c r="Q34" s="130"/>
    </row>
    <row r="35" spans="1:17" ht="60" x14ac:dyDescent="0.2">
      <c r="A35" s="122">
        <v>10</v>
      </c>
      <c r="B35" s="125" t="s">
        <v>222</v>
      </c>
      <c r="C35" s="139" t="s">
        <v>223</v>
      </c>
      <c r="D35" s="127" t="s">
        <v>107</v>
      </c>
      <c r="E35" s="128">
        <v>6.0000000000000001E-3</v>
      </c>
      <c r="F35" s="129">
        <v>5654.2</v>
      </c>
      <c r="G35" s="129">
        <v>502.3</v>
      </c>
      <c r="H35" s="129">
        <v>79.16</v>
      </c>
      <c r="I35" s="129">
        <v>2.73</v>
      </c>
      <c r="J35" s="130">
        <v>34</v>
      </c>
      <c r="K35" s="130">
        <v>3</v>
      </c>
      <c r="L35" s="130"/>
      <c r="M35" s="130"/>
      <c r="N35" s="130">
        <v>37.07</v>
      </c>
      <c r="O35" s="130">
        <v>0.22</v>
      </c>
      <c r="P35" s="130">
        <v>0.15</v>
      </c>
      <c r="Q35" s="130"/>
    </row>
    <row r="36" spans="1:17" ht="60" x14ac:dyDescent="0.2">
      <c r="A36" s="122">
        <v>11</v>
      </c>
      <c r="B36" s="125" t="s">
        <v>219</v>
      </c>
      <c r="C36" s="139" t="s">
        <v>220</v>
      </c>
      <c r="D36" s="127" t="s">
        <v>107</v>
      </c>
      <c r="E36" s="128">
        <v>2.5000000000000001E-2</v>
      </c>
      <c r="F36" s="129">
        <v>10345.120000000001</v>
      </c>
      <c r="G36" s="129">
        <v>645.39</v>
      </c>
      <c r="H36" s="129">
        <v>142.18</v>
      </c>
      <c r="I36" s="129">
        <v>3.82</v>
      </c>
      <c r="J36" s="130">
        <v>259</v>
      </c>
      <c r="K36" s="130">
        <v>16</v>
      </c>
      <c r="L36" s="130">
        <v>4</v>
      </c>
      <c r="M36" s="130"/>
      <c r="N36" s="130">
        <v>47.63</v>
      </c>
      <c r="O36" s="130">
        <v>1.19</v>
      </c>
      <c r="P36" s="130">
        <v>0.21</v>
      </c>
      <c r="Q36" s="130">
        <v>0.01</v>
      </c>
    </row>
    <row r="37" spans="1:17" ht="24" x14ac:dyDescent="0.2">
      <c r="A37" s="122">
        <v>12</v>
      </c>
      <c r="B37" s="125" t="s">
        <v>227</v>
      </c>
      <c r="C37" s="139" t="s">
        <v>228</v>
      </c>
      <c r="D37" s="127" t="s">
        <v>110</v>
      </c>
      <c r="E37" s="128">
        <v>0.66</v>
      </c>
      <c r="F37" s="129">
        <v>17.02</v>
      </c>
      <c r="G37" s="130"/>
      <c r="H37" s="130"/>
      <c r="I37" s="130"/>
      <c r="J37" s="130">
        <v>11</v>
      </c>
      <c r="K37" s="130"/>
      <c r="L37" s="130"/>
      <c r="M37" s="130"/>
      <c r="N37" s="130"/>
      <c r="O37" s="130"/>
      <c r="P37" s="130"/>
      <c r="Q37" s="130"/>
    </row>
    <row r="38" spans="1:17" ht="48" x14ac:dyDescent="0.2">
      <c r="A38" s="122">
        <v>13</v>
      </c>
      <c r="B38" s="125" t="s">
        <v>1755</v>
      </c>
      <c r="C38" s="139" t="s">
        <v>1756</v>
      </c>
      <c r="D38" s="127" t="s">
        <v>91</v>
      </c>
      <c r="E38" s="128">
        <v>7.4999999999999997E-3</v>
      </c>
      <c r="F38" s="129">
        <v>1384.09</v>
      </c>
      <c r="G38" s="129">
        <v>886.83</v>
      </c>
      <c r="H38" s="129">
        <v>3.68</v>
      </c>
      <c r="I38" s="129">
        <v>0.16</v>
      </c>
      <c r="J38" s="130">
        <v>10</v>
      </c>
      <c r="K38" s="130">
        <v>7</v>
      </c>
      <c r="L38" s="130"/>
      <c r="M38" s="130"/>
      <c r="N38" s="130">
        <v>71.06</v>
      </c>
      <c r="O38" s="130">
        <v>0.53</v>
      </c>
      <c r="P38" s="130">
        <v>0.01</v>
      </c>
      <c r="Q38" s="130"/>
    </row>
    <row r="39" spans="1:17" ht="43.5" x14ac:dyDescent="0.2">
      <c r="A39" s="122">
        <v>14</v>
      </c>
      <c r="B39" s="125" t="s">
        <v>1676</v>
      </c>
      <c r="C39" s="139" t="s">
        <v>1757</v>
      </c>
      <c r="D39" s="127" t="s">
        <v>215</v>
      </c>
      <c r="E39" s="128">
        <v>4</v>
      </c>
      <c r="F39" s="129">
        <v>5.0199999999999996</v>
      </c>
      <c r="G39" s="129">
        <v>4.07</v>
      </c>
      <c r="H39" s="130"/>
      <c r="I39" s="130"/>
      <c r="J39" s="130">
        <v>20</v>
      </c>
      <c r="K39" s="130">
        <v>16</v>
      </c>
      <c r="L39" s="130"/>
      <c r="M39" s="130"/>
      <c r="N39" s="130">
        <v>0.3</v>
      </c>
      <c r="O39" s="130">
        <v>1.2</v>
      </c>
      <c r="P39" s="130"/>
      <c r="Q39" s="130"/>
    </row>
    <row r="40" spans="1:17" ht="24" x14ac:dyDescent="0.2">
      <c r="A40" s="133" t="s">
        <v>350</v>
      </c>
      <c r="B40" s="134" t="s">
        <v>1373</v>
      </c>
      <c r="C40" s="135" t="s">
        <v>1374</v>
      </c>
      <c r="D40" s="133" t="s">
        <v>102</v>
      </c>
      <c r="E40" s="136" t="s">
        <v>1758</v>
      </c>
      <c r="F40" s="137">
        <v>40.82</v>
      </c>
      <c r="G40" s="130"/>
      <c r="H40" s="130"/>
      <c r="I40" s="130"/>
      <c r="J40" s="138">
        <v>3265.6</v>
      </c>
      <c r="K40" s="130"/>
      <c r="L40" s="130"/>
      <c r="M40" s="130"/>
      <c r="N40" s="130"/>
      <c r="O40" s="130"/>
      <c r="P40" s="130"/>
      <c r="Q40" s="130"/>
    </row>
    <row r="41" spans="1:17" ht="36" x14ac:dyDescent="0.2">
      <c r="A41" s="133" t="s">
        <v>350</v>
      </c>
      <c r="B41" s="134" t="s">
        <v>1376</v>
      </c>
      <c r="C41" s="135" t="s">
        <v>1377</v>
      </c>
      <c r="D41" s="133" t="s">
        <v>72</v>
      </c>
      <c r="E41" s="136" t="s">
        <v>1759</v>
      </c>
      <c r="F41" s="137">
        <v>7.2</v>
      </c>
      <c r="G41" s="130"/>
      <c r="H41" s="130"/>
      <c r="I41" s="130"/>
      <c r="J41" s="138">
        <v>57.6</v>
      </c>
      <c r="K41" s="130"/>
      <c r="L41" s="130"/>
      <c r="M41" s="130"/>
      <c r="N41" s="130"/>
      <c r="O41" s="130"/>
      <c r="P41" s="130"/>
      <c r="Q41" s="130"/>
    </row>
    <row r="42" spans="1:17" ht="48" x14ac:dyDescent="0.2">
      <c r="A42" s="133" t="s">
        <v>350</v>
      </c>
      <c r="B42" s="134" t="s">
        <v>1379</v>
      </c>
      <c r="C42" s="135" t="s">
        <v>1380</v>
      </c>
      <c r="D42" s="133" t="s">
        <v>72</v>
      </c>
      <c r="E42" s="136" t="s">
        <v>1468</v>
      </c>
      <c r="F42" s="137">
        <v>43.84</v>
      </c>
      <c r="G42" s="130"/>
      <c r="H42" s="130"/>
      <c r="I42" s="130"/>
      <c r="J42" s="138">
        <v>175.36</v>
      </c>
      <c r="K42" s="130"/>
      <c r="L42" s="130"/>
      <c r="M42" s="130"/>
      <c r="N42" s="130"/>
      <c r="O42" s="130"/>
      <c r="P42" s="130"/>
      <c r="Q42" s="130"/>
    </row>
    <row r="43" spans="1:17" ht="48" x14ac:dyDescent="0.2">
      <c r="A43" s="122">
        <v>15</v>
      </c>
      <c r="B43" s="125" t="s">
        <v>1760</v>
      </c>
      <c r="C43" s="139" t="s">
        <v>1761</v>
      </c>
      <c r="D43" s="127" t="s">
        <v>72</v>
      </c>
      <c r="E43" s="131">
        <v>1</v>
      </c>
      <c r="F43" s="129" t="s">
        <v>1762</v>
      </c>
      <c r="G43" s="130"/>
      <c r="H43" s="130"/>
      <c r="I43" s="130"/>
      <c r="J43" s="130">
        <v>44</v>
      </c>
      <c r="K43" s="130"/>
      <c r="L43" s="130"/>
      <c r="M43" s="130"/>
      <c r="N43" s="130"/>
      <c r="O43" s="130"/>
      <c r="P43" s="130"/>
      <c r="Q43" s="130"/>
    </row>
    <row r="44" spans="1:17" ht="48" x14ac:dyDescent="0.2">
      <c r="A44" s="122">
        <v>16</v>
      </c>
      <c r="B44" s="125" t="s">
        <v>1763</v>
      </c>
      <c r="C44" s="139" t="s">
        <v>1764</v>
      </c>
      <c r="D44" s="127" t="s">
        <v>102</v>
      </c>
      <c r="E44" s="131">
        <v>20</v>
      </c>
      <c r="F44" s="129">
        <v>82.71</v>
      </c>
      <c r="G44" s="130"/>
      <c r="H44" s="130"/>
      <c r="I44" s="130"/>
      <c r="J44" s="130">
        <v>1654</v>
      </c>
      <c r="K44" s="130"/>
      <c r="L44" s="130"/>
      <c r="M44" s="130"/>
      <c r="N44" s="130"/>
      <c r="O44" s="130"/>
      <c r="P44" s="130"/>
      <c r="Q44" s="130"/>
    </row>
    <row r="45" spans="1:17" ht="24" x14ac:dyDescent="0.2">
      <c r="A45" s="122">
        <v>17</v>
      </c>
      <c r="B45" s="125" t="s">
        <v>1765</v>
      </c>
      <c r="C45" s="139" t="s">
        <v>1766</v>
      </c>
      <c r="D45" s="127" t="s">
        <v>72</v>
      </c>
      <c r="E45" s="131">
        <v>6</v>
      </c>
      <c r="F45" s="129">
        <v>57.79</v>
      </c>
      <c r="G45" s="130"/>
      <c r="H45" s="130"/>
      <c r="I45" s="130"/>
      <c r="J45" s="130">
        <v>347</v>
      </c>
      <c r="K45" s="130"/>
      <c r="L45" s="130"/>
      <c r="M45" s="130"/>
      <c r="N45" s="130"/>
      <c r="O45" s="130"/>
      <c r="P45" s="130"/>
      <c r="Q45" s="130"/>
    </row>
    <row r="46" spans="1:17" ht="48" x14ac:dyDescent="0.2">
      <c r="A46" s="122">
        <v>18</v>
      </c>
      <c r="B46" s="125" t="s">
        <v>1767</v>
      </c>
      <c r="C46" s="139" t="s">
        <v>1768</v>
      </c>
      <c r="D46" s="127" t="s">
        <v>102</v>
      </c>
      <c r="E46" s="128">
        <v>15</v>
      </c>
      <c r="F46" s="129">
        <v>53.16</v>
      </c>
      <c r="G46" s="130"/>
      <c r="H46" s="130"/>
      <c r="I46" s="130"/>
      <c r="J46" s="130">
        <v>797</v>
      </c>
      <c r="K46" s="130"/>
      <c r="L46" s="130"/>
      <c r="M46" s="130"/>
      <c r="N46" s="130"/>
      <c r="O46" s="130"/>
      <c r="P46" s="130"/>
      <c r="Q46" s="130"/>
    </row>
    <row r="47" spans="1:17" ht="24" x14ac:dyDescent="0.2">
      <c r="A47" s="122">
        <v>19</v>
      </c>
      <c r="B47" s="125" t="s">
        <v>216</v>
      </c>
      <c r="C47" s="139" t="s">
        <v>1769</v>
      </c>
      <c r="D47" s="127" t="s">
        <v>217</v>
      </c>
      <c r="E47" s="128">
        <v>0.3</v>
      </c>
      <c r="F47" s="129">
        <v>112.27</v>
      </c>
      <c r="G47" s="129">
        <v>94.85</v>
      </c>
      <c r="H47" s="129">
        <v>0.28999999999999998</v>
      </c>
      <c r="I47" s="130"/>
      <c r="J47" s="130">
        <v>34</v>
      </c>
      <c r="K47" s="130">
        <v>28</v>
      </c>
      <c r="L47" s="130"/>
      <c r="M47" s="130"/>
      <c r="N47" s="130">
        <v>7</v>
      </c>
      <c r="O47" s="130">
        <v>2.1</v>
      </c>
      <c r="P47" s="130"/>
      <c r="Q47" s="130"/>
    </row>
    <row r="48" spans="1:17" ht="48" x14ac:dyDescent="0.2">
      <c r="A48" s="133" t="s">
        <v>350</v>
      </c>
      <c r="B48" s="134" t="s">
        <v>1770</v>
      </c>
      <c r="C48" s="135" t="s">
        <v>1771</v>
      </c>
      <c r="D48" s="133" t="s">
        <v>72</v>
      </c>
      <c r="E48" s="136" t="s">
        <v>1772</v>
      </c>
      <c r="F48" s="137">
        <v>113.38</v>
      </c>
      <c r="G48" s="130"/>
      <c r="H48" s="130"/>
      <c r="I48" s="130"/>
      <c r="J48" s="138">
        <v>340.14</v>
      </c>
      <c r="K48" s="130"/>
      <c r="L48" s="130"/>
      <c r="M48" s="130"/>
      <c r="N48" s="130"/>
      <c r="O48" s="130"/>
      <c r="P48" s="130"/>
      <c r="Q48" s="130"/>
    </row>
    <row r="49" spans="1:17" ht="36" x14ac:dyDescent="0.2">
      <c r="A49" s="122">
        <v>20</v>
      </c>
      <c r="B49" s="125" t="s">
        <v>1773</v>
      </c>
      <c r="C49" s="139" t="s">
        <v>1774</v>
      </c>
      <c r="D49" s="127" t="s">
        <v>125</v>
      </c>
      <c r="E49" s="131">
        <v>3</v>
      </c>
      <c r="F49" s="129">
        <v>83.3</v>
      </c>
      <c r="G49" s="130"/>
      <c r="H49" s="130"/>
      <c r="I49" s="130"/>
      <c r="J49" s="130">
        <v>250</v>
      </c>
      <c r="K49" s="130"/>
      <c r="L49" s="130"/>
      <c r="M49" s="130"/>
      <c r="N49" s="130"/>
      <c r="O49" s="130"/>
      <c r="P49" s="130"/>
      <c r="Q49" s="130"/>
    </row>
    <row r="50" spans="1:17" ht="48" x14ac:dyDescent="0.2">
      <c r="A50" s="122">
        <v>21</v>
      </c>
      <c r="B50" s="125" t="s">
        <v>1775</v>
      </c>
      <c r="C50" s="139" t="s">
        <v>1776</v>
      </c>
      <c r="D50" s="127" t="s">
        <v>72</v>
      </c>
      <c r="E50" s="131">
        <v>4</v>
      </c>
      <c r="F50" s="129" t="s">
        <v>1777</v>
      </c>
      <c r="G50" s="130"/>
      <c r="H50" s="130"/>
      <c r="I50" s="130"/>
      <c r="J50" s="130">
        <v>61</v>
      </c>
      <c r="K50" s="130"/>
      <c r="L50" s="130"/>
      <c r="M50" s="130"/>
      <c r="N50" s="130"/>
      <c r="O50" s="130"/>
      <c r="P50" s="130"/>
      <c r="Q50" s="130"/>
    </row>
    <row r="51" spans="1:17" ht="48" x14ac:dyDescent="0.2">
      <c r="A51" s="122">
        <v>22</v>
      </c>
      <c r="B51" s="125" t="s">
        <v>1775</v>
      </c>
      <c r="C51" s="139" t="s">
        <v>1778</v>
      </c>
      <c r="D51" s="127" t="s">
        <v>72</v>
      </c>
      <c r="E51" s="131">
        <v>4</v>
      </c>
      <c r="F51" s="129" t="s">
        <v>1779</v>
      </c>
      <c r="G51" s="130"/>
      <c r="H51" s="130"/>
      <c r="I51" s="130"/>
      <c r="J51" s="130">
        <v>70</v>
      </c>
      <c r="K51" s="130"/>
      <c r="L51" s="130"/>
      <c r="M51" s="130"/>
      <c r="N51" s="130"/>
      <c r="O51" s="130"/>
      <c r="P51" s="130"/>
      <c r="Q51" s="130"/>
    </row>
    <row r="52" spans="1:17" ht="24" x14ac:dyDescent="0.2">
      <c r="A52" s="122">
        <v>23</v>
      </c>
      <c r="B52" s="125" t="s">
        <v>1765</v>
      </c>
      <c r="C52" s="139" t="s">
        <v>1766</v>
      </c>
      <c r="D52" s="127" t="s">
        <v>72</v>
      </c>
      <c r="E52" s="131">
        <v>5</v>
      </c>
      <c r="F52" s="129">
        <v>57.79</v>
      </c>
      <c r="G52" s="130"/>
      <c r="H52" s="130"/>
      <c r="I52" s="130"/>
      <c r="J52" s="130">
        <v>289</v>
      </c>
      <c r="K52" s="130"/>
      <c r="L52" s="130"/>
      <c r="M52" s="130"/>
      <c r="N52" s="130"/>
      <c r="O52" s="130"/>
      <c r="P52" s="130"/>
      <c r="Q52" s="130"/>
    </row>
    <row r="53" spans="1:17" ht="69.75" x14ac:dyDescent="0.2">
      <c r="A53" s="122">
        <v>24</v>
      </c>
      <c r="B53" s="125" t="s">
        <v>1780</v>
      </c>
      <c r="C53" s="139" t="s">
        <v>1781</v>
      </c>
      <c r="D53" s="127" t="s">
        <v>107</v>
      </c>
      <c r="E53" s="128">
        <v>0.48</v>
      </c>
      <c r="F53" s="129">
        <v>4230.6899999999996</v>
      </c>
      <c r="G53" s="129">
        <v>2657.65</v>
      </c>
      <c r="H53" s="129">
        <v>1481.49</v>
      </c>
      <c r="I53" s="129">
        <v>233.91</v>
      </c>
      <c r="J53" s="130">
        <v>2031</v>
      </c>
      <c r="K53" s="130">
        <v>1276</v>
      </c>
      <c r="L53" s="130">
        <v>711</v>
      </c>
      <c r="M53" s="130">
        <v>112</v>
      </c>
      <c r="N53" s="130">
        <v>190.24</v>
      </c>
      <c r="O53" s="130">
        <v>91.32</v>
      </c>
      <c r="P53" s="130">
        <v>13.42</v>
      </c>
      <c r="Q53" s="130">
        <v>6.44</v>
      </c>
    </row>
    <row r="54" spans="1:17" ht="48" x14ac:dyDescent="0.2">
      <c r="A54" s="133" t="s">
        <v>350</v>
      </c>
      <c r="B54" s="134" t="s">
        <v>1782</v>
      </c>
      <c r="C54" s="135" t="s">
        <v>1783</v>
      </c>
      <c r="D54" s="133" t="s">
        <v>112</v>
      </c>
      <c r="E54" s="136" t="s">
        <v>1784</v>
      </c>
      <c r="F54" s="137">
        <v>54.19</v>
      </c>
      <c r="G54" s="130"/>
      <c r="H54" s="130"/>
      <c r="I54" s="130"/>
      <c r="J54" s="138">
        <v>233.83</v>
      </c>
      <c r="K54" s="130"/>
      <c r="L54" s="130"/>
      <c r="M54" s="130"/>
      <c r="N54" s="130"/>
      <c r="O54" s="130"/>
      <c r="P54" s="130"/>
      <c r="Q54" s="130"/>
    </row>
    <row r="55" spans="1:17" ht="48" x14ac:dyDescent="0.2">
      <c r="A55" s="122">
        <v>25</v>
      </c>
      <c r="B55" s="125" t="s">
        <v>1785</v>
      </c>
      <c r="C55" s="139" t="s">
        <v>1786</v>
      </c>
      <c r="D55" s="127" t="s">
        <v>102</v>
      </c>
      <c r="E55" s="131">
        <v>48</v>
      </c>
      <c r="F55" s="129" t="s">
        <v>1787</v>
      </c>
      <c r="G55" s="130"/>
      <c r="H55" s="130"/>
      <c r="I55" s="130"/>
      <c r="J55" s="130">
        <v>176</v>
      </c>
      <c r="K55" s="130"/>
      <c r="L55" s="130"/>
      <c r="M55" s="130"/>
      <c r="N55" s="130"/>
      <c r="O55" s="130"/>
      <c r="P55" s="130"/>
      <c r="Q55" s="130"/>
    </row>
    <row r="56" spans="1:17" ht="69.75" x14ac:dyDescent="0.2">
      <c r="A56" s="122">
        <v>26</v>
      </c>
      <c r="B56" s="125" t="s">
        <v>1788</v>
      </c>
      <c r="C56" s="139" t="s">
        <v>1789</v>
      </c>
      <c r="D56" s="127" t="s">
        <v>107</v>
      </c>
      <c r="E56" s="128">
        <v>0.45</v>
      </c>
      <c r="F56" s="129">
        <v>3075.45</v>
      </c>
      <c r="G56" s="129">
        <v>2090.4699999999998</v>
      </c>
      <c r="H56" s="129">
        <v>917.68</v>
      </c>
      <c r="I56" s="129">
        <v>143.01</v>
      </c>
      <c r="J56" s="130">
        <v>1384</v>
      </c>
      <c r="K56" s="130">
        <v>941</v>
      </c>
      <c r="L56" s="130">
        <v>413</v>
      </c>
      <c r="M56" s="130">
        <v>64</v>
      </c>
      <c r="N56" s="130">
        <v>149.63999999999999</v>
      </c>
      <c r="O56" s="130">
        <v>67.34</v>
      </c>
      <c r="P56" s="130">
        <v>8.1999999999999993</v>
      </c>
      <c r="Q56" s="130">
        <v>3.69</v>
      </c>
    </row>
    <row r="57" spans="1:17" ht="48" x14ac:dyDescent="0.2">
      <c r="A57" s="133" t="s">
        <v>350</v>
      </c>
      <c r="B57" s="134" t="s">
        <v>1790</v>
      </c>
      <c r="C57" s="135" t="s">
        <v>1791</v>
      </c>
      <c r="D57" s="133" t="s">
        <v>112</v>
      </c>
      <c r="E57" s="136" t="s">
        <v>1792</v>
      </c>
      <c r="F57" s="137">
        <v>63.3</v>
      </c>
      <c r="G57" s="130"/>
      <c r="H57" s="130"/>
      <c r="I57" s="130"/>
      <c r="J57" s="138">
        <v>264.66000000000003</v>
      </c>
      <c r="K57" s="130"/>
      <c r="L57" s="130"/>
      <c r="M57" s="130"/>
      <c r="N57" s="130"/>
      <c r="O57" s="130"/>
      <c r="P57" s="130"/>
      <c r="Q57" s="130"/>
    </row>
    <row r="58" spans="1:17" ht="48" x14ac:dyDescent="0.2">
      <c r="A58" s="122">
        <v>27</v>
      </c>
      <c r="B58" s="125" t="s">
        <v>1785</v>
      </c>
      <c r="C58" s="139" t="s">
        <v>1793</v>
      </c>
      <c r="D58" s="127" t="s">
        <v>102</v>
      </c>
      <c r="E58" s="128">
        <v>45</v>
      </c>
      <c r="F58" s="129" t="s">
        <v>1794</v>
      </c>
      <c r="G58" s="130"/>
      <c r="H58" s="130"/>
      <c r="I58" s="130"/>
      <c r="J58" s="130">
        <v>281</v>
      </c>
      <c r="K58" s="130"/>
      <c r="L58" s="130"/>
      <c r="M58" s="130"/>
      <c r="N58" s="130"/>
      <c r="O58" s="130"/>
      <c r="P58" s="130"/>
      <c r="Q58" s="130"/>
    </row>
    <row r="59" spans="1:17" ht="69.75" x14ac:dyDescent="0.2">
      <c r="A59" s="122">
        <v>28</v>
      </c>
      <c r="B59" s="125" t="s">
        <v>1795</v>
      </c>
      <c r="C59" s="139" t="s">
        <v>1796</v>
      </c>
      <c r="D59" s="127" t="s">
        <v>107</v>
      </c>
      <c r="E59" s="128">
        <v>0.14000000000000001</v>
      </c>
      <c r="F59" s="129">
        <v>2304.16</v>
      </c>
      <c r="G59" s="129">
        <v>1701.55</v>
      </c>
      <c r="H59" s="129">
        <v>541.80999999999995</v>
      </c>
      <c r="I59" s="129">
        <v>82.32</v>
      </c>
      <c r="J59" s="130">
        <v>323</v>
      </c>
      <c r="K59" s="130">
        <v>238</v>
      </c>
      <c r="L59" s="130">
        <v>76</v>
      </c>
      <c r="M59" s="130">
        <v>12</v>
      </c>
      <c r="N59" s="130">
        <v>121.8</v>
      </c>
      <c r="O59" s="130">
        <v>17.05</v>
      </c>
      <c r="P59" s="130">
        <v>4.72</v>
      </c>
      <c r="Q59" s="130">
        <v>0.66</v>
      </c>
    </row>
    <row r="60" spans="1:17" ht="48" x14ac:dyDescent="0.2">
      <c r="A60" s="133" t="s">
        <v>350</v>
      </c>
      <c r="B60" s="134" t="s">
        <v>1797</v>
      </c>
      <c r="C60" s="135" t="s">
        <v>1798</v>
      </c>
      <c r="D60" s="133" t="s">
        <v>112</v>
      </c>
      <c r="E60" s="136" t="s">
        <v>1799</v>
      </c>
      <c r="F60" s="137">
        <v>81.290000000000006</v>
      </c>
      <c r="G60" s="130"/>
      <c r="H60" s="130"/>
      <c r="I60" s="130"/>
      <c r="J60" s="138">
        <v>106.73</v>
      </c>
      <c r="K60" s="130"/>
      <c r="L60" s="130"/>
      <c r="M60" s="130"/>
      <c r="N60" s="130"/>
      <c r="O60" s="130"/>
      <c r="P60" s="130"/>
      <c r="Q60" s="130"/>
    </row>
    <row r="61" spans="1:17" ht="48" x14ac:dyDescent="0.2">
      <c r="A61" s="122">
        <v>29</v>
      </c>
      <c r="B61" s="125" t="s">
        <v>1785</v>
      </c>
      <c r="C61" s="139" t="s">
        <v>1793</v>
      </c>
      <c r="D61" s="127" t="s">
        <v>102</v>
      </c>
      <c r="E61" s="128">
        <v>14</v>
      </c>
      <c r="F61" s="129" t="s">
        <v>1800</v>
      </c>
      <c r="G61" s="130"/>
      <c r="H61" s="130"/>
      <c r="I61" s="130"/>
      <c r="J61" s="130">
        <v>147</v>
      </c>
      <c r="K61" s="130"/>
      <c r="L61" s="130"/>
      <c r="M61" s="130"/>
      <c r="N61" s="130"/>
      <c r="O61" s="130"/>
      <c r="P61" s="130"/>
      <c r="Q61" s="130"/>
    </row>
    <row r="62" spans="1:17" ht="69.75" x14ac:dyDescent="0.2">
      <c r="A62" s="122">
        <v>30</v>
      </c>
      <c r="B62" s="125" t="s">
        <v>1801</v>
      </c>
      <c r="C62" s="139" t="s">
        <v>1802</v>
      </c>
      <c r="D62" s="127" t="s">
        <v>107</v>
      </c>
      <c r="E62" s="128">
        <v>0.2</v>
      </c>
      <c r="F62" s="129">
        <v>3581.08</v>
      </c>
      <c r="G62" s="129">
        <v>1977.03</v>
      </c>
      <c r="H62" s="129">
        <v>1502.26</v>
      </c>
      <c r="I62" s="129">
        <v>234.74</v>
      </c>
      <c r="J62" s="130">
        <v>716</v>
      </c>
      <c r="K62" s="130">
        <v>395</v>
      </c>
      <c r="L62" s="130">
        <v>300</v>
      </c>
      <c r="M62" s="130">
        <v>47</v>
      </c>
      <c r="N62" s="130">
        <v>141.52000000000001</v>
      </c>
      <c r="O62" s="130">
        <v>28.3</v>
      </c>
      <c r="P62" s="130">
        <v>13.46</v>
      </c>
      <c r="Q62" s="130">
        <v>2.69</v>
      </c>
    </row>
    <row r="63" spans="1:17" ht="48" x14ac:dyDescent="0.2">
      <c r="A63" s="133" t="s">
        <v>350</v>
      </c>
      <c r="B63" s="134" t="s">
        <v>1803</v>
      </c>
      <c r="C63" s="135" t="s">
        <v>1804</v>
      </c>
      <c r="D63" s="133" t="s">
        <v>112</v>
      </c>
      <c r="E63" s="136" t="s">
        <v>1805</v>
      </c>
      <c r="F63" s="137">
        <v>174.09</v>
      </c>
      <c r="G63" s="130"/>
      <c r="H63" s="130"/>
      <c r="I63" s="130"/>
      <c r="J63" s="138">
        <v>329.38</v>
      </c>
      <c r="K63" s="130"/>
      <c r="L63" s="130"/>
      <c r="M63" s="130"/>
      <c r="N63" s="130"/>
      <c r="O63" s="130"/>
      <c r="P63" s="130"/>
      <c r="Q63" s="130"/>
    </row>
    <row r="64" spans="1:17" ht="48" x14ac:dyDescent="0.2">
      <c r="A64" s="122">
        <v>31</v>
      </c>
      <c r="B64" s="125" t="s">
        <v>1785</v>
      </c>
      <c r="C64" s="139" t="s">
        <v>1806</v>
      </c>
      <c r="D64" s="127" t="s">
        <v>102</v>
      </c>
      <c r="E64" s="128">
        <v>20</v>
      </c>
      <c r="F64" s="129" t="s">
        <v>1807</v>
      </c>
      <c r="G64" s="130"/>
      <c r="H64" s="130"/>
      <c r="I64" s="130"/>
      <c r="J64" s="130">
        <v>513</v>
      </c>
      <c r="K64" s="130"/>
      <c r="L64" s="130"/>
      <c r="M64" s="130"/>
      <c r="N64" s="130"/>
      <c r="O64" s="130"/>
      <c r="P64" s="130"/>
      <c r="Q64" s="130"/>
    </row>
    <row r="65" spans="1:17" ht="24" x14ac:dyDescent="0.2">
      <c r="A65" s="122">
        <v>32</v>
      </c>
      <c r="B65" s="125" t="s">
        <v>227</v>
      </c>
      <c r="C65" s="139" t="s">
        <v>228</v>
      </c>
      <c r="D65" s="127" t="s">
        <v>110</v>
      </c>
      <c r="E65" s="131">
        <v>6.7</v>
      </c>
      <c r="F65" s="129">
        <v>17.02</v>
      </c>
      <c r="G65" s="130"/>
      <c r="H65" s="130"/>
      <c r="I65" s="130"/>
      <c r="J65" s="130">
        <v>114</v>
      </c>
      <c r="K65" s="130"/>
      <c r="L65" s="130"/>
      <c r="M65" s="130"/>
      <c r="N65" s="130"/>
      <c r="O65" s="130"/>
      <c r="P65" s="130"/>
      <c r="Q65" s="130"/>
    </row>
    <row r="66" spans="1:17" ht="60" x14ac:dyDescent="0.2">
      <c r="A66" s="122">
        <v>33</v>
      </c>
      <c r="B66" s="125" t="s">
        <v>229</v>
      </c>
      <c r="C66" s="139" t="s">
        <v>244</v>
      </c>
      <c r="D66" s="127" t="s">
        <v>107</v>
      </c>
      <c r="E66" s="128">
        <v>1.3029999999999999</v>
      </c>
      <c r="F66" s="129">
        <v>104.4</v>
      </c>
      <c r="G66" s="129">
        <v>82.16</v>
      </c>
      <c r="H66" s="129">
        <v>15.29</v>
      </c>
      <c r="I66" s="130"/>
      <c r="J66" s="130">
        <v>136</v>
      </c>
      <c r="K66" s="130">
        <v>107</v>
      </c>
      <c r="L66" s="130">
        <v>20</v>
      </c>
      <c r="M66" s="130"/>
      <c r="N66" s="130">
        <v>5.01</v>
      </c>
      <c r="O66" s="130">
        <v>6.53</v>
      </c>
      <c r="P66" s="130"/>
      <c r="Q66" s="130"/>
    </row>
    <row r="67" spans="1:17" ht="43.5" x14ac:dyDescent="0.2">
      <c r="A67" s="122">
        <v>34</v>
      </c>
      <c r="B67" s="125" t="s">
        <v>1316</v>
      </c>
      <c r="C67" s="139" t="s">
        <v>1808</v>
      </c>
      <c r="D67" s="127" t="s">
        <v>126</v>
      </c>
      <c r="E67" s="131">
        <v>0.38</v>
      </c>
      <c r="F67" s="129">
        <v>453.87</v>
      </c>
      <c r="G67" s="129">
        <v>243.27</v>
      </c>
      <c r="H67" s="129">
        <v>46.57</v>
      </c>
      <c r="I67" s="130"/>
      <c r="J67" s="130">
        <v>172</v>
      </c>
      <c r="K67" s="130">
        <v>92</v>
      </c>
      <c r="L67" s="130">
        <v>18</v>
      </c>
      <c r="M67" s="130"/>
      <c r="N67" s="130">
        <v>18.8</v>
      </c>
      <c r="O67" s="130">
        <v>7.14</v>
      </c>
      <c r="P67" s="130"/>
      <c r="Q67" s="130"/>
    </row>
    <row r="68" spans="1:17" ht="36" x14ac:dyDescent="0.2">
      <c r="A68" s="133" t="s">
        <v>350</v>
      </c>
      <c r="B68" s="134" t="s">
        <v>1419</v>
      </c>
      <c r="C68" s="135" t="s">
        <v>1420</v>
      </c>
      <c r="D68" s="133" t="s">
        <v>92</v>
      </c>
      <c r="E68" s="136" t="s">
        <v>1809</v>
      </c>
      <c r="F68" s="137">
        <v>17616.25</v>
      </c>
      <c r="G68" s="130"/>
      <c r="H68" s="130"/>
      <c r="I68" s="130"/>
      <c r="J68" s="138">
        <v>260.72000000000003</v>
      </c>
      <c r="K68" s="130"/>
      <c r="L68" s="130"/>
      <c r="M68" s="130"/>
      <c r="N68" s="130"/>
      <c r="O68" s="130"/>
      <c r="P68" s="130"/>
      <c r="Q68" s="130"/>
    </row>
    <row r="69" spans="1:17" ht="60" x14ac:dyDescent="0.2">
      <c r="A69" s="133" t="s">
        <v>350</v>
      </c>
      <c r="B69" s="134" t="s">
        <v>1422</v>
      </c>
      <c r="C69" s="135" t="s">
        <v>1319</v>
      </c>
      <c r="D69" s="133" t="s">
        <v>103</v>
      </c>
      <c r="E69" s="136" t="s">
        <v>1810</v>
      </c>
      <c r="F69" s="137">
        <v>1248.9100000000001</v>
      </c>
      <c r="G69" s="130"/>
      <c r="H69" s="130"/>
      <c r="I69" s="130"/>
      <c r="J69" s="138">
        <v>489.82</v>
      </c>
      <c r="K69" s="130"/>
      <c r="L69" s="130"/>
      <c r="M69" s="130"/>
      <c r="N69" s="130"/>
      <c r="O69" s="130"/>
      <c r="P69" s="130"/>
      <c r="Q69" s="130"/>
    </row>
    <row r="70" spans="1:17" ht="24" x14ac:dyDescent="0.2">
      <c r="A70" s="122">
        <v>35</v>
      </c>
      <c r="B70" s="125" t="s">
        <v>1811</v>
      </c>
      <c r="C70" s="139" t="s">
        <v>1812</v>
      </c>
      <c r="D70" s="127" t="s">
        <v>127</v>
      </c>
      <c r="E70" s="131">
        <v>3.8</v>
      </c>
      <c r="F70" s="129">
        <v>5.22</v>
      </c>
      <c r="G70" s="130"/>
      <c r="H70" s="130"/>
      <c r="I70" s="130"/>
      <c r="J70" s="130">
        <v>20</v>
      </c>
      <c r="K70" s="130"/>
      <c r="L70" s="130"/>
      <c r="M70" s="130"/>
      <c r="N70" s="130"/>
      <c r="O70" s="130"/>
      <c r="P70" s="130"/>
      <c r="Q70" s="130"/>
    </row>
    <row r="71" spans="1:17" ht="60" x14ac:dyDescent="0.2">
      <c r="A71" s="122">
        <v>36</v>
      </c>
      <c r="B71" s="125" t="s">
        <v>1813</v>
      </c>
      <c r="C71" s="139" t="s">
        <v>1814</v>
      </c>
      <c r="D71" s="127" t="s">
        <v>102</v>
      </c>
      <c r="E71" s="131">
        <v>59</v>
      </c>
      <c r="F71" s="129">
        <v>54.35</v>
      </c>
      <c r="G71" s="130"/>
      <c r="H71" s="130"/>
      <c r="I71" s="130"/>
      <c r="J71" s="130">
        <v>3207</v>
      </c>
      <c r="K71" s="130"/>
      <c r="L71" s="130"/>
      <c r="M71" s="130"/>
      <c r="N71" s="130"/>
      <c r="O71" s="130"/>
      <c r="P71" s="130"/>
      <c r="Q71" s="130"/>
    </row>
    <row r="72" spans="1:17" ht="24" x14ac:dyDescent="0.2">
      <c r="A72" s="122">
        <v>37</v>
      </c>
      <c r="B72" s="125" t="s">
        <v>1815</v>
      </c>
      <c r="C72" s="139" t="s">
        <v>1816</v>
      </c>
      <c r="D72" s="127" t="s">
        <v>127</v>
      </c>
      <c r="E72" s="131">
        <v>11.74</v>
      </c>
      <c r="F72" s="129">
        <v>9.84</v>
      </c>
      <c r="G72" s="130"/>
      <c r="H72" s="130"/>
      <c r="I72" s="130"/>
      <c r="J72" s="130">
        <v>116</v>
      </c>
      <c r="K72" s="130"/>
      <c r="L72" s="130"/>
      <c r="M72" s="130"/>
      <c r="N72" s="130"/>
      <c r="O72" s="130"/>
      <c r="P72" s="130"/>
      <c r="Q72" s="130"/>
    </row>
    <row r="73" spans="1:17" x14ac:dyDescent="0.2">
      <c r="A73" s="265" t="s">
        <v>1817</v>
      </c>
      <c r="B73" s="218"/>
      <c r="C73" s="218"/>
      <c r="D73" s="218"/>
      <c r="E73" s="218"/>
      <c r="F73" s="218"/>
      <c r="G73" s="218"/>
      <c r="H73" s="218"/>
      <c r="I73" s="218"/>
      <c r="J73" s="132">
        <v>23864</v>
      </c>
      <c r="K73" s="130"/>
      <c r="L73" s="130"/>
      <c r="M73" s="130"/>
      <c r="N73" s="130"/>
      <c r="O73" s="132">
        <v>227.38</v>
      </c>
      <c r="P73" s="130"/>
      <c r="Q73" s="132">
        <v>13.49</v>
      </c>
    </row>
    <row r="74" spans="1:17" x14ac:dyDescent="0.2">
      <c r="A74" s="266" t="s">
        <v>1818</v>
      </c>
      <c r="B74" s="218"/>
      <c r="C74" s="218"/>
      <c r="D74" s="218"/>
      <c r="E74" s="218"/>
      <c r="F74" s="218"/>
      <c r="G74" s="218"/>
      <c r="H74" s="218"/>
      <c r="I74" s="218"/>
      <c r="J74" s="218"/>
      <c r="K74" s="218"/>
      <c r="L74" s="218"/>
      <c r="M74" s="218"/>
      <c r="N74" s="218"/>
      <c r="O74" s="218"/>
      <c r="P74" s="218"/>
      <c r="Q74" s="218"/>
    </row>
    <row r="75" spans="1:17" ht="48" x14ac:dyDescent="0.2">
      <c r="A75" s="122">
        <v>38</v>
      </c>
      <c r="B75" s="125" t="s">
        <v>1775</v>
      </c>
      <c r="C75" s="139" t="s">
        <v>1776</v>
      </c>
      <c r="D75" s="127" t="s">
        <v>72</v>
      </c>
      <c r="E75" s="131">
        <v>2</v>
      </c>
      <c r="F75" s="129" t="s">
        <v>1777</v>
      </c>
      <c r="G75" s="130"/>
      <c r="H75" s="130"/>
      <c r="I75" s="130"/>
      <c r="J75" s="130">
        <v>31</v>
      </c>
      <c r="K75" s="130"/>
      <c r="L75" s="130"/>
      <c r="M75" s="130"/>
      <c r="N75" s="130"/>
      <c r="O75" s="130"/>
      <c r="P75" s="130"/>
      <c r="Q75" s="130"/>
    </row>
    <row r="76" spans="1:17" ht="69.75" x14ac:dyDescent="0.2">
      <c r="A76" s="122">
        <v>39</v>
      </c>
      <c r="B76" s="125" t="s">
        <v>1780</v>
      </c>
      <c r="C76" s="139" t="s">
        <v>1781</v>
      </c>
      <c r="D76" s="127" t="s">
        <v>107</v>
      </c>
      <c r="E76" s="128">
        <v>0.51</v>
      </c>
      <c r="F76" s="129">
        <v>4230.6899999999996</v>
      </c>
      <c r="G76" s="129">
        <v>2657.65</v>
      </c>
      <c r="H76" s="129">
        <v>1481.49</v>
      </c>
      <c r="I76" s="129">
        <v>233.91</v>
      </c>
      <c r="J76" s="130">
        <v>2158</v>
      </c>
      <c r="K76" s="130">
        <v>1355</v>
      </c>
      <c r="L76" s="130">
        <v>756</v>
      </c>
      <c r="M76" s="130">
        <v>119</v>
      </c>
      <c r="N76" s="130">
        <v>190.24</v>
      </c>
      <c r="O76" s="130">
        <v>97.02</v>
      </c>
      <c r="P76" s="130">
        <v>13.42</v>
      </c>
      <c r="Q76" s="130">
        <v>6.84</v>
      </c>
    </row>
    <row r="77" spans="1:17" ht="48" x14ac:dyDescent="0.2">
      <c r="A77" s="133" t="s">
        <v>350</v>
      </c>
      <c r="B77" s="134" t="s">
        <v>1782</v>
      </c>
      <c r="C77" s="135" t="s">
        <v>1783</v>
      </c>
      <c r="D77" s="133" t="s">
        <v>112</v>
      </c>
      <c r="E77" s="136" t="s">
        <v>1819</v>
      </c>
      <c r="F77" s="137">
        <v>54.19</v>
      </c>
      <c r="G77" s="130"/>
      <c r="H77" s="130"/>
      <c r="I77" s="130"/>
      <c r="J77" s="138">
        <v>248.46</v>
      </c>
      <c r="K77" s="130"/>
      <c r="L77" s="130"/>
      <c r="M77" s="130"/>
      <c r="N77" s="130"/>
      <c r="O77" s="130"/>
      <c r="P77" s="130"/>
      <c r="Q77" s="130"/>
    </row>
    <row r="78" spans="1:17" ht="48" x14ac:dyDescent="0.2">
      <c r="A78" s="122">
        <v>40</v>
      </c>
      <c r="B78" s="125" t="s">
        <v>1785</v>
      </c>
      <c r="C78" s="139" t="s">
        <v>1786</v>
      </c>
      <c r="D78" s="127" t="s">
        <v>102</v>
      </c>
      <c r="E78" s="131">
        <v>51</v>
      </c>
      <c r="F78" s="129" t="s">
        <v>1787</v>
      </c>
      <c r="G78" s="130"/>
      <c r="H78" s="130"/>
      <c r="I78" s="130"/>
      <c r="J78" s="130">
        <v>187</v>
      </c>
      <c r="K78" s="130"/>
      <c r="L78" s="130"/>
      <c r="M78" s="130"/>
      <c r="N78" s="130"/>
      <c r="O78" s="130"/>
      <c r="P78" s="130"/>
      <c r="Q78" s="130"/>
    </row>
    <row r="79" spans="1:17" ht="24" x14ac:dyDescent="0.2">
      <c r="A79" s="122">
        <v>41</v>
      </c>
      <c r="B79" s="125" t="s">
        <v>227</v>
      </c>
      <c r="C79" s="139" t="s">
        <v>228</v>
      </c>
      <c r="D79" s="127" t="s">
        <v>110</v>
      </c>
      <c r="E79" s="131">
        <v>3.5</v>
      </c>
      <c r="F79" s="129">
        <v>17.02</v>
      </c>
      <c r="G79" s="130"/>
      <c r="H79" s="130"/>
      <c r="I79" s="130"/>
      <c r="J79" s="130">
        <v>60</v>
      </c>
      <c r="K79" s="130"/>
      <c r="L79" s="130"/>
      <c r="M79" s="130"/>
      <c r="N79" s="130"/>
      <c r="O79" s="130"/>
      <c r="P79" s="130"/>
      <c r="Q79" s="130"/>
    </row>
    <row r="80" spans="1:17" ht="60" x14ac:dyDescent="0.2">
      <c r="A80" s="122">
        <v>42</v>
      </c>
      <c r="B80" s="125" t="s">
        <v>229</v>
      </c>
      <c r="C80" s="139" t="s">
        <v>244</v>
      </c>
      <c r="D80" s="127" t="s">
        <v>107</v>
      </c>
      <c r="E80" s="128">
        <v>0.51</v>
      </c>
      <c r="F80" s="129">
        <v>104.4</v>
      </c>
      <c r="G80" s="129">
        <v>82.16</v>
      </c>
      <c r="H80" s="129">
        <v>15.29</v>
      </c>
      <c r="I80" s="130"/>
      <c r="J80" s="130">
        <v>53</v>
      </c>
      <c r="K80" s="130">
        <v>42</v>
      </c>
      <c r="L80" s="130">
        <v>8</v>
      </c>
      <c r="M80" s="130"/>
      <c r="N80" s="130">
        <v>5.01</v>
      </c>
      <c r="O80" s="130">
        <v>2.56</v>
      </c>
      <c r="P80" s="130"/>
      <c r="Q80" s="130"/>
    </row>
    <row r="81" spans="1:17" x14ac:dyDescent="0.2">
      <c r="A81" s="265" t="s">
        <v>1820</v>
      </c>
      <c r="B81" s="218"/>
      <c r="C81" s="218"/>
      <c r="D81" s="218"/>
      <c r="E81" s="218"/>
      <c r="F81" s="218"/>
      <c r="G81" s="218"/>
      <c r="H81" s="218"/>
      <c r="I81" s="218"/>
      <c r="J81" s="132">
        <v>5890</v>
      </c>
      <c r="K81" s="130"/>
      <c r="L81" s="130"/>
      <c r="M81" s="130"/>
      <c r="N81" s="130"/>
      <c r="O81" s="132">
        <v>99.58</v>
      </c>
      <c r="P81" s="130"/>
      <c r="Q81" s="132">
        <v>6.84</v>
      </c>
    </row>
    <row r="82" spans="1:17" x14ac:dyDescent="0.2">
      <c r="A82" s="266" t="s">
        <v>1821</v>
      </c>
      <c r="B82" s="218"/>
      <c r="C82" s="218"/>
      <c r="D82" s="218"/>
      <c r="E82" s="218"/>
      <c r="F82" s="218"/>
      <c r="G82" s="218"/>
      <c r="H82" s="218"/>
      <c r="I82" s="218"/>
      <c r="J82" s="218"/>
      <c r="K82" s="218"/>
      <c r="L82" s="218"/>
      <c r="M82" s="218"/>
      <c r="N82" s="218"/>
      <c r="O82" s="218"/>
      <c r="P82" s="218"/>
      <c r="Q82" s="218"/>
    </row>
    <row r="83" spans="1:17" ht="45.75" x14ac:dyDescent="0.2">
      <c r="A83" s="122">
        <v>43</v>
      </c>
      <c r="B83" s="125" t="s">
        <v>233</v>
      </c>
      <c r="C83" s="139" t="s">
        <v>1822</v>
      </c>
      <c r="D83" s="127" t="s">
        <v>234</v>
      </c>
      <c r="E83" s="128">
        <v>0.4</v>
      </c>
      <c r="F83" s="129">
        <v>648.15</v>
      </c>
      <c r="G83" s="129">
        <v>330.18</v>
      </c>
      <c r="H83" s="129">
        <v>56.04</v>
      </c>
      <c r="I83" s="129">
        <v>5</v>
      </c>
      <c r="J83" s="130">
        <v>259</v>
      </c>
      <c r="K83" s="130">
        <v>132</v>
      </c>
      <c r="L83" s="130">
        <v>22</v>
      </c>
      <c r="M83" s="130">
        <v>2</v>
      </c>
      <c r="N83" s="130">
        <v>24.64</v>
      </c>
      <c r="O83" s="130">
        <v>9.86</v>
      </c>
      <c r="P83" s="130">
        <v>0.32</v>
      </c>
      <c r="Q83" s="130">
        <v>0.13</v>
      </c>
    </row>
    <row r="84" spans="1:17" ht="24" x14ac:dyDescent="0.2">
      <c r="A84" s="133" t="s">
        <v>350</v>
      </c>
      <c r="B84" s="134" t="s">
        <v>1823</v>
      </c>
      <c r="C84" s="135" t="s">
        <v>1824</v>
      </c>
      <c r="D84" s="133" t="s">
        <v>125</v>
      </c>
      <c r="E84" s="136" t="s">
        <v>1825</v>
      </c>
      <c r="F84" s="137">
        <v>499.09</v>
      </c>
      <c r="G84" s="130"/>
      <c r="H84" s="130"/>
      <c r="I84" s="130"/>
      <c r="J84" s="138">
        <v>1996.36</v>
      </c>
      <c r="K84" s="130"/>
      <c r="L84" s="130"/>
      <c r="M84" s="130"/>
      <c r="N84" s="130"/>
      <c r="O84" s="130"/>
      <c r="P84" s="130"/>
      <c r="Q84" s="130"/>
    </row>
    <row r="85" spans="1:17" ht="72" x14ac:dyDescent="0.2">
      <c r="A85" s="122">
        <v>44</v>
      </c>
      <c r="B85" s="125" t="s">
        <v>1826</v>
      </c>
      <c r="C85" s="139" t="s">
        <v>1827</v>
      </c>
      <c r="D85" s="127" t="s">
        <v>125</v>
      </c>
      <c r="E85" s="131">
        <v>4</v>
      </c>
      <c r="F85" s="129">
        <v>262.63</v>
      </c>
      <c r="G85" s="130"/>
      <c r="H85" s="130"/>
      <c r="I85" s="130"/>
      <c r="J85" s="130">
        <v>1051</v>
      </c>
      <c r="K85" s="130"/>
      <c r="L85" s="130"/>
      <c r="M85" s="130"/>
      <c r="N85" s="130"/>
      <c r="O85" s="130"/>
      <c r="P85" s="130"/>
      <c r="Q85" s="130"/>
    </row>
    <row r="86" spans="1:17" ht="24" x14ac:dyDescent="0.2">
      <c r="A86" s="122">
        <v>45</v>
      </c>
      <c r="B86" s="125" t="s">
        <v>1828</v>
      </c>
      <c r="C86" s="139" t="s">
        <v>1829</v>
      </c>
      <c r="D86" s="127" t="s">
        <v>72</v>
      </c>
      <c r="E86" s="131">
        <v>4</v>
      </c>
      <c r="F86" s="129">
        <v>3.09</v>
      </c>
      <c r="G86" s="130"/>
      <c r="H86" s="130"/>
      <c r="I86" s="130"/>
      <c r="J86" s="130">
        <v>12</v>
      </c>
      <c r="K86" s="130"/>
      <c r="L86" s="130"/>
      <c r="M86" s="130"/>
      <c r="N86" s="130"/>
      <c r="O86" s="130"/>
      <c r="P86" s="130"/>
      <c r="Q86" s="130"/>
    </row>
    <row r="87" spans="1:17" ht="36" x14ac:dyDescent="0.2">
      <c r="A87" s="122">
        <v>46</v>
      </c>
      <c r="B87" s="125" t="s">
        <v>230</v>
      </c>
      <c r="C87" s="139" t="s">
        <v>231</v>
      </c>
      <c r="D87" s="127" t="s">
        <v>72</v>
      </c>
      <c r="E87" s="131">
        <v>4</v>
      </c>
      <c r="F87" s="129">
        <v>33.31</v>
      </c>
      <c r="G87" s="130"/>
      <c r="H87" s="130"/>
      <c r="I87" s="130"/>
      <c r="J87" s="130">
        <v>133</v>
      </c>
      <c r="K87" s="130"/>
      <c r="L87" s="130"/>
      <c r="M87" s="130"/>
      <c r="N87" s="130"/>
      <c r="O87" s="130"/>
      <c r="P87" s="130"/>
      <c r="Q87" s="130"/>
    </row>
    <row r="88" spans="1:17" ht="36" x14ac:dyDescent="0.2">
      <c r="A88" s="122">
        <v>47</v>
      </c>
      <c r="B88" s="125" t="s">
        <v>237</v>
      </c>
      <c r="C88" s="139" t="s">
        <v>1830</v>
      </c>
      <c r="D88" s="127" t="s">
        <v>234</v>
      </c>
      <c r="E88" s="128">
        <v>0.6</v>
      </c>
      <c r="F88" s="129">
        <v>407.19</v>
      </c>
      <c r="G88" s="129">
        <v>293.36</v>
      </c>
      <c r="H88" s="129">
        <v>29.83</v>
      </c>
      <c r="I88" s="129">
        <v>2.0299999999999998</v>
      </c>
      <c r="J88" s="130">
        <v>244</v>
      </c>
      <c r="K88" s="130">
        <v>176</v>
      </c>
      <c r="L88" s="130">
        <v>18</v>
      </c>
      <c r="M88" s="130">
        <v>1</v>
      </c>
      <c r="N88" s="130">
        <v>21.65</v>
      </c>
      <c r="O88" s="130">
        <v>12.99</v>
      </c>
      <c r="P88" s="130">
        <v>0.13</v>
      </c>
      <c r="Q88" s="130">
        <v>0.08</v>
      </c>
    </row>
    <row r="89" spans="1:17" ht="120" x14ac:dyDescent="0.2">
      <c r="A89" s="122">
        <v>48</v>
      </c>
      <c r="B89" s="125" t="s">
        <v>1831</v>
      </c>
      <c r="C89" s="139" t="s">
        <v>1832</v>
      </c>
      <c r="D89" s="127" t="s">
        <v>125</v>
      </c>
      <c r="E89" s="131">
        <v>6</v>
      </c>
      <c r="F89" s="129">
        <v>260.38</v>
      </c>
      <c r="G89" s="130"/>
      <c r="H89" s="130"/>
      <c r="I89" s="130"/>
      <c r="J89" s="130">
        <v>1562</v>
      </c>
      <c r="K89" s="130"/>
      <c r="L89" s="130"/>
      <c r="M89" s="130"/>
      <c r="N89" s="130"/>
      <c r="O89" s="130"/>
      <c r="P89" s="130"/>
      <c r="Q89" s="130"/>
    </row>
    <row r="90" spans="1:17" ht="36" x14ac:dyDescent="0.2">
      <c r="A90" s="122">
        <v>49</v>
      </c>
      <c r="B90" s="125" t="s">
        <v>230</v>
      </c>
      <c r="C90" s="139" t="s">
        <v>231</v>
      </c>
      <c r="D90" s="127" t="s">
        <v>72</v>
      </c>
      <c r="E90" s="131">
        <v>2</v>
      </c>
      <c r="F90" s="129">
        <v>33.31</v>
      </c>
      <c r="G90" s="130"/>
      <c r="H90" s="130"/>
      <c r="I90" s="130"/>
      <c r="J90" s="130">
        <v>67</v>
      </c>
      <c r="K90" s="130"/>
      <c r="L90" s="130"/>
      <c r="M90" s="130"/>
      <c r="N90" s="130"/>
      <c r="O90" s="130"/>
      <c r="P90" s="130"/>
      <c r="Q90" s="130"/>
    </row>
    <row r="91" spans="1:17" ht="33.75" x14ac:dyDescent="0.2">
      <c r="A91" s="122">
        <v>50</v>
      </c>
      <c r="B91" s="125" t="s">
        <v>235</v>
      </c>
      <c r="C91" s="139" t="s">
        <v>236</v>
      </c>
      <c r="D91" s="127" t="s">
        <v>234</v>
      </c>
      <c r="E91" s="128">
        <v>0.2</v>
      </c>
      <c r="F91" s="129">
        <v>315.54000000000002</v>
      </c>
      <c r="G91" s="129">
        <v>147.56</v>
      </c>
      <c r="H91" s="129">
        <v>76.95</v>
      </c>
      <c r="I91" s="129">
        <v>3.59</v>
      </c>
      <c r="J91" s="130">
        <v>63</v>
      </c>
      <c r="K91" s="130">
        <v>30</v>
      </c>
      <c r="L91" s="130">
        <v>15</v>
      </c>
      <c r="M91" s="130">
        <v>1</v>
      </c>
      <c r="N91" s="130">
        <v>10.89</v>
      </c>
      <c r="O91" s="130">
        <v>2.1800000000000002</v>
      </c>
      <c r="P91" s="130">
        <v>0.23</v>
      </c>
      <c r="Q91" s="130">
        <v>0.05</v>
      </c>
    </row>
    <row r="92" spans="1:17" ht="24" x14ac:dyDescent="0.2">
      <c r="A92" s="133" t="s">
        <v>350</v>
      </c>
      <c r="B92" s="134" t="s">
        <v>1833</v>
      </c>
      <c r="C92" s="135" t="s">
        <v>1834</v>
      </c>
      <c r="D92" s="133" t="s">
        <v>125</v>
      </c>
      <c r="E92" s="136" t="s">
        <v>1398</v>
      </c>
      <c r="F92" s="137">
        <v>499.81</v>
      </c>
      <c r="G92" s="130"/>
      <c r="H92" s="130"/>
      <c r="I92" s="130"/>
      <c r="J92" s="138">
        <v>999.62</v>
      </c>
      <c r="K92" s="130"/>
      <c r="L92" s="130"/>
      <c r="M92" s="130"/>
      <c r="N92" s="130"/>
      <c r="O92" s="130"/>
      <c r="P92" s="130"/>
      <c r="Q92" s="130"/>
    </row>
    <row r="93" spans="1:17" ht="48" x14ac:dyDescent="0.2">
      <c r="A93" s="122">
        <v>51</v>
      </c>
      <c r="B93" s="125" t="s">
        <v>1835</v>
      </c>
      <c r="C93" s="139" t="s">
        <v>1836</v>
      </c>
      <c r="D93" s="127" t="s">
        <v>125</v>
      </c>
      <c r="E93" s="131">
        <v>2</v>
      </c>
      <c r="F93" s="129">
        <v>657.51</v>
      </c>
      <c r="G93" s="130"/>
      <c r="H93" s="130"/>
      <c r="I93" s="130"/>
      <c r="J93" s="130">
        <v>1315</v>
      </c>
      <c r="K93" s="130"/>
      <c r="L93" s="130"/>
      <c r="M93" s="130"/>
      <c r="N93" s="130"/>
      <c r="O93" s="130"/>
      <c r="P93" s="130"/>
      <c r="Q93" s="130"/>
    </row>
    <row r="94" spans="1:17" ht="24" x14ac:dyDescent="0.2">
      <c r="A94" s="122">
        <v>52</v>
      </c>
      <c r="B94" s="125" t="s">
        <v>216</v>
      </c>
      <c r="C94" s="139" t="s">
        <v>1769</v>
      </c>
      <c r="D94" s="127" t="s">
        <v>217</v>
      </c>
      <c r="E94" s="128">
        <v>0.2</v>
      </c>
      <c r="F94" s="129">
        <v>112.27</v>
      </c>
      <c r="G94" s="129">
        <v>94.85</v>
      </c>
      <c r="H94" s="129">
        <v>0.28999999999999998</v>
      </c>
      <c r="I94" s="130"/>
      <c r="J94" s="130">
        <v>22</v>
      </c>
      <c r="K94" s="130">
        <v>19</v>
      </c>
      <c r="L94" s="130"/>
      <c r="M94" s="130"/>
      <c r="N94" s="130">
        <v>7</v>
      </c>
      <c r="O94" s="130">
        <v>1.4</v>
      </c>
      <c r="P94" s="130"/>
      <c r="Q94" s="130"/>
    </row>
    <row r="95" spans="1:17" ht="48" x14ac:dyDescent="0.2">
      <c r="A95" s="133" t="s">
        <v>350</v>
      </c>
      <c r="B95" s="134" t="s">
        <v>1770</v>
      </c>
      <c r="C95" s="135" t="s">
        <v>1771</v>
      </c>
      <c r="D95" s="133" t="s">
        <v>72</v>
      </c>
      <c r="E95" s="136" t="s">
        <v>1398</v>
      </c>
      <c r="F95" s="137">
        <v>113.38</v>
      </c>
      <c r="G95" s="130"/>
      <c r="H95" s="130"/>
      <c r="I95" s="130"/>
      <c r="J95" s="138">
        <v>226.76</v>
      </c>
      <c r="K95" s="130"/>
      <c r="L95" s="130"/>
      <c r="M95" s="130"/>
      <c r="N95" s="130"/>
      <c r="O95" s="130"/>
      <c r="P95" s="130"/>
      <c r="Q95" s="130"/>
    </row>
    <row r="96" spans="1:17" ht="36" x14ac:dyDescent="0.2">
      <c r="A96" s="122">
        <v>53</v>
      </c>
      <c r="B96" s="125" t="s">
        <v>1837</v>
      </c>
      <c r="C96" s="139" t="s">
        <v>1838</v>
      </c>
      <c r="D96" s="127" t="s">
        <v>125</v>
      </c>
      <c r="E96" s="131">
        <v>2</v>
      </c>
      <c r="F96" s="129">
        <v>184.77</v>
      </c>
      <c r="G96" s="130"/>
      <c r="H96" s="130"/>
      <c r="I96" s="130"/>
      <c r="J96" s="130">
        <v>370</v>
      </c>
      <c r="K96" s="130"/>
      <c r="L96" s="130"/>
      <c r="M96" s="130"/>
      <c r="N96" s="130"/>
      <c r="O96" s="130"/>
      <c r="P96" s="130"/>
      <c r="Q96" s="130"/>
    </row>
    <row r="97" spans="1:17" ht="33.75" x14ac:dyDescent="0.2">
      <c r="A97" s="122">
        <v>54</v>
      </c>
      <c r="B97" s="125" t="s">
        <v>1839</v>
      </c>
      <c r="C97" s="139" t="s">
        <v>1840</v>
      </c>
      <c r="D97" s="127" t="s">
        <v>234</v>
      </c>
      <c r="E97" s="128">
        <v>0.4</v>
      </c>
      <c r="F97" s="129">
        <v>354.42</v>
      </c>
      <c r="G97" s="129">
        <v>256.5</v>
      </c>
      <c r="H97" s="129">
        <v>42.66</v>
      </c>
      <c r="I97" s="129">
        <v>5</v>
      </c>
      <c r="J97" s="130">
        <v>142</v>
      </c>
      <c r="K97" s="130">
        <v>103</v>
      </c>
      <c r="L97" s="130">
        <v>17</v>
      </c>
      <c r="M97" s="130">
        <v>2</v>
      </c>
      <c r="N97" s="130">
        <v>18.93</v>
      </c>
      <c r="O97" s="130">
        <v>7.57</v>
      </c>
      <c r="P97" s="130">
        <v>0.32</v>
      </c>
      <c r="Q97" s="130">
        <v>0.13</v>
      </c>
    </row>
    <row r="98" spans="1:17" ht="24" x14ac:dyDescent="0.2">
      <c r="A98" s="133" t="s">
        <v>350</v>
      </c>
      <c r="B98" s="134" t="s">
        <v>1841</v>
      </c>
      <c r="C98" s="135" t="s">
        <v>1842</v>
      </c>
      <c r="D98" s="133" t="s">
        <v>125</v>
      </c>
      <c r="E98" s="136" t="s">
        <v>1825</v>
      </c>
      <c r="F98" s="137">
        <v>323.32</v>
      </c>
      <c r="G98" s="130"/>
      <c r="H98" s="130"/>
      <c r="I98" s="130"/>
      <c r="J98" s="138">
        <v>1293.28</v>
      </c>
      <c r="K98" s="130"/>
      <c r="L98" s="130"/>
      <c r="M98" s="130"/>
      <c r="N98" s="130"/>
      <c r="O98" s="130"/>
      <c r="P98" s="130"/>
      <c r="Q98" s="130"/>
    </row>
    <row r="99" spans="1:17" ht="96" x14ac:dyDescent="0.2">
      <c r="A99" s="122">
        <v>55</v>
      </c>
      <c r="B99" s="125" t="s">
        <v>1843</v>
      </c>
      <c r="C99" s="139" t="s">
        <v>1844</v>
      </c>
      <c r="D99" s="127" t="s">
        <v>125</v>
      </c>
      <c r="E99" s="131">
        <v>4</v>
      </c>
      <c r="F99" s="129">
        <v>912.64</v>
      </c>
      <c r="G99" s="130"/>
      <c r="H99" s="130"/>
      <c r="I99" s="130"/>
      <c r="J99" s="130">
        <v>3651</v>
      </c>
      <c r="K99" s="130"/>
      <c r="L99" s="130"/>
      <c r="M99" s="130"/>
      <c r="N99" s="130"/>
      <c r="O99" s="130"/>
      <c r="P99" s="130"/>
      <c r="Q99" s="130"/>
    </row>
    <row r="100" spans="1:17" ht="57.75" x14ac:dyDescent="0.2">
      <c r="A100" s="122">
        <v>56</v>
      </c>
      <c r="B100" s="125" t="s">
        <v>240</v>
      </c>
      <c r="C100" s="139" t="s">
        <v>1845</v>
      </c>
      <c r="D100" s="127" t="s">
        <v>107</v>
      </c>
      <c r="E100" s="128">
        <v>0.23</v>
      </c>
      <c r="F100" s="129">
        <v>978.44</v>
      </c>
      <c r="G100" s="129">
        <v>897.43</v>
      </c>
      <c r="H100" s="129">
        <v>15.84</v>
      </c>
      <c r="I100" s="129">
        <v>0.36</v>
      </c>
      <c r="J100" s="130">
        <v>225</v>
      </c>
      <c r="K100" s="130">
        <v>206</v>
      </c>
      <c r="L100" s="130">
        <v>4</v>
      </c>
      <c r="M100" s="130"/>
      <c r="N100" s="130">
        <v>64.239999999999995</v>
      </c>
      <c r="O100" s="130">
        <v>14.78</v>
      </c>
      <c r="P100" s="130">
        <v>0.02</v>
      </c>
      <c r="Q100" s="130"/>
    </row>
    <row r="101" spans="1:17" ht="48" x14ac:dyDescent="0.2">
      <c r="A101" s="133" t="s">
        <v>350</v>
      </c>
      <c r="B101" s="134" t="s">
        <v>1846</v>
      </c>
      <c r="C101" s="135" t="s">
        <v>1847</v>
      </c>
      <c r="D101" s="133" t="s">
        <v>102</v>
      </c>
      <c r="E101" s="136" t="s">
        <v>1848</v>
      </c>
      <c r="F101" s="137">
        <v>42.28</v>
      </c>
      <c r="G101" s="130"/>
      <c r="H101" s="130"/>
      <c r="I101" s="130"/>
      <c r="J101" s="138">
        <v>970.33</v>
      </c>
      <c r="K101" s="130"/>
      <c r="L101" s="130"/>
      <c r="M101" s="130"/>
      <c r="N101" s="130"/>
      <c r="O101" s="130"/>
      <c r="P101" s="130"/>
      <c r="Q101" s="130"/>
    </row>
    <row r="102" spans="1:17" ht="48" x14ac:dyDescent="0.2">
      <c r="A102" s="122">
        <v>57</v>
      </c>
      <c r="B102" s="125" t="s">
        <v>1849</v>
      </c>
      <c r="C102" s="139" t="s">
        <v>1850</v>
      </c>
      <c r="D102" s="127" t="s">
        <v>102</v>
      </c>
      <c r="E102" s="131">
        <v>23</v>
      </c>
      <c r="F102" s="129" t="s">
        <v>1851</v>
      </c>
      <c r="G102" s="130"/>
      <c r="H102" s="130"/>
      <c r="I102" s="130"/>
      <c r="J102" s="130">
        <v>145</v>
      </c>
      <c r="K102" s="130"/>
      <c r="L102" s="130"/>
      <c r="M102" s="130"/>
      <c r="N102" s="130"/>
      <c r="O102" s="130"/>
      <c r="P102" s="130"/>
      <c r="Q102" s="130"/>
    </row>
    <row r="103" spans="1:17" ht="57.75" x14ac:dyDescent="0.2">
      <c r="A103" s="122">
        <v>58</v>
      </c>
      <c r="B103" s="125" t="s">
        <v>218</v>
      </c>
      <c r="C103" s="139" t="s">
        <v>1852</v>
      </c>
      <c r="D103" s="127" t="s">
        <v>107</v>
      </c>
      <c r="E103" s="128">
        <v>0.15</v>
      </c>
      <c r="F103" s="129">
        <v>1062.92</v>
      </c>
      <c r="G103" s="129">
        <v>860.55</v>
      </c>
      <c r="H103" s="129">
        <v>36.81</v>
      </c>
      <c r="I103" s="129">
        <v>1.0900000000000001</v>
      </c>
      <c r="J103" s="130">
        <v>159</v>
      </c>
      <c r="K103" s="130">
        <v>129</v>
      </c>
      <c r="L103" s="130">
        <v>6</v>
      </c>
      <c r="M103" s="130"/>
      <c r="N103" s="130">
        <v>61.6</v>
      </c>
      <c r="O103" s="130">
        <v>9.24</v>
      </c>
      <c r="P103" s="130">
        <v>0.06</v>
      </c>
      <c r="Q103" s="130">
        <v>0.01</v>
      </c>
    </row>
    <row r="104" spans="1:17" ht="48" x14ac:dyDescent="0.2">
      <c r="A104" s="133" t="s">
        <v>350</v>
      </c>
      <c r="B104" s="134" t="s">
        <v>1853</v>
      </c>
      <c r="C104" s="135" t="s">
        <v>1854</v>
      </c>
      <c r="D104" s="133" t="s">
        <v>102</v>
      </c>
      <c r="E104" s="136" t="s">
        <v>1855</v>
      </c>
      <c r="F104" s="137">
        <v>75.63</v>
      </c>
      <c r="G104" s="130"/>
      <c r="H104" s="130"/>
      <c r="I104" s="130"/>
      <c r="J104" s="138">
        <v>1132.18</v>
      </c>
      <c r="K104" s="130"/>
      <c r="L104" s="130"/>
      <c r="M104" s="130"/>
      <c r="N104" s="130"/>
      <c r="O104" s="130"/>
      <c r="P104" s="130"/>
      <c r="Q104" s="130"/>
    </row>
    <row r="105" spans="1:17" ht="48" x14ac:dyDescent="0.2">
      <c r="A105" s="122">
        <v>59</v>
      </c>
      <c r="B105" s="125" t="s">
        <v>1849</v>
      </c>
      <c r="C105" s="139" t="s">
        <v>1856</v>
      </c>
      <c r="D105" s="127" t="s">
        <v>102</v>
      </c>
      <c r="E105" s="131">
        <v>15</v>
      </c>
      <c r="F105" s="129" t="s">
        <v>1857</v>
      </c>
      <c r="G105" s="130"/>
      <c r="H105" s="130"/>
      <c r="I105" s="130"/>
      <c r="J105" s="130">
        <v>273</v>
      </c>
      <c r="K105" s="130"/>
      <c r="L105" s="130"/>
      <c r="M105" s="130"/>
      <c r="N105" s="130"/>
      <c r="O105" s="130"/>
      <c r="P105" s="130"/>
      <c r="Q105" s="130"/>
    </row>
    <row r="106" spans="1:17" ht="48" x14ac:dyDescent="0.2">
      <c r="A106" s="122">
        <v>60</v>
      </c>
      <c r="B106" s="125" t="s">
        <v>1858</v>
      </c>
      <c r="C106" s="139" t="s">
        <v>1859</v>
      </c>
      <c r="D106" s="127" t="s">
        <v>1860</v>
      </c>
      <c r="E106" s="128">
        <v>0.28000000000000003</v>
      </c>
      <c r="F106" s="129">
        <v>19811.29</v>
      </c>
      <c r="G106" s="129">
        <v>1681.16</v>
      </c>
      <c r="H106" s="129">
        <v>446.18</v>
      </c>
      <c r="I106" s="129">
        <v>16.739999999999998</v>
      </c>
      <c r="J106" s="130">
        <v>5547</v>
      </c>
      <c r="K106" s="130">
        <v>471</v>
      </c>
      <c r="L106" s="130">
        <v>125</v>
      </c>
      <c r="M106" s="130">
        <v>5</v>
      </c>
      <c r="N106" s="130">
        <v>129.91999999999999</v>
      </c>
      <c r="O106" s="130">
        <v>36.380000000000003</v>
      </c>
      <c r="P106" s="130">
        <v>0.92</v>
      </c>
      <c r="Q106" s="130">
        <v>0.26</v>
      </c>
    </row>
    <row r="107" spans="1:17" ht="24" x14ac:dyDescent="0.2">
      <c r="A107" s="122">
        <v>61</v>
      </c>
      <c r="B107" s="125" t="s">
        <v>227</v>
      </c>
      <c r="C107" s="139" t="s">
        <v>228</v>
      </c>
      <c r="D107" s="127" t="s">
        <v>110</v>
      </c>
      <c r="E107" s="128">
        <v>13.2</v>
      </c>
      <c r="F107" s="129">
        <v>17.02</v>
      </c>
      <c r="G107" s="130"/>
      <c r="H107" s="130"/>
      <c r="I107" s="130"/>
      <c r="J107" s="130">
        <v>225</v>
      </c>
      <c r="K107" s="130"/>
      <c r="L107" s="130"/>
      <c r="M107" s="130"/>
      <c r="N107" s="130"/>
      <c r="O107" s="130"/>
      <c r="P107" s="130"/>
      <c r="Q107" s="130"/>
    </row>
    <row r="108" spans="1:17" x14ac:dyDescent="0.2">
      <c r="A108" s="265" t="s">
        <v>1861</v>
      </c>
      <c r="B108" s="218"/>
      <c r="C108" s="218"/>
      <c r="D108" s="218"/>
      <c r="E108" s="218"/>
      <c r="F108" s="218"/>
      <c r="G108" s="218"/>
      <c r="H108" s="218"/>
      <c r="I108" s="218"/>
      <c r="J108" s="132">
        <v>18328</v>
      </c>
      <c r="K108" s="130"/>
      <c r="L108" s="130"/>
      <c r="M108" s="130"/>
      <c r="N108" s="130"/>
      <c r="O108" s="132">
        <v>94.4</v>
      </c>
      <c r="P108" s="130"/>
      <c r="Q108" s="132">
        <v>0.66</v>
      </c>
    </row>
    <row r="109" spans="1:17" x14ac:dyDescent="0.2">
      <c r="A109" s="266" t="s">
        <v>1862</v>
      </c>
      <c r="B109" s="218"/>
      <c r="C109" s="218"/>
      <c r="D109" s="218"/>
      <c r="E109" s="218"/>
      <c r="F109" s="218"/>
      <c r="G109" s="218"/>
      <c r="H109" s="218"/>
      <c r="I109" s="218"/>
      <c r="J109" s="218"/>
      <c r="K109" s="218"/>
      <c r="L109" s="218"/>
      <c r="M109" s="218"/>
      <c r="N109" s="218"/>
      <c r="O109" s="218"/>
      <c r="P109" s="218"/>
      <c r="Q109" s="218"/>
    </row>
    <row r="110" spans="1:17" ht="36" x14ac:dyDescent="0.2">
      <c r="A110" s="122">
        <v>62</v>
      </c>
      <c r="B110" s="125" t="s">
        <v>237</v>
      </c>
      <c r="C110" s="139" t="s">
        <v>1830</v>
      </c>
      <c r="D110" s="127" t="s">
        <v>234</v>
      </c>
      <c r="E110" s="128">
        <v>0.3</v>
      </c>
      <c r="F110" s="129">
        <v>407.19</v>
      </c>
      <c r="G110" s="129">
        <v>293.36</v>
      </c>
      <c r="H110" s="129">
        <v>29.83</v>
      </c>
      <c r="I110" s="129">
        <v>2.0299999999999998</v>
      </c>
      <c r="J110" s="130">
        <v>122</v>
      </c>
      <c r="K110" s="130">
        <v>88</v>
      </c>
      <c r="L110" s="130">
        <v>9</v>
      </c>
      <c r="M110" s="130">
        <v>1</v>
      </c>
      <c r="N110" s="130">
        <v>21.65</v>
      </c>
      <c r="O110" s="130">
        <v>6.5</v>
      </c>
      <c r="P110" s="130">
        <v>0.13</v>
      </c>
      <c r="Q110" s="130">
        <v>0.04</v>
      </c>
    </row>
    <row r="111" spans="1:17" ht="120" x14ac:dyDescent="0.2">
      <c r="A111" s="122">
        <v>63</v>
      </c>
      <c r="B111" s="125" t="s">
        <v>1831</v>
      </c>
      <c r="C111" s="139" t="s">
        <v>1832</v>
      </c>
      <c r="D111" s="127" t="s">
        <v>125</v>
      </c>
      <c r="E111" s="131">
        <v>3</v>
      </c>
      <c r="F111" s="129">
        <v>260.38</v>
      </c>
      <c r="G111" s="130"/>
      <c r="H111" s="130"/>
      <c r="I111" s="130"/>
      <c r="J111" s="130">
        <v>781</v>
      </c>
      <c r="K111" s="130"/>
      <c r="L111" s="130"/>
      <c r="M111" s="130"/>
      <c r="N111" s="130"/>
      <c r="O111" s="130"/>
      <c r="P111" s="130"/>
      <c r="Q111" s="130"/>
    </row>
    <row r="112" spans="1:17" ht="36" x14ac:dyDescent="0.2">
      <c r="A112" s="122">
        <v>64</v>
      </c>
      <c r="B112" s="125" t="s">
        <v>230</v>
      </c>
      <c r="C112" s="139" t="s">
        <v>231</v>
      </c>
      <c r="D112" s="127" t="s">
        <v>72</v>
      </c>
      <c r="E112" s="128">
        <v>6</v>
      </c>
      <c r="F112" s="129">
        <v>33.31</v>
      </c>
      <c r="G112" s="130"/>
      <c r="H112" s="130"/>
      <c r="I112" s="130"/>
      <c r="J112" s="130">
        <v>200</v>
      </c>
      <c r="K112" s="130"/>
      <c r="L112" s="130"/>
      <c r="M112" s="130"/>
      <c r="N112" s="130"/>
      <c r="O112" s="130"/>
      <c r="P112" s="130"/>
      <c r="Q112" s="130"/>
    </row>
    <row r="113" spans="1:17" ht="24" x14ac:dyDescent="0.2">
      <c r="A113" s="122">
        <v>65</v>
      </c>
      <c r="B113" s="125" t="s">
        <v>216</v>
      </c>
      <c r="C113" s="139" t="s">
        <v>1769</v>
      </c>
      <c r="D113" s="127" t="s">
        <v>217</v>
      </c>
      <c r="E113" s="128">
        <v>0.3</v>
      </c>
      <c r="F113" s="129">
        <v>112.27</v>
      </c>
      <c r="G113" s="129">
        <v>94.85</v>
      </c>
      <c r="H113" s="129">
        <v>0.28999999999999998</v>
      </c>
      <c r="I113" s="130"/>
      <c r="J113" s="130">
        <v>34</v>
      </c>
      <c r="K113" s="130">
        <v>28</v>
      </c>
      <c r="L113" s="130"/>
      <c r="M113" s="130"/>
      <c r="N113" s="130">
        <v>7</v>
      </c>
      <c r="O113" s="130">
        <v>2.1</v>
      </c>
      <c r="P113" s="130"/>
      <c r="Q113" s="130"/>
    </row>
    <row r="114" spans="1:17" ht="48" x14ac:dyDescent="0.2">
      <c r="A114" s="133" t="s">
        <v>350</v>
      </c>
      <c r="B114" s="134" t="s">
        <v>1770</v>
      </c>
      <c r="C114" s="135" t="s">
        <v>1771</v>
      </c>
      <c r="D114" s="133" t="s">
        <v>72</v>
      </c>
      <c r="E114" s="136" t="s">
        <v>1772</v>
      </c>
      <c r="F114" s="137">
        <v>113.38</v>
      </c>
      <c r="G114" s="130"/>
      <c r="H114" s="130"/>
      <c r="I114" s="130"/>
      <c r="J114" s="138">
        <v>340.14</v>
      </c>
      <c r="K114" s="130"/>
      <c r="L114" s="130"/>
      <c r="M114" s="130"/>
      <c r="N114" s="130"/>
      <c r="O114" s="130"/>
      <c r="P114" s="130"/>
      <c r="Q114" s="130"/>
    </row>
    <row r="115" spans="1:17" ht="36" x14ac:dyDescent="0.2">
      <c r="A115" s="122">
        <v>66</v>
      </c>
      <c r="B115" s="125" t="s">
        <v>1837</v>
      </c>
      <c r="C115" s="139" t="s">
        <v>1863</v>
      </c>
      <c r="D115" s="127" t="s">
        <v>125</v>
      </c>
      <c r="E115" s="131">
        <v>3</v>
      </c>
      <c r="F115" s="129">
        <v>184.77</v>
      </c>
      <c r="G115" s="130"/>
      <c r="H115" s="130"/>
      <c r="I115" s="130"/>
      <c r="J115" s="130">
        <v>554</v>
      </c>
      <c r="K115" s="130"/>
      <c r="L115" s="130"/>
      <c r="M115" s="130"/>
      <c r="N115" s="130"/>
      <c r="O115" s="130"/>
      <c r="P115" s="130"/>
      <c r="Q115" s="130"/>
    </row>
    <row r="116" spans="1:17" ht="24" x14ac:dyDescent="0.2">
      <c r="A116" s="122">
        <v>67</v>
      </c>
      <c r="B116" s="125" t="s">
        <v>1864</v>
      </c>
      <c r="C116" s="139" t="s">
        <v>1865</v>
      </c>
      <c r="D116" s="127" t="s">
        <v>1866</v>
      </c>
      <c r="E116" s="128">
        <v>0.03</v>
      </c>
      <c r="F116" s="129">
        <v>2312.79</v>
      </c>
      <c r="G116" s="129">
        <v>975.11</v>
      </c>
      <c r="H116" s="129">
        <v>20.52</v>
      </c>
      <c r="I116" s="129">
        <v>2.0299999999999998</v>
      </c>
      <c r="J116" s="130">
        <v>69</v>
      </c>
      <c r="K116" s="130">
        <v>29</v>
      </c>
      <c r="L116" s="130">
        <v>1</v>
      </c>
      <c r="M116" s="130"/>
      <c r="N116" s="130">
        <v>76.3</v>
      </c>
      <c r="O116" s="130">
        <v>2.29</v>
      </c>
      <c r="P116" s="130">
        <v>0.13</v>
      </c>
      <c r="Q116" s="130"/>
    </row>
    <row r="117" spans="1:17" ht="36" x14ac:dyDescent="0.2">
      <c r="A117" s="133" t="s">
        <v>350</v>
      </c>
      <c r="B117" s="134" t="s">
        <v>1867</v>
      </c>
      <c r="C117" s="135" t="s">
        <v>1868</v>
      </c>
      <c r="D117" s="133" t="s">
        <v>125</v>
      </c>
      <c r="E117" s="136" t="s">
        <v>1869</v>
      </c>
      <c r="F117" s="137">
        <v>23.8</v>
      </c>
      <c r="G117" s="130"/>
      <c r="H117" s="130"/>
      <c r="I117" s="130"/>
      <c r="J117" s="138">
        <v>71.400000000000006</v>
      </c>
      <c r="K117" s="130"/>
      <c r="L117" s="130"/>
      <c r="M117" s="130"/>
      <c r="N117" s="130"/>
      <c r="O117" s="130"/>
      <c r="P117" s="130"/>
      <c r="Q117" s="130"/>
    </row>
    <row r="118" spans="1:17" ht="48" x14ac:dyDescent="0.2">
      <c r="A118" s="122">
        <v>68</v>
      </c>
      <c r="B118" s="125" t="s">
        <v>1870</v>
      </c>
      <c r="C118" s="139" t="s">
        <v>1871</v>
      </c>
      <c r="D118" s="127" t="s">
        <v>102</v>
      </c>
      <c r="E118" s="131">
        <v>3</v>
      </c>
      <c r="F118" s="129" t="s">
        <v>1872</v>
      </c>
      <c r="G118" s="130"/>
      <c r="H118" s="130"/>
      <c r="I118" s="130"/>
      <c r="J118" s="130">
        <v>150</v>
      </c>
      <c r="K118" s="130"/>
      <c r="L118" s="130"/>
      <c r="M118" s="130"/>
      <c r="N118" s="130"/>
      <c r="O118" s="130"/>
      <c r="P118" s="130"/>
      <c r="Q118" s="130"/>
    </row>
    <row r="119" spans="1:17" ht="24" x14ac:dyDescent="0.2">
      <c r="A119" s="122">
        <v>69</v>
      </c>
      <c r="B119" s="125" t="s">
        <v>1873</v>
      </c>
      <c r="C119" s="139" t="s">
        <v>1874</v>
      </c>
      <c r="D119" s="127" t="s">
        <v>234</v>
      </c>
      <c r="E119" s="128">
        <v>0.2</v>
      </c>
      <c r="F119" s="129">
        <v>1675.91</v>
      </c>
      <c r="G119" s="129">
        <v>68.56</v>
      </c>
      <c r="H119" s="129">
        <v>12.13</v>
      </c>
      <c r="I119" s="129">
        <v>0.47</v>
      </c>
      <c r="J119" s="130">
        <v>335</v>
      </c>
      <c r="K119" s="130">
        <v>14</v>
      </c>
      <c r="L119" s="130">
        <v>2</v>
      </c>
      <c r="M119" s="130"/>
      <c r="N119" s="130">
        <v>5.0599999999999996</v>
      </c>
      <c r="O119" s="130">
        <v>1.01</v>
      </c>
      <c r="P119" s="130">
        <v>0.03</v>
      </c>
      <c r="Q119" s="130">
        <v>0.01</v>
      </c>
    </row>
    <row r="120" spans="1:17" ht="24" x14ac:dyDescent="0.2">
      <c r="A120" s="122">
        <v>70</v>
      </c>
      <c r="B120" s="125" t="s">
        <v>239</v>
      </c>
      <c r="C120" s="139" t="s">
        <v>1875</v>
      </c>
      <c r="D120" s="127" t="s">
        <v>234</v>
      </c>
      <c r="E120" s="128">
        <v>0.3</v>
      </c>
      <c r="F120" s="129">
        <v>2317.0100000000002</v>
      </c>
      <c r="G120" s="129">
        <v>118.83</v>
      </c>
      <c r="H120" s="129">
        <v>24.77</v>
      </c>
      <c r="I120" s="129">
        <v>1.56</v>
      </c>
      <c r="J120" s="130">
        <v>695</v>
      </c>
      <c r="K120" s="130">
        <v>36</v>
      </c>
      <c r="L120" s="130">
        <v>7</v>
      </c>
      <c r="M120" s="130"/>
      <c r="N120" s="130">
        <v>8.77</v>
      </c>
      <c r="O120" s="130">
        <v>2.63</v>
      </c>
      <c r="P120" s="130">
        <v>0.1</v>
      </c>
      <c r="Q120" s="130">
        <v>0.03</v>
      </c>
    </row>
    <row r="121" spans="1:17" ht="57.75" x14ac:dyDescent="0.2">
      <c r="A121" s="122">
        <v>71</v>
      </c>
      <c r="B121" s="125" t="s">
        <v>240</v>
      </c>
      <c r="C121" s="139" t="s">
        <v>1845</v>
      </c>
      <c r="D121" s="127" t="s">
        <v>107</v>
      </c>
      <c r="E121" s="128">
        <v>0.12</v>
      </c>
      <c r="F121" s="129">
        <v>978.44</v>
      </c>
      <c r="G121" s="129">
        <v>897.43</v>
      </c>
      <c r="H121" s="129">
        <v>15.84</v>
      </c>
      <c r="I121" s="129">
        <v>0.36</v>
      </c>
      <c r="J121" s="130">
        <v>117</v>
      </c>
      <c r="K121" s="130">
        <v>108</v>
      </c>
      <c r="L121" s="130">
        <v>2</v>
      </c>
      <c r="M121" s="130"/>
      <c r="N121" s="130">
        <v>64.239999999999995</v>
      </c>
      <c r="O121" s="130">
        <v>7.71</v>
      </c>
      <c r="P121" s="130">
        <v>0.02</v>
      </c>
      <c r="Q121" s="130"/>
    </row>
    <row r="122" spans="1:17" ht="48" x14ac:dyDescent="0.2">
      <c r="A122" s="133" t="s">
        <v>350</v>
      </c>
      <c r="B122" s="134" t="s">
        <v>1846</v>
      </c>
      <c r="C122" s="135" t="s">
        <v>1847</v>
      </c>
      <c r="D122" s="133" t="s">
        <v>102</v>
      </c>
      <c r="E122" s="136" t="s">
        <v>1876</v>
      </c>
      <c r="F122" s="137">
        <v>42.28</v>
      </c>
      <c r="G122" s="130"/>
      <c r="H122" s="130"/>
      <c r="I122" s="130"/>
      <c r="J122" s="138">
        <v>506.51</v>
      </c>
      <c r="K122" s="130"/>
      <c r="L122" s="130"/>
      <c r="M122" s="130"/>
      <c r="N122" s="130"/>
      <c r="O122" s="130"/>
      <c r="P122" s="130"/>
      <c r="Q122" s="130"/>
    </row>
    <row r="123" spans="1:17" ht="48" x14ac:dyDescent="0.2">
      <c r="A123" s="122">
        <v>72</v>
      </c>
      <c r="B123" s="125" t="s">
        <v>1849</v>
      </c>
      <c r="C123" s="139" t="s">
        <v>1850</v>
      </c>
      <c r="D123" s="127" t="s">
        <v>102</v>
      </c>
      <c r="E123" s="131">
        <v>12</v>
      </c>
      <c r="F123" s="129" t="s">
        <v>1851</v>
      </c>
      <c r="G123" s="130"/>
      <c r="H123" s="130"/>
      <c r="I123" s="130"/>
      <c r="J123" s="130">
        <v>76</v>
      </c>
      <c r="K123" s="130"/>
      <c r="L123" s="130"/>
      <c r="M123" s="130"/>
      <c r="N123" s="130"/>
      <c r="O123" s="130"/>
      <c r="P123" s="130"/>
      <c r="Q123" s="130"/>
    </row>
    <row r="124" spans="1:17" ht="48" x14ac:dyDescent="0.2">
      <c r="A124" s="122">
        <v>73</v>
      </c>
      <c r="B124" s="125" t="s">
        <v>1858</v>
      </c>
      <c r="C124" s="139" t="s">
        <v>1859</v>
      </c>
      <c r="D124" s="127" t="s">
        <v>1860</v>
      </c>
      <c r="E124" s="128">
        <v>0.25</v>
      </c>
      <c r="F124" s="129">
        <v>19811.29</v>
      </c>
      <c r="G124" s="129">
        <v>1681.16</v>
      </c>
      <c r="H124" s="129">
        <v>446.18</v>
      </c>
      <c r="I124" s="129">
        <v>16.739999999999998</v>
      </c>
      <c r="J124" s="130">
        <v>4953</v>
      </c>
      <c r="K124" s="130">
        <v>420</v>
      </c>
      <c r="L124" s="130">
        <v>112</v>
      </c>
      <c r="M124" s="130">
        <v>4</v>
      </c>
      <c r="N124" s="130">
        <v>129.91999999999999</v>
      </c>
      <c r="O124" s="130">
        <v>32.479999999999997</v>
      </c>
      <c r="P124" s="130">
        <v>0.92</v>
      </c>
      <c r="Q124" s="130">
        <v>0.23</v>
      </c>
    </row>
    <row r="125" spans="1:17" ht="24" x14ac:dyDescent="0.2">
      <c r="A125" s="122">
        <v>74</v>
      </c>
      <c r="B125" s="125" t="s">
        <v>227</v>
      </c>
      <c r="C125" s="139" t="s">
        <v>228</v>
      </c>
      <c r="D125" s="127" t="s">
        <v>110</v>
      </c>
      <c r="E125" s="128">
        <v>7.4</v>
      </c>
      <c r="F125" s="129">
        <v>17.02</v>
      </c>
      <c r="G125" s="130"/>
      <c r="H125" s="130"/>
      <c r="I125" s="130"/>
      <c r="J125" s="130">
        <v>126</v>
      </c>
      <c r="K125" s="130"/>
      <c r="L125" s="130"/>
      <c r="M125" s="130"/>
      <c r="N125" s="130"/>
      <c r="O125" s="130"/>
      <c r="P125" s="130"/>
      <c r="Q125" s="130"/>
    </row>
    <row r="126" spans="1:17" x14ac:dyDescent="0.2">
      <c r="A126" s="265" t="s">
        <v>1877</v>
      </c>
      <c r="B126" s="218"/>
      <c r="C126" s="218"/>
      <c r="D126" s="218"/>
      <c r="E126" s="218"/>
      <c r="F126" s="218"/>
      <c r="G126" s="218"/>
      <c r="H126" s="218"/>
      <c r="I126" s="218"/>
      <c r="J126" s="132">
        <v>9830</v>
      </c>
      <c r="K126" s="130"/>
      <c r="L126" s="130"/>
      <c r="M126" s="130"/>
      <c r="N126" s="130"/>
      <c r="O126" s="132">
        <v>54.72</v>
      </c>
      <c r="P126" s="130"/>
      <c r="Q126" s="132">
        <v>0.31</v>
      </c>
    </row>
    <row r="127" spans="1:17" x14ac:dyDescent="0.2">
      <c r="A127" s="269" t="s">
        <v>40</v>
      </c>
      <c r="B127" s="219"/>
      <c r="C127" s="219"/>
      <c r="D127" s="219"/>
      <c r="E127" s="219"/>
      <c r="F127" s="219"/>
      <c r="G127" s="219"/>
      <c r="H127" s="219"/>
      <c r="I127" s="219"/>
      <c r="J127" s="219"/>
      <c r="K127" s="219"/>
      <c r="L127" s="219"/>
      <c r="M127" s="219"/>
      <c r="N127" s="219"/>
      <c r="O127" s="219"/>
      <c r="P127" s="219"/>
      <c r="Q127" s="219"/>
    </row>
    <row r="128" spans="1:17" x14ac:dyDescent="0.2">
      <c r="A128" s="264" t="s">
        <v>6</v>
      </c>
      <c r="B128" s="218"/>
      <c r="C128" s="218"/>
      <c r="D128" s="218"/>
      <c r="E128" s="218"/>
      <c r="F128" s="218"/>
      <c r="G128" s="218"/>
      <c r="H128" s="218"/>
      <c r="I128" s="218"/>
      <c r="J128" s="129">
        <v>42420</v>
      </c>
      <c r="K128" s="129">
        <v>6563</v>
      </c>
      <c r="L128" s="129">
        <v>2664</v>
      </c>
      <c r="M128" s="129">
        <v>370</v>
      </c>
      <c r="N128" s="130"/>
      <c r="O128" s="129">
        <v>476.08</v>
      </c>
      <c r="P128" s="130"/>
      <c r="Q128" s="129">
        <v>21.3</v>
      </c>
    </row>
    <row r="129" spans="1:17" x14ac:dyDescent="0.2">
      <c r="A129" s="264" t="s">
        <v>111</v>
      </c>
      <c r="B129" s="218"/>
      <c r="C129" s="218"/>
      <c r="D129" s="218"/>
      <c r="E129" s="218"/>
      <c r="F129" s="218"/>
      <c r="G129" s="218"/>
      <c r="H129" s="218"/>
      <c r="I129" s="218"/>
      <c r="J129" s="129">
        <v>42718</v>
      </c>
      <c r="K129" s="129">
        <v>6845</v>
      </c>
      <c r="L129" s="129">
        <v>2680</v>
      </c>
      <c r="M129" s="129">
        <v>386</v>
      </c>
      <c r="N129" s="130"/>
      <c r="O129" s="129">
        <v>476.08</v>
      </c>
      <c r="P129" s="130"/>
      <c r="Q129" s="129">
        <v>21.3</v>
      </c>
    </row>
    <row r="130" spans="1:17" x14ac:dyDescent="0.2">
      <c r="A130" s="264" t="s">
        <v>27</v>
      </c>
      <c r="B130" s="218"/>
      <c r="C130" s="218"/>
      <c r="D130" s="218"/>
      <c r="E130" s="218"/>
      <c r="F130" s="218"/>
      <c r="G130" s="218"/>
      <c r="H130" s="218"/>
      <c r="I130" s="218"/>
      <c r="J130" s="130"/>
      <c r="K130" s="130"/>
      <c r="L130" s="130"/>
      <c r="M130" s="130"/>
      <c r="N130" s="130"/>
      <c r="O130" s="130"/>
      <c r="P130" s="130"/>
      <c r="Q130" s="130"/>
    </row>
    <row r="131" spans="1:17" x14ac:dyDescent="0.2">
      <c r="A131" s="264" t="s">
        <v>1878</v>
      </c>
      <c r="B131" s="218"/>
      <c r="C131" s="218"/>
      <c r="D131" s="218"/>
      <c r="E131" s="218"/>
      <c r="F131" s="218"/>
      <c r="G131" s="218"/>
      <c r="H131" s="218"/>
      <c r="I131" s="218"/>
      <c r="J131" s="129">
        <v>298</v>
      </c>
      <c r="K131" s="129">
        <v>282</v>
      </c>
      <c r="L131" s="129">
        <v>16</v>
      </c>
      <c r="M131" s="129">
        <v>16</v>
      </c>
      <c r="N131" s="130"/>
      <c r="O131" s="130"/>
      <c r="P131" s="130"/>
      <c r="Q131" s="130"/>
    </row>
    <row r="132" spans="1:17" x14ac:dyDescent="0.2">
      <c r="A132" s="264" t="s">
        <v>7</v>
      </c>
      <c r="B132" s="218"/>
      <c r="C132" s="218"/>
      <c r="D132" s="218"/>
      <c r="E132" s="218"/>
      <c r="F132" s="218"/>
      <c r="G132" s="218"/>
      <c r="H132" s="218"/>
      <c r="I132" s="218"/>
      <c r="J132" s="129">
        <v>9219</v>
      </c>
      <c r="K132" s="130"/>
      <c r="L132" s="130"/>
      <c r="M132" s="130"/>
      <c r="N132" s="130"/>
      <c r="O132" s="130"/>
      <c r="P132" s="130"/>
      <c r="Q132" s="130"/>
    </row>
    <row r="133" spans="1:17" x14ac:dyDescent="0.2">
      <c r="A133" s="264" t="s">
        <v>27</v>
      </c>
      <c r="B133" s="218"/>
      <c r="C133" s="218"/>
      <c r="D133" s="218"/>
      <c r="E133" s="218"/>
      <c r="F133" s="218"/>
      <c r="G133" s="218"/>
      <c r="H133" s="218"/>
      <c r="I133" s="218"/>
      <c r="J133" s="130"/>
      <c r="K133" s="130"/>
      <c r="L133" s="130"/>
      <c r="M133" s="130"/>
      <c r="N133" s="130"/>
      <c r="O133" s="130"/>
      <c r="P133" s="130"/>
      <c r="Q133" s="130"/>
    </row>
    <row r="134" spans="1:17" x14ac:dyDescent="0.2">
      <c r="A134" s="264" t="s">
        <v>1879</v>
      </c>
      <c r="B134" s="218"/>
      <c r="C134" s="218"/>
      <c r="D134" s="218"/>
      <c r="E134" s="218"/>
      <c r="F134" s="218"/>
      <c r="G134" s="218"/>
      <c r="H134" s="218"/>
      <c r="I134" s="218"/>
      <c r="J134" s="129">
        <v>96</v>
      </c>
      <c r="K134" s="130"/>
      <c r="L134" s="130"/>
      <c r="M134" s="130"/>
      <c r="N134" s="130"/>
      <c r="O134" s="130"/>
      <c r="P134" s="130"/>
      <c r="Q134" s="130"/>
    </row>
    <row r="135" spans="1:17" x14ac:dyDescent="0.2">
      <c r="A135" s="264" t="s">
        <v>1880</v>
      </c>
      <c r="B135" s="218"/>
      <c r="C135" s="218"/>
      <c r="D135" s="218"/>
      <c r="E135" s="218"/>
      <c r="F135" s="218"/>
      <c r="G135" s="218"/>
      <c r="H135" s="218"/>
      <c r="I135" s="218"/>
      <c r="J135" s="129">
        <v>31</v>
      </c>
      <c r="K135" s="130"/>
      <c r="L135" s="130"/>
      <c r="M135" s="130"/>
      <c r="N135" s="130"/>
      <c r="O135" s="130"/>
      <c r="P135" s="130"/>
      <c r="Q135" s="130"/>
    </row>
    <row r="136" spans="1:17" x14ac:dyDescent="0.2">
      <c r="A136" s="264" t="s">
        <v>1881</v>
      </c>
      <c r="B136" s="218"/>
      <c r="C136" s="218"/>
      <c r="D136" s="218"/>
      <c r="E136" s="218"/>
      <c r="F136" s="218"/>
      <c r="G136" s="218"/>
      <c r="H136" s="218"/>
      <c r="I136" s="218"/>
      <c r="J136" s="129">
        <v>7</v>
      </c>
      <c r="K136" s="130"/>
      <c r="L136" s="130"/>
      <c r="M136" s="130"/>
      <c r="N136" s="130"/>
      <c r="O136" s="130"/>
      <c r="P136" s="130"/>
      <c r="Q136" s="130"/>
    </row>
    <row r="137" spans="1:17" x14ac:dyDescent="0.2">
      <c r="A137" s="264" t="s">
        <v>1882</v>
      </c>
      <c r="B137" s="218"/>
      <c r="C137" s="218"/>
      <c r="D137" s="218"/>
      <c r="E137" s="218"/>
      <c r="F137" s="218"/>
      <c r="G137" s="218"/>
      <c r="H137" s="218"/>
      <c r="I137" s="218"/>
      <c r="J137" s="129">
        <v>9085</v>
      </c>
      <c r="K137" s="130"/>
      <c r="L137" s="130"/>
      <c r="M137" s="130"/>
      <c r="N137" s="130"/>
      <c r="O137" s="130"/>
      <c r="P137" s="130"/>
      <c r="Q137" s="130"/>
    </row>
    <row r="138" spans="1:17" x14ac:dyDescent="0.2">
      <c r="A138" s="264" t="s">
        <v>8</v>
      </c>
      <c r="B138" s="218"/>
      <c r="C138" s="218"/>
      <c r="D138" s="218"/>
      <c r="E138" s="218"/>
      <c r="F138" s="218"/>
      <c r="G138" s="218"/>
      <c r="H138" s="218"/>
      <c r="I138" s="218"/>
      <c r="J138" s="129">
        <v>5980</v>
      </c>
      <c r="K138" s="130"/>
      <c r="L138" s="130"/>
      <c r="M138" s="130"/>
      <c r="N138" s="130"/>
      <c r="O138" s="130"/>
      <c r="P138" s="130"/>
      <c r="Q138" s="130"/>
    </row>
    <row r="139" spans="1:17" x14ac:dyDescent="0.2">
      <c r="A139" s="264" t="s">
        <v>27</v>
      </c>
      <c r="B139" s="218"/>
      <c r="C139" s="218"/>
      <c r="D139" s="218"/>
      <c r="E139" s="218"/>
      <c r="F139" s="218"/>
      <c r="G139" s="218"/>
      <c r="H139" s="218"/>
      <c r="I139" s="218"/>
      <c r="J139" s="130"/>
      <c r="K139" s="130"/>
      <c r="L139" s="130"/>
      <c r="M139" s="130"/>
      <c r="N139" s="130"/>
      <c r="O139" s="130"/>
      <c r="P139" s="130"/>
      <c r="Q139" s="130"/>
    </row>
    <row r="140" spans="1:17" x14ac:dyDescent="0.2">
      <c r="A140" s="264" t="s">
        <v>1883</v>
      </c>
      <c r="B140" s="218"/>
      <c r="C140" s="218"/>
      <c r="D140" s="218"/>
      <c r="E140" s="218"/>
      <c r="F140" s="218"/>
      <c r="G140" s="218"/>
      <c r="H140" s="218"/>
      <c r="I140" s="218"/>
      <c r="J140" s="129">
        <v>4</v>
      </c>
      <c r="K140" s="130"/>
      <c r="L140" s="130"/>
      <c r="M140" s="130"/>
      <c r="N140" s="130"/>
      <c r="O140" s="130"/>
      <c r="P140" s="130"/>
      <c r="Q140" s="130"/>
    </row>
    <row r="141" spans="1:17" x14ac:dyDescent="0.2">
      <c r="A141" s="264" t="s">
        <v>1884</v>
      </c>
      <c r="B141" s="218"/>
      <c r="C141" s="218"/>
      <c r="D141" s="218"/>
      <c r="E141" s="218"/>
      <c r="F141" s="218"/>
      <c r="G141" s="218"/>
      <c r="H141" s="218"/>
      <c r="I141" s="218"/>
      <c r="J141" s="129">
        <v>18</v>
      </c>
      <c r="K141" s="130"/>
      <c r="L141" s="130"/>
      <c r="M141" s="130"/>
      <c r="N141" s="130"/>
      <c r="O141" s="130"/>
      <c r="P141" s="130"/>
      <c r="Q141" s="130"/>
    </row>
    <row r="142" spans="1:17" x14ac:dyDescent="0.2">
      <c r="A142" s="264" t="s">
        <v>1885</v>
      </c>
      <c r="B142" s="218"/>
      <c r="C142" s="218"/>
      <c r="D142" s="218"/>
      <c r="E142" s="218"/>
      <c r="F142" s="218"/>
      <c r="G142" s="218"/>
      <c r="H142" s="218"/>
      <c r="I142" s="218"/>
      <c r="J142" s="129">
        <v>67</v>
      </c>
      <c r="K142" s="130"/>
      <c r="L142" s="130"/>
      <c r="M142" s="130"/>
      <c r="N142" s="130"/>
      <c r="O142" s="130"/>
      <c r="P142" s="130"/>
      <c r="Q142" s="130"/>
    </row>
    <row r="143" spans="1:17" x14ac:dyDescent="0.2">
      <c r="A143" s="264" t="s">
        <v>1886</v>
      </c>
      <c r="B143" s="218"/>
      <c r="C143" s="218"/>
      <c r="D143" s="218"/>
      <c r="E143" s="218"/>
      <c r="F143" s="218"/>
      <c r="G143" s="218"/>
      <c r="H143" s="218"/>
      <c r="I143" s="218"/>
      <c r="J143" s="129">
        <v>5891</v>
      </c>
      <c r="K143" s="130"/>
      <c r="L143" s="130"/>
      <c r="M143" s="130"/>
      <c r="N143" s="130"/>
      <c r="O143" s="130"/>
      <c r="P143" s="130"/>
      <c r="Q143" s="130"/>
    </row>
    <row r="144" spans="1:17" x14ac:dyDescent="0.2">
      <c r="A144" s="265" t="s">
        <v>961</v>
      </c>
      <c r="B144" s="218"/>
      <c r="C144" s="218"/>
      <c r="D144" s="218"/>
      <c r="E144" s="218"/>
      <c r="F144" s="218"/>
      <c r="G144" s="218"/>
      <c r="H144" s="218"/>
      <c r="I144" s="218"/>
      <c r="J144" s="132">
        <v>57917</v>
      </c>
      <c r="K144" s="130"/>
      <c r="L144" s="130"/>
      <c r="M144" s="130"/>
      <c r="N144" s="130"/>
      <c r="O144" s="132">
        <v>476.08</v>
      </c>
      <c r="P144" s="130"/>
      <c r="Q144" s="132">
        <v>21.3</v>
      </c>
    </row>
    <row r="145" spans="1:17" x14ac:dyDescent="0.2">
      <c r="A145" s="264" t="s">
        <v>44</v>
      </c>
      <c r="B145" s="218"/>
      <c r="C145" s="218"/>
      <c r="D145" s="218"/>
      <c r="E145" s="218"/>
      <c r="F145" s="218"/>
      <c r="G145" s="218"/>
      <c r="H145" s="218"/>
      <c r="I145" s="218"/>
      <c r="J145" s="129">
        <v>36407</v>
      </c>
      <c r="K145" s="130"/>
      <c r="L145" s="130"/>
      <c r="M145" s="130"/>
      <c r="N145" s="130"/>
      <c r="O145" s="129">
        <v>466.12</v>
      </c>
      <c r="P145" s="130"/>
      <c r="Q145" s="129">
        <v>21.3</v>
      </c>
    </row>
    <row r="146" spans="1:17" x14ac:dyDescent="0.2">
      <c r="A146" s="264" t="s">
        <v>1287</v>
      </c>
      <c r="B146" s="218"/>
      <c r="C146" s="218"/>
      <c r="D146" s="218"/>
      <c r="E146" s="218"/>
      <c r="F146" s="218"/>
      <c r="G146" s="218"/>
      <c r="H146" s="218"/>
      <c r="I146" s="218"/>
      <c r="J146" s="129">
        <v>4081</v>
      </c>
      <c r="K146" s="130"/>
      <c r="L146" s="130"/>
      <c r="M146" s="130"/>
      <c r="N146" s="130"/>
      <c r="O146" s="130"/>
      <c r="P146" s="130"/>
      <c r="Q146" s="130"/>
    </row>
    <row r="147" spans="1:17" x14ac:dyDescent="0.2">
      <c r="A147" s="264" t="s">
        <v>45</v>
      </c>
      <c r="B147" s="218"/>
      <c r="C147" s="218"/>
      <c r="D147" s="218"/>
      <c r="E147" s="218"/>
      <c r="F147" s="218"/>
      <c r="G147" s="218"/>
      <c r="H147" s="218"/>
      <c r="I147" s="218"/>
      <c r="J147" s="129">
        <v>16950</v>
      </c>
      <c r="K147" s="130"/>
      <c r="L147" s="130"/>
      <c r="M147" s="130"/>
      <c r="N147" s="130"/>
      <c r="O147" s="130"/>
      <c r="P147" s="130"/>
      <c r="Q147" s="130"/>
    </row>
    <row r="148" spans="1:17" x14ac:dyDescent="0.2">
      <c r="A148" s="264" t="s">
        <v>124</v>
      </c>
      <c r="B148" s="218"/>
      <c r="C148" s="218"/>
      <c r="D148" s="218"/>
      <c r="E148" s="218"/>
      <c r="F148" s="218"/>
      <c r="G148" s="218"/>
      <c r="H148" s="218"/>
      <c r="I148" s="218"/>
      <c r="J148" s="129">
        <v>21</v>
      </c>
      <c r="K148" s="130"/>
      <c r="L148" s="130"/>
      <c r="M148" s="130"/>
      <c r="N148" s="130"/>
      <c r="O148" s="129">
        <v>0.53</v>
      </c>
      <c r="P148" s="130"/>
      <c r="Q148" s="130"/>
    </row>
    <row r="149" spans="1:17" x14ac:dyDescent="0.2">
      <c r="A149" s="264" t="s">
        <v>46</v>
      </c>
      <c r="B149" s="218"/>
      <c r="C149" s="218"/>
      <c r="D149" s="218"/>
      <c r="E149" s="218"/>
      <c r="F149" s="218"/>
      <c r="G149" s="218"/>
      <c r="H149" s="218"/>
      <c r="I149" s="218"/>
      <c r="J149" s="129">
        <v>339</v>
      </c>
      <c r="K149" s="130"/>
      <c r="L149" s="130"/>
      <c r="M149" s="130"/>
      <c r="N149" s="130"/>
      <c r="O149" s="129">
        <v>7.14</v>
      </c>
      <c r="P149" s="130"/>
      <c r="Q149" s="130"/>
    </row>
    <row r="150" spans="1:17" x14ac:dyDescent="0.2">
      <c r="A150" s="264" t="s">
        <v>1887</v>
      </c>
      <c r="B150" s="218"/>
      <c r="C150" s="218"/>
      <c r="D150" s="218"/>
      <c r="E150" s="218"/>
      <c r="F150" s="218"/>
      <c r="G150" s="218"/>
      <c r="H150" s="218"/>
      <c r="I150" s="218"/>
      <c r="J150" s="129">
        <v>119</v>
      </c>
      <c r="K150" s="130"/>
      <c r="L150" s="130"/>
      <c r="M150" s="130"/>
      <c r="N150" s="130"/>
      <c r="O150" s="129">
        <v>2.29</v>
      </c>
      <c r="P150" s="130"/>
      <c r="Q150" s="130"/>
    </row>
    <row r="151" spans="1:17" x14ac:dyDescent="0.2">
      <c r="A151" s="264" t="s">
        <v>9</v>
      </c>
      <c r="B151" s="218"/>
      <c r="C151" s="218"/>
      <c r="D151" s="218"/>
      <c r="E151" s="218"/>
      <c r="F151" s="218"/>
      <c r="G151" s="218"/>
      <c r="H151" s="218"/>
      <c r="I151" s="218"/>
      <c r="J151" s="129">
        <v>57917</v>
      </c>
      <c r="K151" s="130"/>
      <c r="L151" s="130"/>
      <c r="M151" s="130"/>
      <c r="N151" s="130"/>
      <c r="O151" s="129">
        <v>476.08</v>
      </c>
      <c r="P151" s="130"/>
      <c r="Q151" s="129">
        <v>21.3</v>
      </c>
    </row>
    <row r="152" spans="1:17" x14ac:dyDescent="0.2">
      <c r="A152" s="264" t="s">
        <v>10</v>
      </c>
      <c r="B152" s="218"/>
      <c r="C152" s="218"/>
      <c r="D152" s="218"/>
      <c r="E152" s="218"/>
      <c r="F152" s="218"/>
      <c r="G152" s="218"/>
      <c r="H152" s="218"/>
      <c r="I152" s="218"/>
      <c r="J152" s="130"/>
      <c r="K152" s="130"/>
      <c r="L152" s="130"/>
      <c r="M152" s="130"/>
      <c r="N152" s="130"/>
      <c r="O152" s="130"/>
      <c r="P152" s="130"/>
      <c r="Q152" s="130"/>
    </row>
    <row r="153" spans="1:17" x14ac:dyDescent="0.2">
      <c r="A153" s="264" t="s">
        <v>11</v>
      </c>
      <c r="B153" s="218"/>
      <c r="C153" s="218"/>
      <c r="D153" s="218"/>
      <c r="E153" s="218"/>
      <c r="F153" s="218"/>
      <c r="G153" s="218"/>
      <c r="H153" s="218"/>
      <c r="I153" s="218"/>
      <c r="J153" s="129">
        <v>33193</v>
      </c>
      <c r="K153" s="130"/>
      <c r="L153" s="130"/>
      <c r="M153" s="130"/>
      <c r="N153" s="130"/>
      <c r="O153" s="130"/>
      <c r="P153" s="130"/>
      <c r="Q153" s="130"/>
    </row>
    <row r="154" spans="1:17" x14ac:dyDescent="0.2">
      <c r="A154" s="264" t="s">
        <v>12</v>
      </c>
      <c r="B154" s="218"/>
      <c r="C154" s="218"/>
      <c r="D154" s="218"/>
      <c r="E154" s="218"/>
      <c r="F154" s="218"/>
      <c r="G154" s="218"/>
      <c r="H154" s="218"/>
      <c r="I154" s="218"/>
      <c r="J154" s="129">
        <f>2680-M129</f>
        <v>2294</v>
      </c>
      <c r="K154" s="130"/>
      <c r="L154" s="130"/>
      <c r="M154" s="130"/>
      <c r="N154" s="130"/>
      <c r="O154" s="130"/>
      <c r="P154" s="130"/>
      <c r="Q154" s="130"/>
    </row>
    <row r="155" spans="1:17" x14ac:dyDescent="0.2">
      <c r="A155" s="264" t="s">
        <v>13</v>
      </c>
      <c r="B155" s="218"/>
      <c r="C155" s="218"/>
      <c r="D155" s="218"/>
      <c r="E155" s="218"/>
      <c r="F155" s="218"/>
      <c r="G155" s="218"/>
      <c r="H155" s="218"/>
      <c r="I155" s="218"/>
      <c r="J155" s="129">
        <v>7231</v>
      </c>
      <c r="K155" s="130"/>
      <c r="L155" s="130"/>
      <c r="M155" s="130"/>
      <c r="N155" s="130"/>
      <c r="O155" s="130"/>
      <c r="P155" s="130"/>
      <c r="Q155" s="130"/>
    </row>
    <row r="156" spans="1:17" x14ac:dyDescent="0.2">
      <c r="A156" s="264" t="s">
        <v>14</v>
      </c>
      <c r="B156" s="218"/>
      <c r="C156" s="218"/>
      <c r="D156" s="218"/>
      <c r="E156" s="218"/>
      <c r="F156" s="218"/>
      <c r="G156" s="218"/>
      <c r="H156" s="218"/>
      <c r="I156" s="218"/>
      <c r="J156" s="129">
        <v>9219</v>
      </c>
      <c r="K156" s="130"/>
      <c r="L156" s="130"/>
      <c r="M156" s="130"/>
      <c r="N156" s="130"/>
      <c r="O156" s="130"/>
      <c r="P156" s="130"/>
      <c r="Q156" s="130"/>
    </row>
    <row r="157" spans="1:17" x14ac:dyDescent="0.2">
      <c r="A157" s="264" t="s">
        <v>15</v>
      </c>
      <c r="B157" s="218"/>
      <c r="C157" s="218"/>
      <c r="D157" s="218"/>
      <c r="E157" s="218"/>
      <c r="F157" s="218"/>
      <c r="G157" s="218"/>
      <c r="H157" s="218"/>
      <c r="I157" s="218"/>
      <c r="J157" s="129">
        <v>5980</v>
      </c>
      <c r="K157" s="130"/>
      <c r="L157" s="130"/>
      <c r="M157" s="130"/>
      <c r="N157" s="130"/>
      <c r="O157" s="130"/>
      <c r="P157" s="130"/>
      <c r="Q157" s="130"/>
    </row>
    <row r="158" spans="1:17" x14ac:dyDescent="0.2">
      <c r="A158" s="265" t="s">
        <v>16</v>
      </c>
      <c r="B158" s="218"/>
      <c r="C158" s="218"/>
      <c r="D158" s="218"/>
      <c r="E158" s="218"/>
      <c r="F158" s="218"/>
      <c r="G158" s="218"/>
      <c r="H158" s="218"/>
      <c r="I158" s="218"/>
      <c r="J158" s="132">
        <v>57917</v>
      </c>
      <c r="K158" s="130"/>
      <c r="L158" s="130"/>
      <c r="M158" s="130"/>
      <c r="N158" s="130"/>
      <c r="O158" s="132">
        <v>476.08</v>
      </c>
      <c r="P158" s="130"/>
      <c r="Q158" s="132">
        <v>21.3</v>
      </c>
    </row>
    <row r="159" spans="1:17" x14ac:dyDescent="0.2">
      <c r="A159" s="115"/>
      <c r="B159" s="116"/>
      <c r="C159" s="117"/>
      <c r="D159" s="118"/>
      <c r="E159" s="119"/>
      <c r="F159" s="140"/>
      <c r="G159" s="140"/>
      <c r="H159" s="140"/>
      <c r="I159" s="140"/>
      <c r="J159" s="140"/>
      <c r="K159" s="140"/>
      <c r="L159" s="140"/>
      <c r="M159" s="140"/>
      <c r="N159" s="140"/>
      <c r="O159" s="140"/>
      <c r="P159" s="140"/>
      <c r="Q159" s="140"/>
    </row>
    <row r="160" spans="1:17" x14ac:dyDescent="0.2">
      <c r="A160" s="163" t="s">
        <v>1289</v>
      </c>
      <c r="B160" s="163"/>
      <c r="C160" s="288" t="s">
        <v>1290</v>
      </c>
      <c r="D160" s="288"/>
      <c r="E160" s="288"/>
      <c r="F160" s="288"/>
      <c r="G160" s="288"/>
      <c r="H160" s="288"/>
      <c r="I160" s="288"/>
      <c r="J160" s="288"/>
      <c r="K160" s="288"/>
      <c r="L160" s="288"/>
      <c r="M160" s="288"/>
      <c r="N160" s="288"/>
      <c r="O160" s="288"/>
      <c r="P160" s="288"/>
      <c r="Q160" s="288"/>
    </row>
    <row r="161" spans="1:17" x14ac:dyDescent="0.2">
      <c r="A161" s="163"/>
      <c r="B161" s="163"/>
      <c r="C161" s="194"/>
      <c r="D161" s="194"/>
      <c r="E161" s="194"/>
      <c r="F161" s="194"/>
      <c r="G161" s="194"/>
      <c r="H161" s="194"/>
      <c r="I161" s="194"/>
      <c r="J161" s="194"/>
      <c r="K161" s="194"/>
      <c r="L161" s="194"/>
      <c r="M161" s="194"/>
      <c r="N161" s="194"/>
      <c r="O161" s="194"/>
      <c r="P161" s="194"/>
      <c r="Q161" s="194"/>
    </row>
    <row r="162" spans="1:17" x14ac:dyDescent="0.2">
      <c r="A162" s="115"/>
      <c r="B162" s="116"/>
      <c r="C162" s="117"/>
      <c r="D162" s="118"/>
      <c r="E162" s="119"/>
      <c r="F162" s="140"/>
      <c r="G162" s="140"/>
      <c r="H162" s="140"/>
      <c r="I162" s="140"/>
      <c r="J162" s="140"/>
      <c r="K162" s="140"/>
      <c r="L162" s="140"/>
      <c r="M162" s="140"/>
      <c r="N162" s="140"/>
      <c r="O162" s="140"/>
      <c r="P162" s="140"/>
      <c r="Q162" s="140"/>
    </row>
    <row r="163" spans="1:17" x14ac:dyDescent="0.2">
      <c r="A163" s="181"/>
      <c r="B163" s="182" t="s">
        <v>1291</v>
      </c>
      <c r="C163" s="168"/>
      <c r="D163" s="168"/>
      <c r="E163" s="168"/>
      <c r="F163" s="168"/>
      <c r="G163" s="168"/>
      <c r="H163" s="168"/>
      <c r="I163" s="182" t="s">
        <v>1292</v>
      </c>
      <c r="J163" s="167"/>
      <c r="K163" s="167"/>
      <c r="L163" s="167"/>
      <c r="M163" s="167"/>
      <c r="N163" s="167"/>
      <c r="O163" s="167"/>
      <c r="P163" s="167"/>
      <c r="Q163" s="159"/>
    </row>
    <row r="164" spans="1:17" x14ac:dyDescent="0.2">
      <c r="A164" s="155"/>
      <c r="B164" s="167"/>
      <c r="C164" s="168"/>
      <c r="D164" s="169"/>
      <c r="E164" s="167"/>
      <c r="F164" s="167"/>
      <c r="G164" s="168"/>
      <c r="H164" s="159"/>
      <c r="I164" s="183" t="s">
        <v>1888</v>
      </c>
      <c r="J164" s="159"/>
      <c r="K164" s="159"/>
      <c r="L164" s="159"/>
      <c r="M164" s="159"/>
      <c r="N164" s="159"/>
      <c r="O164" s="159"/>
      <c r="P164" s="159"/>
      <c r="Q164" s="159"/>
    </row>
    <row r="165" spans="1:17" x14ac:dyDescent="0.2">
      <c r="A165" s="9"/>
      <c r="B165" s="184"/>
      <c r="C165" s="8"/>
      <c r="D165" s="7"/>
      <c r="E165" s="185"/>
      <c r="F165" s="166"/>
      <c r="G165" s="166"/>
      <c r="H165" s="166"/>
      <c r="I165" s="182" t="s">
        <v>1294</v>
      </c>
      <c r="J165" s="167"/>
      <c r="K165" s="167"/>
      <c r="L165" s="167"/>
      <c r="M165" s="167"/>
      <c r="N165" s="167"/>
      <c r="O165" s="167"/>
      <c r="P165" s="167"/>
      <c r="Q165" s="166"/>
    </row>
    <row r="166" spans="1:17" x14ac:dyDescent="0.2">
      <c r="A166" s="115"/>
      <c r="B166" s="116"/>
      <c r="C166" s="117"/>
      <c r="D166" s="118"/>
      <c r="E166" s="119"/>
      <c r="F166" s="140"/>
      <c r="G166" s="140"/>
      <c r="H166" s="140"/>
      <c r="I166" s="140"/>
      <c r="J166" s="140"/>
      <c r="K166" s="140"/>
      <c r="L166" s="140"/>
      <c r="M166" s="140"/>
      <c r="N166" s="140"/>
      <c r="O166" s="140"/>
      <c r="P166" s="140"/>
      <c r="Q166" s="140"/>
    </row>
    <row r="167" spans="1:17" x14ac:dyDescent="0.2">
      <c r="A167" s="115"/>
      <c r="B167" s="116"/>
      <c r="C167" s="117"/>
      <c r="D167" s="118"/>
      <c r="E167" s="119"/>
      <c r="F167" s="120"/>
      <c r="G167" s="120"/>
      <c r="H167" s="120"/>
      <c r="I167" s="120"/>
      <c r="J167" s="120"/>
      <c r="K167" s="120"/>
      <c r="L167" s="120"/>
      <c r="M167" s="120"/>
      <c r="N167" s="120"/>
      <c r="O167" s="120"/>
      <c r="P167" s="120"/>
      <c r="Q167" s="120"/>
    </row>
    <row r="168" spans="1:17" x14ac:dyDescent="0.2">
      <c r="A168" s="115"/>
      <c r="B168" s="116"/>
      <c r="C168" s="117"/>
      <c r="D168" s="118"/>
      <c r="E168" s="119"/>
      <c r="F168" s="120"/>
      <c r="G168" s="120"/>
      <c r="H168" s="120"/>
      <c r="I168" s="120"/>
      <c r="J168" s="120"/>
      <c r="K168" s="120"/>
      <c r="L168" s="120"/>
      <c r="M168" s="120"/>
      <c r="N168" s="120"/>
      <c r="O168" s="120"/>
      <c r="P168" s="120"/>
      <c r="Q168" s="120"/>
    </row>
  </sheetData>
  <mergeCells count="62">
    <mergeCell ref="C160:Q160"/>
    <mergeCell ref="A148:I148"/>
    <mergeCell ref="A149:I149"/>
    <mergeCell ref="A150:I150"/>
    <mergeCell ref="A151:I151"/>
    <mergeCell ref="A152:I152"/>
    <mergeCell ref="A153:I153"/>
    <mergeCell ref="A154:I154"/>
    <mergeCell ref="A155:I155"/>
    <mergeCell ref="A156:I156"/>
    <mergeCell ref="A157:I157"/>
    <mergeCell ref="A158:I158"/>
    <mergeCell ref="A147:I147"/>
    <mergeCell ref="A136:I136"/>
    <mergeCell ref="A137:I137"/>
    <mergeCell ref="A138:I138"/>
    <mergeCell ref="A139:I139"/>
    <mergeCell ref="A140:I140"/>
    <mergeCell ref="A141:I141"/>
    <mergeCell ref="A142:I142"/>
    <mergeCell ref="A143:I143"/>
    <mergeCell ref="A144:I144"/>
    <mergeCell ref="A145:I145"/>
    <mergeCell ref="A146:I146"/>
    <mergeCell ref="A135:I135"/>
    <mergeCell ref="A108:I108"/>
    <mergeCell ref="A109:Q109"/>
    <mergeCell ref="A126:I126"/>
    <mergeCell ref="A127:Q127"/>
    <mergeCell ref="A128:I128"/>
    <mergeCell ref="A129:I129"/>
    <mergeCell ref="A130:I130"/>
    <mergeCell ref="A131:I131"/>
    <mergeCell ref="A132:I132"/>
    <mergeCell ref="A133:I133"/>
    <mergeCell ref="A134:I134"/>
    <mergeCell ref="A23:Q23"/>
    <mergeCell ref="A24:Q24"/>
    <mergeCell ref="A73:I73"/>
    <mergeCell ref="A74:Q74"/>
    <mergeCell ref="A81:I81"/>
    <mergeCell ref="A82:Q82"/>
    <mergeCell ref="F19:I19"/>
    <mergeCell ref="J19:M19"/>
    <mergeCell ref="N19:N21"/>
    <mergeCell ref="O19:O21"/>
    <mergeCell ref="P19:P21"/>
    <mergeCell ref="Q19:Q21"/>
    <mergeCell ref="F20:F21"/>
    <mergeCell ref="G20:I20"/>
    <mergeCell ref="J20:J21"/>
    <mergeCell ref="K20:M20"/>
    <mergeCell ref="A19:A21"/>
    <mergeCell ref="B19:B21"/>
    <mergeCell ref="C19:C21"/>
    <mergeCell ref="D19:D21"/>
    <mergeCell ref="E19:E21"/>
    <mergeCell ref="E1:J1"/>
    <mergeCell ref="J12:K12"/>
    <mergeCell ref="J13:K13"/>
    <mergeCell ref="J14:K14"/>
    <mergeCell ref="J15:K1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4:S138"/>
  <sheetViews>
    <sheetView workbookViewId="0">
      <selection activeCell="F11" sqref="F11"/>
    </sheetView>
  </sheetViews>
  <sheetFormatPr defaultRowHeight="12.75" x14ac:dyDescent="0.2"/>
  <cols>
    <col min="3" max="3" width="35.5703125" customWidth="1"/>
  </cols>
  <sheetData>
    <row r="4" spans="3:19" x14ac:dyDescent="0.2">
      <c r="C4" s="152" t="s">
        <v>306</v>
      </c>
      <c r="D4" s="156"/>
      <c r="E4" s="170"/>
      <c r="F4" s="169"/>
      <c r="G4" s="285" t="s">
        <v>21</v>
      </c>
      <c r="H4" s="286"/>
      <c r="I4" s="286"/>
      <c r="J4" s="286"/>
      <c r="K4" s="286"/>
      <c r="L4" s="286"/>
      <c r="M4" s="159"/>
      <c r="N4" s="159"/>
      <c r="O4" s="152" t="s">
        <v>308</v>
      </c>
      <c r="P4" s="42"/>
      <c r="Q4" s="42"/>
      <c r="R4" s="42"/>
    </row>
    <row r="5" spans="3:19" x14ac:dyDescent="0.2">
      <c r="C5" s="167"/>
      <c r="D5" s="156"/>
      <c r="E5" s="170"/>
      <c r="F5" s="169"/>
      <c r="G5" s="171"/>
      <c r="H5" s="171"/>
      <c r="I5" s="6" t="s">
        <v>2</v>
      </c>
      <c r="J5" s="172"/>
      <c r="K5" s="173"/>
      <c r="L5" s="159"/>
      <c r="M5" s="159"/>
      <c r="N5" s="159"/>
      <c r="O5" s="2" t="s">
        <v>1223</v>
      </c>
      <c r="P5" s="42"/>
      <c r="Q5" s="42"/>
      <c r="R5" s="42"/>
    </row>
    <row r="6" spans="3:19" x14ac:dyDescent="0.2">
      <c r="C6" s="167" t="s">
        <v>1224</v>
      </c>
      <c r="D6" s="156"/>
      <c r="E6" s="170"/>
      <c r="F6" s="169"/>
      <c r="G6" s="159"/>
      <c r="H6" s="159"/>
      <c r="I6" s="159"/>
      <c r="J6" s="159"/>
      <c r="K6" s="159"/>
      <c r="L6" s="159"/>
      <c r="M6" s="159"/>
      <c r="N6" s="159"/>
      <c r="O6" s="2" t="s">
        <v>1225</v>
      </c>
      <c r="P6" s="42"/>
      <c r="Q6" s="42"/>
      <c r="R6" s="42"/>
    </row>
    <row r="7" spans="3:19" x14ac:dyDescent="0.2">
      <c r="C7" s="2" t="s">
        <v>1226</v>
      </c>
      <c r="D7" s="156"/>
      <c r="E7" s="170"/>
      <c r="F7" s="169"/>
      <c r="G7" s="159"/>
      <c r="H7" s="159"/>
      <c r="I7" s="52" t="s">
        <v>1890</v>
      </c>
      <c r="J7" s="174"/>
      <c r="K7" s="159"/>
      <c r="L7" s="159"/>
      <c r="M7" s="159"/>
      <c r="N7" s="159"/>
      <c r="O7" s="50"/>
      <c r="P7" s="50"/>
      <c r="Q7" s="175"/>
      <c r="R7" s="42"/>
    </row>
    <row r="8" spans="3:19" x14ac:dyDescent="0.2">
      <c r="C8" s="155"/>
      <c r="D8" s="156"/>
      <c r="E8" s="169"/>
      <c r="F8" s="176"/>
      <c r="G8" s="159"/>
      <c r="H8" s="159"/>
      <c r="I8" s="155" t="s">
        <v>37</v>
      </c>
      <c r="J8" s="155"/>
      <c r="K8" s="155"/>
      <c r="L8" s="159"/>
      <c r="M8" s="159"/>
      <c r="N8" s="159"/>
      <c r="O8" s="2" t="s">
        <v>314</v>
      </c>
      <c r="P8" s="42"/>
      <c r="Q8" s="42"/>
      <c r="R8" s="42"/>
      <c r="S8" s="1"/>
    </row>
    <row r="9" spans="3:19" x14ac:dyDescent="0.2">
      <c r="C9" s="99"/>
      <c r="D9" s="100"/>
      <c r="E9" s="111"/>
      <c r="F9" s="101"/>
      <c r="G9" s="92"/>
      <c r="H9" s="91"/>
      <c r="I9" s="91"/>
      <c r="J9" s="91"/>
      <c r="K9" s="91"/>
      <c r="L9" s="91"/>
      <c r="M9" s="91"/>
      <c r="N9" s="91"/>
      <c r="O9" s="91"/>
      <c r="P9" s="91"/>
      <c r="Q9" s="91"/>
      <c r="R9" s="91"/>
      <c r="S9" s="91"/>
    </row>
    <row r="10" spans="3:19" x14ac:dyDescent="0.2">
      <c r="C10" s="99"/>
      <c r="D10" s="100"/>
      <c r="E10" s="103" t="s">
        <v>3</v>
      </c>
      <c r="F10" s="177" t="s">
        <v>1228</v>
      </c>
      <c r="G10" s="104"/>
      <c r="H10" s="105"/>
      <c r="I10" s="105"/>
      <c r="J10" s="106"/>
      <c r="K10" s="105"/>
      <c r="L10" s="105"/>
      <c r="M10" s="105"/>
      <c r="N10" s="105"/>
      <c r="O10" s="105"/>
      <c r="P10" s="105"/>
      <c r="Q10" s="91"/>
      <c r="R10" s="91"/>
      <c r="S10" s="91"/>
    </row>
    <row r="11" spans="3:19" x14ac:dyDescent="0.2">
      <c r="C11" s="99"/>
      <c r="D11" s="100"/>
      <c r="E11" s="103"/>
      <c r="F11" s="186" t="s">
        <v>1891</v>
      </c>
      <c r="G11" s="187"/>
      <c r="H11" s="188"/>
      <c r="I11" s="188"/>
      <c r="J11" s="189"/>
      <c r="K11" s="188"/>
      <c r="L11" s="188"/>
      <c r="M11" s="188"/>
      <c r="N11" s="188"/>
      <c r="O11" s="188"/>
      <c r="P11" s="91"/>
      <c r="Q11" s="91"/>
      <c r="R11" s="91"/>
      <c r="S11" s="91"/>
    </row>
    <row r="12" spans="3:19" x14ac:dyDescent="0.2">
      <c r="C12" s="99"/>
      <c r="D12" s="100"/>
      <c r="E12" s="111"/>
      <c r="F12" s="101"/>
      <c r="G12" s="92"/>
      <c r="H12" s="91"/>
      <c r="I12" s="91"/>
      <c r="J12" s="91"/>
      <c r="K12" s="91"/>
      <c r="L12" s="91"/>
      <c r="M12" s="91"/>
      <c r="N12" s="91"/>
      <c r="O12" s="91"/>
      <c r="P12" s="91"/>
      <c r="Q12" s="91"/>
      <c r="R12" s="91"/>
      <c r="S12" s="91"/>
    </row>
    <row r="13" spans="3:19" x14ac:dyDescent="0.2">
      <c r="C13" s="99"/>
      <c r="D13" s="100"/>
      <c r="E13" s="111"/>
      <c r="F13" s="112" t="s">
        <v>1892</v>
      </c>
      <c r="G13" s="99"/>
      <c r="H13" s="91"/>
      <c r="I13" s="91"/>
      <c r="J13" s="91"/>
      <c r="K13" s="112"/>
      <c r="L13" s="112"/>
      <c r="M13" s="91"/>
      <c r="N13" s="91"/>
      <c r="O13" s="91"/>
      <c r="P13" s="91"/>
      <c r="Q13" s="91"/>
      <c r="R13" s="91"/>
      <c r="S13" s="91"/>
    </row>
    <row r="14" spans="3:19" x14ac:dyDescent="0.2">
      <c r="C14" s="99"/>
      <c r="D14" s="100"/>
      <c r="E14" s="111"/>
      <c r="F14" s="112" t="s">
        <v>43</v>
      </c>
      <c r="G14" s="99"/>
      <c r="H14" s="91"/>
      <c r="I14" s="91"/>
      <c r="J14" s="91"/>
      <c r="K14" s="112"/>
      <c r="L14" s="279" t="s">
        <v>1893</v>
      </c>
      <c r="M14" s="220"/>
      <c r="N14" s="114" t="s">
        <v>30</v>
      </c>
      <c r="O14" s="91"/>
      <c r="P14" s="91"/>
      <c r="Q14" s="91"/>
      <c r="R14" s="91"/>
      <c r="S14" s="91"/>
    </row>
    <row r="15" spans="3:19" x14ac:dyDescent="0.2">
      <c r="C15" s="99"/>
      <c r="D15" s="100"/>
      <c r="E15" s="111"/>
      <c r="F15" s="112" t="s">
        <v>84</v>
      </c>
      <c r="G15" s="99"/>
      <c r="H15" s="91"/>
      <c r="I15" s="91"/>
      <c r="J15" s="91"/>
      <c r="K15" s="112"/>
      <c r="L15" s="279" t="s">
        <v>1894</v>
      </c>
      <c r="M15" s="220"/>
      <c r="N15" s="114" t="s">
        <v>30</v>
      </c>
      <c r="O15" s="91"/>
      <c r="P15" s="91"/>
      <c r="Q15" s="91"/>
      <c r="R15" s="91"/>
      <c r="S15" s="91"/>
    </row>
    <row r="16" spans="3:19" x14ac:dyDescent="0.2">
      <c r="C16" s="99"/>
      <c r="D16" s="100"/>
      <c r="E16" s="111"/>
      <c r="F16" s="112" t="s">
        <v>17</v>
      </c>
      <c r="G16" s="99"/>
      <c r="H16" s="91"/>
      <c r="I16" s="91"/>
      <c r="J16" s="91"/>
      <c r="K16" s="112"/>
      <c r="L16" s="279" t="s">
        <v>1895</v>
      </c>
      <c r="M16" s="220"/>
      <c r="N16" s="114" t="s">
        <v>18</v>
      </c>
      <c r="O16" s="91"/>
      <c r="P16" s="91"/>
      <c r="Q16" s="91"/>
      <c r="R16" s="91"/>
      <c r="S16" s="91"/>
    </row>
    <row r="17" spans="3:19" x14ac:dyDescent="0.2">
      <c r="C17" s="155"/>
      <c r="D17" s="156"/>
      <c r="E17" s="170"/>
      <c r="F17" s="47" t="s">
        <v>1234</v>
      </c>
      <c r="G17" s="155"/>
      <c r="H17" s="159"/>
      <c r="I17" s="159"/>
      <c r="J17" s="159"/>
      <c r="K17" s="178"/>
      <c r="L17" s="287">
        <f>L126/1000</f>
        <v>40.856000000000002</v>
      </c>
      <c r="M17" s="287"/>
      <c r="N17" s="167" t="s">
        <v>1235</v>
      </c>
      <c r="O17" s="159"/>
      <c r="P17" s="160"/>
      <c r="Q17" s="179"/>
      <c r="R17" s="162"/>
      <c r="S17" s="180"/>
    </row>
    <row r="18" spans="3:19" x14ac:dyDescent="0.2">
      <c r="C18" s="155"/>
      <c r="D18" s="156"/>
      <c r="E18" s="157"/>
      <c r="F18" s="163" t="s">
        <v>323</v>
      </c>
      <c r="G18" s="47"/>
      <c r="H18" s="47"/>
      <c r="I18" s="47"/>
      <c r="J18" s="47"/>
      <c r="K18" s="47"/>
      <c r="L18" s="47"/>
      <c r="M18" s="47"/>
      <c r="N18" s="47"/>
      <c r="O18" s="159"/>
      <c r="P18" s="160"/>
      <c r="Q18" s="179"/>
      <c r="R18" s="162"/>
    </row>
    <row r="19" spans="3:19" x14ac:dyDescent="0.2">
      <c r="C19" s="115"/>
      <c r="D19" s="116"/>
      <c r="E19" s="117"/>
      <c r="F19" s="118"/>
      <c r="G19" s="119"/>
      <c r="H19" s="120"/>
      <c r="I19" s="120"/>
      <c r="J19" s="120"/>
      <c r="K19" s="120"/>
      <c r="L19" s="120"/>
      <c r="M19" s="120"/>
      <c r="N19" s="120"/>
      <c r="O19" s="120"/>
      <c r="P19" s="120"/>
      <c r="Q19" s="120"/>
      <c r="R19" s="120"/>
      <c r="S19" s="120"/>
    </row>
    <row r="20" spans="3:19" x14ac:dyDescent="0.2">
      <c r="C20" s="270" t="s">
        <v>4</v>
      </c>
      <c r="D20" s="273" t="s">
        <v>87</v>
      </c>
      <c r="E20" s="270" t="s">
        <v>83</v>
      </c>
      <c r="F20" s="270" t="s">
        <v>82</v>
      </c>
      <c r="G20" s="270" t="s">
        <v>81</v>
      </c>
      <c r="H20" s="270" t="s">
        <v>29</v>
      </c>
      <c r="I20" s="271"/>
      <c r="J20" s="271"/>
      <c r="K20" s="271"/>
      <c r="L20" s="270" t="s">
        <v>28</v>
      </c>
      <c r="M20" s="271"/>
      <c r="N20" s="271"/>
      <c r="O20" s="271"/>
      <c r="P20" s="270" t="s">
        <v>80</v>
      </c>
      <c r="Q20" s="270" t="s">
        <v>79</v>
      </c>
      <c r="R20" s="270" t="s">
        <v>88</v>
      </c>
      <c r="S20" s="270" t="s">
        <v>89</v>
      </c>
    </row>
    <row r="21" spans="3:19" x14ac:dyDescent="0.2">
      <c r="C21" s="271"/>
      <c r="D21" s="274"/>
      <c r="E21" s="275"/>
      <c r="F21" s="270"/>
      <c r="G21" s="271"/>
      <c r="H21" s="270" t="s">
        <v>5</v>
      </c>
      <c r="I21" s="270" t="s">
        <v>78</v>
      </c>
      <c r="J21" s="271"/>
      <c r="K21" s="271"/>
      <c r="L21" s="270" t="s">
        <v>5</v>
      </c>
      <c r="M21" s="270" t="s">
        <v>78</v>
      </c>
      <c r="N21" s="271"/>
      <c r="O21" s="271"/>
      <c r="P21" s="270"/>
      <c r="Q21" s="270"/>
      <c r="R21" s="270"/>
      <c r="S21" s="270"/>
    </row>
    <row r="22" spans="3:19" x14ac:dyDescent="0.2">
      <c r="C22" s="271"/>
      <c r="D22" s="274"/>
      <c r="E22" s="275"/>
      <c r="F22" s="270"/>
      <c r="G22" s="271"/>
      <c r="H22" s="271"/>
      <c r="I22" s="121" t="s">
        <v>77</v>
      </c>
      <c r="J22" s="121" t="s">
        <v>76</v>
      </c>
      <c r="K22" s="121" t="s">
        <v>75</v>
      </c>
      <c r="L22" s="271"/>
      <c r="M22" s="121" t="s">
        <v>77</v>
      </c>
      <c r="N22" s="121" t="s">
        <v>76</v>
      </c>
      <c r="O22" s="121" t="s">
        <v>75</v>
      </c>
      <c r="P22" s="270"/>
      <c r="Q22" s="270"/>
      <c r="R22" s="270"/>
      <c r="S22" s="270"/>
    </row>
    <row r="23" spans="3:19" x14ac:dyDescent="0.2">
      <c r="C23" s="122">
        <v>1</v>
      </c>
      <c r="D23" s="123">
        <v>2</v>
      </c>
      <c r="E23" s="121">
        <v>3</v>
      </c>
      <c r="F23" s="121">
        <v>4</v>
      </c>
      <c r="G23" s="122">
        <v>5</v>
      </c>
      <c r="H23" s="124">
        <v>6</v>
      </c>
      <c r="I23" s="124">
        <v>7</v>
      </c>
      <c r="J23" s="124">
        <v>8</v>
      </c>
      <c r="K23" s="124">
        <v>9</v>
      </c>
      <c r="L23" s="124">
        <v>10</v>
      </c>
      <c r="M23" s="124">
        <v>11</v>
      </c>
      <c r="N23" s="124">
        <v>12</v>
      </c>
      <c r="O23" s="124">
        <v>13</v>
      </c>
      <c r="P23" s="124">
        <v>14</v>
      </c>
      <c r="Q23" s="124">
        <v>15</v>
      </c>
      <c r="R23" s="124">
        <v>16</v>
      </c>
      <c r="S23" s="124">
        <v>17</v>
      </c>
    </row>
    <row r="24" spans="3:19" x14ac:dyDescent="0.2">
      <c r="C24" s="266" t="s">
        <v>1896</v>
      </c>
      <c r="D24" s="218"/>
      <c r="E24" s="218"/>
      <c r="F24" s="218"/>
      <c r="G24" s="218"/>
      <c r="H24" s="218"/>
      <c r="I24" s="218"/>
      <c r="J24" s="218"/>
      <c r="K24" s="218"/>
      <c r="L24" s="218"/>
      <c r="M24" s="218"/>
      <c r="N24" s="218"/>
      <c r="O24" s="218"/>
      <c r="P24" s="218"/>
      <c r="Q24" s="218"/>
      <c r="R24" s="218"/>
      <c r="S24" s="218"/>
    </row>
    <row r="25" spans="3:19" x14ac:dyDescent="0.2">
      <c r="C25" s="264" t="s">
        <v>1897</v>
      </c>
      <c r="D25" s="218"/>
      <c r="E25" s="218"/>
      <c r="F25" s="218"/>
      <c r="G25" s="218"/>
      <c r="H25" s="218"/>
      <c r="I25" s="218"/>
      <c r="J25" s="218"/>
      <c r="K25" s="218"/>
      <c r="L25" s="218"/>
      <c r="M25" s="218"/>
      <c r="N25" s="218"/>
      <c r="O25" s="218"/>
      <c r="P25" s="218"/>
      <c r="Q25" s="218"/>
      <c r="R25" s="218"/>
      <c r="S25" s="218"/>
    </row>
    <row r="26" spans="3:19" ht="192" x14ac:dyDescent="0.2">
      <c r="C26" s="122">
        <v>1</v>
      </c>
      <c r="D26" s="125" t="s">
        <v>984</v>
      </c>
      <c r="E26" s="139" t="s">
        <v>985</v>
      </c>
      <c r="F26" s="127" t="s">
        <v>114</v>
      </c>
      <c r="G26" s="128">
        <v>0.26200000000000001</v>
      </c>
      <c r="H26" s="129">
        <v>3778.42</v>
      </c>
      <c r="I26" s="129">
        <v>115.18</v>
      </c>
      <c r="J26" s="129">
        <v>3663.24</v>
      </c>
      <c r="K26" s="129">
        <v>385.27</v>
      </c>
      <c r="L26" s="130">
        <v>990</v>
      </c>
      <c r="M26" s="130">
        <v>30</v>
      </c>
      <c r="N26" s="130">
        <v>960</v>
      </c>
      <c r="O26" s="130">
        <v>101</v>
      </c>
      <c r="P26" s="130">
        <v>10.48</v>
      </c>
      <c r="Q26" s="130">
        <v>2.75</v>
      </c>
      <c r="R26" s="130">
        <v>22.77</v>
      </c>
      <c r="S26" s="130">
        <v>5.97</v>
      </c>
    </row>
    <row r="27" spans="3:19" ht="144" x14ac:dyDescent="0.2">
      <c r="C27" s="122">
        <v>2</v>
      </c>
      <c r="D27" s="125" t="s">
        <v>1263</v>
      </c>
      <c r="E27" s="139" t="s">
        <v>1264</v>
      </c>
      <c r="F27" s="127" t="s">
        <v>101</v>
      </c>
      <c r="G27" s="128">
        <v>8.1000000000000003E-2</v>
      </c>
      <c r="H27" s="129">
        <v>3117.84</v>
      </c>
      <c r="I27" s="129">
        <v>3117.84</v>
      </c>
      <c r="J27" s="130"/>
      <c r="K27" s="130"/>
      <c r="L27" s="130">
        <v>253</v>
      </c>
      <c r="M27" s="130">
        <v>253</v>
      </c>
      <c r="N27" s="130"/>
      <c r="O27" s="130"/>
      <c r="P27" s="130">
        <v>264</v>
      </c>
      <c r="Q27" s="130">
        <v>21.38</v>
      </c>
      <c r="R27" s="130"/>
      <c r="S27" s="130"/>
    </row>
    <row r="28" spans="3:19" ht="240" x14ac:dyDescent="0.2">
      <c r="C28" s="122">
        <v>3</v>
      </c>
      <c r="D28" s="125" t="s">
        <v>146</v>
      </c>
      <c r="E28" s="139" t="s">
        <v>1239</v>
      </c>
      <c r="F28" s="127" t="s">
        <v>114</v>
      </c>
      <c r="G28" s="128">
        <v>2.3E-2</v>
      </c>
      <c r="H28" s="129">
        <v>5028.78</v>
      </c>
      <c r="I28" s="129">
        <v>125.4</v>
      </c>
      <c r="J28" s="129">
        <v>4898.28</v>
      </c>
      <c r="K28" s="129">
        <v>559.88</v>
      </c>
      <c r="L28" s="130">
        <v>116</v>
      </c>
      <c r="M28" s="130">
        <v>3</v>
      </c>
      <c r="N28" s="130">
        <v>113</v>
      </c>
      <c r="O28" s="130">
        <v>13</v>
      </c>
      <c r="P28" s="130">
        <v>11.41</v>
      </c>
      <c r="Q28" s="130">
        <v>0.26</v>
      </c>
      <c r="R28" s="130">
        <v>33.090000000000003</v>
      </c>
      <c r="S28" s="130">
        <v>0.76</v>
      </c>
    </row>
    <row r="29" spans="3:19" ht="399" x14ac:dyDescent="0.2">
      <c r="C29" s="122">
        <v>4</v>
      </c>
      <c r="D29" s="125" t="s">
        <v>1240</v>
      </c>
      <c r="E29" s="139" t="s">
        <v>1898</v>
      </c>
      <c r="F29" s="127" t="s">
        <v>97</v>
      </c>
      <c r="G29" s="128">
        <v>46</v>
      </c>
      <c r="H29" s="129">
        <v>7.36</v>
      </c>
      <c r="I29" s="130"/>
      <c r="J29" s="129">
        <v>7.36</v>
      </c>
      <c r="K29" s="130"/>
      <c r="L29" s="130">
        <v>339</v>
      </c>
      <c r="M29" s="130"/>
      <c r="N29" s="130">
        <v>339</v>
      </c>
      <c r="O29" s="130"/>
      <c r="P29" s="130"/>
      <c r="Q29" s="130"/>
      <c r="R29" s="130"/>
      <c r="S29" s="130"/>
    </row>
    <row r="30" spans="3:19" ht="192" x14ac:dyDescent="0.2">
      <c r="C30" s="122">
        <v>5</v>
      </c>
      <c r="D30" s="125" t="s">
        <v>117</v>
      </c>
      <c r="E30" s="139" t="s">
        <v>161</v>
      </c>
      <c r="F30" s="127" t="s">
        <v>114</v>
      </c>
      <c r="G30" s="128">
        <v>0.24</v>
      </c>
      <c r="H30" s="129">
        <v>822.69</v>
      </c>
      <c r="I30" s="130"/>
      <c r="J30" s="129">
        <v>822.69</v>
      </c>
      <c r="K30" s="129">
        <v>138.55000000000001</v>
      </c>
      <c r="L30" s="130">
        <v>197</v>
      </c>
      <c r="M30" s="130"/>
      <c r="N30" s="130">
        <v>197</v>
      </c>
      <c r="O30" s="130">
        <v>33</v>
      </c>
      <c r="P30" s="130"/>
      <c r="Q30" s="130"/>
      <c r="R30" s="130">
        <v>8.8699999999999992</v>
      </c>
      <c r="S30" s="130">
        <v>2.13</v>
      </c>
    </row>
    <row r="31" spans="3:19" ht="96" x14ac:dyDescent="0.2">
      <c r="C31" s="122">
        <v>6</v>
      </c>
      <c r="D31" s="125" t="s">
        <v>116</v>
      </c>
      <c r="E31" s="139" t="s">
        <v>163</v>
      </c>
      <c r="F31" s="127" t="s">
        <v>101</v>
      </c>
      <c r="G31" s="128">
        <v>7.3999999999999996E-2</v>
      </c>
      <c r="H31" s="129">
        <v>1027.4000000000001</v>
      </c>
      <c r="I31" s="129">
        <v>1027.4000000000001</v>
      </c>
      <c r="J31" s="130"/>
      <c r="K31" s="130"/>
      <c r="L31" s="130">
        <v>76</v>
      </c>
      <c r="M31" s="130">
        <v>76</v>
      </c>
      <c r="N31" s="130"/>
      <c r="O31" s="130"/>
      <c r="P31" s="130">
        <v>97.2</v>
      </c>
      <c r="Q31" s="130">
        <v>7.19</v>
      </c>
      <c r="R31" s="130"/>
      <c r="S31" s="130"/>
    </row>
    <row r="32" spans="3:19" ht="108" x14ac:dyDescent="0.2">
      <c r="C32" s="122">
        <v>7</v>
      </c>
      <c r="D32" s="125" t="s">
        <v>118</v>
      </c>
      <c r="E32" s="139" t="s">
        <v>162</v>
      </c>
      <c r="F32" s="127" t="s">
        <v>119</v>
      </c>
      <c r="G32" s="128">
        <v>2.4700000000000002</v>
      </c>
      <c r="H32" s="129">
        <v>604.71</v>
      </c>
      <c r="I32" s="129">
        <v>150.49</v>
      </c>
      <c r="J32" s="129">
        <v>454.22</v>
      </c>
      <c r="K32" s="129">
        <v>47.48</v>
      </c>
      <c r="L32" s="130">
        <v>1494</v>
      </c>
      <c r="M32" s="130">
        <v>372</v>
      </c>
      <c r="N32" s="130">
        <v>1122</v>
      </c>
      <c r="O32" s="130">
        <v>117</v>
      </c>
      <c r="P32" s="130">
        <v>12.53</v>
      </c>
      <c r="Q32" s="130">
        <v>30.95</v>
      </c>
      <c r="R32" s="130">
        <v>3.04</v>
      </c>
      <c r="S32" s="130">
        <v>7.51</v>
      </c>
    </row>
    <row r="33" spans="3:19" x14ac:dyDescent="0.2">
      <c r="C33" s="264" t="s">
        <v>1899</v>
      </c>
      <c r="D33" s="218"/>
      <c r="E33" s="218"/>
      <c r="F33" s="218"/>
      <c r="G33" s="218"/>
      <c r="H33" s="218"/>
      <c r="I33" s="218"/>
      <c r="J33" s="218"/>
      <c r="K33" s="218"/>
      <c r="L33" s="218"/>
      <c r="M33" s="218"/>
      <c r="N33" s="218"/>
      <c r="O33" s="218"/>
      <c r="P33" s="218"/>
      <c r="Q33" s="218"/>
      <c r="R33" s="218"/>
      <c r="S33" s="218"/>
    </row>
    <row r="34" spans="3:19" ht="240" x14ac:dyDescent="0.2">
      <c r="C34" s="122">
        <v>8</v>
      </c>
      <c r="D34" s="125" t="s">
        <v>1900</v>
      </c>
      <c r="E34" s="139" t="s">
        <v>1901</v>
      </c>
      <c r="F34" s="127" t="s">
        <v>73</v>
      </c>
      <c r="G34" s="131">
        <v>1</v>
      </c>
      <c r="H34" s="129">
        <v>41.62</v>
      </c>
      <c r="I34" s="129">
        <v>11.5</v>
      </c>
      <c r="J34" s="129">
        <v>2.1800000000000002</v>
      </c>
      <c r="K34" s="130"/>
      <c r="L34" s="130">
        <v>42</v>
      </c>
      <c r="M34" s="130">
        <v>12</v>
      </c>
      <c r="N34" s="130">
        <v>2</v>
      </c>
      <c r="O34" s="130"/>
      <c r="P34" s="130">
        <v>0.9</v>
      </c>
      <c r="Q34" s="130">
        <v>0.9</v>
      </c>
      <c r="R34" s="130"/>
      <c r="S34" s="130"/>
    </row>
    <row r="35" spans="3:19" ht="60" x14ac:dyDescent="0.2">
      <c r="C35" s="122">
        <v>9</v>
      </c>
      <c r="D35" s="125" t="s">
        <v>1339</v>
      </c>
      <c r="E35" s="139" t="s">
        <v>1902</v>
      </c>
      <c r="F35" s="127" t="s">
        <v>106</v>
      </c>
      <c r="G35" s="131">
        <v>1</v>
      </c>
      <c r="H35" s="129" t="s">
        <v>1903</v>
      </c>
      <c r="I35" s="130"/>
      <c r="J35" s="130"/>
      <c r="K35" s="130"/>
      <c r="L35" s="130">
        <v>513</v>
      </c>
      <c r="M35" s="130"/>
      <c r="N35" s="130"/>
      <c r="O35" s="130"/>
      <c r="P35" s="130"/>
      <c r="Q35" s="130"/>
      <c r="R35" s="130"/>
      <c r="S35" s="130"/>
    </row>
    <row r="36" spans="3:19" ht="96" x14ac:dyDescent="0.2">
      <c r="C36" s="122">
        <v>10</v>
      </c>
      <c r="D36" s="125" t="s">
        <v>1904</v>
      </c>
      <c r="E36" s="139" t="s">
        <v>1905</v>
      </c>
      <c r="F36" s="127" t="s">
        <v>1906</v>
      </c>
      <c r="G36" s="128">
        <v>0.6</v>
      </c>
      <c r="H36" s="129">
        <v>1636.02</v>
      </c>
      <c r="I36" s="129">
        <v>117.4</v>
      </c>
      <c r="J36" s="129">
        <v>26.91</v>
      </c>
      <c r="K36" s="129">
        <v>5.47</v>
      </c>
      <c r="L36" s="130">
        <v>982</v>
      </c>
      <c r="M36" s="130">
        <v>70</v>
      </c>
      <c r="N36" s="130">
        <v>16</v>
      </c>
      <c r="O36" s="130">
        <v>3</v>
      </c>
      <c r="P36" s="130">
        <v>10.199999999999999</v>
      </c>
      <c r="Q36" s="130">
        <v>6.12</v>
      </c>
      <c r="R36" s="130">
        <v>0.35</v>
      </c>
      <c r="S36" s="130">
        <v>0.21</v>
      </c>
    </row>
    <row r="37" spans="3:19" ht="125.25" x14ac:dyDescent="0.2">
      <c r="C37" s="122">
        <v>11</v>
      </c>
      <c r="D37" s="125" t="s">
        <v>1907</v>
      </c>
      <c r="E37" s="139" t="s">
        <v>1908</v>
      </c>
      <c r="F37" s="127" t="s">
        <v>1305</v>
      </c>
      <c r="G37" s="128">
        <v>0.06</v>
      </c>
      <c r="H37" s="129">
        <v>5411.63</v>
      </c>
      <c r="I37" s="129">
        <v>2718.01</v>
      </c>
      <c r="J37" s="129">
        <v>2653.22</v>
      </c>
      <c r="K37" s="129">
        <v>413.62</v>
      </c>
      <c r="L37" s="130">
        <v>325</v>
      </c>
      <c r="M37" s="130">
        <v>163</v>
      </c>
      <c r="N37" s="130">
        <v>159</v>
      </c>
      <c r="O37" s="130">
        <v>25</v>
      </c>
      <c r="P37" s="130">
        <v>207.64</v>
      </c>
      <c r="Q37" s="130">
        <v>12.46</v>
      </c>
      <c r="R37" s="130">
        <v>24.02</v>
      </c>
      <c r="S37" s="130">
        <v>1.44</v>
      </c>
    </row>
    <row r="38" spans="3:19" ht="156" x14ac:dyDescent="0.2">
      <c r="C38" s="133" t="s">
        <v>350</v>
      </c>
      <c r="D38" s="134" t="s">
        <v>1909</v>
      </c>
      <c r="E38" s="135" t="s">
        <v>1910</v>
      </c>
      <c r="F38" s="133" t="s">
        <v>112</v>
      </c>
      <c r="G38" s="136" t="s">
        <v>1911</v>
      </c>
      <c r="H38" s="137">
        <v>261.51</v>
      </c>
      <c r="I38" s="130"/>
      <c r="J38" s="130"/>
      <c r="K38" s="130"/>
      <c r="L38" s="138">
        <v>1584.75</v>
      </c>
      <c r="M38" s="130"/>
      <c r="N38" s="130"/>
      <c r="O38" s="130"/>
      <c r="P38" s="130"/>
      <c r="Q38" s="130"/>
      <c r="R38" s="130"/>
      <c r="S38" s="130"/>
    </row>
    <row r="39" spans="3:19" ht="60" x14ac:dyDescent="0.2">
      <c r="C39" s="122">
        <v>12</v>
      </c>
      <c r="D39" s="125" t="s">
        <v>1912</v>
      </c>
      <c r="E39" s="139" t="s">
        <v>1913</v>
      </c>
      <c r="F39" s="127" t="s">
        <v>110</v>
      </c>
      <c r="G39" s="128">
        <v>42.9</v>
      </c>
      <c r="H39" s="129" t="s">
        <v>1914</v>
      </c>
      <c r="I39" s="130"/>
      <c r="J39" s="130"/>
      <c r="K39" s="130"/>
      <c r="L39" s="130">
        <v>656</v>
      </c>
      <c r="M39" s="130"/>
      <c r="N39" s="130"/>
      <c r="O39" s="130"/>
      <c r="P39" s="130"/>
      <c r="Q39" s="130"/>
      <c r="R39" s="130"/>
      <c r="S39" s="130"/>
    </row>
    <row r="40" spans="3:19" ht="173.25" x14ac:dyDescent="0.2">
      <c r="C40" s="122">
        <v>13</v>
      </c>
      <c r="D40" s="125" t="s">
        <v>1915</v>
      </c>
      <c r="E40" s="139" t="s">
        <v>1916</v>
      </c>
      <c r="F40" s="127" t="s">
        <v>1917</v>
      </c>
      <c r="G40" s="128">
        <v>0.2</v>
      </c>
      <c r="H40" s="129">
        <v>344.53</v>
      </c>
      <c r="I40" s="129">
        <v>61.34</v>
      </c>
      <c r="J40" s="129">
        <v>283.19</v>
      </c>
      <c r="K40" s="129">
        <v>45.49</v>
      </c>
      <c r="L40" s="130">
        <v>69</v>
      </c>
      <c r="M40" s="130">
        <v>12</v>
      </c>
      <c r="N40" s="130">
        <v>57</v>
      </c>
      <c r="O40" s="130">
        <v>9</v>
      </c>
      <c r="P40" s="130">
        <v>4.8</v>
      </c>
      <c r="Q40" s="130">
        <v>0.96</v>
      </c>
      <c r="R40" s="130">
        <v>2.61</v>
      </c>
      <c r="S40" s="130">
        <v>0.52</v>
      </c>
    </row>
    <row r="41" spans="3:19" ht="120" x14ac:dyDescent="0.2">
      <c r="C41" s="133" t="s">
        <v>350</v>
      </c>
      <c r="D41" s="134" t="s">
        <v>1918</v>
      </c>
      <c r="E41" s="135" t="s">
        <v>1919</v>
      </c>
      <c r="F41" s="133" t="s">
        <v>217</v>
      </c>
      <c r="G41" s="136" t="s">
        <v>1920</v>
      </c>
      <c r="H41" s="137">
        <v>85.97</v>
      </c>
      <c r="I41" s="130"/>
      <c r="J41" s="130"/>
      <c r="K41" s="130"/>
      <c r="L41" s="138">
        <v>17.190000000000001</v>
      </c>
      <c r="M41" s="130"/>
      <c r="N41" s="130"/>
      <c r="O41" s="130"/>
      <c r="P41" s="130"/>
      <c r="Q41" s="130"/>
      <c r="R41" s="130"/>
      <c r="S41" s="130"/>
    </row>
    <row r="42" spans="3:19" ht="72" x14ac:dyDescent="0.2">
      <c r="C42" s="122">
        <v>14</v>
      </c>
      <c r="D42" s="125" t="s">
        <v>1921</v>
      </c>
      <c r="E42" s="139" t="s">
        <v>1922</v>
      </c>
      <c r="F42" s="127" t="s">
        <v>106</v>
      </c>
      <c r="G42" s="131">
        <v>2</v>
      </c>
      <c r="H42" s="129" t="s">
        <v>1923</v>
      </c>
      <c r="I42" s="130"/>
      <c r="J42" s="130"/>
      <c r="K42" s="130"/>
      <c r="L42" s="130">
        <v>264</v>
      </c>
      <c r="M42" s="130"/>
      <c r="N42" s="130"/>
      <c r="O42" s="130"/>
      <c r="P42" s="130"/>
      <c r="Q42" s="130"/>
      <c r="R42" s="130"/>
      <c r="S42" s="130"/>
    </row>
    <row r="43" spans="3:19" ht="135" x14ac:dyDescent="0.2">
      <c r="C43" s="122">
        <v>15</v>
      </c>
      <c r="D43" s="125" t="s">
        <v>1924</v>
      </c>
      <c r="E43" s="139" t="s">
        <v>1925</v>
      </c>
      <c r="F43" s="127" t="s">
        <v>1305</v>
      </c>
      <c r="G43" s="128">
        <v>5.0000000000000001E-3</v>
      </c>
      <c r="H43" s="129">
        <v>27686.44</v>
      </c>
      <c r="I43" s="129">
        <v>7470.08</v>
      </c>
      <c r="J43" s="129">
        <v>16315.67</v>
      </c>
      <c r="K43" s="129">
        <v>1995.39</v>
      </c>
      <c r="L43" s="130">
        <v>138</v>
      </c>
      <c r="M43" s="130">
        <v>37</v>
      </c>
      <c r="N43" s="130">
        <v>82</v>
      </c>
      <c r="O43" s="130">
        <v>10</v>
      </c>
      <c r="P43" s="130">
        <v>512</v>
      </c>
      <c r="Q43" s="130">
        <v>2.56</v>
      </c>
      <c r="R43" s="130">
        <v>131.97</v>
      </c>
      <c r="S43" s="130">
        <v>0.66</v>
      </c>
    </row>
    <row r="44" spans="3:19" ht="276" x14ac:dyDescent="0.2">
      <c r="C44" s="133" t="s">
        <v>350</v>
      </c>
      <c r="D44" s="134" t="s">
        <v>1926</v>
      </c>
      <c r="E44" s="135" t="s">
        <v>1927</v>
      </c>
      <c r="F44" s="133" t="s">
        <v>102</v>
      </c>
      <c r="G44" s="136" t="s">
        <v>1928</v>
      </c>
      <c r="H44" s="137">
        <v>374.8</v>
      </c>
      <c r="I44" s="130"/>
      <c r="J44" s="130"/>
      <c r="K44" s="130"/>
      <c r="L44" s="138">
        <v>1881.5</v>
      </c>
      <c r="M44" s="130"/>
      <c r="N44" s="130"/>
      <c r="O44" s="130"/>
      <c r="P44" s="130"/>
      <c r="Q44" s="130"/>
      <c r="R44" s="130"/>
      <c r="S44" s="130"/>
    </row>
    <row r="45" spans="3:19" ht="264" x14ac:dyDescent="0.2">
      <c r="C45" s="122">
        <v>16</v>
      </c>
      <c r="D45" s="125" t="s">
        <v>1929</v>
      </c>
      <c r="E45" s="139" t="s">
        <v>1930</v>
      </c>
      <c r="F45" s="127" t="s">
        <v>102</v>
      </c>
      <c r="G45" s="131">
        <v>5.0199999999999996</v>
      </c>
      <c r="H45" s="129">
        <v>388.7</v>
      </c>
      <c r="I45" s="130"/>
      <c r="J45" s="130"/>
      <c r="K45" s="130"/>
      <c r="L45" s="130">
        <v>1951</v>
      </c>
      <c r="M45" s="130"/>
      <c r="N45" s="130"/>
      <c r="O45" s="130"/>
      <c r="P45" s="130"/>
      <c r="Q45" s="130"/>
      <c r="R45" s="130"/>
      <c r="S45" s="130"/>
    </row>
    <row r="46" spans="3:19" ht="108" x14ac:dyDescent="0.2">
      <c r="C46" s="122">
        <v>17</v>
      </c>
      <c r="D46" s="125" t="s">
        <v>1931</v>
      </c>
      <c r="E46" s="139" t="s">
        <v>1932</v>
      </c>
      <c r="F46" s="127" t="s">
        <v>1933</v>
      </c>
      <c r="G46" s="128">
        <v>0.5</v>
      </c>
      <c r="H46" s="129">
        <v>2376.06</v>
      </c>
      <c r="I46" s="129">
        <v>1143.6199999999999</v>
      </c>
      <c r="J46" s="129">
        <v>57.16</v>
      </c>
      <c r="K46" s="130"/>
      <c r="L46" s="130">
        <v>1188</v>
      </c>
      <c r="M46" s="130">
        <v>572</v>
      </c>
      <c r="N46" s="130">
        <v>29</v>
      </c>
      <c r="O46" s="130"/>
      <c r="P46" s="130">
        <v>84.4</v>
      </c>
      <c r="Q46" s="130">
        <v>42.2</v>
      </c>
      <c r="R46" s="130"/>
      <c r="S46" s="130"/>
    </row>
    <row r="47" spans="3:19" ht="84" x14ac:dyDescent="0.2">
      <c r="C47" s="122">
        <v>18</v>
      </c>
      <c r="D47" s="125" t="s">
        <v>1934</v>
      </c>
      <c r="E47" s="139" t="s">
        <v>1935</v>
      </c>
      <c r="F47" s="127" t="s">
        <v>72</v>
      </c>
      <c r="G47" s="131">
        <v>3</v>
      </c>
      <c r="H47" s="129">
        <v>275</v>
      </c>
      <c r="I47" s="130"/>
      <c r="J47" s="130"/>
      <c r="K47" s="130"/>
      <c r="L47" s="130">
        <v>825</v>
      </c>
      <c r="M47" s="130"/>
      <c r="N47" s="130"/>
      <c r="O47" s="130"/>
      <c r="P47" s="130"/>
      <c r="Q47" s="130"/>
      <c r="R47" s="130"/>
      <c r="S47" s="130"/>
    </row>
    <row r="48" spans="3:19" ht="144" x14ac:dyDescent="0.2">
      <c r="C48" s="122">
        <v>19</v>
      </c>
      <c r="D48" s="125" t="s">
        <v>1936</v>
      </c>
      <c r="E48" s="139" t="s">
        <v>1937</v>
      </c>
      <c r="F48" s="127" t="s">
        <v>72</v>
      </c>
      <c r="G48" s="131">
        <v>2</v>
      </c>
      <c r="H48" s="129">
        <v>281.12</v>
      </c>
      <c r="I48" s="130"/>
      <c r="J48" s="130"/>
      <c r="K48" s="130"/>
      <c r="L48" s="130">
        <v>562</v>
      </c>
      <c r="M48" s="130"/>
      <c r="N48" s="130"/>
      <c r="O48" s="130"/>
      <c r="P48" s="130"/>
      <c r="Q48" s="130"/>
      <c r="R48" s="130"/>
      <c r="S48" s="130"/>
    </row>
    <row r="49" spans="3:19" ht="72" x14ac:dyDescent="0.2">
      <c r="C49" s="122">
        <v>20</v>
      </c>
      <c r="D49" s="125" t="s">
        <v>1938</v>
      </c>
      <c r="E49" s="139" t="s">
        <v>1939</v>
      </c>
      <c r="F49" s="127" t="s">
        <v>217</v>
      </c>
      <c r="G49" s="128">
        <v>0.2</v>
      </c>
      <c r="H49" s="129">
        <v>92.82</v>
      </c>
      <c r="I49" s="130"/>
      <c r="J49" s="130"/>
      <c r="K49" s="130"/>
      <c r="L49" s="130">
        <v>19</v>
      </c>
      <c r="M49" s="130"/>
      <c r="N49" s="130"/>
      <c r="O49" s="130"/>
      <c r="P49" s="130"/>
      <c r="Q49" s="130"/>
      <c r="R49" s="130"/>
      <c r="S49" s="130"/>
    </row>
    <row r="50" spans="3:19" ht="161.25" x14ac:dyDescent="0.2">
      <c r="C50" s="122">
        <v>21</v>
      </c>
      <c r="D50" s="125" t="s">
        <v>1940</v>
      </c>
      <c r="E50" s="139" t="s">
        <v>1941</v>
      </c>
      <c r="F50" s="127" t="s">
        <v>1305</v>
      </c>
      <c r="G50" s="128">
        <v>0.06</v>
      </c>
      <c r="H50" s="129">
        <v>453.63</v>
      </c>
      <c r="I50" s="129">
        <v>70.83</v>
      </c>
      <c r="J50" s="129">
        <v>264.33</v>
      </c>
      <c r="K50" s="129">
        <v>24.02</v>
      </c>
      <c r="L50" s="130">
        <v>27</v>
      </c>
      <c r="M50" s="130">
        <v>4</v>
      </c>
      <c r="N50" s="130">
        <v>16</v>
      </c>
      <c r="O50" s="130">
        <v>1</v>
      </c>
      <c r="P50" s="130">
        <v>5.82</v>
      </c>
      <c r="Q50" s="130">
        <v>0.35</v>
      </c>
      <c r="R50" s="130">
        <v>1.32</v>
      </c>
      <c r="S50" s="130">
        <v>0.08</v>
      </c>
    </row>
    <row r="51" spans="3:19" ht="168" x14ac:dyDescent="0.2">
      <c r="C51" s="133" t="s">
        <v>350</v>
      </c>
      <c r="D51" s="134" t="s">
        <v>1942</v>
      </c>
      <c r="E51" s="135" t="s">
        <v>1943</v>
      </c>
      <c r="F51" s="133" t="s">
        <v>103</v>
      </c>
      <c r="G51" s="136" t="s">
        <v>1944</v>
      </c>
      <c r="H51" s="137">
        <v>680.63</v>
      </c>
      <c r="I51" s="130"/>
      <c r="J51" s="130"/>
      <c r="K51" s="130"/>
      <c r="L51" s="138">
        <v>13.88</v>
      </c>
      <c r="M51" s="130"/>
      <c r="N51" s="130"/>
      <c r="O51" s="130"/>
      <c r="P51" s="130"/>
      <c r="Q51" s="130"/>
      <c r="R51" s="130"/>
      <c r="S51" s="130"/>
    </row>
    <row r="52" spans="3:19" ht="96" x14ac:dyDescent="0.2">
      <c r="C52" s="122">
        <v>22</v>
      </c>
      <c r="D52" s="125" t="s">
        <v>1945</v>
      </c>
      <c r="E52" s="139" t="s">
        <v>1946</v>
      </c>
      <c r="F52" s="127" t="s">
        <v>106</v>
      </c>
      <c r="G52" s="131">
        <v>2</v>
      </c>
      <c r="H52" s="129" t="s">
        <v>1947</v>
      </c>
      <c r="I52" s="130"/>
      <c r="J52" s="130"/>
      <c r="K52" s="130"/>
      <c r="L52" s="130">
        <v>3110</v>
      </c>
      <c r="M52" s="130"/>
      <c r="N52" s="130"/>
      <c r="O52" s="130"/>
      <c r="P52" s="130"/>
      <c r="Q52" s="130"/>
      <c r="R52" s="130"/>
      <c r="S52" s="130"/>
    </row>
    <row r="53" spans="3:19" ht="96" x14ac:dyDescent="0.2">
      <c r="C53" s="122">
        <v>23</v>
      </c>
      <c r="D53" s="125" t="s">
        <v>1948</v>
      </c>
      <c r="E53" s="139" t="s">
        <v>1949</v>
      </c>
      <c r="F53" s="127" t="s">
        <v>106</v>
      </c>
      <c r="G53" s="131">
        <v>2</v>
      </c>
      <c r="H53" s="129" t="s">
        <v>1950</v>
      </c>
      <c r="I53" s="130"/>
      <c r="J53" s="130"/>
      <c r="K53" s="130"/>
      <c r="L53" s="130">
        <v>946</v>
      </c>
      <c r="M53" s="130"/>
      <c r="N53" s="130"/>
      <c r="O53" s="130"/>
      <c r="P53" s="130"/>
      <c r="Q53" s="130"/>
      <c r="R53" s="130"/>
      <c r="S53" s="130"/>
    </row>
    <row r="54" spans="3:19" ht="144" x14ac:dyDescent="0.2">
      <c r="C54" s="122">
        <v>24</v>
      </c>
      <c r="D54" s="125" t="s">
        <v>1951</v>
      </c>
      <c r="E54" s="139" t="s">
        <v>1952</v>
      </c>
      <c r="F54" s="127" t="s">
        <v>1953</v>
      </c>
      <c r="G54" s="131">
        <v>1</v>
      </c>
      <c r="H54" s="129">
        <v>103.82</v>
      </c>
      <c r="I54" s="129">
        <v>21.9</v>
      </c>
      <c r="J54" s="129">
        <v>63.28</v>
      </c>
      <c r="K54" s="129">
        <v>5.78</v>
      </c>
      <c r="L54" s="130">
        <v>104</v>
      </c>
      <c r="M54" s="130">
        <v>22</v>
      </c>
      <c r="N54" s="130">
        <v>63</v>
      </c>
      <c r="O54" s="130">
        <v>6</v>
      </c>
      <c r="P54" s="130">
        <v>1.46</v>
      </c>
      <c r="Q54" s="130">
        <v>1.46</v>
      </c>
      <c r="R54" s="130">
        <v>0.37</v>
      </c>
      <c r="S54" s="130">
        <v>0.37</v>
      </c>
    </row>
    <row r="55" spans="3:19" x14ac:dyDescent="0.2">
      <c r="C55" s="265" t="s">
        <v>1954</v>
      </c>
      <c r="D55" s="218"/>
      <c r="E55" s="218"/>
      <c r="F55" s="218"/>
      <c r="G55" s="218"/>
      <c r="H55" s="218"/>
      <c r="I55" s="218"/>
      <c r="J55" s="218"/>
      <c r="K55" s="218"/>
      <c r="L55" s="132">
        <v>18869</v>
      </c>
      <c r="M55" s="130"/>
      <c r="N55" s="130"/>
      <c r="O55" s="130"/>
      <c r="P55" s="130"/>
      <c r="Q55" s="132">
        <v>129.54</v>
      </c>
      <c r="R55" s="130"/>
      <c r="S55" s="132">
        <v>19.649999999999999</v>
      </c>
    </row>
    <row r="56" spans="3:19" x14ac:dyDescent="0.2">
      <c r="C56" s="266" t="s">
        <v>1955</v>
      </c>
      <c r="D56" s="218"/>
      <c r="E56" s="218"/>
      <c r="F56" s="218"/>
      <c r="G56" s="218"/>
      <c r="H56" s="218"/>
      <c r="I56" s="218"/>
      <c r="J56" s="218"/>
      <c r="K56" s="218"/>
      <c r="L56" s="218"/>
      <c r="M56" s="218"/>
      <c r="N56" s="218"/>
      <c r="O56" s="218"/>
      <c r="P56" s="218"/>
      <c r="Q56" s="218"/>
      <c r="R56" s="218"/>
      <c r="S56" s="218"/>
    </row>
    <row r="57" spans="3:19" x14ac:dyDescent="0.2">
      <c r="C57" s="264" t="s">
        <v>1897</v>
      </c>
      <c r="D57" s="218"/>
      <c r="E57" s="218"/>
      <c r="F57" s="218"/>
      <c r="G57" s="218"/>
      <c r="H57" s="218"/>
      <c r="I57" s="218"/>
      <c r="J57" s="218"/>
      <c r="K57" s="218"/>
      <c r="L57" s="218"/>
      <c r="M57" s="218"/>
      <c r="N57" s="218"/>
      <c r="O57" s="218"/>
      <c r="P57" s="218"/>
      <c r="Q57" s="218"/>
      <c r="R57" s="218"/>
      <c r="S57" s="218"/>
    </row>
    <row r="58" spans="3:19" ht="192" x14ac:dyDescent="0.2">
      <c r="C58" s="122">
        <v>25</v>
      </c>
      <c r="D58" s="125" t="s">
        <v>984</v>
      </c>
      <c r="E58" s="139" t="s">
        <v>985</v>
      </c>
      <c r="F58" s="127" t="s">
        <v>114</v>
      </c>
      <c r="G58" s="128">
        <v>0.221</v>
      </c>
      <c r="H58" s="129">
        <v>3778.42</v>
      </c>
      <c r="I58" s="129">
        <v>115.18</v>
      </c>
      <c r="J58" s="129">
        <v>3663.24</v>
      </c>
      <c r="K58" s="129">
        <v>385.27</v>
      </c>
      <c r="L58" s="130">
        <v>835</v>
      </c>
      <c r="M58" s="130">
        <v>25</v>
      </c>
      <c r="N58" s="130">
        <v>810</v>
      </c>
      <c r="O58" s="130">
        <v>85</v>
      </c>
      <c r="P58" s="130">
        <v>10.48</v>
      </c>
      <c r="Q58" s="130">
        <v>2.3199999999999998</v>
      </c>
      <c r="R58" s="130">
        <v>22.77</v>
      </c>
      <c r="S58" s="130">
        <v>5.03</v>
      </c>
    </row>
    <row r="59" spans="3:19" ht="144" x14ac:dyDescent="0.2">
      <c r="C59" s="122">
        <v>26</v>
      </c>
      <c r="D59" s="125" t="s">
        <v>1263</v>
      </c>
      <c r="E59" s="139" t="s">
        <v>1264</v>
      </c>
      <c r="F59" s="127" t="s">
        <v>101</v>
      </c>
      <c r="G59" s="128">
        <v>6.8000000000000005E-2</v>
      </c>
      <c r="H59" s="129">
        <v>3117.84</v>
      </c>
      <c r="I59" s="129">
        <v>3117.84</v>
      </c>
      <c r="J59" s="130"/>
      <c r="K59" s="130"/>
      <c r="L59" s="130">
        <v>212</v>
      </c>
      <c r="M59" s="130">
        <v>212</v>
      </c>
      <c r="N59" s="130"/>
      <c r="O59" s="130"/>
      <c r="P59" s="130">
        <v>264</v>
      </c>
      <c r="Q59" s="130">
        <v>17.95</v>
      </c>
      <c r="R59" s="130"/>
      <c r="S59" s="130"/>
    </row>
    <row r="60" spans="3:19" ht="240" x14ac:dyDescent="0.2">
      <c r="C60" s="122">
        <v>27</v>
      </c>
      <c r="D60" s="125" t="s">
        <v>146</v>
      </c>
      <c r="E60" s="139" t="s">
        <v>1239</v>
      </c>
      <c r="F60" s="127" t="s">
        <v>114</v>
      </c>
      <c r="G60" s="128">
        <v>2.1000000000000001E-2</v>
      </c>
      <c r="H60" s="129">
        <v>5028.78</v>
      </c>
      <c r="I60" s="129">
        <v>125.4</v>
      </c>
      <c r="J60" s="129">
        <v>4898.28</v>
      </c>
      <c r="K60" s="129">
        <v>559.88</v>
      </c>
      <c r="L60" s="130">
        <v>106</v>
      </c>
      <c r="M60" s="130">
        <v>3</v>
      </c>
      <c r="N60" s="130">
        <v>103</v>
      </c>
      <c r="O60" s="130">
        <v>12</v>
      </c>
      <c r="P60" s="130">
        <v>11.41</v>
      </c>
      <c r="Q60" s="130">
        <v>0.24</v>
      </c>
      <c r="R60" s="130">
        <v>33.090000000000003</v>
      </c>
      <c r="S60" s="130">
        <v>0.69</v>
      </c>
    </row>
    <row r="61" spans="3:19" ht="399" x14ac:dyDescent="0.2">
      <c r="C61" s="122">
        <v>28</v>
      </c>
      <c r="D61" s="125" t="s">
        <v>1240</v>
      </c>
      <c r="E61" s="139" t="s">
        <v>1898</v>
      </c>
      <c r="F61" s="127" t="s">
        <v>97</v>
      </c>
      <c r="G61" s="128">
        <v>43</v>
      </c>
      <c r="H61" s="129">
        <v>7.36</v>
      </c>
      <c r="I61" s="130"/>
      <c r="J61" s="129">
        <v>7.36</v>
      </c>
      <c r="K61" s="130"/>
      <c r="L61" s="130">
        <v>316</v>
      </c>
      <c r="M61" s="130"/>
      <c r="N61" s="130">
        <v>316</v>
      </c>
      <c r="O61" s="130"/>
      <c r="P61" s="130"/>
      <c r="Q61" s="130"/>
      <c r="R61" s="130"/>
      <c r="S61" s="130"/>
    </row>
    <row r="62" spans="3:19" ht="192" x14ac:dyDescent="0.2">
      <c r="C62" s="122">
        <v>29</v>
      </c>
      <c r="D62" s="125" t="s">
        <v>117</v>
      </c>
      <c r="E62" s="139" t="s">
        <v>161</v>
      </c>
      <c r="F62" s="127" t="s">
        <v>114</v>
      </c>
      <c r="G62" s="128">
        <v>0.2</v>
      </c>
      <c r="H62" s="129">
        <v>822.69</v>
      </c>
      <c r="I62" s="130"/>
      <c r="J62" s="129">
        <v>822.69</v>
      </c>
      <c r="K62" s="129">
        <v>138.55000000000001</v>
      </c>
      <c r="L62" s="130">
        <v>165</v>
      </c>
      <c r="M62" s="130"/>
      <c r="N62" s="130">
        <v>165</v>
      </c>
      <c r="O62" s="130">
        <v>28</v>
      </c>
      <c r="P62" s="130"/>
      <c r="Q62" s="130"/>
      <c r="R62" s="130">
        <v>8.8699999999999992</v>
      </c>
      <c r="S62" s="130">
        <v>1.77</v>
      </c>
    </row>
    <row r="63" spans="3:19" ht="96" x14ac:dyDescent="0.2">
      <c r="C63" s="122">
        <v>30</v>
      </c>
      <c r="D63" s="125" t="s">
        <v>116</v>
      </c>
      <c r="E63" s="139" t="s">
        <v>163</v>
      </c>
      <c r="F63" s="127" t="s">
        <v>101</v>
      </c>
      <c r="G63" s="128">
        <v>6.2E-2</v>
      </c>
      <c r="H63" s="129">
        <v>1027.4000000000001</v>
      </c>
      <c r="I63" s="129">
        <v>1027.4000000000001</v>
      </c>
      <c r="J63" s="130"/>
      <c r="K63" s="130"/>
      <c r="L63" s="130">
        <v>64</v>
      </c>
      <c r="M63" s="130">
        <v>64</v>
      </c>
      <c r="N63" s="130"/>
      <c r="O63" s="130"/>
      <c r="P63" s="130">
        <v>97.2</v>
      </c>
      <c r="Q63" s="130">
        <v>6.03</v>
      </c>
      <c r="R63" s="130"/>
      <c r="S63" s="130"/>
    </row>
    <row r="64" spans="3:19" ht="108" x14ac:dyDescent="0.2">
      <c r="C64" s="122">
        <v>31</v>
      </c>
      <c r="D64" s="125" t="s">
        <v>118</v>
      </c>
      <c r="E64" s="139" t="s">
        <v>162</v>
      </c>
      <c r="F64" s="127" t="s">
        <v>119</v>
      </c>
      <c r="G64" s="128">
        <v>2.0649999999999999</v>
      </c>
      <c r="H64" s="129">
        <v>604.71</v>
      </c>
      <c r="I64" s="129">
        <v>150.49</v>
      </c>
      <c r="J64" s="129">
        <v>454.22</v>
      </c>
      <c r="K64" s="129">
        <v>47.48</v>
      </c>
      <c r="L64" s="130">
        <v>1249</v>
      </c>
      <c r="M64" s="130">
        <v>311</v>
      </c>
      <c r="N64" s="130">
        <v>938</v>
      </c>
      <c r="O64" s="130">
        <v>98</v>
      </c>
      <c r="P64" s="130">
        <v>12.53</v>
      </c>
      <c r="Q64" s="130">
        <v>25.87</v>
      </c>
      <c r="R64" s="130">
        <v>3.04</v>
      </c>
      <c r="S64" s="130">
        <v>6.28</v>
      </c>
    </row>
    <row r="65" spans="3:19" x14ac:dyDescent="0.2">
      <c r="C65" s="264" t="s">
        <v>1956</v>
      </c>
      <c r="D65" s="218"/>
      <c r="E65" s="218"/>
      <c r="F65" s="218"/>
      <c r="G65" s="218"/>
      <c r="H65" s="218"/>
      <c r="I65" s="218"/>
      <c r="J65" s="218"/>
      <c r="K65" s="218"/>
      <c r="L65" s="218"/>
      <c r="M65" s="218"/>
      <c r="N65" s="218"/>
      <c r="O65" s="218"/>
      <c r="P65" s="218"/>
      <c r="Q65" s="218"/>
      <c r="R65" s="218"/>
      <c r="S65" s="218"/>
    </row>
    <row r="66" spans="3:19" ht="108" x14ac:dyDescent="0.2">
      <c r="C66" s="122">
        <v>32</v>
      </c>
      <c r="D66" s="125" t="s">
        <v>1957</v>
      </c>
      <c r="E66" s="139" t="s">
        <v>1958</v>
      </c>
      <c r="F66" s="127" t="s">
        <v>156</v>
      </c>
      <c r="G66" s="128">
        <v>0.35</v>
      </c>
      <c r="H66" s="129">
        <v>1049.4100000000001</v>
      </c>
      <c r="I66" s="129">
        <v>894.41</v>
      </c>
      <c r="J66" s="129">
        <v>18.54</v>
      </c>
      <c r="K66" s="129">
        <v>4.0599999999999996</v>
      </c>
      <c r="L66" s="130">
        <v>367</v>
      </c>
      <c r="M66" s="130">
        <v>313</v>
      </c>
      <c r="N66" s="130">
        <v>6</v>
      </c>
      <c r="O66" s="130">
        <v>1</v>
      </c>
      <c r="P66" s="130">
        <v>76.38</v>
      </c>
      <c r="Q66" s="130">
        <v>26.73</v>
      </c>
      <c r="R66" s="130">
        <v>0.26</v>
      </c>
      <c r="S66" s="130">
        <v>0.09</v>
      </c>
    </row>
    <row r="67" spans="3:19" x14ac:dyDescent="0.2">
      <c r="C67" s="264" t="s">
        <v>1959</v>
      </c>
      <c r="D67" s="218"/>
      <c r="E67" s="218"/>
      <c r="F67" s="218"/>
      <c r="G67" s="218"/>
      <c r="H67" s="218"/>
      <c r="I67" s="218"/>
      <c r="J67" s="218"/>
      <c r="K67" s="218"/>
      <c r="L67" s="218"/>
      <c r="M67" s="218"/>
      <c r="N67" s="218"/>
      <c r="O67" s="218"/>
      <c r="P67" s="218"/>
      <c r="Q67" s="218"/>
      <c r="R67" s="218"/>
      <c r="S67" s="218"/>
    </row>
    <row r="68" spans="3:19" ht="96" x14ac:dyDescent="0.2">
      <c r="C68" s="122">
        <v>33</v>
      </c>
      <c r="D68" s="125" t="s">
        <v>1904</v>
      </c>
      <c r="E68" s="139" t="s">
        <v>1905</v>
      </c>
      <c r="F68" s="127" t="s">
        <v>1906</v>
      </c>
      <c r="G68" s="128">
        <v>0.35</v>
      </c>
      <c r="H68" s="129">
        <v>1636.02</v>
      </c>
      <c r="I68" s="129">
        <v>117.4</v>
      </c>
      <c r="J68" s="129">
        <v>26.91</v>
      </c>
      <c r="K68" s="129">
        <v>5.47</v>
      </c>
      <c r="L68" s="130">
        <v>573</v>
      </c>
      <c r="M68" s="130">
        <v>41</v>
      </c>
      <c r="N68" s="130">
        <v>9</v>
      </c>
      <c r="O68" s="130">
        <v>2</v>
      </c>
      <c r="P68" s="130">
        <v>10.199999999999999</v>
      </c>
      <c r="Q68" s="130">
        <v>3.57</v>
      </c>
      <c r="R68" s="130">
        <v>0.35</v>
      </c>
      <c r="S68" s="130">
        <v>0.12</v>
      </c>
    </row>
    <row r="69" spans="3:19" ht="255" x14ac:dyDescent="0.2">
      <c r="C69" s="122">
        <v>34</v>
      </c>
      <c r="D69" s="125" t="s">
        <v>1960</v>
      </c>
      <c r="E69" s="139" t="s">
        <v>1961</v>
      </c>
      <c r="F69" s="127" t="s">
        <v>156</v>
      </c>
      <c r="G69" s="128">
        <v>0.35</v>
      </c>
      <c r="H69" s="129">
        <v>3665.96</v>
      </c>
      <c r="I69" s="129">
        <v>1943</v>
      </c>
      <c r="J69" s="129">
        <v>1627.13</v>
      </c>
      <c r="K69" s="129">
        <v>251.83</v>
      </c>
      <c r="L69" s="130">
        <v>1283</v>
      </c>
      <c r="M69" s="130">
        <v>680</v>
      </c>
      <c r="N69" s="130">
        <v>569</v>
      </c>
      <c r="O69" s="130">
        <v>88</v>
      </c>
      <c r="P69" s="130">
        <v>145</v>
      </c>
      <c r="Q69" s="130">
        <v>50.75</v>
      </c>
      <c r="R69" s="130">
        <v>14.44</v>
      </c>
      <c r="S69" s="130">
        <v>5.05</v>
      </c>
    </row>
    <row r="70" spans="3:19" ht="156" x14ac:dyDescent="0.2">
      <c r="C70" s="133" t="s">
        <v>350</v>
      </c>
      <c r="D70" s="134" t="s">
        <v>1962</v>
      </c>
      <c r="E70" s="135" t="s">
        <v>1963</v>
      </c>
      <c r="F70" s="133" t="s">
        <v>112</v>
      </c>
      <c r="G70" s="136" t="s">
        <v>1964</v>
      </c>
      <c r="H70" s="137">
        <v>452.2</v>
      </c>
      <c r="I70" s="130"/>
      <c r="J70" s="130"/>
      <c r="K70" s="130"/>
      <c r="L70" s="138">
        <v>1541.55</v>
      </c>
      <c r="M70" s="130"/>
      <c r="N70" s="130"/>
      <c r="O70" s="130"/>
      <c r="P70" s="130"/>
      <c r="Q70" s="130"/>
      <c r="R70" s="130"/>
      <c r="S70" s="130"/>
    </row>
    <row r="71" spans="3:19" ht="60" x14ac:dyDescent="0.2">
      <c r="C71" s="122">
        <v>35</v>
      </c>
      <c r="D71" s="125" t="s">
        <v>1912</v>
      </c>
      <c r="E71" s="139" t="s">
        <v>1965</v>
      </c>
      <c r="F71" s="127" t="s">
        <v>110</v>
      </c>
      <c r="G71" s="128">
        <v>50.75</v>
      </c>
      <c r="H71" s="129" t="s">
        <v>1966</v>
      </c>
      <c r="I71" s="130"/>
      <c r="J71" s="130"/>
      <c r="K71" s="130"/>
      <c r="L71" s="130">
        <v>1496</v>
      </c>
      <c r="M71" s="130"/>
      <c r="N71" s="130"/>
      <c r="O71" s="130"/>
      <c r="P71" s="130"/>
      <c r="Q71" s="130"/>
      <c r="R71" s="130"/>
      <c r="S71" s="130"/>
    </row>
    <row r="72" spans="3:19" ht="168" x14ac:dyDescent="0.2">
      <c r="C72" s="122">
        <v>36</v>
      </c>
      <c r="D72" s="125" t="s">
        <v>1967</v>
      </c>
      <c r="E72" s="139" t="s">
        <v>1968</v>
      </c>
      <c r="F72" s="127" t="s">
        <v>1953</v>
      </c>
      <c r="G72" s="131">
        <v>1</v>
      </c>
      <c r="H72" s="129">
        <v>815.11</v>
      </c>
      <c r="I72" s="129">
        <v>101.08</v>
      </c>
      <c r="J72" s="129">
        <v>14.56</v>
      </c>
      <c r="K72" s="129">
        <v>0.36</v>
      </c>
      <c r="L72" s="130">
        <v>815</v>
      </c>
      <c r="M72" s="130">
        <v>101</v>
      </c>
      <c r="N72" s="130">
        <v>15</v>
      </c>
      <c r="O72" s="130"/>
      <c r="P72" s="130">
        <v>7.46</v>
      </c>
      <c r="Q72" s="130">
        <v>7.46</v>
      </c>
      <c r="R72" s="130">
        <v>0.02</v>
      </c>
      <c r="S72" s="130">
        <v>0.02</v>
      </c>
    </row>
    <row r="73" spans="3:19" ht="204" x14ac:dyDescent="0.2">
      <c r="C73" s="122">
        <v>37</v>
      </c>
      <c r="D73" s="125" t="s">
        <v>1969</v>
      </c>
      <c r="E73" s="139" t="s">
        <v>1970</v>
      </c>
      <c r="F73" s="127" t="s">
        <v>156</v>
      </c>
      <c r="G73" s="128">
        <v>0.35</v>
      </c>
      <c r="H73" s="129">
        <v>118.06</v>
      </c>
      <c r="I73" s="129">
        <v>82.16</v>
      </c>
      <c r="J73" s="129">
        <v>15.29</v>
      </c>
      <c r="K73" s="130"/>
      <c r="L73" s="130">
        <v>41</v>
      </c>
      <c r="M73" s="130">
        <v>29</v>
      </c>
      <c r="N73" s="130">
        <v>5</v>
      </c>
      <c r="O73" s="130"/>
      <c r="P73" s="130">
        <v>5.01</v>
      </c>
      <c r="Q73" s="130">
        <v>1.75</v>
      </c>
      <c r="R73" s="130"/>
      <c r="S73" s="130"/>
    </row>
    <row r="74" spans="3:19" ht="161.25" x14ac:dyDescent="0.2">
      <c r="C74" s="122">
        <v>38</v>
      </c>
      <c r="D74" s="125" t="s">
        <v>1940</v>
      </c>
      <c r="E74" s="139" t="s">
        <v>1941</v>
      </c>
      <c r="F74" s="127" t="s">
        <v>1305</v>
      </c>
      <c r="G74" s="128">
        <v>3.5000000000000003E-2</v>
      </c>
      <c r="H74" s="129">
        <v>453.63</v>
      </c>
      <c r="I74" s="129">
        <v>70.83</v>
      </c>
      <c r="J74" s="129">
        <v>264.33</v>
      </c>
      <c r="K74" s="129">
        <v>24.02</v>
      </c>
      <c r="L74" s="130">
        <v>16</v>
      </c>
      <c r="M74" s="130">
        <v>2</v>
      </c>
      <c r="N74" s="130">
        <v>9</v>
      </c>
      <c r="O74" s="130">
        <v>1</v>
      </c>
      <c r="P74" s="130">
        <v>5.82</v>
      </c>
      <c r="Q74" s="130">
        <v>0.2</v>
      </c>
      <c r="R74" s="130">
        <v>1.32</v>
      </c>
      <c r="S74" s="130">
        <v>0.05</v>
      </c>
    </row>
    <row r="75" spans="3:19" ht="168" x14ac:dyDescent="0.2">
      <c r="C75" s="133" t="s">
        <v>350</v>
      </c>
      <c r="D75" s="134" t="s">
        <v>1942</v>
      </c>
      <c r="E75" s="135" t="s">
        <v>1943</v>
      </c>
      <c r="F75" s="133" t="s">
        <v>103</v>
      </c>
      <c r="G75" s="136" t="s">
        <v>1971</v>
      </c>
      <c r="H75" s="137">
        <v>680.63</v>
      </c>
      <c r="I75" s="130"/>
      <c r="J75" s="130"/>
      <c r="K75" s="130"/>
      <c r="L75" s="138">
        <v>8.1</v>
      </c>
      <c r="M75" s="130"/>
      <c r="N75" s="130"/>
      <c r="O75" s="130"/>
      <c r="P75" s="130"/>
      <c r="Q75" s="130"/>
      <c r="R75" s="130"/>
      <c r="S75" s="130"/>
    </row>
    <row r="76" spans="3:19" ht="96" x14ac:dyDescent="0.2">
      <c r="C76" s="122">
        <v>39</v>
      </c>
      <c r="D76" s="125" t="s">
        <v>1945</v>
      </c>
      <c r="E76" s="139" t="s">
        <v>1946</v>
      </c>
      <c r="F76" s="127" t="s">
        <v>106</v>
      </c>
      <c r="G76" s="131">
        <v>1</v>
      </c>
      <c r="H76" s="129" t="s">
        <v>1947</v>
      </c>
      <c r="I76" s="130"/>
      <c r="J76" s="130"/>
      <c r="K76" s="130"/>
      <c r="L76" s="130">
        <v>1555</v>
      </c>
      <c r="M76" s="130"/>
      <c r="N76" s="130"/>
      <c r="O76" s="130"/>
      <c r="P76" s="130"/>
      <c r="Q76" s="130"/>
      <c r="R76" s="130"/>
      <c r="S76" s="130"/>
    </row>
    <row r="77" spans="3:19" x14ac:dyDescent="0.2">
      <c r="C77" s="265" t="s">
        <v>1972</v>
      </c>
      <c r="D77" s="218"/>
      <c r="E77" s="218"/>
      <c r="F77" s="218"/>
      <c r="G77" s="218"/>
      <c r="H77" s="218"/>
      <c r="I77" s="218"/>
      <c r="J77" s="218"/>
      <c r="K77" s="218"/>
      <c r="L77" s="132">
        <v>12884</v>
      </c>
      <c r="M77" s="130"/>
      <c r="N77" s="130"/>
      <c r="O77" s="130"/>
      <c r="P77" s="130"/>
      <c r="Q77" s="132">
        <v>142.87</v>
      </c>
      <c r="R77" s="130"/>
      <c r="S77" s="132">
        <v>19.100000000000001</v>
      </c>
    </row>
    <row r="78" spans="3:19" x14ac:dyDescent="0.2">
      <c r="C78" s="266" t="s">
        <v>1973</v>
      </c>
      <c r="D78" s="218"/>
      <c r="E78" s="218"/>
      <c r="F78" s="218"/>
      <c r="G78" s="218"/>
      <c r="H78" s="218"/>
      <c r="I78" s="218"/>
      <c r="J78" s="218"/>
      <c r="K78" s="218"/>
      <c r="L78" s="218"/>
      <c r="M78" s="218"/>
      <c r="N78" s="218"/>
      <c r="O78" s="218"/>
      <c r="P78" s="218"/>
      <c r="Q78" s="218"/>
      <c r="R78" s="218"/>
      <c r="S78" s="218"/>
    </row>
    <row r="79" spans="3:19" x14ac:dyDescent="0.2">
      <c r="C79" s="264" t="s">
        <v>1897</v>
      </c>
      <c r="D79" s="218"/>
      <c r="E79" s="218"/>
      <c r="F79" s="218"/>
      <c r="G79" s="218"/>
      <c r="H79" s="218"/>
      <c r="I79" s="218"/>
      <c r="J79" s="218"/>
      <c r="K79" s="218"/>
      <c r="L79" s="218"/>
      <c r="M79" s="218"/>
      <c r="N79" s="218"/>
      <c r="O79" s="218"/>
      <c r="P79" s="218"/>
      <c r="Q79" s="218"/>
      <c r="R79" s="218"/>
      <c r="S79" s="218"/>
    </row>
    <row r="80" spans="3:19" ht="192" x14ac:dyDescent="0.2">
      <c r="C80" s="122">
        <v>40</v>
      </c>
      <c r="D80" s="125" t="s">
        <v>984</v>
      </c>
      <c r="E80" s="139" t="s">
        <v>985</v>
      </c>
      <c r="F80" s="127" t="s">
        <v>114</v>
      </c>
      <c r="G80" s="128">
        <v>0.432</v>
      </c>
      <c r="H80" s="129">
        <v>3778.42</v>
      </c>
      <c r="I80" s="129">
        <v>115.18</v>
      </c>
      <c r="J80" s="129">
        <v>3663.24</v>
      </c>
      <c r="K80" s="129">
        <v>385.27</v>
      </c>
      <c r="L80" s="130">
        <v>1632</v>
      </c>
      <c r="M80" s="130">
        <v>50</v>
      </c>
      <c r="N80" s="130">
        <v>1582</v>
      </c>
      <c r="O80" s="130">
        <v>166</v>
      </c>
      <c r="P80" s="130">
        <v>10.48</v>
      </c>
      <c r="Q80" s="130">
        <v>4.53</v>
      </c>
      <c r="R80" s="130">
        <v>22.77</v>
      </c>
      <c r="S80" s="130">
        <v>9.84</v>
      </c>
    </row>
    <row r="81" spans="3:19" ht="144" x14ac:dyDescent="0.2">
      <c r="C81" s="122">
        <v>41</v>
      </c>
      <c r="D81" s="125" t="s">
        <v>1263</v>
      </c>
      <c r="E81" s="139" t="s">
        <v>1264</v>
      </c>
      <c r="F81" s="127" t="s">
        <v>101</v>
      </c>
      <c r="G81" s="128">
        <v>0.13400000000000001</v>
      </c>
      <c r="H81" s="129">
        <v>3117.84</v>
      </c>
      <c r="I81" s="129">
        <v>3117.84</v>
      </c>
      <c r="J81" s="130"/>
      <c r="K81" s="130"/>
      <c r="L81" s="130">
        <v>418</v>
      </c>
      <c r="M81" s="130">
        <v>418</v>
      </c>
      <c r="N81" s="130"/>
      <c r="O81" s="130"/>
      <c r="P81" s="130">
        <v>264</v>
      </c>
      <c r="Q81" s="130">
        <v>35.380000000000003</v>
      </c>
      <c r="R81" s="130"/>
      <c r="S81" s="130"/>
    </row>
    <row r="82" spans="3:19" ht="240" x14ac:dyDescent="0.2">
      <c r="C82" s="122">
        <v>42</v>
      </c>
      <c r="D82" s="125" t="s">
        <v>146</v>
      </c>
      <c r="E82" s="139" t="s">
        <v>1239</v>
      </c>
      <c r="F82" s="127" t="s">
        <v>114</v>
      </c>
      <c r="G82" s="128">
        <v>0.01</v>
      </c>
      <c r="H82" s="129">
        <v>5028.78</v>
      </c>
      <c r="I82" s="129">
        <v>125.4</v>
      </c>
      <c r="J82" s="129">
        <v>4898.28</v>
      </c>
      <c r="K82" s="129">
        <v>559.88</v>
      </c>
      <c r="L82" s="130">
        <v>50</v>
      </c>
      <c r="M82" s="130">
        <v>1</v>
      </c>
      <c r="N82" s="130">
        <v>49</v>
      </c>
      <c r="O82" s="130">
        <v>6</v>
      </c>
      <c r="P82" s="130">
        <v>11.41</v>
      </c>
      <c r="Q82" s="130">
        <v>0.11</v>
      </c>
      <c r="R82" s="130">
        <v>33.090000000000003</v>
      </c>
      <c r="S82" s="130">
        <v>0.33</v>
      </c>
    </row>
    <row r="83" spans="3:19" ht="409.5" x14ac:dyDescent="0.2">
      <c r="C83" s="122">
        <v>43</v>
      </c>
      <c r="D83" s="125" t="s">
        <v>1240</v>
      </c>
      <c r="E83" s="139" t="s">
        <v>1241</v>
      </c>
      <c r="F83" s="127" t="s">
        <v>97</v>
      </c>
      <c r="G83" s="128">
        <v>20</v>
      </c>
      <c r="H83" s="129">
        <v>7.36</v>
      </c>
      <c r="I83" s="130"/>
      <c r="J83" s="129">
        <v>7.36</v>
      </c>
      <c r="K83" s="130"/>
      <c r="L83" s="130">
        <v>147</v>
      </c>
      <c r="M83" s="130"/>
      <c r="N83" s="130">
        <v>147</v>
      </c>
      <c r="O83" s="130"/>
      <c r="P83" s="130"/>
      <c r="Q83" s="130"/>
      <c r="R83" s="130"/>
      <c r="S83" s="130"/>
    </row>
    <row r="84" spans="3:19" ht="192" x14ac:dyDescent="0.2">
      <c r="C84" s="122">
        <v>44</v>
      </c>
      <c r="D84" s="125" t="s">
        <v>117</v>
      </c>
      <c r="E84" s="139" t="s">
        <v>161</v>
      </c>
      <c r="F84" s="127" t="s">
        <v>114</v>
      </c>
      <c r="G84" s="128">
        <v>0.42199999999999999</v>
      </c>
      <c r="H84" s="129">
        <v>822.69</v>
      </c>
      <c r="I84" s="130"/>
      <c r="J84" s="129">
        <v>822.69</v>
      </c>
      <c r="K84" s="129">
        <v>138.55000000000001</v>
      </c>
      <c r="L84" s="130">
        <v>347</v>
      </c>
      <c r="M84" s="130"/>
      <c r="N84" s="130">
        <v>347</v>
      </c>
      <c r="O84" s="130">
        <v>58</v>
      </c>
      <c r="P84" s="130"/>
      <c r="Q84" s="130"/>
      <c r="R84" s="130">
        <v>8.8699999999999992</v>
      </c>
      <c r="S84" s="130">
        <v>3.74</v>
      </c>
    </row>
    <row r="85" spans="3:19" ht="96" x14ac:dyDescent="0.2">
      <c r="C85" s="122">
        <v>45</v>
      </c>
      <c r="D85" s="125" t="s">
        <v>116</v>
      </c>
      <c r="E85" s="139" t="s">
        <v>163</v>
      </c>
      <c r="F85" s="127" t="s">
        <v>101</v>
      </c>
      <c r="G85" s="128">
        <v>0.13</v>
      </c>
      <c r="H85" s="129">
        <v>1027.4000000000001</v>
      </c>
      <c r="I85" s="129">
        <v>1027.4000000000001</v>
      </c>
      <c r="J85" s="130"/>
      <c r="K85" s="130"/>
      <c r="L85" s="130">
        <v>134</v>
      </c>
      <c r="M85" s="130">
        <v>134</v>
      </c>
      <c r="N85" s="130"/>
      <c r="O85" s="130"/>
      <c r="P85" s="130">
        <v>97.2</v>
      </c>
      <c r="Q85" s="130">
        <v>12.64</v>
      </c>
      <c r="R85" s="130"/>
      <c r="S85" s="130"/>
    </row>
    <row r="86" spans="3:19" ht="108" x14ac:dyDescent="0.2">
      <c r="C86" s="122">
        <v>46</v>
      </c>
      <c r="D86" s="125" t="s">
        <v>118</v>
      </c>
      <c r="E86" s="139" t="s">
        <v>162</v>
      </c>
      <c r="F86" s="127" t="s">
        <v>119</v>
      </c>
      <c r="G86" s="128">
        <v>4.3479999999999999</v>
      </c>
      <c r="H86" s="129">
        <v>604.71</v>
      </c>
      <c r="I86" s="129">
        <v>150.49</v>
      </c>
      <c r="J86" s="129">
        <v>454.22</v>
      </c>
      <c r="K86" s="129">
        <v>47.48</v>
      </c>
      <c r="L86" s="130">
        <v>2629</v>
      </c>
      <c r="M86" s="130">
        <v>654</v>
      </c>
      <c r="N86" s="130">
        <v>1975</v>
      </c>
      <c r="O86" s="130">
        <v>206</v>
      </c>
      <c r="P86" s="130">
        <v>12.53</v>
      </c>
      <c r="Q86" s="130">
        <v>54.48</v>
      </c>
      <c r="R86" s="130">
        <v>3.04</v>
      </c>
      <c r="S86" s="130">
        <v>13.22</v>
      </c>
    </row>
    <row r="87" spans="3:19" x14ac:dyDescent="0.2">
      <c r="C87" s="264" t="s">
        <v>1974</v>
      </c>
      <c r="D87" s="218"/>
      <c r="E87" s="218"/>
      <c r="F87" s="218"/>
      <c r="G87" s="218"/>
      <c r="H87" s="218"/>
      <c r="I87" s="218"/>
      <c r="J87" s="218"/>
      <c r="K87" s="218"/>
      <c r="L87" s="218"/>
      <c r="M87" s="218"/>
      <c r="N87" s="218"/>
      <c r="O87" s="218"/>
      <c r="P87" s="218"/>
      <c r="Q87" s="218"/>
      <c r="R87" s="218"/>
      <c r="S87" s="218"/>
    </row>
    <row r="88" spans="3:19" ht="96" x14ac:dyDescent="0.2">
      <c r="C88" s="122">
        <v>47</v>
      </c>
      <c r="D88" s="125" t="s">
        <v>1904</v>
      </c>
      <c r="E88" s="139" t="s">
        <v>1905</v>
      </c>
      <c r="F88" s="127" t="s">
        <v>1906</v>
      </c>
      <c r="G88" s="128">
        <v>1.2749999999999999</v>
      </c>
      <c r="H88" s="129">
        <v>1636.02</v>
      </c>
      <c r="I88" s="129">
        <v>117.4</v>
      </c>
      <c r="J88" s="129">
        <v>26.91</v>
      </c>
      <c r="K88" s="129">
        <v>5.47</v>
      </c>
      <c r="L88" s="130">
        <v>2086</v>
      </c>
      <c r="M88" s="130">
        <v>150</v>
      </c>
      <c r="N88" s="130">
        <v>34</v>
      </c>
      <c r="O88" s="130">
        <v>7</v>
      </c>
      <c r="P88" s="130">
        <v>10.199999999999999</v>
      </c>
      <c r="Q88" s="130">
        <v>13.01</v>
      </c>
      <c r="R88" s="130">
        <v>0.35</v>
      </c>
      <c r="S88" s="130">
        <v>0.45</v>
      </c>
    </row>
    <row r="89" spans="3:19" ht="135" x14ac:dyDescent="0.2">
      <c r="C89" s="122">
        <v>48</v>
      </c>
      <c r="D89" s="125" t="s">
        <v>1975</v>
      </c>
      <c r="E89" s="139" t="s">
        <v>1976</v>
      </c>
      <c r="F89" s="127" t="s">
        <v>1305</v>
      </c>
      <c r="G89" s="128">
        <v>0.128</v>
      </c>
      <c r="H89" s="129">
        <v>8801.15</v>
      </c>
      <c r="I89" s="129">
        <v>3707.57</v>
      </c>
      <c r="J89" s="129">
        <v>4856.62</v>
      </c>
      <c r="K89" s="129">
        <v>734.71</v>
      </c>
      <c r="L89" s="130">
        <v>1127</v>
      </c>
      <c r="M89" s="130">
        <v>475</v>
      </c>
      <c r="N89" s="130">
        <v>622</v>
      </c>
      <c r="O89" s="130">
        <v>94</v>
      </c>
      <c r="P89" s="130">
        <v>286.52</v>
      </c>
      <c r="Q89" s="130">
        <v>36.67</v>
      </c>
      <c r="R89" s="130">
        <v>42.84</v>
      </c>
      <c r="S89" s="130">
        <v>5.48</v>
      </c>
    </row>
    <row r="90" spans="3:19" ht="168" x14ac:dyDescent="0.2">
      <c r="C90" s="133" t="s">
        <v>350</v>
      </c>
      <c r="D90" s="134" t="s">
        <v>1977</v>
      </c>
      <c r="E90" s="135" t="s">
        <v>1978</v>
      </c>
      <c r="F90" s="133" t="s">
        <v>112</v>
      </c>
      <c r="G90" s="136" t="s">
        <v>1979</v>
      </c>
      <c r="H90" s="137">
        <v>1414.7</v>
      </c>
      <c r="I90" s="130"/>
      <c r="J90" s="130"/>
      <c r="K90" s="130"/>
      <c r="L90" s="138">
        <v>18292.07</v>
      </c>
      <c r="M90" s="130"/>
      <c r="N90" s="130"/>
      <c r="O90" s="130"/>
      <c r="P90" s="130"/>
      <c r="Q90" s="130"/>
      <c r="R90" s="130"/>
      <c r="S90" s="130"/>
    </row>
    <row r="91" spans="3:19" ht="84" x14ac:dyDescent="0.2">
      <c r="C91" s="122">
        <v>49</v>
      </c>
      <c r="D91" s="125" t="s">
        <v>1980</v>
      </c>
      <c r="E91" s="139" t="s">
        <v>1981</v>
      </c>
      <c r="F91" s="127" t="s">
        <v>102</v>
      </c>
      <c r="G91" s="128">
        <v>124.5</v>
      </c>
      <c r="H91" s="129" t="s">
        <v>1982</v>
      </c>
      <c r="I91" s="130"/>
      <c r="J91" s="130"/>
      <c r="K91" s="130"/>
      <c r="L91" s="130">
        <v>11933</v>
      </c>
      <c r="M91" s="130"/>
      <c r="N91" s="130"/>
      <c r="O91" s="130"/>
      <c r="P91" s="130"/>
      <c r="Q91" s="130"/>
      <c r="R91" s="130"/>
      <c r="S91" s="130"/>
    </row>
    <row r="92" spans="3:19" ht="132" x14ac:dyDescent="0.2">
      <c r="C92" s="122">
        <v>50</v>
      </c>
      <c r="D92" s="125" t="s">
        <v>1983</v>
      </c>
      <c r="E92" s="139" t="s">
        <v>1984</v>
      </c>
      <c r="F92" s="127" t="s">
        <v>1953</v>
      </c>
      <c r="G92" s="131">
        <v>1</v>
      </c>
      <c r="H92" s="129">
        <v>279.29000000000002</v>
      </c>
      <c r="I92" s="129">
        <v>215.22</v>
      </c>
      <c r="J92" s="130"/>
      <c r="K92" s="130"/>
      <c r="L92" s="130">
        <v>279</v>
      </c>
      <c r="M92" s="130">
        <v>215</v>
      </c>
      <c r="N92" s="130"/>
      <c r="O92" s="130"/>
      <c r="P92" s="130">
        <v>16.84</v>
      </c>
      <c r="Q92" s="130">
        <v>16.84</v>
      </c>
      <c r="R92" s="130"/>
      <c r="S92" s="130"/>
    </row>
    <row r="93" spans="3:19" ht="144" x14ac:dyDescent="0.2">
      <c r="C93" s="122">
        <v>51</v>
      </c>
      <c r="D93" s="125" t="s">
        <v>1265</v>
      </c>
      <c r="E93" s="139" t="s">
        <v>1266</v>
      </c>
      <c r="F93" s="127" t="s">
        <v>1267</v>
      </c>
      <c r="G93" s="128">
        <v>0.56000000000000005</v>
      </c>
      <c r="H93" s="129">
        <v>20216.39</v>
      </c>
      <c r="I93" s="129">
        <v>1772.46</v>
      </c>
      <c r="J93" s="129">
        <v>2930.56</v>
      </c>
      <c r="K93" s="129">
        <v>348.28</v>
      </c>
      <c r="L93" s="130">
        <v>11321</v>
      </c>
      <c r="M93" s="130">
        <v>993</v>
      </c>
      <c r="N93" s="130">
        <v>1641</v>
      </c>
      <c r="O93" s="130">
        <v>195</v>
      </c>
      <c r="P93" s="130">
        <v>138.69</v>
      </c>
      <c r="Q93" s="130">
        <v>77.67</v>
      </c>
      <c r="R93" s="130">
        <v>19.21</v>
      </c>
      <c r="S93" s="130">
        <v>10.76</v>
      </c>
    </row>
    <row r="94" spans="3:19" ht="36" x14ac:dyDescent="0.2">
      <c r="C94" s="122">
        <v>52</v>
      </c>
      <c r="D94" s="125" t="s">
        <v>1985</v>
      </c>
      <c r="E94" s="139" t="s">
        <v>1986</v>
      </c>
      <c r="F94" s="127" t="s">
        <v>72</v>
      </c>
      <c r="G94" s="131">
        <v>5</v>
      </c>
      <c r="H94" s="129">
        <v>611.66999999999996</v>
      </c>
      <c r="I94" s="130"/>
      <c r="J94" s="130"/>
      <c r="K94" s="130"/>
      <c r="L94" s="130">
        <v>3058</v>
      </c>
      <c r="M94" s="130"/>
      <c r="N94" s="130"/>
      <c r="O94" s="130"/>
      <c r="P94" s="130"/>
      <c r="Q94" s="130"/>
      <c r="R94" s="130"/>
      <c r="S94" s="130"/>
    </row>
    <row r="95" spans="3:19" ht="24" x14ac:dyDescent="0.2">
      <c r="C95" s="122">
        <v>53</v>
      </c>
      <c r="D95" s="125" t="s">
        <v>1271</v>
      </c>
      <c r="E95" s="139" t="s">
        <v>1272</v>
      </c>
      <c r="F95" s="127" t="s">
        <v>110</v>
      </c>
      <c r="G95" s="128">
        <v>45</v>
      </c>
      <c r="H95" s="129">
        <v>9.1199999999999992</v>
      </c>
      <c r="I95" s="130"/>
      <c r="J95" s="130"/>
      <c r="K95" s="130"/>
      <c r="L95" s="130">
        <v>410</v>
      </c>
      <c r="M95" s="130"/>
      <c r="N95" s="130"/>
      <c r="O95" s="130"/>
      <c r="P95" s="130"/>
      <c r="Q95" s="130"/>
      <c r="R95" s="130"/>
      <c r="S95" s="130"/>
    </row>
    <row r="96" spans="3:19" x14ac:dyDescent="0.2">
      <c r="C96" s="265" t="s">
        <v>1987</v>
      </c>
      <c r="D96" s="218"/>
      <c r="E96" s="218"/>
      <c r="F96" s="218"/>
      <c r="G96" s="218"/>
      <c r="H96" s="218"/>
      <c r="I96" s="218"/>
      <c r="J96" s="218"/>
      <c r="K96" s="218"/>
      <c r="L96" s="132">
        <v>43046</v>
      </c>
      <c r="M96" s="130"/>
      <c r="N96" s="130"/>
      <c r="O96" s="130"/>
      <c r="P96" s="130"/>
      <c r="Q96" s="132">
        <v>251.33</v>
      </c>
      <c r="R96" s="130"/>
      <c r="S96" s="132">
        <v>43.82</v>
      </c>
    </row>
    <row r="97" spans="3:19" x14ac:dyDescent="0.2">
      <c r="C97" s="269" t="s">
        <v>40</v>
      </c>
      <c r="D97" s="219"/>
      <c r="E97" s="219"/>
      <c r="F97" s="219"/>
      <c r="G97" s="219"/>
      <c r="H97" s="219"/>
      <c r="I97" s="219"/>
      <c r="J97" s="219"/>
      <c r="K97" s="219"/>
      <c r="L97" s="219"/>
      <c r="M97" s="219"/>
      <c r="N97" s="219"/>
      <c r="O97" s="219"/>
      <c r="P97" s="219"/>
      <c r="Q97" s="219"/>
      <c r="R97" s="219"/>
      <c r="S97" s="219"/>
    </row>
    <row r="98" spans="3:19" x14ac:dyDescent="0.2">
      <c r="C98" s="264" t="s">
        <v>6</v>
      </c>
      <c r="D98" s="218"/>
      <c r="E98" s="218"/>
      <c r="F98" s="218"/>
      <c r="G98" s="218"/>
      <c r="H98" s="218"/>
      <c r="I98" s="218"/>
      <c r="J98" s="218"/>
      <c r="K98" s="218"/>
      <c r="L98" s="129">
        <v>59850</v>
      </c>
      <c r="M98" s="129">
        <v>6497</v>
      </c>
      <c r="N98" s="129">
        <v>12497</v>
      </c>
      <c r="O98" s="129">
        <v>1365</v>
      </c>
      <c r="P98" s="130"/>
      <c r="Q98" s="129">
        <v>523.74</v>
      </c>
      <c r="R98" s="130"/>
      <c r="S98" s="129">
        <v>82.57</v>
      </c>
    </row>
    <row r="99" spans="3:19" x14ac:dyDescent="0.2">
      <c r="C99" s="264" t="s">
        <v>111</v>
      </c>
      <c r="D99" s="218"/>
      <c r="E99" s="218"/>
      <c r="F99" s="218"/>
      <c r="G99" s="218"/>
      <c r="H99" s="218"/>
      <c r="I99" s="218"/>
      <c r="J99" s="218"/>
      <c r="K99" s="218"/>
      <c r="L99" s="129">
        <v>60188</v>
      </c>
      <c r="M99" s="129">
        <v>6776</v>
      </c>
      <c r="N99" s="129">
        <v>12556</v>
      </c>
      <c r="O99" s="129">
        <v>1424</v>
      </c>
      <c r="P99" s="130"/>
      <c r="Q99" s="129">
        <v>523.74</v>
      </c>
      <c r="R99" s="130"/>
      <c r="S99" s="129">
        <v>82.57</v>
      </c>
    </row>
    <row r="100" spans="3:19" x14ac:dyDescent="0.2">
      <c r="C100" s="264" t="s">
        <v>27</v>
      </c>
      <c r="D100" s="218"/>
      <c r="E100" s="218"/>
      <c r="F100" s="218"/>
      <c r="G100" s="218"/>
      <c r="H100" s="218"/>
      <c r="I100" s="218"/>
      <c r="J100" s="218"/>
      <c r="K100" s="218"/>
      <c r="L100" s="130"/>
      <c r="M100" s="130"/>
      <c r="N100" s="130"/>
      <c r="O100" s="130"/>
      <c r="P100" s="130"/>
      <c r="Q100" s="130"/>
      <c r="R100" s="130"/>
      <c r="S100" s="130"/>
    </row>
    <row r="101" spans="3:19" x14ac:dyDescent="0.2">
      <c r="C101" s="264" t="s">
        <v>1988</v>
      </c>
      <c r="D101" s="218"/>
      <c r="E101" s="218"/>
      <c r="F101" s="218"/>
      <c r="G101" s="218"/>
      <c r="H101" s="218"/>
      <c r="I101" s="218"/>
      <c r="J101" s="218"/>
      <c r="K101" s="218"/>
      <c r="L101" s="129">
        <v>338</v>
      </c>
      <c r="M101" s="129">
        <v>279</v>
      </c>
      <c r="N101" s="129">
        <v>59</v>
      </c>
      <c r="O101" s="129">
        <v>59</v>
      </c>
      <c r="P101" s="130"/>
      <c r="Q101" s="130"/>
      <c r="R101" s="130"/>
      <c r="S101" s="130"/>
    </row>
    <row r="102" spans="3:19" x14ac:dyDescent="0.2">
      <c r="C102" s="264" t="s">
        <v>7</v>
      </c>
      <c r="D102" s="218"/>
      <c r="E102" s="218"/>
      <c r="F102" s="218"/>
      <c r="G102" s="218"/>
      <c r="H102" s="218"/>
      <c r="I102" s="218"/>
      <c r="J102" s="218"/>
      <c r="K102" s="218"/>
      <c r="L102" s="129">
        <v>8989</v>
      </c>
      <c r="M102" s="130"/>
      <c r="N102" s="130"/>
      <c r="O102" s="130"/>
      <c r="P102" s="130"/>
      <c r="Q102" s="130"/>
      <c r="R102" s="130"/>
      <c r="S102" s="130"/>
    </row>
    <row r="103" spans="3:19" x14ac:dyDescent="0.2">
      <c r="C103" s="264" t="s">
        <v>27</v>
      </c>
      <c r="D103" s="218"/>
      <c r="E103" s="218"/>
      <c r="F103" s="218"/>
      <c r="G103" s="218"/>
      <c r="H103" s="218"/>
      <c r="I103" s="218"/>
      <c r="J103" s="218"/>
      <c r="K103" s="218"/>
      <c r="L103" s="130"/>
      <c r="M103" s="130"/>
      <c r="N103" s="130"/>
      <c r="O103" s="130"/>
      <c r="P103" s="130"/>
      <c r="Q103" s="130"/>
      <c r="R103" s="130"/>
      <c r="S103" s="130"/>
    </row>
    <row r="104" spans="3:19" x14ac:dyDescent="0.2">
      <c r="C104" s="264" t="s">
        <v>1989</v>
      </c>
      <c r="D104" s="218"/>
      <c r="E104" s="218"/>
      <c r="F104" s="218"/>
      <c r="G104" s="218"/>
      <c r="H104" s="218"/>
      <c r="I104" s="218"/>
      <c r="J104" s="218"/>
      <c r="K104" s="218"/>
      <c r="L104" s="129">
        <v>242</v>
      </c>
      <c r="M104" s="130"/>
      <c r="N104" s="130"/>
      <c r="O104" s="130"/>
      <c r="P104" s="130"/>
      <c r="Q104" s="130"/>
      <c r="R104" s="130"/>
      <c r="S104" s="130"/>
    </row>
    <row r="105" spans="3:19" x14ac:dyDescent="0.2">
      <c r="C105" s="264" t="s">
        <v>1990</v>
      </c>
      <c r="D105" s="218"/>
      <c r="E105" s="218"/>
      <c r="F105" s="218"/>
      <c r="G105" s="218"/>
      <c r="H105" s="218"/>
      <c r="I105" s="218"/>
      <c r="J105" s="218"/>
      <c r="K105" s="218"/>
      <c r="L105" s="129">
        <v>966</v>
      </c>
      <c r="M105" s="130"/>
      <c r="N105" s="130"/>
      <c r="O105" s="130"/>
      <c r="P105" s="130"/>
      <c r="Q105" s="130"/>
      <c r="R105" s="130"/>
      <c r="S105" s="130"/>
    </row>
    <row r="106" spans="3:19" x14ac:dyDescent="0.2">
      <c r="C106" s="264" t="s">
        <v>1991</v>
      </c>
      <c r="D106" s="218"/>
      <c r="E106" s="218"/>
      <c r="F106" s="218"/>
      <c r="G106" s="218"/>
      <c r="H106" s="218"/>
      <c r="I106" s="218"/>
      <c r="J106" s="218"/>
      <c r="K106" s="218"/>
      <c r="L106" s="129">
        <v>2350</v>
      </c>
      <c r="M106" s="130"/>
      <c r="N106" s="130"/>
      <c r="O106" s="130"/>
      <c r="P106" s="130"/>
      <c r="Q106" s="130"/>
      <c r="R106" s="130"/>
      <c r="S106" s="130"/>
    </row>
    <row r="107" spans="3:19" x14ac:dyDescent="0.2">
      <c r="C107" s="264" t="s">
        <v>1992</v>
      </c>
      <c r="D107" s="218"/>
      <c r="E107" s="218"/>
      <c r="F107" s="218"/>
      <c r="G107" s="218"/>
      <c r="H107" s="218"/>
      <c r="I107" s="218"/>
      <c r="J107" s="218"/>
      <c r="K107" s="218"/>
      <c r="L107" s="129">
        <v>1215</v>
      </c>
      <c r="M107" s="130"/>
      <c r="N107" s="130"/>
      <c r="O107" s="130"/>
      <c r="P107" s="130"/>
      <c r="Q107" s="130"/>
      <c r="R107" s="130"/>
      <c r="S107" s="130"/>
    </row>
    <row r="108" spans="3:19" x14ac:dyDescent="0.2">
      <c r="C108" s="264" t="s">
        <v>1993</v>
      </c>
      <c r="D108" s="218"/>
      <c r="E108" s="218"/>
      <c r="F108" s="218"/>
      <c r="G108" s="218"/>
      <c r="H108" s="218"/>
      <c r="I108" s="218"/>
      <c r="J108" s="218"/>
      <c r="K108" s="218"/>
      <c r="L108" s="129">
        <v>4216</v>
      </c>
      <c r="M108" s="130"/>
      <c r="N108" s="130"/>
      <c r="O108" s="130"/>
      <c r="P108" s="130"/>
      <c r="Q108" s="130"/>
      <c r="R108" s="130"/>
      <c r="S108" s="130"/>
    </row>
    <row r="109" spans="3:19" x14ac:dyDescent="0.2">
      <c r="C109" s="264" t="s">
        <v>8</v>
      </c>
      <c r="D109" s="218"/>
      <c r="E109" s="218"/>
      <c r="F109" s="218"/>
      <c r="G109" s="218"/>
      <c r="H109" s="218"/>
      <c r="I109" s="218"/>
      <c r="J109" s="218"/>
      <c r="K109" s="218"/>
      <c r="L109" s="129">
        <v>5618</v>
      </c>
      <c r="M109" s="130"/>
      <c r="N109" s="130"/>
      <c r="O109" s="130"/>
      <c r="P109" s="130"/>
      <c r="Q109" s="130"/>
      <c r="R109" s="130"/>
      <c r="S109" s="130"/>
    </row>
    <row r="110" spans="3:19" x14ac:dyDescent="0.2">
      <c r="C110" s="264" t="s">
        <v>27</v>
      </c>
      <c r="D110" s="218"/>
      <c r="E110" s="218"/>
      <c r="F110" s="218"/>
      <c r="G110" s="218"/>
      <c r="H110" s="218"/>
      <c r="I110" s="218"/>
      <c r="J110" s="218"/>
      <c r="K110" s="218"/>
      <c r="L110" s="130"/>
      <c r="M110" s="130"/>
      <c r="N110" s="130"/>
      <c r="O110" s="130"/>
      <c r="P110" s="130"/>
      <c r="Q110" s="130"/>
      <c r="R110" s="130"/>
      <c r="S110" s="130"/>
    </row>
    <row r="111" spans="3:19" x14ac:dyDescent="0.2">
      <c r="C111" s="264" t="s">
        <v>1994</v>
      </c>
      <c r="D111" s="218"/>
      <c r="E111" s="218"/>
      <c r="F111" s="218"/>
      <c r="G111" s="218"/>
      <c r="H111" s="218"/>
      <c r="I111" s="218"/>
      <c r="J111" s="218"/>
      <c r="K111" s="218"/>
      <c r="L111" s="129">
        <v>543</v>
      </c>
      <c r="M111" s="130"/>
      <c r="N111" s="130"/>
      <c r="O111" s="130"/>
      <c r="P111" s="130"/>
      <c r="Q111" s="130"/>
      <c r="R111" s="130"/>
      <c r="S111" s="130"/>
    </row>
    <row r="112" spans="3:19" x14ac:dyDescent="0.2">
      <c r="C112" s="264" t="s">
        <v>1995</v>
      </c>
      <c r="D112" s="218"/>
      <c r="E112" s="218"/>
      <c r="F112" s="218"/>
      <c r="G112" s="218"/>
      <c r="H112" s="218"/>
      <c r="I112" s="218"/>
      <c r="J112" s="218"/>
      <c r="K112" s="218"/>
      <c r="L112" s="129">
        <v>1401</v>
      </c>
      <c r="M112" s="130"/>
      <c r="N112" s="130"/>
      <c r="O112" s="130"/>
      <c r="P112" s="130"/>
      <c r="Q112" s="130"/>
      <c r="R112" s="130"/>
      <c r="S112" s="130"/>
    </row>
    <row r="113" spans="3:19" x14ac:dyDescent="0.2">
      <c r="C113" s="264" t="s">
        <v>1996</v>
      </c>
      <c r="D113" s="218"/>
      <c r="E113" s="218"/>
      <c r="F113" s="218"/>
      <c r="G113" s="218"/>
      <c r="H113" s="218"/>
      <c r="I113" s="218"/>
      <c r="J113" s="218"/>
      <c r="K113" s="218"/>
      <c r="L113" s="129">
        <v>788</v>
      </c>
      <c r="M113" s="130"/>
      <c r="N113" s="130"/>
      <c r="O113" s="130"/>
      <c r="P113" s="130"/>
      <c r="Q113" s="130"/>
      <c r="R113" s="130"/>
      <c r="S113" s="130"/>
    </row>
    <row r="114" spans="3:19" x14ac:dyDescent="0.2">
      <c r="C114" s="264" t="s">
        <v>1997</v>
      </c>
      <c r="D114" s="218"/>
      <c r="E114" s="218"/>
      <c r="F114" s="218"/>
      <c r="G114" s="218"/>
      <c r="H114" s="218"/>
      <c r="I114" s="218"/>
      <c r="J114" s="218"/>
      <c r="K114" s="218"/>
      <c r="L114" s="129">
        <v>2886</v>
      </c>
      <c r="M114" s="130"/>
      <c r="N114" s="130"/>
      <c r="O114" s="130"/>
      <c r="P114" s="130"/>
      <c r="Q114" s="130"/>
      <c r="R114" s="130"/>
      <c r="S114" s="130"/>
    </row>
    <row r="115" spans="3:19" x14ac:dyDescent="0.2">
      <c r="C115" s="265" t="s">
        <v>961</v>
      </c>
      <c r="D115" s="218"/>
      <c r="E115" s="218"/>
      <c r="F115" s="218"/>
      <c r="G115" s="218"/>
      <c r="H115" s="218"/>
      <c r="I115" s="218"/>
      <c r="J115" s="218"/>
      <c r="K115" s="218"/>
      <c r="L115" s="132">
        <v>74795</v>
      </c>
      <c r="M115" s="130"/>
      <c r="N115" s="130"/>
      <c r="O115" s="130"/>
      <c r="P115" s="130"/>
      <c r="Q115" s="132">
        <v>523.74</v>
      </c>
      <c r="R115" s="130"/>
      <c r="S115" s="132">
        <v>82.57</v>
      </c>
    </row>
    <row r="116" spans="3:19" x14ac:dyDescent="0.2">
      <c r="C116" s="264" t="s">
        <v>120</v>
      </c>
      <c r="D116" s="218"/>
      <c r="E116" s="218"/>
      <c r="F116" s="218"/>
      <c r="G116" s="218"/>
      <c r="H116" s="218"/>
      <c r="I116" s="218"/>
      <c r="J116" s="218"/>
      <c r="K116" s="218"/>
      <c r="L116" s="129">
        <v>13499</v>
      </c>
      <c r="M116" s="130"/>
      <c r="N116" s="130"/>
      <c r="O116" s="130"/>
      <c r="P116" s="130"/>
      <c r="Q116" s="129">
        <v>121.51</v>
      </c>
      <c r="R116" s="130"/>
      <c r="S116" s="129">
        <v>57.27</v>
      </c>
    </row>
    <row r="117" spans="3:19" x14ac:dyDescent="0.2">
      <c r="C117" s="264" t="s">
        <v>121</v>
      </c>
      <c r="D117" s="218"/>
      <c r="E117" s="218"/>
      <c r="F117" s="218"/>
      <c r="G117" s="218"/>
      <c r="H117" s="218"/>
      <c r="I117" s="218"/>
      <c r="J117" s="218"/>
      <c r="K117" s="218"/>
      <c r="L117" s="129">
        <v>2716</v>
      </c>
      <c r="M117" s="130"/>
      <c r="N117" s="130"/>
      <c r="O117" s="130"/>
      <c r="P117" s="130"/>
      <c r="Q117" s="129">
        <v>100.57</v>
      </c>
      <c r="R117" s="130"/>
      <c r="S117" s="130"/>
    </row>
    <row r="118" spans="3:19" x14ac:dyDescent="0.2">
      <c r="C118" s="264" t="s">
        <v>99</v>
      </c>
      <c r="D118" s="218"/>
      <c r="E118" s="218"/>
      <c r="F118" s="218"/>
      <c r="G118" s="218"/>
      <c r="H118" s="218"/>
      <c r="I118" s="218"/>
      <c r="J118" s="218"/>
      <c r="K118" s="218"/>
      <c r="L118" s="129">
        <v>802</v>
      </c>
      <c r="M118" s="130"/>
      <c r="N118" s="130"/>
      <c r="O118" s="130"/>
      <c r="P118" s="130"/>
      <c r="Q118" s="130"/>
      <c r="R118" s="130"/>
      <c r="S118" s="130"/>
    </row>
    <row r="119" spans="3:19" x14ac:dyDescent="0.2">
      <c r="C119" s="264" t="s">
        <v>44</v>
      </c>
      <c r="D119" s="218"/>
      <c r="E119" s="218"/>
      <c r="F119" s="218"/>
      <c r="G119" s="218"/>
      <c r="H119" s="218"/>
      <c r="I119" s="218"/>
      <c r="J119" s="218"/>
      <c r="K119" s="218"/>
      <c r="L119" s="129">
        <v>4223</v>
      </c>
      <c r="M119" s="130"/>
      <c r="N119" s="130"/>
      <c r="O119" s="130"/>
      <c r="P119" s="130"/>
      <c r="Q119" s="129">
        <v>60.86</v>
      </c>
      <c r="R119" s="130"/>
      <c r="S119" s="129">
        <v>5.07</v>
      </c>
    </row>
    <row r="120" spans="3:19" x14ac:dyDescent="0.2">
      <c r="C120" s="264" t="s">
        <v>1287</v>
      </c>
      <c r="D120" s="218"/>
      <c r="E120" s="218"/>
      <c r="F120" s="218"/>
      <c r="G120" s="218"/>
      <c r="H120" s="218"/>
      <c r="I120" s="218"/>
      <c r="J120" s="218"/>
      <c r="K120" s="218"/>
      <c r="L120" s="129">
        <v>20473</v>
      </c>
      <c r="M120" s="130"/>
      <c r="N120" s="130"/>
      <c r="O120" s="130"/>
      <c r="P120" s="130"/>
      <c r="Q120" s="130"/>
      <c r="R120" s="130"/>
      <c r="S120" s="130"/>
    </row>
    <row r="121" spans="3:19" x14ac:dyDescent="0.2">
      <c r="C121" s="264" t="s">
        <v>1288</v>
      </c>
      <c r="D121" s="218"/>
      <c r="E121" s="218"/>
      <c r="F121" s="218"/>
      <c r="G121" s="218"/>
      <c r="H121" s="218"/>
      <c r="I121" s="218"/>
      <c r="J121" s="218"/>
      <c r="K121" s="218"/>
      <c r="L121" s="129">
        <v>25471</v>
      </c>
      <c r="M121" s="130"/>
      <c r="N121" s="130"/>
      <c r="O121" s="130"/>
      <c r="P121" s="130"/>
      <c r="Q121" s="129">
        <v>214.07</v>
      </c>
      <c r="R121" s="130"/>
      <c r="S121" s="129">
        <v>20.14</v>
      </c>
    </row>
    <row r="122" spans="3:19" x14ac:dyDescent="0.2">
      <c r="C122" s="264" t="s">
        <v>45</v>
      </c>
      <c r="D122" s="218"/>
      <c r="E122" s="218"/>
      <c r="F122" s="218"/>
      <c r="G122" s="218"/>
      <c r="H122" s="218"/>
      <c r="I122" s="218"/>
      <c r="J122" s="218"/>
      <c r="K122" s="218"/>
      <c r="L122" s="129">
        <v>6825</v>
      </c>
      <c r="M122" s="130"/>
      <c r="N122" s="130"/>
      <c r="O122" s="130"/>
      <c r="P122" s="130"/>
      <c r="Q122" s="130"/>
      <c r="R122" s="130"/>
      <c r="S122" s="130"/>
    </row>
    <row r="123" spans="3:19" x14ac:dyDescent="0.2">
      <c r="C123" s="264" t="s">
        <v>1998</v>
      </c>
      <c r="D123" s="218"/>
      <c r="E123" s="218"/>
      <c r="F123" s="218"/>
      <c r="G123" s="218"/>
      <c r="H123" s="218"/>
      <c r="I123" s="218"/>
      <c r="J123" s="218"/>
      <c r="K123" s="218"/>
      <c r="L123" s="129">
        <v>786</v>
      </c>
      <c r="M123" s="130"/>
      <c r="N123" s="130"/>
      <c r="O123" s="130"/>
      <c r="P123" s="130"/>
      <c r="Q123" s="129">
        <v>26.73</v>
      </c>
      <c r="R123" s="130"/>
      <c r="S123" s="129">
        <v>0.09</v>
      </c>
    </row>
    <row r="124" spans="3:19" x14ac:dyDescent="0.2">
      <c r="C124" s="264" t="s">
        <v>9</v>
      </c>
      <c r="D124" s="218"/>
      <c r="E124" s="218"/>
      <c r="F124" s="218"/>
      <c r="G124" s="218"/>
      <c r="H124" s="218"/>
      <c r="I124" s="218"/>
      <c r="J124" s="218"/>
      <c r="K124" s="218"/>
      <c r="L124" s="129">
        <v>74795</v>
      </c>
      <c r="M124" s="130"/>
      <c r="N124" s="130"/>
      <c r="O124" s="130"/>
      <c r="P124" s="130"/>
      <c r="Q124" s="129">
        <v>523.74</v>
      </c>
      <c r="R124" s="130"/>
      <c r="S124" s="129">
        <v>82.57</v>
      </c>
    </row>
    <row r="125" spans="3:19" x14ac:dyDescent="0.2">
      <c r="C125" s="264" t="s">
        <v>10</v>
      </c>
      <c r="D125" s="218"/>
      <c r="E125" s="218"/>
      <c r="F125" s="218"/>
      <c r="G125" s="218"/>
      <c r="H125" s="218"/>
      <c r="I125" s="218"/>
      <c r="J125" s="218"/>
      <c r="K125" s="218"/>
      <c r="L125" s="130"/>
      <c r="M125" s="130"/>
      <c r="N125" s="130"/>
      <c r="O125" s="130"/>
      <c r="P125" s="130"/>
      <c r="Q125" s="130"/>
      <c r="R125" s="130"/>
      <c r="S125" s="130"/>
    </row>
    <row r="126" spans="3:19" x14ac:dyDescent="0.2">
      <c r="C126" s="264" t="s">
        <v>11</v>
      </c>
      <c r="D126" s="218"/>
      <c r="E126" s="218"/>
      <c r="F126" s="218"/>
      <c r="G126" s="218"/>
      <c r="H126" s="218"/>
      <c r="I126" s="218"/>
      <c r="J126" s="218"/>
      <c r="K126" s="218"/>
      <c r="L126" s="129">
        <v>40856</v>
      </c>
      <c r="M126" s="130"/>
      <c r="N126" s="130"/>
      <c r="O126" s="130"/>
      <c r="P126" s="130"/>
      <c r="Q126" s="130"/>
      <c r="R126" s="130"/>
      <c r="S126" s="130"/>
    </row>
    <row r="127" spans="3:19" x14ac:dyDescent="0.2">
      <c r="C127" s="264" t="s">
        <v>12</v>
      </c>
      <c r="D127" s="218"/>
      <c r="E127" s="218"/>
      <c r="F127" s="218"/>
      <c r="G127" s="218"/>
      <c r="H127" s="218"/>
      <c r="I127" s="218"/>
      <c r="J127" s="218"/>
      <c r="K127" s="218"/>
      <c r="L127" s="129">
        <f>12556-O99</f>
        <v>11132</v>
      </c>
      <c r="M127" s="130"/>
      <c r="N127" s="130"/>
      <c r="O127" s="130"/>
      <c r="P127" s="130"/>
      <c r="Q127" s="130"/>
      <c r="R127" s="130"/>
      <c r="S127" s="130"/>
    </row>
    <row r="128" spans="3:19" x14ac:dyDescent="0.2">
      <c r="C128" s="264" t="s">
        <v>13</v>
      </c>
      <c r="D128" s="218"/>
      <c r="E128" s="218"/>
      <c r="F128" s="218"/>
      <c r="G128" s="218"/>
      <c r="H128" s="218"/>
      <c r="I128" s="218"/>
      <c r="J128" s="218"/>
      <c r="K128" s="218"/>
      <c r="L128" s="129">
        <v>8200</v>
      </c>
      <c r="M128" s="130"/>
      <c r="N128" s="130"/>
      <c r="O128" s="130"/>
      <c r="P128" s="130"/>
      <c r="Q128" s="130"/>
      <c r="R128" s="130"/>
      <c r="S128" s="130"/>
    </row>
    <row r="129" spans="3:19" x14ac:dyDescent="0.2">
      <c r="C129" s="264" t="s">
        <v>14</v>
      </c>
      <c r="D129" s="218"/>
      <c r="E129" s="218"/>
      <c r="F129" s="218"/>
      <c r="G129" s="218"/>
      <c r="H129" s="218"/>
      <c r="I129" s="218"/>
      <c r="J129" s="218"/>
      <c r="K129" s="218"/>
      <c r="L129" s="129">
        <v>8989</v>
      </c>
      <c r="M129" s="130"/>
      <c r="N129" s="130"/>
      <c r="O129" s="130"/>
      <c r="P129" s="130"/>
      <c r="Q129" s="130"/>
      <c r="R129" s="130"/>
      <c r="S129" s="130"/>
    </row>
    <row r="130" spans="3:19" x14ac:dyDescent="0.2">
      <c r="C130" s="264" t="s">
        <v>15</v>
      </c>
      <c r="D130" s="218"/>
      <c r="E130" s="218"/>
      <c r="F130" s="218"/>
      <c r="G130" s="218"/>
      <c r="H130" s="218"/>
      <c r="I130" s="218"/>
      <c r="J130" s="218"/>
      <c r="K130" s="218"/>
      <c r="L130" s="129">
        <v>5618</v>
      </c>
      <c r="M130" s="130"/>
      <c r="N130" s="130"/>
      <c r="O130" s="130"/>
      <c r="P130" s="130"/>
      <c r="Q130" s="130"/>
      <c r="R130" s="130"/>
      <c r="S130" s="130"/>
    </row>
    <row r="131" spans="3:19" x14ac:dyDescent="0.2">
      <c r="C131" s="265" t="s">
        <v>16</v>
      </c>
      <c r="D131" s="218"/>
      <c r="E131" s="218"/>
      <c r="F131" s="218"/>
      <c r="G131" s="218"/>
      <c r="H131" s="218"/>
      <c r="I131" s="218"/>
      <c r="J131" s="218"/>
      <c r="K131" s="218"/>
      <c r="L131" s="132">
        <v>74795</v>
      </c>
      <c r="M131" s="130"/>
      <c r="N131" s="130"/>
      <c r="O131" s="130"/>
      <c r="P131" s="130"/>
      <c r="Q131" s="132">
        <v>523.74</v>
      </c>
      <c r="R131" s="130"/>
      <c r="S131" s="132">
        <v>82.57</v>
      </c>
    </row>
    <row r="132" spans="3:19" x14ac:dyDescent="0.2">
      <c r="C132" s="115"/>
      <c r="D132" s="116"/>
      <c r="E132" s="117"/>
      <c r="F132" s="118"/>
      <c r="G132" s="119"/>
      <c r="H132" s="140"/>
      <c r="I132" s="140"/>
      <c r="J132" s="140"/>
      <c r="K132" s="140"/>
      <c r="L132" s="140"/>
      <c r="M132" s="140"/>
      <c r="N132" s="140"/>
      <c r="O132" s="140"/>
      <c r="P132" s="140"/>
      <c r="Q132" s="140"/>
      <c r="R132" s="140"/>
      <c r="S132" s="140"/>
    </row>
    <row r="133" spans="3:19" x14ac:dyDescent="0.2">
      <c r="C133" s="163" t="s">
        <v>1289</v>
      </c>
      <c r="D133" s="163"/>
      <c r="E133" s="288" t="s">
        <v>1290</v>
      </c>
      <c r="F133" s="288"/>
      <c r="G133" s="288"/>
      <c r="H133" s="288"/>
      <c r="I133" s="288"/>
      <c r="J133" s="288"/>
      <c r="K133" s="288"/>
      <c r="L133" s="288"/>
      <c r="M133" s="288"/>
      <c r="N133" s="288"/>
      <c r="O133" s="288"/>
      <c r="P133" s="288"/>
      <c r="Q133" s="288"/>
      <c r="R133" s="288"/>
      <c r="S133" s="288"/>
    </row>
    <row r="134" spans="3:19" x14ac:dyDescent="0.2">
      <c r="C134" s="163"/>
      <c r="D134" s="163"/>
      <c r="E134" s="194"/>
      <c r="F134" s="194"/>
      <c r="G134" s="194"/>
      <c r="H134" s="194"/>
      <c r="I134" s="194"/>
      <c r="J134" s="194"/>
      <c r="K134" s="194"/>
      <c r="L134" s="194"/>
      <c r="M134" s="194"/>
      <c r="N134" s="194"/>
      <c r="O134" s="194"/>
      <c r="P134" s="194"/>
      <c r="Q134" s="194"/>
      <c r="R134" s="194"/>
      <c r="S134" s="194"/>
    </row>
    <row r="135" spans="3:19" x14ac:dyDescent="0.2">
      <c r="C135" s="115"/>
      <c r="D135" s="116"/>
      <c r="E135" s="117"/>
      <c r="F135" s="118"/>
      <c r="G135" s="119"/>
      <c r="H135" s="140"/>
      <c r="I135" s="140"/>
      <c r="J135" s="140"/>
      <c r="K135" s="140"/>
      <c r="L135" s="140"/>
      <c r="M135" s="140"/>
      <c r="N135" s="140"/>
      <c r="O135" s="140"/>
      <c r="P135" s="140"/>
      <c r="Q135" s="140"/>
      <c r="R135" s="140"/>
      <c r="S135" s="140"/>
    </row>
    <row r="136" spans="3:19" x14ac:dyDescent="0.2">
      <c r="C136" s="181"/>
      <c r="D136" s="182" t="s">
        <v>1291</v>
      </c>
      <c r="E136" s="168"/>
      <c r="F136" s="168"/>
      <c r="G136" s="168"/>
      <c r="H136" s="168"/>
      <c r="I136" s="168"/>
      <c r="J136" s="168"/>
      <c r="K136" s="182" t="s">
        <v>1292</v>
      </c>
      <c r="L136" s="167"/>
      <c r="M136" s="167"/>
      <c r="N136" s="167"/>
      <c r="O136" s="167"/>
      <c r="P136" s="167"/>
      <c r="Q136" s="167"/>
      <c r="R136" s="167"/>
      <c r="S136" s="159"/>
    </row>
    <row r="137" spans="3:19" x14ac:dyDescent="0.2">
      <c r="C137" s="155"/>
      <c r="D137" s="167"/>
      <c r="E137" s="168"/>
      <c r="F137" s="169"/>
      <c r="G137" s="167"/>
      <c r="H137" s="167"/>
      <c r="I137" s="168"/>
      <c r="J137" s="159"/>
      <c r="K137" s="183" t="s">
        <v>1293</v>
      </c>
      <c r="L137" s="159"/>
      <c r="M137" s="159"/>
      <c r="N137" s="159"/>
      <c r="O137" s="159"/>
      <c r="P137" s="159"/>
      <c r="Q137" s="159"/>
      <c r="R137" s="159"/>
      <c r="S137" s="159"/>
    </row>
    <row r="138" spans="3:19" x14ac:dyDescent="0.2">
      <c r="C138" s="9"/>
      <c r="D138" s="184"/>
      <c r="E138" s="8"/>
      <c r="F138" s="7"/>
      <c r="G138" s="185"/>
      <c r="H138" s="166"/>
      <c r="I138" s="166"/>
      <c r="J138" s="166"/>
      <c r="K138" s="182" t="s">
        <v>1294</v>
      </c>
      <c r="L138" s="167"/>
      <c r="M138" s="167"/>
      <c r="N138" s="167"/>
      <c r="O138" s="167"/>
      <c r="P138" s="167"/>
      <c r="Q138" s="167"/>
      <c r="R138" s="167"/>
      <c r="S138" s="166"/>
    </row>
  </sheetData>
  <mergeCells count="69">
    <mergeCell ref="E133:S133"/>
    <mergeCell ref="C126:K126"/>
    <mergeCell ref="C127:K127"/>
    <mergeCell ref="C128:K128"/>
    <mergeCell ref="C129:K129"/>
    <mergeCell ref="C130:K130"/>
    <mergeCell ref="C131:K131"/>
    <mergeCell ref="C125:K125"/>
    <mergeCell ref="C114:K114"/>
    <mergeCell ref="C115:K115"/>
    <mergeCell ref="C116:K116"/>
    <mergeCell ref="C117:K117"/>
    <mergeCell ref="C118:K118"/>
    <mergeCell ref="C119:K119"/>
    <mergeCell ref="C120:K120"/>
    <mergeCell ref="C121:K121"/>
    <mergeCell ref="C122:K122"/>
    <mergeCell ref="C123:K123"/>
    <mergeCell ref="C124:K124"/>
    <mergeCell ref="C113:K113"/>
    <mergeCell ref="C102:K102"/>
    <mergeCell ref="C103:K103"/>
    <mergeCell ref="C104:K104"/>
    <mergeCell ref="C105:K105"/>
    <mergeCell ref="C106:K106"/>
    <mergeCell ref="C107:K107"/>
    <mergeCell ref="C108:K108"/>
    <mergeCell ref="C109:K109"/>
    <mergeCell ref="C110:K110"/>
    <mergeCell ref="C111:K111"/>
    <mergeCell ref="C112:K112"/>
    <mergeCell ref="C101:K101"/>
    <mergeCell ref="C65:S65"/>
    <mergeCell ref="C67:S67"/>
    <mergeCell ref="C77:K77"/>
    <mergeCell ref="C78:S78"/>
    <mergeCell ref="C79:S79"/>
    <mergeCell ref="C87:S87"/>
    <mergeCell ref="C96:K96"/>
    <mergeCell ref="C97:S97"/>
    <mergeCell ref="C98:K98"/>
    <mergeCell ref="C99:K99"/>
    <mergeCell ref="C100:K100"/>
    <mergeCell ref="C24:S24"/>
    <mergeCell ref="C25:S25"/>
    <mergeCell ref="C33:S33"/>
    <mergeCell ref="C55:K55"/>
    <mergeCell ref="C56:S56"/>
    <mergeCell ref="C57:S57"/>
    <mergeCell ref="H20:K20"/>
    <mergeCell ref="L20:O20"/>
    <mergeCell ref="P20:P22"/>
    <mergeCell ref="Q20:Q22"/>
    <mergeCell ref="R20:R22"/>
    <mergeCell ref="S20:S22"/>
    <mergeCell ref="H21:H22"/>
    <mergeCell ref="I21:K21"/>
    <mergeCell ref="L21:L22"/>
    <mergeCell ref="M21:O21"/>
    <mergeCell ref="C20:C22"/>
    <mergeCell ref="D20:D22"/>
    <mergeCell ref="E20:E22"/>
    <mergeCell ref="F20:F22"/>
    <mergeCell ref="G20:G22"/>
    <mergeCell ref="G4:L4"/>
    <mergeCell ref="L14:M14"/>
    <mergeCell ref="L15:M15"/>
    <mergeCell ref="L16:M16"/>
    <mergeCell ref="L17:M17"/>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32"/>
  <sheetViews>
    <sheetView workbookViewId="0">
      <selection activeCell="D11" sqref="D11:K11"/>
    </sheetView>
  </sheetViews>
  <sheetFormatPr defaultRowHeight="12.75" x14ac:dyDescent="0.2"/>
  <cols>
    <col min="3" max="3" width="35.5703125" customWidth="1"/>
  </cols>
  <sheetData>
    <row r="1" spans="1:18" x14ac:dyDescent="0.2">
      <c r="A1" s="93"/>
      <c r="B1" s="87"/>
      <c r="C1" s="88"/>
      <c r="D1" s="89"/>
      <c r="E1" s="89"/>
      <c r="F1" s="90"/>
      <c r="G1" s="94" t="s">
        <v>2</v>
      </c>
      <c r="H1" s="90"/>
      <c r="I1" s="90"/>
      <c r="J1" s="90"/>
      <c r="K1" s="90"/>
      <c r="L1" s="90"/>
      <c r="M1" s="93" t="s">
        <v>309</v>
      </c>
      <c r="N1" s="90"/>
      <c r="O1" s="91"/>
      <c r="P1" s="91"/>
      <c r="Q1" s="92"/>
      <c r="R1" s="92"/>
    </row>
    <row r="2" spans="1:18" x14ac:dyDescent="0.2">
      <c r="A2" s="93" t="s">
        <v>310</v>
      </c>
      <c r="B2" s="87"/>
      <c r="C2" s="88"/>
      <c r="D2" s="89"/>
      <c r="E2" s="89"/>
      <c r="F2" s="90"/>
      <c r="G2" s="90"/>
      <c r="H2" s="90"/>
      <c r="I2" s="90"/>
      <c r="J2" s="90"/>
      <c r="K2" s="90"/>
      <c r="L2" s="90"/>
      <c r="M2" s="93"/>
      <c r="N2" s="90" t="s">
        <v>311</v>
      </c>
      <c r="O2" s="91"/>
      <c r="P2" s="91"/>
      <c r="Q2" s="92"/>
      <c r="R2" s="92"/>
    </row>
    <row r="3" spans="1:18" x14ac:dyDescent="0.2">
      <c r="A3" s="93" t="s">
        <v>312</v>
      </c>
      <c r="B3" s="87"/>
      <c r="C3" s="88"/>
      <c r="D3" s="89"/>
      <c r="E3" s="89"/>
      <c r="F3" s="90"/>
      <c r="G3" s="90"/>
      <c r="H3" s="90"/>
      <c r="I3" s="90"/>
      <c r="J3" s="90"/>
      <c r="K3" s="90"/>
      <c r="L3" s="90"/>
      <c r="M3" s="95" t="s">
        <v>313</v>
      </c>
      <c r="N3" s="90"/>
      <c r="O3" s="91"/>
      <c r="P3" s="91"/>
      <c r="Q3" s="92"/>
      <c r="R3" s="92"/>
    </row>
    <row r="4" spans="1:18" x14ac:dyDescent="0.2">
      <c r="A4" s="97"/>
      <c r="B4" s="87"/>
      <c r="C4" s="89"/>
      <c r="D4" s="95"/>
      <c r="E4" s="90"/>
      <c r="F4" s="90"/>
      <c r="G4" s="98"/>
      <c r="H4" s="98"/>
      <c r="I4" s="98"/>
      <c r="J4" s="90"/>
      <c r="K4" s="90"/>
      <c r="L4" s="90"/>
      <c r="M4" s="93" t="s">
        <v>314</v>
      </c>
      <c r="N4" s="90"/>
      <c r="O4" s="91"/>
      <c r="P4" s="91"/>
      <c r="Q4" s="92"/>
      <c r="R4" s="92"/>
    </row>
    <row r="5" spans="1:18" x14ac:dyDescent="0.2">
      <c r="A5" s="99"/>
      <c r="B5" s="100"/>
      <c r="C5" s="101"/>
      <c r="D5" s="92"/>
      <c r="E5" s="91"/>
      <c r="F5" s="91"/>
      <c r="G5" s="91"/>
      <c r="H5" s="91"/>
      <c r="I5" s="91"/>
      <c r="J5" s="91"/>
      <c r="K5" s="91"/>
      <c r="L5" s="91"/>
      <c r="M5" s="91"/>
      <c r="N5" s="91"/>
      <c r="O5" s="91"/>
      <c r="P5" s="91"/>
      <c r="Q5" s="92"/>
      <c r="R5" s="92"/>
    </row>
    <row r="6" spans="1:18" x14ac:dyDescent="0.2">
      <c r="A6" s="99"/>
      <c r="B6" s="100"/>
      <c r="C6" s="101"/>
      <c r="D6" s="92"/>
      <c r="E6" s="91"/>
      <c r="F6" s="91"/>
      <c r="G6" s="102" t="s">
        <v>2000</v>
      </c>
      <c r="H6" s="102"/>
      <c r="I6" s="102"/>
      <c r="J6" s="91"/>
      <c r="K6" s="91"/>
      <c r="L6" s="91"/>
      <c r="M6" s="91"/>
      <c r="N6" s="91"/>
      <c r="O6" s="91"/>
      <c r="P6" s="91"/>
      <c r="Q6" s="92"/>
      <c r="R6" s="92"/>
    </row>
    <row r="7" spans="1:18" x14ac:dyDescent="0.2">
      <c r="A7" s="99"/>
      <c r="B7" s="100"/>
      <c r="C7" s="101"/>
      <c r="D7" s="92"/>
      <c r="E7" s="91"/>
      <c r="F7" s="91"/>
      <c r="G7" s="99" t="s">
        <v>37</v>
      </c>
      <c r="H7" s="99"/>
      <c r="I7" s="99"/>
      <c r="J7" s="91"/>
      <c r="K7" s="91"/>
      <c r="L7" s="91"/>
      <c r="M7" s="91"/>
      <c r="N7" s="91"/>
      <c r="O7" s="91"/>
      <c r="P7" s="91"/>
      <c r="Q7" s="92"/>
      <c r="R7" s="92"/>
    </row>
    <row r="8" spans="1:18" x14ac:dyDescent="0.2">
      <c r="A8" s="99"/>
      <c r="B8" s="100"/>
      <c r="C8" s="101"/>
      <c r="D8" s="92"/>
      <c r="E8" s="91"/>
      <c r="F8" s="91"/>
      <c r="G8" s="91"/>
      <c r="H8" s="91"/>
      <c r="I8" s="91"/>
      <c r="J8" s="91"/>
      <c r="K8" s="91"/>
      <c r="L8" s="91"/>
      <c r="M8" s="91"/>
      <c r="N8" s="91"/>
      <c r="O8" s="91"/>
      <c r="P8" s="91"/>
      <c r="Q8" s="92"/>
      <c r="R8" s="92"/>
    </row>
    <row r="9" spans="1:18" x14ac:dyDescent="0.2">
      <c r="A9" s="99"/>
      <c r="B9" s="100"/>
      <c r="C9" s="103" t="s">
        <v>3</v>
      </c>
      <c r="D9" s="104" t="s">
        <v>316</v>
      </c>
      <c r="E9" s="105"/>
      <c r="F9" s="105"/>
      <c r="G9" s="106"/>
      <c r="H9" s="105"/>
      <c r="I9" s="105"/>
      <c r="J9" s="105"/>
      <c r="K9" s="105"/>
      <c r="L9" s="91"/>
      <c r="M9" s="91"/>
      <c r="N9" s="91"/>
      <c r="O9" s="91"/>
      <c r="P9" s="91"/>
      <c r="Q9" s="92"/>
      <c r="R9" s="92"/>
    </row>
    <row r="10" spans="1:18" x14ac:dyDescent="0.2">
      <c r="A10" s="99"/>
      <c r="B10" s="100"/>
      <c r="C10" s="103"/>
      <c r="D10" s="277" t="s">
        <v>317</v>
      </c>
      <c r="E10" s="277"/>
      <c r="F10" s="277"/>
      <c r="G10" s="277"/>
      <c r="H10" s="277"/>
      <c r="I10" s="277"/>
      <c r="J10" s="277"/>
      <c r="K10" s="277"/>
      <c r="L10" s="91"/>
      <c r="M10" s="91"/>
      <c r="N10" s="91"/>
      <c r="O10" s="91"/>
      <c r="P10" s="91"/>
      <c r="Q10" s="92"/>
      <c r="R10" s="92"/>
    </row>
    <row r="11" spans="1:18" x14ac:dyDescent="0.2">
      <c r="A11" s="99"/>
      <c r="B11" s="100"/>
      <c r="C11" s="103"/>
      <c r="D11" s="278" t="s">
        <v>2001</v>
      </c>
      <c r="E11" s="277"/>
      <c r="F11" s="277"/>
      <c r="G11" s="277"/>
      <c r="H11" s="277"/>
      <c r="I11" s="277"/>
      <c r="J11" s="277"/>
      <c r="K11" s="277"/>
      <c r="L11" s="91"/>
      <c r="M11" s="91"/>
      <c r="N11" s="91"/>
      <c r="O11" s="91"/>
      <c r="P11" s="91"/>
      <c r="Q11" s="92"/>
      <c r="R11" s="92"/>
    </row>
    <row r="12" spans="1:18" x14ac:dyDescent="0.2">
      <c r="A12" s="99"/>
      <c r="B12" s="100"/>
      <c r="C12" s="101"/>
      <c r="D12" s="96"/>
      <c r="E12" s="107"/>
      <c r="F12" s="107"/>
      <c r="G12" s="108" t="s">
        <v>31</v>
      </c>
      <c r="H12" s="108"/>
      <c r="I12" s="108"/>
      <c r="J12" s="107"/>
      <c r="K12" s="107"/>
      <c r="L12" s="91"/>
      <c r="M12" s="91"/>
      <c r="N12" s="91"/>
      <c r="O12" s="91"/>
      <c r="P12" s="91"/>
      <c r="Q12" s="92"/>
      <c r="R12" s="92"/>
    </row>
    <row r="13" spans="1:18" x14ac:dyDescent="0.2">
      <c r="A13" s="109"/>
      <c r="B13" s="110"/>
      <c r="C13" s="101"/>
      <c r="D13" s="92"/>
      <c r="E13" s="91"/>
      <c r="F13" s="91"/>
      <c r="G13" s="91"/>
      <c r="H13" s="91"/>
      <c r="I13" s="91"/>
      <c r="J13" s="91"/>
      <c r="K13" s="91"/>
      <c r="L13" s="91"/>
      <c r="M13" s="91"/>
      <c r="N13" s="91"/>
      <c r="O13" s="91"/>
      <c r="P13" s="91"/>
      <c r="Q13" s="92"/>
      <c r="R13" s="92"/>
    </row>
    <row r="14" spans="1:18" x14ac:dyDescent="0.2">
      <c r="A14" s="99"/>
      <c r="B14" s="100"/>
      <c r="C14" s="101"/>
      <c r="D14" s="112" t="s">
        <v>2002</v>
      </c>
      <c r="E14" s="91"/>
      <c r="F14" s="91"/>
      <c r="G14" s="91"/>
      <c r="H14" s="112"/>
      <c r="I14" s="112"/>
      <c r="J14" s="112"/>
      <c r="K14" s="91"/>
      <c r="L14" s="91"/>
      <c r="M14" s="91"/>
      <c r="N14" s="91"/>
      <c r="O14" s="91"/>
      <c r="P14" s="91"/>
      <c r="Q14" s="91"/>
      <c r="R14" s="92"/>
    </row>
    <row r="15" spans="1:18" x14ac:dyDescent="0.2">
      <c r="A15" s="99"/>
      <c r="B15" s="100"/>
      <c r="C15" s="101"/>
      <c r="D15" s="112" t="s">
        <v>19</v>
      </c>
      <c r="E15" s="91"/>
      <c r="F15" s="91"/>
      <c r="G15" s="91"/>
      <c r="H15" s="112"/>
      <c r="I15" s="112"/>
      <c r="J15" s="279" t="s">
        <v>2003</v>
      </c>
      <c r="K15" s="220"/>
      <c r="L15" s="114" t="s">
        <v>30</v>
      </c>
      <c r="M15" s="91"/>
      <c r="N15" s="91"/>
      <c r="O15" s="91"/>
      <c r="P15" s="91"/>
      <c r="Q15" s="92"/>
      <c r="R15" s="92"/>
    </row>
    <row r="16" spans="1:18" x14ac:dyDescent="0.2">
      <c r="A16" s="99"/>
      <c r="B16" s="100"/>
      <c r="C16" s="101"/>
      <c r="D16" s="112" t="s">
        <v>39</v>
      </c>
      <c r="E16" s="91"/>
      <c r="F16" s="91"/>
      <c r="G16" s="91"/>
      <c r="H16" s="112"/>
      <c r="I16" s="112"/>
      <c r="J16" s="279" t="s">
        <v>2004</v>
      </c>
      <c r="K16" s="220"/>
      <c r="L16" s="114" t="s">
        <v>30</v>
      </c>
      <c r="M16" s="91"/>
      <c r="N16" s="91"/>
      <c r="O16" s="91"/>
      <c r="P16" s="91"/>
      <c r="Q16" s="92"/>
      <c r="R16" s="92"/>
    </row>
    <row r="17" spans="1:18" x14ac:dyDescent="0.2">
      <c r="A17" s="99"/>
      <c r="B17" s="100"/>
      <c r="C17" s="101"/>
      <c r="D17" s="112" t="s">
        <v>20</v>
      </c>
      <c r="E17" s="91"/>
      <c r="F17" s="91"/>
      <c r="G17" s="91"/>
      <c r="H17" s="112"/>
      <c r="I17" s="112"/>
      <c r="J17" s="279" t="s">
        <v>2005</v>
      </c>
      <c r="K17" s="220"/>
      <c r="L17" s="114" t="s">
        <v>30</v>
      </c>
      <c r="M17" s="91"/>
      <c r="N17" s="91"/>
      <c r="O17" s="91"/>
      <c r="P17" s="91"/>
      <c r="Q17" s="92"/>
      <c r="R17" s="92"/>
    </row>
    <row r="18" spans="1:18" x14ac:dyDescent="0.2">
      <c r="A18" s="99"/>
      <c r="B18" s="100"/>
      <c r="C18" s="101"/>
      <c r="D18" s="112" t="s">
        <v>1</v>
      </c>
      <c r="E18" s="91"/>
      <c r="F18" s="91"/>
      <c r="G18" s="91"/>
      <c r="H18" s="112"/>
      <c r="I18" s="112"/>
      <c r="J18" s="279" t="s">
        <v>2006</v>
      </c>
      <c r="K18" s="220"/>
      <c r="L18" s="114" t="s">
        <v>30</v>
      </c>
      <c r="M18" s="91"/>
      <c r="N18" s="91"/>
      <c r="O18" s="91"/>
      <c r="P18" s="91"/>
      <c r="Q18" s="92"/>
      <c r="R18" s="92"/>
    </row>
    <row r="19" spans="1:18" x14ac:dyDescent="0.2">
      <c r="A19" s="99"/>
      <c r="B19" s="100"/>
      <c r="C19" s="101"/>
      <c r="D19" s="112" t="s">
        <v>1361</v>
      </c>
      <c r="E19" s="91"/>
      <c r="F19" s="91"/>
      <c r="G19" s="91"/>
      <c r="H19" s="112"/>
      <c r="I19" s="112"/>
      <c r="J19" s="279" t="s">
        <v>2007</v>
      </c>
      <c r="K19" s="220"/>
      <c r="L19" s="114" t="s">
        <v>30</v>
      </c>
      <c r="M19" s="91"/>
      <c r="N19" s="91"/>
      <c r="O19" s="91"/>
      <c r="P19" s="91"/>
      <c r="Q19" s="92"/>
      <c r="R19" s="92"/>
    </row>
    <row r="20" spans="1:18" x14ac:dyDescent="0.2">
      <c r="A20" s="99"/>
      <c r="B20" s="100"/>
      <c r="C20" s="101"/>
      <c r="D20" s="112" t="s">
        <v>17</v>
      </c>
      <c r="E20" s="91"/>
      <c r="F20" s="91"/>
      <c r="G20" s="91"/>
      <c r="H20" s="112"/>
      <c r="I20" s="112"/>
      <c r="J20" s="279" t="s">
        <v>2008</v>
      </c>
      <c r="K20" s="220"/>
      <c r="L20" s="114" t="s">
        <v>18</v>
      </c>
      <c r="M20" s="91"/>
      <c r="N20" s="91"/>
      <c r="O20" s="91"/>
      <c r="P20" s="91"/>
      <c r="Q20" s="92"/>
      <c r="R20" s="92"/>
    </row>
    <row r="21" spans="1:18" x14ac:dyDescent="0.2">
      <c r="A21" s="99"/>
      <c r="B21" s="100"/>
      <c r="C21" s="101"/>
      <c r="D21" s="198" t="s">
        <v>2009</v>
      </c>
      <c r="E21" s="91"/>
      <c r="F21" s="91"/>
      <c r="G21" s="91"/>
      <c r="H21" s="91"/>
      <c r="I21" s="91"/>
      <c r="J21" s="91"/>
      <c r="K21" s="91"/>
      <c r="L21" s="114" t="s">
        <v>30</v>
      </c>
      <c r="M21" s="91"/>
      <c r="N21" s="91"/>
      <c r="O21" s="91"/>
      <c r="P21" s="91"/>
      <c r="Q21" s="92"/>
      <c r="R21" s="92"/>
    </row>
    <row r="22" spans="1:18" x14ac:dyDescent="0.2">
      <c r="A22" s="99"/>
      <c r="B22" s="100"/>
      <c r="C22" s="111"/>
      <c r="D22" s="272" t="s">
        <v>323</v>
      </c>
      <c r="E22" s="272"/>
      <c r="F22" s="272"/>
      <c r="G22" s="272"/>
      <c r="H22" s="272"/>
      <c r="I22" s="272"/>
      <c r="J22" s="272"/>
      <c r="K22" s="272"/>
      <c r="L22" s="91"/>
      <c r="M22" s="91"/>
      <c r="N22" s="91"/>
      <c r="O22" s="91"/>
      <c r="P22" s="91"/>
      <c r="Q22" s="92"/>
      <c r="R22" s="92"/>
    </row>
    <row r="23" spans="1:18" x14ac:dyDescent="0.2">
      <c r="A23" s="99"/>
      <c r="B23" s="100"/>
      <c r="C23" s="111"/>
      <c r="D23" s="101"/>
      <c r="E23" s="99"/>
      <c r="F23" s="91"/>
      <c r="G23" s="91"/>
      <c r="H23" s="91"/>
      <c r="I23" s="91"/>
      <c r="J23" s="91"/>
      <c r="K23" s="91"/>
      <c r="L23" s="91"/>
      <c r="M23" s="91"/>
      <c r="N23" s="91"/>
      <c r="O23" s="91"/>
      <c r="P23" s="91"/>
      <c r="Q23" s="92"/>
      <c r="R23" s="92"/>
    </row>
    <row r="24" spans="1:18" x14ac:dyDescent="0.2">
      <c r="A24" s="270" t="s">
        <v>4</v>
      </c>
      <c r="B24" s="273" t="s">
        <v>87</v>
      </c>
      <c r="C24" s="270" t="s">
        <v>83</v>
      </c>
      <c r="D24" s="270" t="s">
        <v>82</v>
      </c>
      <c r="E24" s="270" t="s">
        <v>81</v>
      </c>
      <c r="F24" s="270" t="s">
        <v>29</v>
      </c>
      <c r="G24" s="271"/>
      <c r="H24" s="271"/>
      <c r="I24" s="271"/>
      <c r="J24" s="270" t="s">
        <v>28</v>
      </c>
      <c r="K24" s="289"/>
      <c r="L24" s="289"/>
      <c r="M24" s="289"/>
      <c r="N24" s="289"/>
      <c r="O24" s="270" t="s">
        <v>80</v>
      </c>
      <c r="P24" s="270" t="s">
        <v>79</v>
      </c>
      <c r="Q24" s="290" t="s">
        <v>1364</v>
      </c>
      <c r="R24" s="92"/>
    </row>
    <row r="25" spans="1:18" x14ac:dyDescent="0.2">
      <c r="A25" s="271"/>
      <c r="B25" s="274"/>
      <c r="C25" s="275"/>
      <c r="D25" s="270"/>
      <c r="E25" s="270"/>
      <c r="F25" s="270" t="s">
        <v>5</v>
      </c>
      <c r="G25" s="270" t="s">
        <v>78</v>
      </c>
      <c r="H25" s="271"/>
      <c r="I25" s="271"/>
      <c r="J25" s="270" t="s">
        <v>1365</v>
      </c>
      <c r="K25" s="270" t="s">
        <v>5</v>
      </c>
      <c r="L25" s="270" t="s">
        <v>78</v>
      </c>
      <c r="M25" s="271"/>
      <c r="N25" s="271"/>
      <c r="O25" s="270"/>
      <c r="P25" s="270"/>
      <c r="Q25" s="290"/>
      <c r="R25" s="92"/>
    </row>
    <row r="26" spans="1:18" x14ac:dyDescent="0.2">
      <c r="A26" s="271"/>
      <c r="B26" s="274"/>
      <c r="C26" s="275"/>
      <c r="D26" s="270"/>
      <c r="E26" s="270"/>
      <c r="F26" s="271"/>
      <c r="G26" s="121" t="s">
        <v>77</v>
      </c>
      <c r="H26" s="121" t="s">
        <v>76</v>
      </c>
      <c r="I26" s="121" t="s">
        <v>75</v>
      </c>
      <c r="J26" s="275"/>
      <c r="K26" s="271"/>
      <c r="L26" s="121" t="s">
        <v>77</v>
      </c>
      <c r="M26" s="121" t="s">
        <v>76</v>
      </c>
      <c r="N26" s="121" t="s">
        <v>75</v>
      </c>
      <c r="O26" s="270"/>
      <c r="P26" s="270"/>
      <c r="Q26" s="290"/>
      <c r="R26" s="92"/>
    </row>
    <row r="27" spans="1:18" x14ac:dyDescent="0.2">
      <c r="A27" s="122">
        <v>1</v>
      </c>
      <c r="B27" s="123">
        <v>2</v>
      </c>
      <c r="C27" s="121">
        <v>3</v>
      </c>
      <c r="D27" s="121">
        <v>4</v>
      </c>
      <c r="E27" s="127">
        <v>5</v>
      </c>
      <c r="F27" s="124">
        <v>6</v>
      </c>
      <c r="G27" s="124">
        <v>7</v>
      </c>
      <c r="H27" s="124">
        <v>8</v>
      </c>
      <c r="I27" s="124">
        <v>9</v>
      </c>
      <c r="J27" s="124">
        <v>10</v>
      </c>
      <c r="K27" s="124">
        <v>11</v>
      </c>
      <c r="L27" s="124">
        <v>12</v>
      </c>
      <c r="M27" s="124">
        <v>13</v>
      </c>
      <c r="N27" s="124">
        <v>14</v>
      </c>
      <c r="O27" s="124">
        <v>15</v>
      </c>
      <c r="P27" s="124">
        <v>16</v>
      </c>
      <c r="Q27" s="124">
        <v>17</v>
      </c>
      <c r="R27" s="92"/>
    </row>
    <row r="28" spans="1:18" x14ac:dyDescent="0.2">
      <c r="A28" s="266" t="s">
        <v>2010</v>
      </c>
      <c r="B28" s="218"/>
      <c r="C28" s="218"/>
      <c r="D28" s="218"/>
      <c r="E28" s="218"/>
      <c r="F28" s="218"/>
      <c r="G28" s="218"/>
      <c r="H28" s="218"/>
      <c r="I28" s="218"/>
      <c r="J28" s="218"/>
      <c r="K28" s="218"/>
      <c r="L28" s="218"/>
      <c r="M28" s="218"/>
      <c r="N28" s="218"/>
      <c r="O28" s="218"/>
      <c r="P28" s="218"/>
      <c r="Q28" s="218"/>
      <c r="R28" s="92"/>
    </row>
    <row r="29" spans="1:18" ht="87" x14ac:dyDescent="0.2">
      <c r="A29" s="122">
        <v>1</v>
      </c>
      <c r="B29" s="125" t="s">
        <v>2011</v>
      </c>
      <c r="C29" s="139" t="s">
        <v>2012</v>
      </c>
      <c r="D29" s="127" t="s">
        <v>73</v>
      </c>
      <c r="E29" s="131">
        <v>3</v>
      </c>
      <c r="F29" s="129">
        <v>8.5</v>
      </c>
      <c r="G29" s="129">
        <v>8.35</v>
      </c>
      <c r="H29" s="129">
        <v>0.15</v>
      </c>
      <c r="I29" s="130"/>
      <c r="J29" s="130"/>
      <c r="K29" s="130">
        <v>26</v>
      </c>
      <c r="L29" s="130">
        <v>26</v>
      </c>
      <c r="M29" s="130"/>
      <c r="N29" s="130"/>
      <c r="O29" s="130">
        <v>0.54900000000000004</v>
      </c>
      <c r="P29" s="130">
        <v>1.65</v>
      </c>
      <c r="Q29" s="130"/>
      <c r="R29" s="92"/>
    </row>
    <row r="30" spans="1:18" x14ac:dyDescent="0.2">
      <c r="A30" s="264" t="s">
        <v>41</v>
      </c>
      <c r="B30" s="218"/>
      <c r="C30" s="218"/>
      <c r="D30" s="218"/>
      <c r="E30" s="218"/>
      <c r="F30" s="218"/>
      <c r="G30" s="218"/>
      <c r="H30" s="218"/>
      <c r="I30" s="218"/>
      <c r="J30" s="218"/>
      <c r="K30" s="129">
        <v>26</v>
      </c>
      <c r="L30" s="129">
        <v>26</v>
      </c>
      <c r="M30" s="130"/>
      <c r="N30" s="130"/>
      <c r="O30" s="130"/>
      <c r="P30" s="129">
        <v>1.65</v>
      </c>
      <c r="Q30" s="130"/>
      <c r="R30" s="92"/>
    </row>
    <row r="31" spans="1:18" x14ac:dyDescent="0.2">
      <c r="A31" s="264" t="s">
        <v>2013</v>
      </c>
      <c r="B31" s="218"/>
      <c r="C31" s="218"/>
      <c r="D31" s="218"/>
      <c r="E31" s="218"/>
      <c r="F31" s="218"/>
      <c r="G31" s="218"/>
      <c r="H31" s="218"/>
      <c r="I31" s="218"/>
      <c r="J31" s="218"/>
      <c r="K31" s="129">
        <v>27</v>
      </c>
      <c r="L31" s="129">
        <v>27</v>
      </c>
      <c r="M31" s="130"/>
      <c r="N31" s="130"/>
      <c r="O31" s="130"/>
      <c r="P31" s="129">
        <v>1.65</v>
      </c>
      <c r="Q31" s="130"/>
      <c r="R31" s="92"/>
    </row>
    <row r="32" spans="1:18" x14ac:dyDescent="0.2">
      <c r="A32" s="264" t="s">
        <v>7</v>
      </c>
      <c r="B32" s="218"/>
      <c r="C32" s="218"/>
      <c r="D32" s="218"/>
      <c r="E32" s="218"/>
      <c r="F32" s="218"/>
      <c r="G32" s="218"/>
      <c r="H32" s="218"/>
      <c r="I32" s="218"/>
      <c r="J32" s="218"/>
      <c r="K32" s="129">
        <v>26</v>
      </c>
      <c r="L32" s="130"/>
      <c r="M32" s="130"/>
      <c r="N32" s="130"/>
      <c r="O32" s="130"/>
      <c r="P32" s="130"/>
      <c r="Q32" s="130"/>
      <c r="R32" s="92"/>
    </row>
    <row r="33" spans="1:18" x14ac:dyDescent="0.2">
      <c r="A33" s="264" t="s">
        <v>8</v>
      </c>
      <c r="B33" s="218"/>
      <c r="C33" s="218"/>
      <c r="D33" s="218"/>
      <c r="E33" s="218"/>
      <c r="F33" s="218"/>
      <c r="G33" s="218"/>
      <c r="H33" s="218"/>
      <c r="I33" s="218"/>
      <c r="J33" s="218"/>
      <c r="K33" s="129">
        <v>18</v>
      </c>
      <c r="L33" s="130"/>
      <c r="M33" s="130"/>
      <c r="N33" s="130"/>
      <c r="O33" s="130"/>
      <c r="P33" s="130"/>
      <c r="Q33" s="130"/>
      <c r="R33" s="92"/>
    </row>
    <row r="34" spans="1:18" x14ac:dyDescent="0.2">
      <c r="A34" s="265" t="s">
        <v>2014</v>
      </c>
      <c r="B34" s="218"/>
      <c r="C34" s="218"/>
      <c r="D34" s="218"/>
      <c r="E34" s="218"/>
      <c r="F34" s="218"/>
      <c r="G34" s="218"/>
      <c r="H34" s="218"/>
      <c r="I34" s="218"/>
      <c r="J34" s="218"/>
      <c r="K34" s="132">
        <v>71</v>
      </c>
      <c r="L34" s="130"/>
      <c r="M34" s="130"/>
      <c r="N34" s="130"/>
      <c r="O34" s="130"/>
      <c r="P34" s="132">
        <v>1.65</v>
      </c>
      <c r="Q34" s="130"/>
      <c r="R34" s="92"/>
    </row>
    <row r="35" spans="1:18" x14ac:dyDescent="0.2">
      <c r="A35" s="266" t="s">
        <v>2015</v>
      </c>
      <c r="B35" s="218"/>
      <c r="C35" s="218"/>
      <c r="D35" s="218"/>
      <c r="E35" s="218"/>
      <c r="F35" s="218"/>
      <c r="G35" s="218"/>
      <c r="H35" s="218"/>
      <c r="I35" s="218"/>
      <c r="J35" s="218"/>
      <c r="K35" s="218"/>
      <c r="L35" s="218"/>
      <c r="M35" s="218"/>
      <c r="N35" s="218"/>
      <c r="O35" s="218"/>
      <c r="P35" s="218"/>
      <c r="Q35" s="218"/>
      <c r="R35" s="92"/>
    </row>
    <row r="36" spans="1:18" x14ac:dyDescent="0.2">
      <c r="A36" s="264" t="s">
        <v>2016</v>
      </c>
      <c r="B36" s="218"/>
      <c r="C36" s="218"/>
      <c r="D36" s="218"/>
      <c r="E36" s="218"/>
      <c r="F36" s="218"/>
      <c r="G36" s="218"/>
      <c r="H36" s="218"/>
      <c r="I36" s="218"/>
      <c r="J36" s="218"/>
      <c r="K36" s="218"/>
      <c r="L36" s="218"/>
      <c r="M36" s="218"/>
      <c r="N36" s="218"/>
      <c r="O36" s="218"/>
      <c r="P36" s="218"/>
      <c r="Q36" s="218"/>
      <c r="R36" s="92"/>
    </row>
    <row r="37" spans="1:18" ht="92.25" x14ac:dyDescent="0.2">
      <c r="A37" s="122">
        <v>2</v>
      </c>
      <c r="B37" s="125" t="s">
        <v>2017</v>
      </c>
      <c r="C37" s="139" t="s">
        <v>2018</v>
      </c>
      <c r="D37" s="127" t="s">
        <v>2019</v>
      </c>
      <c r="E37" s="128" t="s">
        <v>2020</v>
      </c>
      <c r="F37" s="129">
        <v>6718.57</v>
      </c>
      <c r="G37" s="129">
        <v>2062.9899999999998</v>
      </c>
      <c r="H37" s="129">
        <v>4251.18</v>
      </c>
      <c r="I37" s="129">
        <v>428.68</v>
      </c>
      <c r="J37" s="130"/>
      <c r="K37" s="130">
        <v>5375</v>
      </c>
      <c r="L37" s="130">
        <v>1650</v>
      </c>
      <c r="M37" s="130">
        <v>3401</v>
      </c>
      <c r="N37" s="130">
        <v>343</v>
      </c>
      <c r="O37" s="130">
        <v>152.25</v>
      </c>
      <c r="P37" s="130">
        <v>121.8</v>
      </c>
      <c r="Q37" s="130"/>
      <c r="R37" s="92"/>
    </row>
    <row r="38" spans="1:18" ht="36" x14ac:dyDescent="0.2">
      <c r="A38" s="122">
        <v>3</v>
      </c>
      <c r="B38" s="125" t="s">
        <v>2021</v>
      </c>
      <c r="C38" s="139" t="s">
        <v>2022</v>
      </c>
      <c r="D38" s="127" t="s">
        <v>72</v>
      </c>
      <c r="E38" s="131">
        <v>40</v>
      </c>
      <c r="F38" s="129" t="s">
        <v>2023</v>
      </c>
      <c r="G38" s="130"/>
      <c r="H38" s="130"/>
      <c r="I38" s="130"/>
      <c r="J38" s="130"/>
      <c r="K38" s="130">
        <v>4596</v>
      </c>
      <c r="L38" s="130"/>
      <c r="M38" s="130"/>
      <c r="N38" s="130"/>
      <c r="O38" s="130"/>
      <c r="P38" s="130"/>
      <c r="Q38" s="130"/>
      <c r="R38" s="92"/>
    </row>
    <row r="39" spans="1:18" ht="36" x14ac:dyDescent="0.2">
      <c r="A39" s="122">
        <v>4</v>
      </c>
      <c r="B39" s="125" t="s">
        <v>2021</v>
      </c>
      <c r="C39" s="139" t="s">
        <v>2024</v>
      </c>
      <c r="D39" s="127" t="s">
        <v>72</v>
      </c>
      <c r="E39" s="131">
        <v>40</v>
      </c>
      <c r="F39" s="129" t="s">
        <v>2025</v>
      </c>
      <c r="G39" s="130"/>
      <c r="H39" s="130"/>
      <c r="I39" s="130"/>
      <c r="J39" s="130"/>
      <c r="K39" s="130">
        <v>2312</v>
      </c>
      <c r="L39" s="130"/>
      <c r="M39" s="130"/>
      <c r="N39" s="130"/>
      <c r="O39" s="130"/>
      <c r="P39" s="130"/>
      <c r="Q39" s="130"/>
      <c r="R39" s="92"/>
    </row>
    <row r="40" spans="1:18" ht="36" x14ac:dyDescent="0.2">
      <c r="A40" s="122">
        <v>5</v>
      </c>
      <c r="B40" s="125" t="s">
        <v>2021</v>
      </c>
      <c r="C40" s="139" t="s">
        <v>2026</v>
      </c>
      <c r="D40" s="127" t="s">
        <v>72</v>
      </c>
      <c r="E40" s="131">
        <v>1</v>
      </c>
      <c r="F40" s="129" t="s">
        <v>2027</v>
      </c>
      <c r="G40" s="130"/>
      <c r="H40" s="130"/>
      <c r="I40" s="130"/>
      <c r="J40" s="130"/>
      <c r="K40" s="130">
        <v>304</v>
      </c>
      <c r="L40" s="130"/>
      <c r="M40" s="130"/>
      <c r="N40" s="130"/>
      <c r="O40" s="130"/>
      <c r="P40" s="130"/>
      <c r="Q40" s="130"/>
      <c r="R40" s="92"/>
    </row>
    <row r="41" spans="1:18" ht="36" x14ac:dyDescent="0.2">
      <c r="A41" s="122">
        <v>6</v>
      </c>
      <c r="B41" s="125" t="s">
        <v>2021</v>
      </c>
      <c r="C41" s="139" t="s">
        <v>2028</v>
      </c>
      <c r="D41" s="127" t="s">
        <v>72</v>
      </c>
      <c r="E41" s="131">
        <v>1</v>
      </c>
      <c r="F41" s="129" t="s">
        <v>2029</v>
      </c>
      <c r="G41" s="130"/>
      <c r="H41" s="130"/>
      <c r="I41" s="130"/>
      <c r="J41" s="130"/>
      <c r="K41" s="130">
        <v>112</v>
      </c>
      <c r="L41" s="130"/>
      <c r="M41" s="130"/>
      <c r="N41" s="130"/>
      <c r="O41" s="130"/>
      <c r="P41" s="130"/>
      <c r="Q41" s="130"/>
      <c r="R41" s="92"/>
    </row>
    <row r="42" spans="1:18" ht="36" x14ac:dyDescent="0.2">
      <c r="A42" s="122">
        <v>7</v>
      </c>
      <c r="B42" s="125" t="s">
        <v>2021</v>
      </c>
      <c r="C42" s="139" t="s">
        <v>2030</v>
      </c>
      <c r="D42" s="127" t="s">
        <v>72</v>
      </c>
      <c r="E42" s="131">
        <v>8</v>
      </c>
      <c r="F42" s="129" t="s">
        <v>2031</v>
      </c>
      <c r="G42" s="130"/>
      <c r="H42" s="130"/>
      <c r="I42" s="130"/>
      <c r="J42" s="130"/>
      <c r="K42" s="130">
        <v>1151</v>
      </c>
      <c r="L42" s="130"/>
      <c r="M42" s="130"/>
      <c r="N42" s="130"/>
      <c r="O42" s="130"/>
      <c r="P42" s="130"/>
      <c r="Q42" s="130"/>
      <c r="R42" s="92"/>
    </row>
    <row r="43" spans="1:18" ht="36" x14ac:dyDescent="0.2">
      <c r="A43" s="122">
        <v>8</v>
      </c>
      <c r="B43" s="125" t="s">
        <v>2021</v>
      </c>
      <c r="C43" s="139" t="s">
        <v>2032</v>
      </c>
      <c r="D43" s="127" t="s">
        <v>72</v>
      </c>
      <c r="E43" s="131">
        <v>8</v>
      </c>
      <c r="F43" s="129" t="s">
        <v>2033</v>
      </c>
      <c r="G43" s="130"/>
      <c r="H43" s="130"/>
      <c r="I43" s="130"/>
      <c r="J43" s="130"/>
      <c r="K43" s="130">
        <v>691</v>
      </c>
      <c r="L43" s="130"/>
      <c r="M43" s="130"/>
      <c r="N43" s="130"/>
      <c r="O43" s="130"/>
      <c r="P43" s="130"/>
      <c r="Q43" s="130"/>
      <c r="R43" s="92"/>
    </row>
    <row r="44" spans="1:18" ht="36" x14ac:dyDescent="0.2">
      <c r="A44" s="122">
        <v>9</v>
      </c>
      <c r="B44" s="125" t="s">
        <v>2034</v>
      </c>
      <c r="C44" s="139" t="s">
        <v>2035</v>
      </c>
      <c r="D44" s="127" t="s">
        <v>72</v>
      </c>
      <c r="E44" s="131">
        <v>80</v>
      </c>
      <c r="F44" s="129" t="s">
        <v>2036</v>
      </c>
      <c r="G44" s="130"/>
      <c r="H44" s="130"/>
      <c r="I44" s="130"/>
      <c r="J44" s="130"/>
      <c r="K44" s="130">
        <v>673</v>
      </c>
      <c r="L44" s="130"/>
      <c r="M44" s="130"/>
      <c r="N44" s="130"/>
      <c r="O44" s="130"/>
      <c r="P44" s="130"/>
      <c r="Q44" s="130"/>
      <c r="R44" s="92"/>
    </row>
    <row r="45" spans="1:18" ht="36" x14ac:dyDescent="0.2">
      <c r="A45" s="122">
        <v>10</v>
      </c>
      <c r="B45" s="125" t="s">
        <v>2034</v>
      </c>
      <c r="C45" s="139" t="s">
        <v>2037</v>
      </c>
      <c r="D45" s="127" t="s">
        <v>72</v>
      </c>
      <c r="E45" s="131">
        <v>79</v>
      </c>
      <c r="F45" s="129" t="s">
        <v>2038</v>
      </c>
      <c r="G45" s="130"/>
      <c r="H45" s="130"/>
      <c r="I45" s="130"/>
      <c r="J45" s="130"/>
      <c r="K45" s="130">
        <v>5108</v>
      </c>
      <c r="L45" s="130"/>
      <c r="M45" s="130"/>
      <c r="N45" s="130"/>
      <c r="O45" s="130"/>
      <c r="P45" s="130"/>
      <c r="Q45" s="130"/>
      <c r="R45" s="92"/>
    </row>
    <row r="46" spans="1:18" ht="48" x14ac:dyDescent="0.2">
      <c r="A46" s="122">
        <v>11</v>
      </c>
      <c r="B46" s="125" t="s">
        <v>2021</v>
      </c>
      <c r="C46" s="139" t="s">
        <v>2039</v>
      </c>
      <c r="D46" s="127" t="s">
        <v>72</v>
      </c>
      <c r="E46" s="131">
        <v>6</v>
      </c>
      <c r="F46" s="129" t="s">
        <v>2040</v>
      </c>
      <c r="G46" s="130"/>
      <c r="H46" s="130"/>
      <c r="I46" s="130"/>
      <c r="J46" s="130"/>
      <c r="K46" s="130">
        <v>406</v>
      </c>
      <c r="L46" s="130"/>
      <c r="M46" s="130"/>
      <c r="N46" s="130"/>
      <c r="O46" s="130"/>
      <c r="P46" s="130"/>
      <c r="Q46" s="130"/>
      <c r="R46" s="92"/>
    </row>
    <row r="47" spans="1:18" ht="36" x14ac:dyDescent="0.2">
      <c r="A47" s="122">
        <v>12</v>
      </c>
      <c r="B47" s="125" t="s">
        <v>2021</v>
      </c>
      <c r="C47" s="139" t="s">
        <v>2041</v>
      </c>
      <c r="D47" s="127" t="s">
        <v>72</v>
      </c>
      <c r="E47" s="131">
        <v>172</v>
      </c>
      <c r="F47" s="129" t="s">
        <v>2042</v>
      </c>
      <c r="G47" s="130"/>
      <c r="H47" s="130"/>
      <c r="I47" s="130"/>
      <c r="J47" s="130"/>
      <c r="K47" s="130">
        <v>2014</v>
      </c>
      <c r="L47" s="130"/>
      <c r="M47" s="130"/>
      <c r="N47" s="130"/>
      <c r="O47" s="130"/>
      <c r="P47" s="130"/>
      <c r="Q47" s="130"/>
      <c r="R47" s="92"/>
    </row>
    <row r="48" spans="1:18" ht="36" x14ac:dyDescent="0.2">
      <c r="A48" s="122">
        <v>13</v>
      </c>
      <c r="B48" s="125" t="s">
        <v>2021</v>
      </c>
      <c r="C48" s="139" t="s">
        <v>2043</v>
      </c>
      <c r="D48" s="127" t="s">
        <v>72</v>
      </c>
      <c r="E48" s="131">
        <v>230</v>
      </c>
      <c r="F48" s="129" t="s">
        <v>2044</v>
      </c>
      <c r="G48" s="130"/>
      <c r="H48" s="130"/>
      <c r="I48" s="130"/>
      <c r="J48" s="130"/>
      <c r="K48" s="130">
        <v>87</v>
      </c>
      <c r="L48" s="130"/>
      <c r="M48" s="130"/>
      <c r="N48" s="130"/>
      <c r="O48" s="130"/>
      <c r="P48" s="130"/>
      <c r="Q48" s="130"/>
      <c r="R48" s="92"/>
    </row>
    <row r="49" spans="1:18" ht="36" x14ac:dyDescent="0.2">
      <c r="A49" s="122">
        <v>14</v>
      </c>
      <c r="B49" s="125" t="s">
        <v>2021</v>
      </c>
      <c r="C49" s="139" t="s">
        <v>2045</v>
      </c>
      <c r="D49" s="127" t="s">
        <v>72</v>
      </c>
      <c r="E49" s="131">
        <v>230</v>
      </c>
      <c r="F49" s="129" t="s">
        <v>2046</v>
      </c>
      <c r="G49" s="130"/>
      <c r="H49" s="130"/>
      <c r="I49" s="130"/>
      <c r="J49" s="130"/>
      <c r="K49" s="130">
        <v>39</v>
      </c>
      <c r="L49" s="130"/>
      <c r="M49" s="130"/>
      <c r="N49" s="130"/>
      <c r="O49" s="130"/>
      <c r="P49" s="130"/>
      <c r="Q49" s="130"/>
      <c r="R49" s="92"/>
    </row>
    <row r="50" spans="1:18" ht="36" x14ac:dyDescent="0.2">
      <c r="A50" s="122">
        <v>15</v>
      </c>
      <c r="B50" s="125" t="s">
        <v>2034</v>
      </c>
      <c r="C50" s="139" t="s">
        <v>2047</v>
      </c>
      <c r="D50" s="127" t="s">
        <v>72</v>
      </c>
      <c r="E50" s="131">
        <v>230</v>
      </c>
      <c r="F50" s="129" t="s">
        <v>2048</v>
      </c>
      <c r="G50" s="130"/>
      <c r="H50" s="130"/>
      <c r="I50" s="130"/>
      <c r="J50" s="130"/>
      <c r="K50" s="130">
        <v>51</v>
      </c>
      <c r="L50" s="130"/>
      <c r="M50" s="130"/>
      <c r="N50" s="130"/>
      <c r="O50" s="130"/>
      <c r="P50" s="130"/>
      <c r="Q50" s="130"/>
      <c r="R50" s="92"/>
    </row>
    <row r="51" spans="1:18" ht="36" x14ac:dyDescent="0.2">
      <c r="A51" s="122">
        <v>16</v>
      </c>
      <c r="B51" s="125" t="s">
        <v>2021</v>
      </c>
      <c r="C51" s="139" t="s">
        <v>2049</v>
      </c>
      <c r="D51" s="127" t="s">
        <v>72</v>
      </c>
      <c r="E51" s="131">
        <v>15</v>
      </c>
      <c r="F51" s="129" t="s">
        <v>2050</v>
      </c>
      <c r="G51" s="130"/>
      <c r="H51" s="130"/>
      <c r="I51" s="130"/>
      <c r="J51" s="130"/>
      <c r="K51" s="130">
        <v>80</v>
      </c>
      <c r="L51" s="130"/>
      <c r="M51" s="130"/>
      <c r="N51" s="130"/>
      <c r="O51" s="130"/>
      <c r="P51" s="130"/>
      <c r="Q51" s="130"/>
      <c r="R51" s="92"/>
    </row>
    <row r="52" spans="1:18" ht="36" x14ac:dyDescent="0.2">
      <c r="A52" s="122">
        <v>17</v>
      </c>
      <c r="B52" s="125" t="s">
        <v>2051</v>
      </c>
      <c r="C52" s="139" t="s">
        <v>2052</v>
      </c>
      <c r="D52" s="127" t="s">
        <v>72</v>
      </c>
      <c r="E52" s="131">
        <v>5</v>
      </c>
      <c r="F52" s="129" t="s">
        <v>2053</v>
      </c>
      <c r="G52" s="130"/>
      <c r="H52" s="130"/>
      <c r="I52" s="130"/>
      <c r="J52" s="130"/>
      <c r="K52" s="130">
        <v>4</v>
      </c>
      <c r="L52" s="130"/>
      <c r="M52" s="130"/>
      <c r="N52" s="130"/>
      <c r="O52" s="130"/>
      <c r="P52" s="130"/>
      <c r="Q52" s="130"/>
      <c r="R52" s="92"/>
    </row>
    <row r="53" spans="1:18" ht="63" x14ac:dyDescent="0.2">
      <c r="A53" s="122">
        <v>18</v>
      </c>
      <c r="B53" s="125" t="s">
        <v>2054</v>
      </c>
      <c r="C53" s="139" t="s">
        <v>2055</v>
      </c>
      <c r="D53" s="127" t="s">
        <v>107</v>
      </c>
      <c r="E53" s="128" t="s">
        <v>2056</v>
      </c>
      <c r="F53" s="129">
        <v>286.45</v>
      </c>
      <c r="G53" s="129">
        <v>71.099999999999994</v>
      </c>
      <c r="H53" s="129">
        <v>116.1</v>
      </c>
      <c r="I53" s="129">
        <v>27.75</v>
      </c>
      <c r="J53" s="130"/>
      <c r="K53" s="130">
        <v>229</v>
      </c>
      <c r="L53" s="130">
        <v>57</v>
      </c>
      <c r="M53" s="130">
        <v>93</v>
      </c>
      <c r="N53" s="130">
        <v>22</v>
      </c>
      <c r="O53" s="130">
        <v>5.3654999999999999</v>
      </c>
      <c r="P53" s="130">
        <v>4.29</v>
      </c>
      <c r="Q53" s="130"/>
      <c r="R53" s="92"/>
    </row>
    <row r="54" spans="1:18" ht="87" x14ac:dyDescent="0.2">
      <c r="A54" s="122">
        <v>19</v>
      </c>
      <c r="B54" s="125" t="s">
        <v>289</v>
      </c>
      <c r="C54" s="139" t="s">
        <v>2057</v>
      </c>
      <c r="D54" s="127" t="s">
        <v>107</v>
      </c>
      <c r="E54" s="128" t="s">
        <v>510</v>
      </c>
      <c r="F54" s="129">
        <v>4067.05</v>
      </c>
      <c r="G54" s="129">
        <v>717.89</v>
      </c>
      <c r="H54" s="129">
        <v>957.86</v>
      </c>
      <c r="I54" s="129">
        <v>390.47</v>
      </c>
      <c r="J54" s="130"/>
      <c r="K54" s="130">
        <v>447</v>
      </c>
      <c r="L54" s="130">
        <v>79</v>
      </c>
      <c r="M54" s="130">
        <v>105</v>
      </c>
      <c r="N54" s="130">
        <v>43</v>
      </c>
      <c r="O54" s="130">
        <v>54.18</v>
      </c>
      <c r="P54" s="130">
        <v>5.96</v>
      </c>
      <c r="Q54" s="130"/>
      <c r="R54" s="92"/>
    </row>
    <row r="55" spans="1:18" ht="82.5" x14ac:dyDescent="0.2">
      <c r="A55" s="122">
        <v>20</v>
      </c>
      <c r="B55" s="125" t="s">
        <v>2058</v>
      </c>
      <c r="C55" s="139" t="s">
        <v>2059</v>
      </c>
      <c r="D55" s="127" t="s">
        <v>74</v>
      </c>
      <c r="E55" s="128" t="s">
        <v>143</v>
      </c>
      <c r="F55" s="129">
        <v>3032.4</v>
      </c>
      <c r="G55" s="129">
        <v>243.3</v>
      </c>
      <c r="H55" s="129">
        <v>2581.44</v>
      </c>
      <c r="I55" s="129">
        <v>295.76</v>
      </c>
      <c r="J55" s="130"/>
      <c r="K55" s="130">
        <v>303</v>
      </c>
      <c r="L55" s="130">
        <v>24</v>
      </c>
      <c r="M55" s="130">
        <v>258</v>
      </c>
      <c r="N55" s="130">
        <v>30</v>
      </c>
      <c r="O55" s="130">
        <v>17.954999999999998</v>
      </c>
      <c r="P55" s="130">
        <v>1.8</v>
      </c>
      <c r="Q55" s="130"/>
      <c r="R55" s="92"/>
    </row>
    <row r="56" spans="1:18" ht="36" x14ac:dyDescent="0.2">
      <c r="A56" s="122">
        <v>21</v>
      </c>
      <c r="B56" s="125" t="s">
        <v>2051</v>
      </c>
      <c r="C56" s="139" t="s">
        <v>2060</v>
      </c>
      <c r="D56" s="127" t="s">
        <v>72</v>
      </c>
      <c r="E56" s="131">
        <v>20</v>
      </c>
      <c r="F56" s="129" t="s">
        <v>2061</v>
      </c>
      <c r="G56" s="130"/>
      <c r="H56" s="130"/>
      <c r="I56" s="130"/>
      <c r="J56" s="130"/>
      <c r="K56" s="130">
        <v>4</v>
      </c>
      <c r="L56" s="130"/>
      <c r="M56" s="130"/>
      <c r="N56" s="130"/>
      <c r="O56" s="130"/>
      <c r="P56" s="130"/>
      <c r="Q56" s="130"/>
      <c r="R56" s="92"/>
    </row>
    <row r="57" spans="1:18" ht="36" x14ac:dyDescent="0.2">
      <c r="A57" s="122">
        <v>22</v>
      </c>
      <c r="B57" s="125" t="s">
        <v>2062</v>
      </c>
      <c r="C57" s="139" t="s">
        <v>2063</v>
      </c>
      <c r="D57" s="127" t="s">
        <v>72</v>
      </c>
      <c r="E57" s="131">
        <v>1</v>
      </c>
      <c r="F57" s="129" t="s">
        <v>2064</v>
      </c>
      <c r="G57" s="130"/>
      <c r="H57" s="130"/>
      <c r="I57" s="130"/>
      <c r="J57" s="130"/>
      <c r="K57" s="130">
        <v>26</v>
      </c>
      <c r="L57" s="130"/>
      <c r="M57" s="130"/>
      <c r="N57" s="130"/>
      <c r="O57" s="130"/>
      <c r="P57" s="130"/>
      <c r="Q57" s="130"/>
      <c r="R57" s="92"/>
    </row>
    <row r="58" spans="1:18" ht="36" x14ac:dyDescent="0.2">
      <c r="A58" s="122">
        <v>23</v>
      </c>
      <c r="B58" s="125" t="s">
        <v>2065</v>
      </c>
      <c r="C58" s="139" t="s">
        <v>2066</v>
      </c>
      <c r="D58" s="127" t="s">
        <v>72</v>
      </c>
      <c r="E58" s="131">
        <v>2</v>
      </c>
      <c r="F58" s="129" t="s">
        <v>2067</v>
      </c>
      <c r="G58" s="130"/>
      <c r="H58" s="130"/>
      <c r="I58" s="130"/>
      <c r="J58" s="130"/>
      <c r="K58" s="130">
        <v>33</v>
      </c>
      <c r="L58" s="130"/>
      <c r="M58" s="130"/>
      <c r="N58" s="130"/>
      <c r="O58" s="130"/>
      <c r="P58" s="130"/>
      <c r="Q58" s="130"/>
      <c r="R58" s="92"/>
    </row>
    <row r="59" spans="1:18" ht="36" x14ac:dyDescent="0.2">
      <c r="A59" s="122">
        <v>24</v>
      </c>
      <c r="B59" s="125" t="s">
        <v>2068</v>
      </c>
      <c r="C59" s="139" t="s">
        <v>2069</v>
      </c>
      <c r="D59" s="127" t="s">
        <v>72</v>
      </c>
      <c r="E59" s="131">
        <v>2</v>
      </c>
      <c r="F59" s="129" t="s">
        <v>2070</v>
      </c>
      <c r="G59" s="130"/>
      <c r="H59" s="130"/>
      <c r="I59" s="130"/>
      <c r="J59" s="130"/>
      <c r="K59" s="130">
        <v>46</v>
      </c>
      <c r="L59" s="130"/>
      <c r="M59" s="130"/>
      <c r="N59" s="130"/>
      <c r="O59" s="130"/>
      <c r="P59" s="130"/>
      <c r="Q59" s="130"/>
      <c r="R59" s="92"/>
    </row>
    <row r="60" spans="1:18" ht="60" x14ac:dyDescent="0.2">
      <c r="A60" s="122">
        <v>25</v>
      </c>
      <c r="B60" s="125" t="s">
        <v>2071</v>
      </c>
      <c r="C60" s="139" t="s">
        <v>2072</v>
      </c>
      <c r="D60" s="127" t="s">
        <v>112</v>
      </c>
      <c r="E60" s="128" t="s">
        <v>2073</v>
      </c>
      <c r="F60" s="129">
        <v>72.650000000000006</v>
      </c>
      <c r="G60" s="130"/>
      <c r="H60" s="130"/>
      <c r="I60" s="130"/>
      <c r="J60" s="130"/>
      <c r="K60" s="130">
        <v>80</v>
      </c>
      <c r="L60" s="130"/>
      <c r="M60" s="130"/>
      <c r="N60" s="130"/>
      <c r="O60" s="130"/>
      <c r="P60" s="130"/>
      <c r="Q60" s="130"/>
      <c r="R60" s="92"/>
    </row>
    <row r="61" spans="1:18" ht="36" x14ac:dyDescent="0.2">
      <c r="A61" s="122">
        <v>26</v>
      </c>
      <c r="B61" s="125" t="s">
        <v>2074</v>
      </c>
      <c r="C61" s="139" t="s">
        <v>2075</v>
      </c>
      <c r="D61" s="127" t="s">
        <v>2076</v>
      </c>
      <c r="E61" s="128" t="s">
        <v>2077</v>
      </c>
      <c r="F61" s="129" t="s">
        <v>2078</v>
      </c>
      <c r="G61" s="130"/>
      <c r="H61" s="130"/>
      <c r="I61" s="130"/>
      <c r="J61" s="130"/>
      <c r="K61" s="130">
        <v>10445</v>
      </c>
      <c r="L61" s="130"/>
      <c r="M61" s="130"/>
      <c r="N61" s="130"/>
      <c r="O61" s="130"/>
      <c r="P61" s="130"/>
      <c r="Q61" s="130"/>
      <c r="R61" s="92"/>
    </row>
    <row r="62" spans="1:18" ht="36" x14ac:dyDescent="0.2">
      <c r="A62" s="122">
        <v>27</v>
      </c>
      <c r="B62" s="125" t="s">
        <v>2079</v>
      </c>
      <c r="C62" s="139" t="s">
        <v>2080</v>
      </c>
      <c r="D62" s="127" t="s">
        <v>2076</v>
      </c>
      <c r="E62" s="128" t="s">
        <v>2081</v>
      </c>
      <c r="F62" s="129" t="s">
        <v>2082</v>
      </c>
      <c r="G62" s="130"/>
      <c r="H62" s="130"/>
      <c r="I62" s="130"/>
      <c r="J62" s="130"/>
      <c r="K62" s="130">
        <v>361</v>
      </c>
      <c r="L62" s="130"/>
      <c r="M62" s="130"/>
      <c r="N62" s="130"/>
      <c r="O62" s="130"/>
      <c r="P62" s="130"/>
      <c r="Q62" s="130"/>
      <c r="R62" s="92"/>
    </row>
    <row r="63" spans="1:18" x14ac:dyDescent="0.2">
      <c r="A63" s="264" t="s">
        <v>2083</v>
      </c>
      <c r="B63" s="218"/>
      <c r="C63" s="218"/>
      <c r="D63" s="218"/>
      <c r="E63" s="218"/>
      <c r="F63" s="218"/>
      <c r="G63" s="218"/>
      <c r="H63" s="218"/>
      <c r="I63" s="218"/>
      <c r="J63" s="218"/>
      <c r="K63" s="218"/>
      <c r="L63" s="218"/>
      <c r="M63" s="218"/>
      <c r="N63" s="218"/>
      <c r="O63" s="218"/>
      <c r="P63" s="218"/>
      <c r="Q63" s="218"/>
      <c r="R63" s="92"/>
    </row>
    <row r="64" spans="1:18" ht="36" x14ac:dyDescent="0.2">
      <c r="A64" s="122">
        <v>28</v>
      </c>
      <c r="B64" s="125" t="s">
        <v>2084</v>
      </c>
      <c r="C64" s="139" t="s">
        <v>2085</v>
      </c>
      <c r="D64" s="127" t="s">
        <v>73</v>
      </c>
      <c r="E64" s="131">
        <v>1</v>
      </c>
      <c r="F64" s="129">
        <v>128.26</v>
      </c>
      <c r="G64" s="129">
        <v>58.25</v>
      </c>
      <c r="H64" s="129">
        <v>7.85</v>
      </c>
      <c r="I64" s="129">
        <v>0.36</v>
      </c>
      <c r="J64" s="130"/>
      <c r="K64" s="130">
        <v>128</v>
      </c>
      <c r="L64" s="130">
        <v>58</v>
      </c>
      <c r="M64" s="130">
        <v>8</v>
      </c>
      <c r="N64" s="130"/>
      <c r="O64" s="130">
        <v>4.17</v>
      </c>
      <c r="P64" s="130">
        <v>4.17</v>
      </c>
      <c r="Q64" s="130"/>
      <c r="R64" s="92"/>
    </row>
    <row r="65" spans="1:18" ht="36" x14ac:dyDescent="0.2">
      <c r="A65" s="127" t="s">
        <v>2086</v>
      </c>
      <c r="B65" s="125" t="s">
        <v>2087</v>
      </c>
      <c r="C65" s="139" t="s">
        <v>2088</v>
      </c>
      <c r="D65" s="127" t="s">
        <v>72</v>
      </c>
      <c r="E65" s="131">
        <v>1</v>
      </c>
      <c r="F65" s="129" t="s">
        <v>2089</v>
      </c>
      <c r="G65" s="130"/>
      <c r="H65" s="130"/>
      <c r="I65" s="130"/>
      <c r="J65" s="130">
        <v>2225</v>
      </c>
      <c r="K65" s="130">
        <v>2225</v>
      </c>
      <c r="L65" s="130"/>
      <c r="M65" s="130"/>
      <c r="N65" s="130"/>
      <c r="O65" s="130"/>
      <c r="P65" s="130"/>
      <c r="Q65" s="130"/>
      <c r="R65" s="92"/>
    </row>
    <row r="66" spans="1:18" ht="24" x14ac:dyDescent="0.2">
      <c r="A66" s="122">
        <v>30</v>
      </c>
      <c r="B66" s="125" t="s">
        <v>2090</v>
      </c>
      <c r="C66" s="139" t="s">
        <v>2091</v>
      </c>
      <c r="D66" s="127" t="s">
        <v>73</v>
      </c>
      <c r="E66" s="131">
        <v>1</v>
      </c>
      <c r="F66" s="129">
        <v>15.65</v>
      </c>
      <c r="G66" s="129">
        <v>12.15</v>
      </c>
      <c r="H66" s="129">
        <v>2.92</v>
      </c>
      <c r="I66" s="129">
        <v>0.18</v>
      </c>
      <c r="J66" s="130"/>
      <c r="K66" s="130">
        <v>16</v>
      </c>
      <c r="L66" s="130">
        <v>12</v>
      </c>
      <c r="M66" s="130">
        <v>3</v>
      </c>
      <c r="N66" s="130"/>
      <c r="O66" s="130">
        <v>0.87</v>
      </c>
      <c r="P66" s="130">
        <v>0.87</v>
      </c>
      <c r="Q66" s="130"/>
      <c r="R66" s="92"/>
    </row>
    <row r="67" spans="1:18" ht="60" x14ac:dyDescent="0.2">
      <c r="A67" s="122">
        <v>31</v>
      </c>
      <c r="B67" s="125" t="s">
        <v>2092</v>
      </c>
      <c r="C67" s="139" t="s">
        <v>2093</v>
      </c>
      <c r="D67" s="127" t="s">
        <v>72</v>
      </c>
      <c r="E67" s="131">
        <v>1</v>
      </c>
      <c r="F67" s="129" t="s">
        <v>2094</v>
      </c>
      <c r="G67" s="130"/>
      <c r="H67" s="130"/>
      <c r="I67" s="130"/>
      <c r="J67" s="130"/>
      <c r="K67" s="130">
        <v>921</v>
      </c>
      <c r="L67" s="130"/>
      <c r="M67" s="130"/>
      <c r="N67" s="130"/>
      <c r="O67" s="130"/>
      <c r="P67" s="130"/>
      <c r="Q67" s="130"/>
      <c r="R67" s="92"/>
    </row>
    <row r="68" spans="1:18" ht="36" x14ac:dyDescent="0.2">
      <c r="A68" s="122">
        <v>32</v>
      </c>
      <c r="B68" s="125" t="s">
        <v>2011</v>
      </c>
      <c r="C68" s="139" t="s">
        <v>2095</v>
      </c>
      <c r="D68" s="127" t="s">
        <v>73</v>
      </c>
      <c r="E68" s="131">
        <v>3</v>
      </c>
      <c r="F68" s="129">
        <v>92.59</v>
      </c>
      <c r="G68" s="129">
        <v>27.83</v>
      </c>
      <c r="H68" s="129">
        <v>0.5</v>
      </c>
      <c r="I68" s="130"/>
      <c r="J68" s="130"/>
      <c r="K68" s="130">
        <v>278</v>
      </c>
      <c r="L68" s="130">
        <v>83</v>
      </c>
      <c r="M68" s="130">
        <v>2</v>
      </c>
      <c r="N68" s="130"/>
      <c r="O68" s="130">
        <v>1.83</v>
      </c>
      <c r="P68" s="130">
        <v>5.49</v>
      </c>
      <c r="Q68" s="130"/>
      <c r="R68" s="92"/>
    </row>
    <row r="69" spans="1:18" ht="36" x14ac:dyDescent="0.2">
      <c r="A69" s="122">
        <v>33</v>
      </c>
      <c r="B69" s="125" t="s">
        <v>2096</v>
      </c>
      <c r="C69" s="139" t="s">
        <v>2097</v>
      </c>
      <c r="D69" s="127" t="s">
        <v>72</v>
      </c>
      <c r="E69" s="131">
        <v>3</v>
      </c>
      <c r="F69" s="129" t="s">
        <v>2098</v>
      </c>
      <c r="G69" s="130"/>
      <c r="H69" s="130"/>
      <c r="I69" s="130"/>
      <c r="J69" s="130"/>
      <c r="K69" s="130">
        <v>73</v>
      </c>
      <c r="L69" s="130"/>
      <c r="M69" s="130"/>
      <c r="N69" s="130"/>
      <c r="O69" s="130"/>
      <c r="P69" s="130"/>
      <c r="Q69" s="130"/>
      <c r="R69" s="92"/>
    </row>
    <row r="70" spans="1:18" ht="24" x14ac:dyDescent="0.2">
      <c r="A70" s="122">
        <v>34</v>
      </c>
      <c r="B70" s="125" t="s">
        <v>2099</v>
      </c>
      <c r="C70" s="139" t="s">
        <v>2100</v>
      </c>
      <c r="D70" s="127" t="s">
        <v>2101</v>
      </c>
      <c r="E70" s="131">
        <v>3</v>
      </c>
      <c r="F70" s="129">
        <v>1067.92</v>
      </c>
      <c r="G70" s="129">
        <v>247.97</v>
      </c>
      <c r="H70" s="129">
        <v>349.14</v>
      </c>
      <c r="I70" s="129">
        <v>27.66</v>
      </c>
      <c r="J70" s="130"/>
      <c r="K70" s="130">
        <v>3204</v>
      </c>
      <c r="L70" s="130">
        <v>744</v>
      </c>
      <c r="M70" s="130">
        <v>1047</v>
      </c>
      <c r="N70" s="130">
        <v>83</v>
      </c>
      <c r="O70" s="130">
        <v>18.3</v>
      </c>
      <c r="P70" s="130">
        <v>54.9</v>
      </c>
      <c r="Q70" s="130"/>
      <c r="R70" s="92"/>
    </row>
    <row r="71" spans="1:18" ht="48" x14ac:dyDescent="0.2">
      <c r="A71" s="122">
        <v>35</v>
      </c>
      <c r="B71" s="125" t="s">
        <v>2102</v>
      </c>
      <c r="C71" s="139" t="s">
        <v>2103</v>
      </c>
      <c r="D71" s="127" t="s">
        <v>72</v>
      </c>
      <c r="E71" s="131">
        <v>3</v>
      </c>
      <c r="F71" s="129" t="s">
        <v>2104</v>
      </c>
      <c r="G71" s="130"/>
      <c r="H71" s="130"/>
      <c r="I71" s="130"/>
      <c r="J71" s="130"/>
      <c r="K71" s="130">
        <v>267</v>
      </c>
      <c r="L71" s="130"/>
      <c r="M71" s="130"/>
      <c r="N71" s="130"/>
      <c r="O71" s="130"/>
      <c r="P71" s="130"/>
      <c r="Q71" s="130"/>
      <c r="R71" s="92"/>
    </row>
    <row r="72" spans="1:18" x14ac:dyDescent="0.2">
      <c r="A72" s="264" t="s">
        <v>2105</v>
      </c>
      <c r="B72" s="218"/>
      <c r="C72" s="218"/>
      <c r="D72" s="218"/>
      <c r="E72" s="218"/>
      <c r="F72" s="218"/>
      <c r="G72" s="218"/>
      <c r="H72" s="218"/>
      <c r="I72" s="218"/>
      <c r="J72" s="218"/>
      <c r="K72" s="218"/>
      <c r="L72" s="218"/>
      <c r="M72" s="218"/>
      <c r="N72" s="218"/>
      <c r="O72" s="218"/>
      <c r="P72" s="218"/>
      <c r="Q72" s="218"/>
      <c r="R72" s="92"/>
    </row>
    <row r="73" spans="1:18" ht="36" x14ac:dyDescent="0.2">
      <c r="A73" s="122">
        <v>36</v>
      </c>
      <c r="B73" s="125" t="s">
        <v>2011</v>
      </c>
      <c r="C73" s="139" t="s">
        <v>2095</v>
      </c>
      <c r="D73" s="127" t="s">
        <v>73</v>
      </c>
      <c r="E73" s="131">
        <v>3</v>
      </c>
      <c r="F73" s="129">
        <v>92.59</v>
      </c>
      <c r="G73" s="129">
        <v>27.83</v>
      </c>
      <c r="H73" s="129">
        <v>0.5</v>
      </c>
      <c r="I73" s="130"/>
      <c r="J73" s="130"/>
      <c r="K73" s="130">
        <v>278</v>
      </c>
      <c r="L73" s="130">
        <v>83</v>
      </c>
      <c r="M73" s="130">
        <v>2</v>
      </c>
      <c r="N73" s="130"/>
      <c r="O73" s="130">
        <v>1.83</v>
      </c>
      <c r="P73" s="130">
        <v>5.49</v>
      </c>
      <c r="Q73" s="130"/>
      <c r="R73" s="92"/>
    </row>
    <row r="74" spans="1:18" ht="36" x14ac:dyDescent="0.2">
      <c r="A74" s="122">
        <v>37</v>
      </c>
      <c r="B74" s="125" t="s">
        <v>2096</v>
      </c>
      <c r="C74" s="139" t="s">
        <v>2106</v>
      </c>
      <c r="D74" s="127" t="s">
        <v>72</v>
      </c>
      <c r="E74" s="131">
        <v>3</v>
      </c>
      <c r="F74" s="129" t="s">
        <v>2107</v>
      </c>
      <c r="G74" s="130"/>
      <c r="H74" s="130"/>
      <c r="I74" s="130"/>
      <c r="J74" s="130"/>
      <c r="K74" s="130">
        <v>72</v>
      </c>
      <c r="L74" s="130"/>
      <c r="M74" s="130"/>
      <c r="N74" s="130"/>
      <c r="O74" s="130"/>
      <c r="P74" s="130"/>
      <c r="Q74" s="130"/>
      <c r="R74" s="92"/>
    </row>
    <row r="75" spans="1:18" ht="48" x14ac:dyDescent="0.2">
      <c r="A75" s="122">
        <v>38</v>
      </c>
      <c r="B75" s="125" t="s">
        <v>2108</v>
      </c>
      <c r="C75" s="139" t="s">
        <v>2109</v>
      </c>
      <c r="D75" s="127" t="s">
        <v>72</v>
      </c>
      <c r="E75" s="131">
        <v>3</v>
      </c>
      <c r="F75" s="129" t="s">
        <v>2110</v>
      </c>
      <c r="G75" s="130"/>
      <c r="H75" s="130"/>
      <c r="I75" s="130"/>
      <c r="J75" s="130"/>
      <c r="K75" s="130">
        <v>163</v>
      </c>
      <c r="L75" s="130"/>
      <c r="M75" s="130"/>
      <c r="N75" s="130"/>
      <c r="O75" s="130"/>
      <c r="P75" s="130"/>
      <c r="Q75" s="130"/>
      <c r="R75" s="92"/>
    </row>
    <row r="76" spans="1:18" x14ac:dyDescent="0.2">
      <c r="A76" s="264" t="s">
        <v>2111</v>
      </c>
      <c r="B76" s="218"/>
      <c r="C76" s="218"/>
      <c r="D76" s="218"/>
      <c r="E76" s="218"/>
      <c r="F76" s="218"/>
      <c r="G76" s="218"/>
      <c r="H76" s="218"/>
      <c r="I76" s="218"/>
      <c r="J76" s="218"/>
      <c r="K76" s="218"/>
      <c r="L76" s="218"/>
      <c r="M76" s="218"/>
      <c r="N76" s="218"/>
      <c r="O76" s="218"/>
      <c r="P76" s="218"/>
      <c r="Q76" s="218"/>
      <c r="R76" s="92"/>
    </row>
    <row r="77" spans="1:18" ht="36" x14ac:dyDescent="0.2">
      <c r="A77" s="122">
        <v>39</v>
      </c>
      <c r="B77" s="125" t="s">
        <v>2112</v>
      </c>
      <c r="C77" s="139" t="s">
        <v>2113</v>
      </c>
      <c r="D77" s="127" t="s">
        <v>73</v>
      </c>
      <c r="E77" s="131">
        <v>4</v>
      </c>
      <c r="F77" s="129">
        <v>1075.97</v>
      </c>
      <c r="G77" s="129">
        <v>103.12</v>
      </c>
      <c r="H77" s="129">
        <v>967.12</v>
      </c>
      <c r="I77" s="129">
        <v>112.48</v>
      </c>
      <c r="J77" s="130"/>
      <c r="K77" s="130">
        <v>4304</v>
      </c>
      <c r="L77" s="130">
        <v>412</v>
      </c>
      <c r="M77" s="130">
        <v>3868</v>
      </c>
      <c r="N77" s="130">
        <v>450</v>
      </c>
      <c r="O77" s="130">
        <v>7.61</v>
      </c>
      <c r="P77" s="130">
        <v>30.44</v>
      </c>
      <c r="Q77" s="130"/>
      <c r="R77" s="92"/>
    </row>
    <row r="78" spans="1:18" ht="60" x14ac:dyDescent="0.2">
      <c r="A78" s="122">
        <v>40</v>
      </c>
      <c r="B78" s="125" t="s">
        <v>2114</v>
      </c>
      <c r="C78" s="139" t="s">
        <v>2115</v>
      </c>
      <c r="D78" s="127" t="s">
        <v>125</v>
      </c>
      <c r="E78" s="131">
        <v>4</v>
      </c>
      <c r="F78" s="129">
        <v>633.19000000000005</v>
      </c>
      <c r="G78" s="130"/>
      <c r="H78" s="130"/>
      <c r="I78" s="130"/>
      <c r="J78" s="130"/>
      <c r="K78" s="130">
        <v>2533</v>
      </c>
      <c r="L78" s="130"/>
      <c r="M78" s="130"/>
      <c r="N78" s="130"/>
      <c r="O78" s="130"/>
      <c r="P78" s="130"/>
      <c r="Q78" s="130"/>
      <c r="R78" s="92"/>
    </row>
    <row r="79" spans="1:18" ht="36" x14ac:dyDescent="0.2">
      <c r="A79" s="122">
        <v>41</v>
      </c>
      <c r="B79" s="125" t="s">
        <v>2116</v>
      </c>
      <c r="C79" s="139" t="s">
        <v>2117</v>
      </c>
      <c r="D79" s="127" t="s">
        <v>109</v>
      </c>
      <c r="E79" s="128" t="s">
        <v>2118</v>
      </c>
      <c r="F79" s="129">
        <v>392.52</v>
      </c>
      <c r="G79" s="129">
        <v>384.82</v>
      </c>
      <c r="H79" s="130"/>
      <c r="I79" s="130"/>
      <c r="J79" s="130"/>
      <c r="K79" s="130">
        <v>79</v>
      </c>
      <c r="L79" s="130">
        <v>77</v>
      </c>
      <c r="M79" s="130"/>
      <c r="N79" s="130"/>
      <c r="O79" s="130">
        <v>28.4</v>
      </c>
      <c r="P79" s="130">
        <v>5.68</v>
      </c>
      <c r="Q79" s="130"/>
      <c r="R79" s="92"/>
    </row>
    <row r="80" spans="1:18" ht="72" x14ac:dyDescent="0.2">
      <c r="A80" s="122">
        <v>42</v>
      </c>
      <c r="B80" s="125" t="s">
        <v>2119</v>
      </c>
      <c r="C80" s="139" t="s">
        <v>2120</v>
      </c>
      <c r="D80" s="127" t="s">
        <v>73</v>
      </c>
      <c r="E80" s="131">
        <v>4</v>
      </c>
      <c r="F80" s="129">
        <v>33.21</v>
      </c>
      <c r="G80" s="129">
        <v>23.44</v>
      </c>
      <c r="H80" s="129">
        <v>2.92</v>
      </c>
      <c r="I80" s="129">
        <v>0.18</v>
      </c>
      <c r="J80" s="130"/>
      <c r="K80" s="130">
        <v>133</v>
      </c>
      <c r="L80" s="130">
        <v>94</v>
      </c>
      <c r="M80" s="130">
        <v>12</v>
      </c>
      <c r="N80" s="130">
        <v>1</v>
      </c>
      <c r="O80" s="130">
        <v>1.73</v>
      </c>
      <c r="P80" s="130">
        <v>6.92</v>
      </c>
      <c r="Q80" s="130"/>
      <c r="R80" s="92"/>
    </row>
    <row r="81" spans="1:18" ht="24" x14ac:dyDescent="0.2">
      <c r="A81" s="122">
        <v>43</v>
      </c>
      <c r="B81" s="125" t="s">
        <v>2121</v>
      </c>
      <c r="C81" s="139" t="s">
        <v>2122</v>
      </c>
      <c r="D81" s="127" t="s">
        <v>72</v>
      </c>
      <c r="E81" s="131">
        <v>4</v>
      </c>
      <c r="F81" s="129">
        <v>40.799999999999997</v>
      </c>
      <c r="G81" s="130"/>
      <c r="H81" s="130"/>
      <c r="I81" s="130"/>
      <c r="J81" s="130"/>
      <c r="K81" s="130">
        <v>163</v>
      </c>
      <c r="L81" s="130"/>
      <c r="M81" s="130"/>
      <c r="N81" s="130"/>
      <c r="O81" s="130"/>
      <c r="P81" s="130"/>
      <c r="Q81" s="130"/>
      <c r="R81" s="92"/>
    </row>
    <row r="82" spans="1:18" ht="60" x14ac:dyDescent="0.2">
      <c r="A82" s="122">
        <v>44</v>
      </c>
      <c r="B82" s="125" t="s">
        <v>2123</v>
      </c>
      <c r="C82" s="139" t="s">
        <v>2124</v>
      </c>
      <c r="D82" s="127" t="s">
        <v>73</v>
      </c>
      <c r="E82" s="131">
        <v>4</v>
      </c>
      <c r="F82" s="129">
        <v>33.21</v>
      </c>
      <c r="G82" s="129">
        <v>23.44</v>
      </c>
      <c r="H82" s="129">
        <v>2.92</v>
      </c>
      <c r="I82" s="129">
        <v>0.18</v>
      </c>
      <c r="J82" s="130"/>
      <c r="K82" s="130">
        <v>133</v>
      </c>
      <c r="L82" s="130">
        <v>94</v>
      </c>
      <c r="M82" s="130">
        <v>12</v>
      </c>
      <c r="N82" s="130">
        <v>1</v>
      </c>
      <c r="O82" s="130">
        <v>1.73</v>
      </c>
      <c r="P82" s="130">
        <v>6.92</v>
      </c>
      <c r="Q82" s="130"/>
      <c r="R82" s="92"/>
    </row>
    <row r="83" spans="1:18" ht="24" x14ac:dyDescent="0.2">
      <c r="A83" s="122">
        <v>45</v>
      </c>
      <c r="B83" s="125" t="s">
        <v>2125</v>
      </c>
      <c r="C83" s="139" t="s">
        <v>2126</v>
      </c>
      <c r="D83" s="127" t="s">
        <v>72</v>
      </c>
      <c r="E83" s="131">
        <v>4</v>
      </c>
      <c r="F83" s="129">
        <v>40.799999999999997</v>
      </c>
      <c r="G83" s="130"/>
      <c r="H83" s="130"/>
      <c r="I83" s="130"/>
      <c r="J83" s="130"/>
      <c r="K83" s="130">
        <v>163</v>
      </c>
      <c r="L83" s="130"/>
      <c r="M83" s="130"/>
      <c r="N83" s="130"/>
      <c r="O83" s="130"/>
      <c r="P83" s="130"/>
      <c r="Q83" s="130"/>
      <c r="R83" s="92"/>
    </row>
    <row r="84" spans="1:18" x14ac:dyDescent="0.2">
      <c r="A84" s="264" t="s">
        <v>2127</v>
      </c>
      <c r="B84" s="218"/>
      <c r="C84" s="218"/>
      <c r="D84" s="218"/>
      <c r="E84" s="218"/>
      <c r="F84" s="218"/>
      <c r="G84" s="218"/>
      <c r="H84" s="218"/>
      <c r="I84" s="218"/>
      <c r="J84" s="218"/>
      <c r="K84" s="218"/>
      <c r="L84" s="218"/>
      <c r="M84" s="218"/>
      <c r="N84" s="218"/>
      <c r="O84" s="218"/>
      <c r="P84" s="218"/>
      <c r="Q84" s="218"/>
      <c r="R84" s="92"/>
    </row>
    <row r="85" spans="1:18" ht="36" x14ac:dyDescent="0.2">
      <c r="A85" s="122">
        <v>46</v>
      </c>
      <c r="B85" s="125" t="s">
        <v>115</v>
      </c>
      <c r="C85" s="139" t="s">
        <v>160</v>
      </c>
      <c r="D85" s="127" t="s">
        <v>101</v>
      </c>
      <c r="E85" s="128" t="s">
        <v>273</v>
      </c>
      <c r="F85" s="129">
        <v>1692.46</v>
      </c>
      <c r="G85" s="129">
        <v>1692.46</v>
      </c>
      <c r="H85" s="130"/>
      <c r="I85" s="130"/>
      <c r="J85" s="130"/>
      <c r="K85" s="130">
        <v>36</v>
      </c>
      <c r="L85" s="130">
        <v>36</v>
      </c>
      <c r="M85" s="130"/>
      <c r="N85" s="130"/>
      <c r="O85" s="130">
        <v>154</v>
      </c>
      <c r="P85" s="130">
        <v>3.23</v>
      </c>
      <c r="Q85" s="130"/>
      <c r="R85" s="92"/>
    </row>
    <row r="86" spans="1:18" ht="24" x14ac:dyDescent="0.2">
      <c r="A86" s="122">
        <v>47</v>
      </c>
      <c r="B86" s="125" t="s">
        <v>116</v>
      </c>
      <c r="C86" s="139" t="s">
        <v>163</v>
      </c>
      <c r="D86" s="127" t="s">
        <v>101</v>
      </c>
      <c r="E86" s="128" t="s">
        <v>273</v>
      </c>
      <c r="F86" s="129">
        <v>1027.4000000000001</v>
      </c>
      <c r="G86" s="129">
        <v>1027.4000000000001</v>
      </c>
      <c r="H86" s="130"/>
      <c r="I86" s="130"/>
      <c r="J86" s="130"/>
      <c r="K86" s="130">
        <v>22</v>
      </c>
      <c r="L86" s="130">
        <v>22</v>
      </c>
      <c r="M86" s="130"/>
      <c r="N86" s="130"/>
      <c r="O86" s="130">
        <v>97.2</v>
      </c>
      <c r="P86" s="130">
        <v>2.04</v>
      </c>
      <c r="Q86" s="130"/>
      <c r="R86" s="92"/>
    </row>
    <row r="87" spans="1:18" ht="24" x14ac:dyDescent="0.2">
      <c r="A87" s="122">
        <v>48</v>
      </c>
      <c r="B87" s="125" t="s">
        <v>2128</v>
      </c>
      <c r="C87" s="139" t="s">
        <v>2129</v>
      </c>
      <c r="D87" s="127" t="s">
        <v>217</v>
      </c>
      <c r="E87" s="128" t="s">
        <v>238</v>
      </c>
      <c r="F87" s="129">
        <v>933.5</v>
      </c>
      <c r="G87" s="129">
        <v>141.78</v>
      </c>
      <c r="H87" s="129">
        <v>71.23</v>
      </c>
      <c r="I87" s="129">
        <v>3.46</v>
      </c>
      <c r="J87" s="130"/>
      <c r="K87" s="130">
        <v>280</v>
      </c>
      <c r="L87" s="130">
        <v>43</v>
      </c>
      <c r="M87" s="130">
        <v>21</v>
      </c>
      <c r="N87" s="130">
        <v>1</v>
      </c>
      <c r="O87" s="130">
        <v>10.7</v>
      </c>
      <c r="P87" s="130">
        <v>3.21</v>
      </c>
      <c r="Q87" s="130"/>
      <c r="R87" s="92"/>
    </row>
    <row r="88" spans="1:18" ht="36" x14ac:dyDescent="0.2">
      <c r="A88" s="122">
        <v>49</v>
      </c>
      <c r="B88" s="125" t="s">
        <v>2130</v>
      </c>
      <c r="C88" s="139" t="s">
        <v>2131</v>
      </c>
      <c r="D88" s="127" t="s">
        <v>107</v>
      </c>
      <c r="E88" s="128" t="s">
        <v>105</v>
      </c>
      <c r="F88" s="129">
        <v>1351.39</v>
      </c>
      <c r="G88" s="129">
        <v>251.75</v>
      </c>
      <c r="H88" s="129">
        <v>85.67</v>
      </c>
      <c r="I88" s="129">
        <v>3.46</v>
      </c>
      <c r="J88" s="130"/>
      <c r="K88" s="130">
        <v>270</v>
      </c>
      <c r="L88" s="130">
        <v>50</v>
      </c>
      <c r="M88" s="130">
        <v>17</v>
      </c>
      <c r="N88" s="130">
        <v>1</v>
      </c>
      <c r="O88" s="130">
        <v>19</v>
      </c>
      <c r="P88" s="130">
        <v>3.8</v>
      </c>
      <c r="Q88" s="130"/>
      <c r="R88" s="92"/>
    </row>
    <row r="89" spans="1:18" x14ac:dyDescent="0.2">
      <c r="A89" s="264" t="s">
        <v>2132</v>
      </c>
      <c r="B89" s="218"/>
      <c r="C89" s="218"/>
      <c r="D89" s="218"/>
      <c r="E89" s="218"/>
      <c r="F89" s="218"/>
      <c r="G89" s="218"/>
      <c r="H89" s="218"/>
      <c r="I89" s="218"/>
      <c r="J89" s="218"/>
      <c r="K89" s="218"/>
      <c r="L89" s="218"/>
      <c r="M89" s="218"/>
      <c r="N89" s="218"/>
      <c r="O89" s="218"/>
      <c r="P89" s="218"/>
      <c r="Q89" s="218"/>
      <c r="R89" s="92"/>
    </row>
    <row r="90" spans="1:18" ht="84.75" x14ac:dyDescent="0.2">
      <c r="A90" s="122">
        <v>50</v>
      </c>
      <c r="B90" s="125" t="s">
        <v>2133</v>
      </c>
      <c r="C90" s="139" t="s">
        <v>2134</v>
      </c>
      <c r="D90" s="127" t="s">
        <v>73</v>
      </c>
      <c r="E90" s="131">
        <v>2</v>
      </c>
      <c r="F90" s="129">
        <v>67.260000000000005</v>
      </c>
      <c r="G90" s="129">
        <v>49.85</v>
      </c>
      <c r="H90" s="129">
        <v>2.92</v>
      </c>
      <c r="I90" s="129">
        <v>0.18</v>
      </c>
      <c r="J90" s="130"/>
      <c r="K90" s="130">
        <v>135</v>
      </c>
      <c r="L90" s="130">
        <v>100</v>
      </c>
      <c r="M90" s="130">
        <v>6</v>
      </c>
      <c r="N90" s="130"/>
      <c r="O90" s="130">
        <v>3.3704999999999998</v>
      </c>
      <c r="P90" s="130">
        <v>6.74</v>
      </c>
      <c r="Q90" s="130"/>
      <c r="R90" s="92"/>
    </row>
    <row r="91" spans="1:18" ht="60" x14ac:dyDescent="0.2">
      <c r="A91" s="122">
        <v>51</v>
      </c>
      <c r="B91" s="125" t="s">
        <v>2135</v>
      </c>
      <c r="C91" s="139" t="s">
        <v>2136</v>
      </c>
      <c r="D91" s="127" t="s">
        <v>102</v>
      </c>
      <c r="E91" s="128" t="s">
        <v>2137</v>
      </c>
      <c r="F91" s="129">
        <v>68.040000000000006</v>
      </c>
      <c r="G91" s="130"/>
      <c r="H91" s="130"/>
      <c r="I91" s="130"/>
      <c r="J91" s="130"/>
      <c r="K91" s="130">
        <v>68</v>
      </c>
      <c r="L91" s="130"/>
      <c r="M91" s="130"/>
      <c r="N91" s="130"/>
      <c r="O91" s="130"/>
      <c r="P91" s="130"/>
      <c r="Q91" s="130"/>
      <c r="R91" s="92"/>
    </row>
    <row r="92" spans="1:18" ht="94.5" x14ac:dyDescent="0.2">
      <c r="A92" s="122">
        <v>52</v>
      </c>
      <c r="B92" s="125" t="s">
        <v>2138</v>
      </c>
      <c r="C92" s="139" t="s">
        <v>2139</v>
      </c>
      <c r="D92" s="127" t="s">
        <v>2140</v>
      </c>
      <c r="E92" s="131">
        <v>2</v>
      </c>
      <c r="F92" s="129">
        <v>6.82</v>
      </c>
      <c r="G92" s="129">
        <v>6.69</v>
      </c>
      <c r="H92" s="130"/>
      <c r="I92" s="130"/>
      <c r="J92" s="130"/>
      <c r="K92" s="130">
        <v>14</v>
      </c>
      <c r="L92" s="130">
        <v>13</v>
      </c>
      <c r="M92" s="130"/>
      <c r="N92" s="130"/>
      <c r="O92" s="130">
        <v>0.49349999999999999</v>
      </c>
      <c r="P92" s="130">
        <v>0.99</v>
      </c>
      <c r="Q92" s="130"/>
      <c r="R92" s="92"/>
    </row>
    <row r="93" spans="1:18" ht="36" x14ac:dyDescent="0.2">
      <c r="A93" s="122">
        <v>53</v>
      </c>
      <c r="B93" s="125" t="s">
        <v>2021</v>
      </c>
      <c r="C93" s="139" t="s">
        <v>2141</v>
      </c>
      <c r="D93" s="127" t="s">
        <v>2142</v>
      </c>
      <c r="E93" s="131">
        <v>1</v>
      </c>
      <c r="F93" s="129" t="s">
        <v>2143</v>
      </c>
      <c r="G93" s="130"/>
      <c r="H93" s="130"/>
      <c r="I93" s="130"/>
      <c r="J93" s="130"/>
      <c r="K93" s="130">
        <v>280</v>
      </c>
      <c r="L93" s="130"/>
      <c r="M93" s="130"/>
      <c r="N93" s="130"/>
      <c r="O93" s="130"/>
      <c r="P93" s="130"/>
      <c r="Q93" s="130"/>
      <c r="R93" s="92"/>
    </row>
    <row r="94" spans="1:18" x14ac:dyDescent="0.2">
      <c r="A94" s="264" t="s">
        <v>41</v>
      </c>
      <c r="B94" s="218"/>
      <c r="C94" s="218"/>
      <c r="D94" s="218"/>
      <c r="E94" s="218"/>
      <c r="F94" s="218"/>
      <c r="G94" s="218"/>
      <c r="H94" s="218"/>
      <c r="I94" s="218"/>
      <c r="J94" s="218"/>
      <c r="K94" s="129">
        <v>51215</v>
      </c>
      <c r="L94" s="129">
        <v>3731</v>
      </c>
      <c r="M94" s="129">
        <v>8855</v>
      </c>
      <c r="N94" s="129">
        <v>975</v>
      </c>
      <c r="O94" s="130"/>
      <c r="P94" s="129">
        <v>274.74</v>
      </c>
      <c r="Q94" s="130"/>
      <c r="R94" s="92"/>
    </row>
    <row r="95" spans="1:18" x14ac:dyDescent="0.2">
      <c r="A95" s="264" t="s">
        <v>113</v>
      </c>
      <c r="B95" s="218"/>
      <c r="C95" s="218"/>
      <c r="D95" s="218"/>
      <c r="E95" s="218"/>
      <c r="F95" s="218"/>
      <c r="G95" s="218"/>
      <c r="H95" s="218"/>
      <c r="I95" s="218"/>
      <c r="J95" s="218"/>
      <c r="K95" s="129">
        <v>52118</v>
      </c>
      <c r="L95" s="129">
        <v>3891</v>
      </c>
      <c r="M95" s="129">
        <v>8897</v>
      </c>
      <c r="N95" s="129">
        <v>1017</v>
      </c>
      <c r="O95" s="130"/>
      <c r="P95" s="129">
        <v>274.74</v>
      </c>
      <c r="Q95" s="130"/>
      <c r="R95" s="92"/>
    </row>
    <row r="96" spans="1:18" x14ac:dyDescent="0.2">
      <c r="A96" s="264" t="s">
        <v>7</v>
      </c>
      <c r="B96" s="218"/>
      <c r="C96" s="218"/>
      <c r="D96" s="218"/>
      <c r="E96" s="218"/>
      <c r="F96" s="218"/>
      <c r="G96" s="218"/>
      <c r="H96" s="218"/>
      <c r="I96" s="218"/>
      <c r="J96" s="218"/>
      <c r="K96" s="129">
        <v>4654</v>
      </c>
      <c r="L96" s="130"/>
      <c r="M96" s="130"/>
      <c r="N96" s="130"/>
      <c r="O96" s="130"/>
      <c r="P96" s="130"/>
      <c r="Q96" s="130"/>
      <c r="R96" s="92"/>
    </row>
    <row r="97" spans="1:18" x14ac:dyDescent="0.2">
      <c r="A97" s="264" t="s">
        <v>8</v>
      </c>
      <c r="B97" s="218"/>
      <c r="C97" s="218"/>
      <c r="D97" s="218"/>
      <c r="E97" s="218"/>
      <c r="F97" s="218"/>
      <c r="G97" s="218"/>
      <c r="H97" s="218"/>
      <c r="I97" s="218"/>
      <c r="J97" s="218"/>
      <c r="K97" s="129">
        <v>3178</v>
      </c>
      <c r="L97" s="130"/>
      <c r="M97" s="130"/>
      <c r="N97" s="130"/>
      <c r="O97" s="130"/>
      <c r="P97" s="130"/>
      <c r="Q97" s="130"/>
      <c r="R97" s="92"/>
    </row>
    <row r="98" spans="1:18" x14ac:dyDescent="0.2">
      <c r="A98" s="265" t="s">
        <v>2144</v>
      </c>
      <c r="B98" s="218"/>
      <c r="C98" s="218"/>
      <c r="D98" s="218"/>
      <c r="E98" s="218"/>
      <c r="F98" s="218"/>
      <c r="G98" s="218"/>
      <c r="H98" s="218"/>
      <c r="I98" s="218"/>
      <c r="J98" s="218"/>
      <c r="K98" s="132">
        <v>59950</v>
      </c>
      <c r="L98" s="130"/>
      <c r="M98" s="130"/>
      <c r="N98" s="130"/>
      <c r="O98" s="130"/>
      <c r="P98" s="132">
        <v>274.74</v>
      </c>
      <c r="Q98" s="130"/>
      <c r="R98" s="92"/>
    </row>
    <row r="99" spans="1:18" x14ac:dyDescent="0.2">
      <c r="A99" s="269" t="s">
        <v>40</v>
      </c>
      <c r="B99" s="219"/>
      <c r="C99" s="219"/>
      <c r="D99" s="219"/>
      <c r="E99" s="219"/>
      <c r="F99" s="219"/>
      <c r="G99" s="219"/>
      <c r="H99" s="219"/>
      <c r="I99" s="219"/>
      <c r="J99" s="219"/>
      <c r="K99" s="219"/>
      <c r="L99" s="219"/>
      <c r="M99" s="219"/>
      <c r="N99" s="219"/>
      <c r="O99" s="219"/>
      <c r="P99" s="219"/>
      <c r="Q99" s="219"/>
      <c r="R99" s="92"/>
    </row>
    <row r="100" spans="1:18" x14ac:dyDescent="0.2">
      <c r="A100" s="264" t="s">
        <v>6</v>
      </c>
      <c r="B100" s="218"/>
      <c r="C100" s="218"/>
      <c r="D100" s="218"/>
      <c r="E100" s="218"/>
      <c r="F100" s="218"/>
      <c r="G100" s="218"/>
      <c r="H100" s="218"/>
      <c r="I100" s="218"/>
      <c r="J100" s="218"/>
      <c r="K100" s="129">
        <v>51241</v>
      </c>
      <c r="L100" s="129">
        <v>3757</v>
      </c>
      <c r="M100" s="129">
        <v>8855</v>
      </c>
      <c r="N100" s="129">
        <v>975</v>
      </c>
      <c r="O100" s="130"/>
      <c r="P100" s="129">
        <v>276.39</v>
      </c>
      <c r="Q100" s="130"/>
      <c r="R100" s="92"/>
    </row>
    <row r="101" spans="1:18" x14ac:dyDescent="0.2">
      <c r="A101" s="264" t="s">
        <v>111</v>
      </c>
      <c r="B101" s="218"/>
      <c r="C101" s="218"/>
      <c r="D101" s="218"/>
      <c r="E101" s="218"/>
      <c r="F101" s="218"/>
      <c r="G101" s="218"/>
      <c r="H101" s="218"/>
      <c r="I101" s="218"/>
      <c r="J101" s="218"/>
      <c r="K101" s="129">
        <v>52145</v>
      </c>
      <c r="L101" s="129">
        <v>3918</v>
      </c>
      <c r="M101" s="129">
        <v>8897</v>
      </c>
      <c r="N101" s="129">
        <v>1017</v>
      </c>
      <c r="O101" s="130"/>
      <c r="P101" s="129">
        <v>276.39</v>
      </c>
      <c r="Q101" s="130"/>
      <c r="R101" s="92"/>
    </row>
    <row r="102" spans="1:18" x14ac:dyDescent="0.2">
      <c r="A102" s="264" t="s">
        <v>27</v>
      </c>
      <c r="B102" s="218"/>
      <c r="C102" s="218"/>
      <c r="D102" s="218"/>
      <c r="E102" s="218"/>
      <c r="F102" s="218"/>
      <c r="G102" s="218"/>
      <c r="H102" s="218"/>
      <c r="I102" s="218"/>
      <c r="J102" s="218"/>
      <c r="K102" s="130"/>
      <c r="L102" s="130"/>
      <c r="M102" s="130"/>
      <c r="N102" s="130"/>
      <c r="O102" s="130"/>
      <c r="P102" s="130"/>
      <c r="Q102" s="130"/>
      <c r="R102" s="92"/>
    </row>
    <row r="103" spans="1:18" x14ac:dyDescent="0.2">
      <c r="A103" s="264" t="s">
        <v>2145</v>
      </c>
      <c r="B103" s="218"/>
      <c r="C103" s="218"/>
      <c r="D103" s="218"/>
      <c r="E103" s="218"/>
      <c r="F103" s="218"/>
      <c r="G103" s="218"/>
      <c r="H103" s="218"/>
      <c r="I103" s="218"/>
      <c r="J103" s="218"/>
      <c r="K103" s="129">
        <v>203</v>
      </c>
      <c r="L103" s="129">
        <v>162</v>
      </c>
      <c r="M103" s="129">
        <v>42</v>
      </c>
      <c r="N103" s="129">
        <v>42</v>
      </c>
      <c r="O103" s="130"/>
      <c r="P103" s="130"/>
      <c r="Q103" s="130"/>
      <c r="R103" s="92"/>
    </row>
    <row r="104" spans="1:18" x14ac:dyDescent="0.2">
      <c r="A104" s="264" t="s">
        <v>2146</v>
      </c>
      <c r="B104" s="218"/>
      <c r="C104" s="218"/>
      <c r="D104" s="218"/>
      <c r="E104" s="218"/>
      <c r="F104" s="218"/>
      <c r="G104" s="218"/>
      <c r="H104" s="218"/>
      <c r="I104" s="218"/>
      <c r="J104" s="218"/>
      <c r="K104" s="129">
        <v>606</v>
      </c>
      <c r="L104" s="130"/>
      <c r="M104" s="130"/>
      <c r="N104" s="130"/>
      <c r="O104" s="130"/>
      <c r="P104" s="130"/>
      <c r="Q104" s="130"/>
      <c r="R104" s="92"/>
    </row>
    <row r="105" spans="1:18" x14ac:dyDescent="0.2">
      <c r="A105" s="264" t="s">
        <v>2147</v>
      </c>
      <c r="B105" s="218"/>
      <c r="C105" s="218"/>
      <c r="D105" s="218"/>
      <c r="E105" s="218"/>
      <c r="F105" s="218"/>
      <c r="G105" s="218"/>
      <c r="H105" s="218"/>
      <c r="I105" s="218"/>
      <c r="J105" s="218"/>
      <c r="K105" s="129">
        <v>67</v>
      </c>
      <c r="L105" s="130"/>
      <c r="M105" s="130"/>
      <c r="N105" s="130"/>
      <c r="O105" s="130"/>
      <c r="P105" s="130"/>
      <c r="Q105" s="130"/>
      <c r="R105" s="92"/>
    </row>
    <row r="106" spans="1:18" x14ac:dyDescent="0.2">
      <c r="A106" s="264" t="s">
        <v>2148</v>
      </c>
      <c r="B106" s="218"/>
      <c r="C106" s="218"/>
      <c r="D106" s="218"/>
      <c r="E106" s="218"/>
      <c r="F106" s="218"/>
      <c r="G106" s="218"/>
      <c r="H106" s="218"/>
      <c r="I106" s="218"/>
      <c r="J106" s="218"/>
      <c r="K106" s="129">
        <v>28</v>
      </c>
      <c r="L106" s="130"/>
      <c r="M106" s="130"/>
      <c r="N106" s="130"/>
      <c r="O106" s="130"/>
      <c r="P106" s="130"/>
      <c r="Q106" s="130"/>
      <c r="R106" s="92"/>
    </row>
    <row r="107" spans="1:18" x14ac:dyDescent="0.2">
      <c r="A107" s="264" t="s">
        <v>7</v>
      </c>
      <c r="B107" s="218"/>
      <c r="C107" s="218"/>
      <c r="D107" s="218"/>
      <c r="E107" s="218"/>
      <c r="F107" s="218"/>
      <c r="G107" s="218"/>
      <c r="H107" s="218"/>
      <c r="I107" s="218"/>
      <c r="J107" s="218"/>
      <c r="K107" s="129">
        <v>4679</v>
      </c>
      <c r="L107" s="130"/>
      <c r="M107" s="130"/>
      <c r="N107" s="130"/>
      <c r="O107" s="130"/>
      <c r="P107" s="130"/>
      <c r="Q107" s="130"/>
      <c r="R107" s="92"/>
    </row>
    <row r="108" spans="1:18" x14ac:dyDescent="0.2">
      <c r="A108" s="264" t="s">
        <v>27</v>
      </c>
      <c r="B108" s="218"/>
      <c r="C108" s="218"/>
      <c r="D108" s="218"/>
      <c r="E108" s="218"/>
      <c r="F108" s="218"/>
      <c r="G108" s="218"/>
      <c r="H108" s="218"/>
      <c r="I108" s="218"/>
      <c r="J108" s="218"/>
      <c r="K108" s="130"/>
      <c r="L108" s="130"/>
      <c r="M108" s="130"/>
      <c r="N108" s="130"/>
      <c r="O108" s="130"/>
      <c r="P108" s="130"/>
      <c r="Q108" s="130"/>
      <c r="R108" s="92"/>
    </row>
    <row r="109" spans="1:18" x14ac:dyDescent="0.2">
      <c r="A109" s="264" t="s">
        <v>2149</v>
      </c>
      <c r="B109" s="218"/>
      <c r="C109" s="218"/>
      <c r="D109" s="218"/>
      <c r="E109" s="218"/>
      <c r="F109" s="218"/>
      <c r="G109" s="218"/>
      <c r="H109" s="218"/>
      <c r="I109" s="218"/>
      <c r="J109" s="218"/>
      <c r="K109" s="129">
        <v>48</v>
      </c>
      <c r="L109" s="130"/>
      <c r="M109" s="130"/>
      <c r="N109" s="130"/>
      <c r="O109" s="130"/>
      <c r="P109" s="130"/>
      <c r="Q109" s="130"/>
      <c r="R109" s="92"/>
    </row>
    <row r="110" spans="1:18" x14ac:dyDescent="0.2">
      <c r="A110" s="264" t="s">
        <v>2150</v>
      </c>
      <c r="B110" s="218"/>
      <c r="C110" s="218"/>
      <c r="D110" s="218"/>
      <c r="E110" s="218"/>
      <c r="F110" s="218"/>
      <c r="G110" s="218"/>
      <c r="H110" s="218"/>
      <c r="I110" s="218"/>
      <c r="J110" s="218"/>
      <c r="K110" s="129">
        <v>4631</v>
      </c>
      <c r="L110" s="130"/>
      <c r="M110" s="130"/>
      <c r="N110" s="130"/>
      <c r="O110" s="130"/>
      <c r="P110" s="130"/>
      <c r="Q110" s="130"/>
      <c r="R110" s="92"/>
    </row>
    <row r="111" spans="1:18" x14ac:dyDescent="0.2">
      <c r="A111" s="264" t="s">
        <v>8</v>
      </c>
      <c r="B111" s="218"/>
      <c r="C111" s="218"/>
      <c r="D111" s="218"/>
      <c r="E111" s="218"/>
      <c r="F111" s="218"/>
      <c r="G111" s="218"/>
      <c r="H111" s="218"/>
      <c r="I111" s="218"/>
      <c r="J111" s="218"/>
      <c r="K111" s="129">
        <v>3196</v>
      </c>
      <c r="L111" s="130"/>
      <c r="M111" s="130"/>
      <c r="N111" s="130"/>
      <c r="O111" s="130"/>
      <c r="P111" s="130"/>
      <c r="Q111" s="130"/>
      <c r="R111" s="92"/>
    </row>
    <row r="112" spans="1:18" x14ac:dyDescent="0.2">
      <c r="A112" s="264" t="s">
        <v>27</v>
      </c>
      <c r="B112" s="218"/>
      <c r="C112" s="218"/>
      <c r="D112" s="218"/>
      <c r="E112" s="218"/>
      <c r="F112" s="218"/>
      <c r="G112" s="218"/>
      <c r="H112" s="218"/>
      <c r="I112" s="218"/>
      <c r="J112" s="218"/>
      <c r="K112" s="130"/>
      <c r="L112" s="130"/>
      <c r="M112" s="130"/>
      <c r="N112" s="130"/>
      <c r="O112" s="130"/>
      <c r="P112" s="130"/>
      <c r="Q112" s="130"/>
      <c r="R112" s="92"/>
    </row>
    <row r="113" spans="1:18" x14ac:dyDescent="0.2">
      <c r="A113" s="264" t="s">
        <v>2151</v>
      </c>
      <c r="B113" s="218"/>
      <c r="C113" s="218"/>
      <c r="D113" s="218"/>
      <c r="E113" s="218"/>
      <c r="F113" s="218"/>
      <c r="G113" s="218"/>
      <c r="H113" s="218"/>
      <c r="I113" s="218"/>
      <c r="J113" s="218"/>
      <c r="K113" s="129">
        <v>27</v>
      </c>
      <c r="L113" s="130"/>
      <c r="M113" s="130"/>
      <c r="N113" s="130"/>
      <c r="O113" s="130"/>
      <c r="P113" s="130"/>
      <c r="Q113" s="130"/>
      <c r="R113" s="92"/>
    </row>
    <row r="114" spans="1:18" x14ac:dyDescent="0.2">
      <c r="A114" s="264" t="s">
        <v>2152</v>
      </c>
      <c r="B114" s="218"/>
      <c r="C114" s="218"/>
      <c r="D114" s="218"/>
      <c r="E114" s="218"/>
      <c r="F114" s="218"/>
      <c r="G114" s="218"/>
      <c r="H114" s="218"/>
      <c r="I114" s="218"/>
      <c r="J114" s="218"/>
      <c r="K114" s="129">
        <v>3169</v>
      </c>
      <c r="L114" s="130"/>
      <c r="M114" s="130"/>
      <c r="N114" s="130"/>
      <c r="O114" s="130"/>
      <c r="P114" s="130"/>
      <c r="Q114" s="130"/>
      <c r="R114" s="92"/>
    </row>
    <row r="115" spans="1:18" x14ac:dyDescent="0.2">
      <c r="A115" s="265" t="s">
        <v>961</v>
      </c>
      <c r="B115" s="218"/>
      <c r="C115" s="218"/>
      <c r="D115" s="218"/>
      <c r="E115" s="218"/>
      <c r="F115" s="218"/>
      <c r="G115" s="218"/>
      <c r="H115" s="218"/>
      <c r="I115" s="218"/>
      <c r="J115" s="218"/>
      <c r="K115" s="132">
        <v>60020</v>
      </c>
      <c r="L115" s="130"/>
      <c r="M115" s="130"/>
      <c r="N115" s="130"/>
      <c r="O115" s="130"/>
      <c r="P115" s="132">
        <v>276.39</v>
      </c>
      <c r="Q115" s="130"/>
      <c r="R115" s="92"/>
    </row>
    <row r="116" spans="1:18" x14ac:dyDescent="0.2">
      <c r="A116" s="264" t="s">
        <v>38</v>
      </c>
      <c r="B116" s="218"/>
      <c r="C116" s="218"/>
      <c r="D116" s="218"/>
      <c r="E116" s="218"/>
      <c r="F116" s="218"/>
      <c r="G116" s="218"/>
      <c r="H116" s="218"/>
      <c r="I116" s="218"/>
      <c r="J116" s="218"/>
      <c r="K116" s="129">
        <v>135</v>
      </c>
      <c r="L116" s="130"/>
      <c r="M116" s="130"/>
      <c r="N116" s="130"/>
      <c r="O116" s="130"/>
      <c r="P116" s="129">
        <v>5.27</v>
      </c>
      <c r="Q116" s="130"/>
      <c r="R116" s="92"/>
    </row>
    <row r="117" spans="1:18" x14ac:dyDescent="0.2">
      <c r="A117" s="264" t="s">
        <v>26</v>
      </c>
      <c r="B117" s="218"/>
      <c r="C117" s="218"/>
      <c r="D117" s="218"/>
      <c r="E117" s="218"/>
      <c r="F117" s="218"/>
      <c r="G117" s="218"/>
      <c r="H117" s="218"/>
      <c r="I117" s="218"/>
      <c r="J117" s="218"/>
      <c r="K117" s="129">
        <v>57565</v>
      </c>
      <c r="L117" s="130"/>
      <c r="M117" s="130"/>
      <c r="N117" s="130"/>
      <c r="O117" s="130"/>
      <c r="P117" s="129">
        <v>271.12</v>
      </c>
      <c r="Q117" s="130"/>
      <c r="R117" s="92"/>
    </row>
    <row r="118" spans="1:18" x14ac:dyDescent="0.2">
      <c r="A118" s="264" t="s">
        <v>25</v>
      </c>
      <c r="B118" s="218"/>
      <c r="C118" s="218"/>
      <c r="D118" s="218"/>
      <c r="E118" s="218"/>
      <c r="F118" s="218"/>
      <c r="G118" s="218"/>
      <c r="H118" s="218"/>
      <c r="I118" s="218"/>
      <c r="J118" s="218"/>
      <c r="K118" s="129">
        <v>2320</v>
      </c>
      <c r="L118" s="130"/>
      <c r="M118" s="130"/>
      <c r="N118" s="130"/>
      <c r="O118" s="130"/>
      <c r="P118" s="130"/>
      <c r="Q118" s="130"/>
      <c r="R118" s="92"/>
    </row>
    <row r="119" spans="1:18" x14ac:dyDescent="0.2">
      <c r="A119" s="264" t="s">
        <v>9</v>
      </c>
      <c r="B119" s="218"/>
      <c r="C119" s="218"/>
      <c r="D119" s="218"/>
      <c r="E119" s="218"/>
      <c r="F119" s="218"/>
      <c r="G119" s="218"/>
      <c r="H119" s="218"/>
      <c r="I119" s="218"/>
      <c r="J119" s="218"/>
      <c r="K119" s="129">
        <v>60020</v>
      </c>
      <c r="L119" s="130"/>
      <c r="M119" s="130"/>
      <c r="N119" s="130"/>
      <c r="O119" s="130"/>
      <c r="P119" s="129">
        <v>276.39</v>
      </c>
      <c r="Q119" s="130"/>
      <c r="R119" s="92"/>
    </row>
    <row r="120" spans="1:18" x14ac:dyDescent="0.2">
      <c r="A120" s="264" t="s">
        <v>10</v>
      </c>
      <c r="B120" s="218"/>
      <c r="C120" s="218"/>
      <c r="D120" s="218"/>
      <c r="E120" s="218"/>
      <c r="F120" s="218"/>
      <c r="G120" s="218"/>
      <c r="H120" s="218"/>
      <c r="I120" s="218"/>
      <c r="J120" s="218"/>
      <c r="K120" s="130"/>
      <c r="L120" s="130"/>
      <c r="M120" s="130"/>
      <c r="N120" s="130"/>
      <c r="O120" s="130"/>
      <c r="P120" s="130"/>
      <c r="Q120" s="130"/>
      <c r="R120" s="92"/>
    </row>
    <row r="121" spans="1:18" x14ac:dyDescent="0.2">
      <c r="A121" s="264" t="s">
        <v>11</v>
      </c>
      <c r="B121" s="218"/>
      <c r="C121" s="218"/>
      <c r="D121" s="218"/>
      <c r="E121" s="218"/>
      <c r="F121" s="218"/>
      <c r="G121" s="218"/>
      <c r="H121" s="218"/>
      <c r="I121" s="218"/>
      <c r="J121" s="218"/>
      <c r="K121" s="129">
        <v>37010</v>
      </c>
      <c r="L121" s="130"/>
      <c r="M121" s="130"/>
      <c r="N121" s="130"/>
      <c r="O121" s="130"/>
      <c r="P121" s="130"/>
      <c r="Q121" s="130"/>
      <c r="R121" s="92"/>
    </row>
    <row r="122" spans="1:18" x14ac:dyDescent="0.2">
      <c r="A122" s="264" t="s">
        <v>12</v>
      </c>
      <c r="B122" s="218"/>
      <c r="C122" s="218"/>
      <c r="D122" s="218"/>
      <c r="E122" s="218"/>
      <c r="F122" s="218"/>
      <c r="G122" s="218"/>
      <c r="H122" s="218"/>
      <c r="I122" s="218"/>
      <c r="J122" s="218"/>
      <c r="K122" s="129">
        <f>8897-N101</f>
        <v>7880</v>
      </c>
      <c r="L122" s="130"/>
      <c r="M122" s="130"/>
      <c r="N122" s="130"/>
      <c r="O122" s="130"/>
      <c r="P122" s="130"/>
      <c r="Q122" s="130"/>
      <c r="R122" s="92"/>
    </row>
    <row r="123" spans="1:18" x14ac:dyDescent="0.2">
      <c r="A123" s="264" t="s">
        <v>13</v>
      </c>
      <c r="B123" s="218"/>
      <c r="C123" s="218"/>
      <c r="D123" s="218"/>
      <c r="E123" s="218"/>
      <c r="F123" s="218"/>
      <c r="G123" s="218"/>
      <c r="H123" s="218"/>
      <c r="I123" s="218"/>
      <c r="J123" s="218"/>
      <c r="K123" s="129">
        <v>4935</v>
      </c>
      <c r="L123" s="130"/>
      <c r="M123" s="130"/>
      <c r="N123" s="130"/>
      <c r="O123" s="130"/>
      <c r="P123" s="130"/>
      <c r="Q123" s="130"/>
      <c r="R123" s="92"/>
    </row>
    <row r="124" spans="1:18" x14ac:dyDescent="0.2">
      <c r="A124" s="264" t="s">
        <v>0</v>
      </c>
      <c r="B124" s="218"/>
      <c r="C124" s="218"/>
      <c r="D124" s="218"/>
      <c r="E124" s="218"/>
      <c r="F124" s="218"/>
      <c r="G124" s="218"/>
      <c r="H124" s="218"/>
      <c r="I124" s="218"/>
      <c r="J124" s="218"/>
      <c r="K124" s="129">
        <v>2320</v>
      </c>
      <c r="L124" s="130"/>
      <c r="M124" s="130"/>
      <c r="N124" s="130"/>
      <c r="O124" s="130"/>
      <c r="P124" s="130"/>
      <c r="Q124" s="130"/>
      <c r="R124" s="92"/>
    </row>
    <row r="125" spans="1:18" x14ac:dyDescent="0.2">
      <c r="A125" s="264" t="s">
        <v>14</v>
      </c>
      <c r="B125" s="218"/>
      <c r="C125" s="218"/>
      <c r="D125" s="218"/>
      <c r="E125" s="218"/>
      <c r="F125" s="218"/>
      <c r="G125" s="218"/>
      <c r="H125" s="218"/>
      <c r="I125" s="218"/>
      <c r="J125" s="218"/>
      <c r="K125" s="129">
        <v>4679</v>
      </c>
      <c r="L125" s="130"/>
      <c r="M125" s="130"/>
      <c r="N125" s="130"/>
      <c r="O125" s="130"/>
      <c r="P125" s="130"/>
      <c r="Q125" s="130"/>
      <c r="R125" s="92"/>
    </row>
    <row r="126" spans="1:18" x14ac:dyDescent="0.2">
      <c r="A126" s="264" t="s">
        <v>15</v>
      </c>
      <c r="B126" s="218"/>
      <c r="C126" s="218"/>
      <c r="D126" s="218"/>
      <c r="E126" s="218"/>
      <c r="F126" s="218"/>
      <c r="G126" s="218"/>
      <c r="H126" s="218"/>
      <c r="I126" s="218"/>
      <c r="J126" s="218"/>
      <c r="K126" s="129">
        <v>3196</v>
      </c>
      <c r="L126" s="130"/>
      <c r="M126" s="130"/>
      <c r="N126" s="130"/>
      <c r="O126" s="130"/>
      <c r="P126" s="130"/>
      <c r="Q126" s="130"/>
      <c r="R126" s="92"/>
    </row>
    <row r="127" spans="1:18" x14ac:dyDescent="0.2">
      <c r="A127" s="265" t="s">
        <v>16</v>
      </c>
      <c r="B127" s="218"/>
      <c r="C127" s="218"/>
      <c r="D127" s="218"/>
      <c r="E127" s="218"/>
      <c r="F127" s="218"/>
      <c r="G127" s="218"/>
      <c r="H127" s="218"/>
      <c r="I127" s="218"/>
      <c r="J127" s="218"/>
      <c r="K127" s="132">
        <v>60020</v>
      </c>
      <c r="L127" s="130"/>
      <c r="M127" s="130"/>
      <c r="N127" s="130"/>
      <c r="O127" s="130"/>
      <c r="P127" s="132">
        <v>276.39</v>
      </c>
      <c r="Q127" s="130"/>
      <c r="R127" s="92"/>
    </row>
    <row r="128" spans="1:18" x14ac:dyDescent="0.2">
      <c r="A128" s="115"/>
      <c r="B128" s="116"/>
      <c r="C128" s="117"/>
      <c r="D128" s="118"/>
      <c r="E128" s="195"/>
      <c r="F128" s="140"/>
      <c r="G128" s="140"/>
      <c r="H128" s="140"/>
      <c r="I128" s="140"/>
      <c r="J128" s="140"/>
      <c r="K128" s="140"/>
      <c r="L128" s="140"/>
      <c r="M128" s="140"/>
      <c r="N128" s="140"/>
      <c r="O128" s="140"/>
      <c r="P128" s="140"/>
      <c r="Q128" s="140"/>
      <c r="R128" s="92"/>
    </row>
    <row r="129" spans="1:18" x14ac:dyDescent="0.2">
      <c r="A129" s="115"/>
      <c r="B129" s="199" t="s">
        <v>2153</v>
      </c>
      <c r="F129" s="41"/>
      <c r="G129" s="41"/>
      <c r="H129" s="41"/>
      <c r="I129" s="41"/>
      <c r="J129" s="41"/>
      <c r="K129" s="41"/>
      <c r="L129" s="41"/>
      <c r="M129" s="140"/>
      <c r="N129" s="140"/>
      <c r="O129" s="140"/>
      <c r="P129" s="140"/>
      <c r="Q129" s="140"/>
      <c r="R129" s="92"/>
    </row>
    <row r="130" spans="1:18" x14ac:dyDescent="0.2">
      <c r="A130" s="115"/>
      <c r="B130" s="116"/>
      <c r="C130" s="117"/>
      <c r="D130" s="118"/>
      <c r="E130" s="195"/>
      <c r="F130" s="140"/>
      <c r="G130" s="140"/>
      <c r="H130" s="140"/>
      <c r="I130" s="140"/>
      <c r="J130" s="140"/>
      <c r="K130" s="140"/>
      <c r="L130" s="140"/>
      <c r="M130" s="140"/>
      <c r="N130" s="140"/>
      <c r="O130" s="140"/>
      <c r="P130" s="140"/>
      <c r="Q130" s="140"/>
      <c r="R130" s="92"/>
    </row>
    <row r="131" spans="1:18" x14ac:dyDescent="0.2">
      <c r="A131" s="115"/>
      <c r="B131" s="291" t="s">
        <v>2154</v>
      </c>
      <c r="C131" s="291"/>
      <c r="D131" s="291"/>
      <c r="E131" s="291"/>
      <c r="F131" s="291"/>
      <c r="G131" s="291"/>
      <c r="H131" s="291"/>
      <c r="I131" s="291"/>
      <c r="J131" s="291"/>
      <c r="K131" s="291"/>
      <c r="L131" s="291"/>
      <c r="M131" s="291"/>
      <c r="N131" s="291"/>
      <c r="O131" s="291"/>
      <c r="P131" s="291"/>
      <c r="Q131" s="291"/>
      <c r="R131" s="92"/>
    </row>
    <row r="132" spans="1:18" x14ac:dyDescent="0.2">
      <c r="A132" s="115"/>
      <c r="B132" s="291" t="s">
        <v>2155</v>
      </c>
      <c r="C132" s="291"/>
      <c r="D132" s="291"/>
      <c r="E132" s="291"/>
      <c r="F132" s="291"/>
      <c r="G132" s="291"/>
      <c r="H132" s="291"/>
      <c r="I132" s="291"/>
      <c r="J132" s="291"/>
      <c r="K132" s="291"/>
      <c r="L132" s="291"/>
      <c r="M132" s="291"/>
      <c r="N132" s="291"/>
      <c r="O132" s="291"/>
      <c r="P132" s="291"/>
      <c r="Q132" s="291"/>
      <c r="R132" s="92"/>
    </row>
    <row r="133" spans="1:18" x14ac:dyDescent="0.2">
      <c r="A133" s="115"/>
      <c r="B133" s="116"/>
      <c r="C133" s="117"/>
      <c r="D133" s="118"/>
      <c r="E133" s="195"/>
      <c r="F133" s="140"/>
      <c r="G133" s="140"/>
      <c r="H133" s="140"/>
      <c r="I133" s="140"/>
      <c r="J133" s="140"/>
      <c r="K133" s="140"/>
      <c r="L133" s="140"/>
      <c r="M133" s="140"/>
      <c r="N133" s="140"/>
      <c r="O133" s="140"/>
      <c r="P133" s="140"/>
      <c r="Q133" s="140"/>
      <c r="R133" s="92"/>
    </row>
    <row r="134" spans="1:18" x14ac:dyDescent="0.2">
      <c r="A134" s="115"/>
      <c r="B134" s="47" t="s">
        <v>2156</v>
      </c>
      <c r="C134" s="47"/>
      <c r="D134" s="47"/>
      <c r="E134" s="41"/>
      <c r="F134" s="46" t="s">
        <v>2157</v>
      </c>
      <c r="G134" s="46"/>
      <c r="H134" s="46"/>
      <c r="I134" s="46"/>
      <c r="J134" s="46"/>
      <c r="K134" s="46"/>
      <c r="L134" s="46"/>
      <c r="M134" s="46"/>
      <c r="N134" s="46"/>
      <c r="O134" s="46"/>
      <c r="P134" s="46"/>
      <c r="R134" s="85"/>
    </row>
    <row r="135" spans="1:18" x14ac:dyDescent="0.2">
      <c r="A135" s="115"/>
      <c r="B135" s="3"/>
      <c r="C135" s="84"/>
      <c r="D135" s="4"/>
      <c r="E135" s="41"/>
      <c r="F135" s="292" t="s">
        <v>2158</v>
      </c>
      <c r="G135" s="292"/>
      <c r="H135" s="159"/>
      <c r="I135" s="47"/>
      <c r="J135" s="47"/>
      <c r="K135" s="47"/>
      <c r="L135" s="47"/>
      <c r="M135" s="47"/>
      <c r="N135" s="166"/>
      <c r="O135" s="166"/>
      <c r="P135" s="166"/>
      <c r="R135" s="85"/>
    </row>
    <row r="136" spans="1:18" x14ac:dyDescent="0.2">
      <c r="A136" s="115"/>
      <c r="B136" s="3"/>
      <c r="C136" s="84"/>
      <c r="D136" s="4"/>
      <c r="E136" s="41"/>
      <c r="F136" s="293" t="s">
        <v>2159</v>
      </c>
      <c r="G136" s="293"/>
      <c r="H136" s="293"/>
      <c r="I136" s="293"/>
      <c r="J136" s="293"/>
      <c r="K136" s="293"/>
      <c r="L136" s="293"/>
      <c r="M136" s="293"/>
      <c r="N136" s="293"/>
      <c r="O136" s="293"/>
      <c r="P136" s="293"/>
      <c r="Q136" s="293"/>
      <c r="R136" s="293"/>
    </row>
    <row r="137" spans="1:18" x14ac:dyDescent="0.2">
      <c r="A137" s="115"/>
      <c r="B137" s="116"/>
      <c r="C137" s="117"/>
      <c r="D137" s="118"/>
      <c r="E137" s="195"/>
      <c r="F137" s="140"/>
      <c r="G137" s="140"/>
      <c r="H137" s="140"/>
      <c r="I137" s="140"/>
      <c r="J137" s="140"/>
      <c r="K137" s="140"/>
      <c r="L137" s="140"/>
      <c r="M137" s="140"/>
      <c r="N137" s="140"/>
      <c r="O137" s="140"/>
      <c r="P137" s="140"/>
      <c r="Q137" s="140"/>
      <c r="R137" s="92"/>
    </row>
    <row r="138" spans="1:18" x14ac:dyDescent="0.2">
      <c r="A138" s="115"/>
      <c r="B138" s="116"/>
      <c r="C138" s="117"/>
      <c r="D138" s="118"/>
      <c r="E138" s="195"/>
      <c r="F138" s="140"/>
      <c r="G138" s="140"/>
      <c r="H138" s="140"/>
      <c r="I138" s="140"/>
      <c r="J138" s="140"/>
      <c r="K138" s="140"/>
      <c r="L138" s="140"/>
      <c r="M138" s="140"/>
      <c r="N138" s="140"/>
      <c r="O138" s="140"/>
      <c r="P138" s="140"/>
      <c r="Q138" s="140"/>
      <c r="R138" s="92"/>
    </row>
    <row r="139" spans="1:18" x14ac:dyDescent="0.2">
      <c r="A139" s="115"/>
      <c r="B139" s="116"/>
      <c r="C139" s="117"/>
      <c r="D139" s="118"/>
      <c r="E139" s="195"/>
      <c r="F139" s="140"/>
      <c r="G139" s="140"/>
      <c r="H139" s="140"/>
      <c r="I139" s="140"/>
      <c r="J139" s="140"/>
      <c r="K139" s="140"/>
      <c r="L139" s="140"/>
      <c r="M139" s="140"/>
      <c r="N139" s="140"/>
      <c r="O139" s="140"/>
      <c r="P139" s="140"/>
      <c r="Q139" s="140"/>
      <c r="R139" s="92"/>
    </row>
    <row r="140" spans="1:18" x14ac:dyDescent="0.2">
      <c r="A140" s="115"/>
      <c r="B140" s="116"/>
      <c r="C140" s="117"/>
      <c r="D140" s="118"/>
      <c r="E140" s="195"/>
      <c r="F140" s="140"/>
      <c r="G140" s="140"/>
      <c r="H140" s="140"/>
      <c r="I140" s="140"/>
      <c r="J140" s="140"/>
      <c r="K140" s="140"/>
      <c r="L140" s="140"/>
      <c r="M140" s="140"/>
      <c r="N140" s="140"/>
      <c r="O140" s="140"/>
      <c r="P140" s="140"/>
      <c r="Q140" s="140"/>
      <c r="R140" s="92"/>
    </row>
    <row r="141" spans="1:18" x14ac:dyDescent="0.2">
      <c r="A141" s="115"/>
      <c r="B141" s="116"/>
      <c r="C141" s="117"/>
      <c r="D141" s="118"/>
      <c r="E141" s="195"/>
      <c r="F141" s="140"/>
      <c r="G141" s="140"/>
      <c r="H141" s="140"/>
      <c r="I141" s="140"/>
      <c r="J141" s="140"/>
      <c r="K141" s="140"/>
      <c r="L141" s="140"/>
      <c r="M141" s="140"/>
      <c r="N141" s="140"/>
      <c r="O141" s="140"/>
      <c r="P141" s="140"/>
      <c r="Q141" s="140"/>
      <c r="R141" s="92"/>
    </row>
    <row r="142" spans="1:18" x14ac:dyDescent="0.2">
      <c r="A142" s="115"/>
      <c r="B142" s="116"/>
      <c r="C142" s="117"/>
      <c r="D142" s="118"/>
      <c r="E142" s="195"/>
      <c r="F142" s="140"/>
      <c r="G142" s="140"/>
      <c r="H142" s="140"/>
      <c r="I142" s="140"/>
      <c r="J142" s="140"/>
      <c r="K142" s="140"/>
      <c r="L142" s="140"/>
      <c r="M142" s="140"/>
      <c r="N142" s="140"/>
      <c r="O142" s="140"/>
      <c r="P142" s="140"/>
      <c r="Q142" s="140"/>
      <c r="R142" s="92"/>
    </row>
    <row r="143" spans="1:18" x14ac:dyDescent="0.2">
      <c r="A143" s="115"/>
      <c r="B143" s="116"/>
      <c r="C143" s="117"/>
      <c r="D143" s="118"/>
      <c r="E143" s="195"/>
      <c r="F143" s="140"/>
      <c r="G143" s="140"/>
      <c r="H143" s="140"/>
      <c r="I143" s="140"/>
      <c r="J143" s="140"/>
      <c r="K143" s="140"/>
      <c r="L143" s="140"/>
      <c r="M143" s="140"/>
      <c r="N143" s="140"/>
      <c r="O143" s="140"/>
      <c r="P143" s="140"/>
      <c r="Q143" s="140"/>
      <c r="R143" s="92"/>
    </row>
    <row r="144" spans="1:18" x14ac:dyDescent="0.2">
      <c r="A144" s="115"/>
      <c r="B144" s="116"/>
      <c r="C144" s="117"/>
      <c r="D144" s="118"/>
      <c r="E144" s="195"/>
      <c r="F144" s="140"/>
      <c r="G144" s="140"/>
      <c r="H144" s="140"/>
      <c r="I144" s="140"/>
      <c r="J144" s="140"/>
      <c r="K144" s="140"/>
      <c r="L144" s="140"/>
      <c r="M144" s="140"/>
      <c r="N144" s="140"/>
      <c r="O144" s="140"/>
      <c r="P144" s="140"/>
      <c r="Q144" s="140"/>
      <c r="R144" s="92"/>
    </row>
    <row r="145" spans="1:18" x14ac:dyDescent="0.2">
      <c r="A145" s="115"/>
      <c r="B145" s="116"/>
      <c r="C145" s="117"/>
      <c r="D145" s="118"/>
      <c r="E145" s="195"/>
      <c r="F145" s="140"/>
      <c r="G145" s="140"/>
      <c r="H145" s="140"/>
      <c r="I145" s="140"/>
      <c r="J145" s="140"/>
      <c r="K145" s="140"/>
      <c r="L145" s="140"/>
      <c r="M145" s="140"/>
      <c r="N145" s="140"/>
      <c r="O145" s="140"/>
      <c r="P145" s="140"/>
      <c r="Q145" s="140"/>
      <c r="R145" s="92"/>
    </row>
    <row r="146" spans="1:18" x14ac:dyDescent="0.2">
      <c r="A146" s="115"/>
      <c r="B146" s="116"/>
      <c r="C146" s="117"/>
      <c r="D146" s="118"/>
      <c r="E146" s="195"/>
      <c r="F146" s="140"/>
      <c r="G146" s="140"/>
      <c r="H146" s="140"/>
      <c r="I146" s="140"/>
      <c r="J146" s="140"/>
      <c r="K146" s="140"/>
      <c r="L146" s="140"/>
      <c r="M146" s="140"/>
      <c r="N146" s="140"/>
      <c r="O146" s="140"/>
      <c r="P146" s="140"/>
      <c r="Q146" s="140"/>
      <c r="R146" s="92"/>
    </row>
    <row r="147" spans="1:18" x14ac:dyDescent="0.2">
      <c r="A147" s="115"/>
      <c r="B147" s="116"/>
      <c r="C147" s="117"/>
      <c r="D147" s="118"/>
      <c r="E147" s="195"/>
      <c r="F147" s="140"/>
      <c r="G147" s="140"/>
      <c r="H147" s="140"/>
      <c r="I147" s="140"/>
      <c r="J147" s="140"/>
      <c r="K147" s="140"/>
      <c r="L147" s="140"/>
      <c r="M147" s="140"/>
      <c r="N147" s="140"/>
      <c r="O147" s="140"/>
      <c r="P147" s="140"/>
      <c r="Q147" s="140"/>
      <c r="R147" s="92"/>
    </row>
    <row r="148" spans="1:18" x14ac:dyDescent="0.2">
      <c r="A148" s="115"/>
      <c r="B148" s="116"/>
      <c r="C148" s="117"/>
      <c r="D148" s="118"/>
      <c r="E148" s="195"/>
      <c r="F148" s="140"/>
      <c r="G148" s="140"/>
      <c r="H148" s="140"/>
      <c r="I148" s="140"/>
      <c r="J148" s="140"/>
      <c r="K148" s="140"/>
      <c r="L148" s="140"/>
      <c r="M148" s="140"/>
      <c r="N148" s="140"/>
      <c r="O148" s="140"/>
      <c r="P148" s="140"/>
      <c r="Q148" s="140"/>
      <c r="R148" s="92"/>
    </row>
    <row r="149" spans="1:18" x14ac:dyDescent="0.2">
      <c r="A149" s="115"/>
      <c r="B149" s="116"/>
      <c r="C149" s="117"/>
      <c r="D149" s="118"/>
      <c r="E149" s="195"/>
      <c r="F149" s="140"/>
      <c r="G149" s="140"/>
      <c r="H149" s="140"/>
      <c r="I149" s="140"/>
      <c r="J149" s="140"/>
      <c r="K149" s="140"/>
      <c r="L149" s="140"/>
      <c r="M149" s="140"/>
      <c r="N149" s="140"/>
      <c r="O149" s="140"/>
      <c r="P149" s="140"/>
      <c r="Q149" s="140"/>
      <c r="R149" s="92"/>
    </row>
    <row r="150" spans="1:18" x14ac:dyDescent="0.2">
      <c r="A150" s="115"/>
      <c r="B150" s="116"/>
      <c r="C150" s="117"/>
      <c r="D150" s="118"/>
      <c r="E150" s="195"/>
      <c r="F150" s="140"/>
      <c r="G150" s="140"/>
      <c r="H150" s="140"/>
      <c r="I150" s="140"/>
      <c r="J150" s="140"/>
      <c r="K150" s="140"/>
      <c r="L150" s="140"/>
      <c r="M150" s="140"/>
      <c r="N150" s="140"/>
      <c r="O150" s="140"/>
      <c r="P150" s="140"/>
      <c r="Q150" s="140"/>
      <c r="R150" s="92"/>
    </row>
    <row r="151" spans="1:18" x14ac:dyDescent="0.2">
      <c r="A151" s="115"/>
      <c r="B151" s="116"/>
      <c r="C151" s="117"/>
      <c r="D151" s="118"/>
      <c r="E151" s="195"/>
      <c r="F151" s="140"/>
      <c r="G151" s="140"/>
      <c r="H151" s="140"/>
      <c r="I151" s="140"/>
      <c r="J151" s="140"/>
      <c r="K151" s="140"/>
      <c r="L151" s="140"/>
      <c r="M151" s="140"/>
      <c r="N151" s="140"/>
      <c r="O151" s="140"/>
      <c r="P151" s="140"/>
      <c r="Q151" s="140"/>
      <c r="R151" s="92"/>
    </row>
    <row r="152" spans="1:18" x14ac:dyDescent="0.2">
      <c r="A152" s="115"/>
      <c r="B152" s="116"/>
      <c r="C152" s="117"/>
      <c r="D152" s="118"/>
      <c r="E152" s="195"/>
      <c r="F152" s="140"/>
      <c r="G152" s="140"/>
      <c r="H152" s="140"/>
      <c r="I152" s="140"/>
      <c r="J152" s="140"/>
      <c r="K152" s="140"/>
      <c r="L152" s="140"/>
      <c r="M152" s="140"/>
      <c r="N152" s="140"/>
      <c r="O152" s="140"/>
      <c r="P152" s="140"/>
      <c r="Q152" s="140"/>
      <c r="R152" s="92"/>
    </row>
    <row r="153" spans="1:18" x14ac:dyDescent="0.2">
      <c r="A153" s="115"/>
      <c r="B153" s="116"/>
      <c r="C153" s="117"/>
      <c r="D153" s="118"/>
      <c r="E153" s="195"/>
      <c r="F153" s="140"/>
      <c r="G153" s="140"/>
      <c r="H153" s="140"/>
      <c r="I153" s="140"/>
      <c r="J153" s="140"/>
      <c r="K153" s="140"/>
      <c r="L153" s="140"/>
      <c r="M153" s="140"/>
      <c r="N153" s="140"/>
      <c r="O153" s="140"/>
      <c r="P153" s="140"/>
      <c r="Q153" s="140"/>
      <c r="R153" s="92"/>
    </row>
    <row r="154" spans="1:18" x14ac:dyDescent="0.2">
      <c r="A154" s="115"/>
      <c r="B154" s="116"/>
      <c r="C154" s="117"/>
      <c r="D154" s="118"/>
      <c r="E154" s="195"/>
      <c r="F154" s="140"/>
      <c r="G154" s="140"/>
      <c r="H154" s="140"/>
      <c r="I154" s="140"/>
      <c r="J154" s="140"/>
      <c r="K154" s="140"/>
      <c r="L154" s="140"/>
      <c r="M154" s="140"/>
      <c r="N154" s="140"/>
      <c r="O154" s="140"/>
      <c r="P154" s="140"/>
      <c r="Q154" s="140"/>
      <c r="R154" s="92"/>
    </row>
    <row r="155" spans="1:18" x14ac:dyDescent="0.2">
      <c r="A155" s="115"/>
      <c r="B155" s="116"/>
      <c r="C155" s="117"/>
      <c r="D155" s="118"/>
      <c r="E155" s="195"/>
      <c r="F155" s="140"/>
      <c r="G155" s="140"/>
      <c r="H155" s="140"/>
      <c r="I155" s="140"/>
      <c r="J155" s="140"/>
      <c r="K155" s="140"/>
      <c r="L155" s="140"/>
      <c r="M155" s="140"/>
      <c r="N155" s="140"/>
      <c r="O155" s="140"/>
      <c r="P155" s="140"/>
      <c r="Q155" s="140"/>
      <c r="R155" s="92"/>
    </row>
    <row r="156" spans="1:18" x14ac:dyDescent="0.2">
      <c r="A156" s="115"/>
      <c r="B156" s="116"/>
      <c r="C156" s="117"/>
      <c r="D156" s="118"/>
      <c r="E156" s="195"/>
      <c r="F156" s="140"/>
      <c r="G156" s="140"/>
      <c r="H156" s="140"/>
      <c r="I156" s="140"/>
      <c r="J156" s="140"/>
      <c r="K156" s="140"/>
      <c r="L156" s="140"/>
      <c r="M156" s="140"/>
      <c r="N156" s="140"/>
      <c r="O156" s="140"/>
      <c r="P156" s="140"/>
      <c r="Q156" s="140"/>
      <c r="R156" s="92"/>
    </row>
    <row r="157" spans="1:18" x14ac:dyDescent="0.2">
      <c r="A157" s="115"/>
      <c r="B157" s="116"/>
      <c r="C157" s="117"/>
      <c r="D157" s="118"/>
      <c r="E157" s="195"/>
      <c r="F157" s="140"/>
      <c r="G157" s="140"/>
      <c r="H157" s="140"/>
      <c r="I157" s="140"/>
      <c r="J157" s="140"/>
      <c r="K157" s="140"/>
      <c r="L157" s="140"/>
      <c r="M157" s="140"/>
      <c r="N157" s="140"/>
      <c r="O157" s="140"/>
      <c r="P157" s="140"/>
      <c r="Q157" s="140"/>
      <c r="R157" s="92"/>
    </row>
    <row r="158" spans="1:18" x14ac:dyDescent="0.2">
      <c r="A158" s="115"/>
      <c r="B158" s="116"/>
      <c r="C158" s="117"/>
      <c r="D158" s="118"/>
      <c r="E158" s="195"/>
      <c r="F158" s="140"/>
      <c r="G158" s="140"/>
      <c r="H158" s="140"/>
      <c r="I158" s="140"/>
      <c r="J158" s="140"/>
      <c r="K158" s="140"/>
      <c r="L158" s="140"/>
      <c r="M158" s="140"/>
      <c r="N158" s="140"/>
      <c r="O158" s="140"/>
      <c r="P158" s="140"/>
      <c r="Q158" s="140"/>
      <c r="R158" s="92"/>
    </row>
    <row r="159" spans="1:18" x14ac:dyDescent="0.2">
      <c r="A159" s="115"/>
      <c r="B159" s="116"/>
      <c r="C159" s="117"/>
      <c r="D159" s="118"/>
      <c r="E159" s="195"/>
      <c r="F159" s="140"/>
      <c r="G159" s="140"/>
      <c r="H159" s="140"/>
      <c r="I159" s="140"/>
      <c r="J159" s="140"/>
      <c r="K159" s="140"/>
      <c r="L159" s="140"/>
      <c r="M159" s="140"/>
      <c r="N159" s="140"/>
      <c r="O159" s="140"/>
      <c r="P159" s="140"/>
      <c r="Q159" s="140"/>
      <c r="R159" s="92"/>
    </row>
    <row r="160" spans="1:18" x14ac:dyDescent="0.2">
      <c r="A160" s="115"/>
      <c r="B160" s="116"/>
      <c r="C160" s="117"/>
      <c r="D160" s="118"/>
      <c r="E160" s="195"/>
      <c r="F160" s="140"/>
      <c r="G160" s="140"/>
      <c r="H160" s="140"/>
      <c r="I160" s="140"/>
      <c r="J160" s="140"/>
      <c r="K160" s="140"/>
      <c r="L160" s="140"/>
      <c r="M160" s="140"/>
      <c r="N160" s="140"/>
      <c r="O160" s="140"/>
      <c r="P160" s="140"/>
      <c r="Q160" s="140"/>
      <c r="R160" s="92"/>
    </row>
    <row r="161" spans="1:18" x14ac:dyDescent="0.2">
      <c r="A161" s="115"/>
      <c r="B161" s="116"/>
      <c r="C161" s="117"/>
      <c r="D161" s="118"/>
      <c r="E161" s="195"/>
      <c r="F161" s="140"/>
      <c r="G161" s="140"/>
      <c r="H161" s="140"/>
      <c r="I161" s="140"/>
      <c r="J161" s="140"/>
      <c r="K161" s="140"/>
      <c r="L161" s="140"/>
      <c r="M161" s="140"/>
      <c r="N161" s="140"/>
      <c r="O161" s="140"/>
      <c r="P161" s="140"/>
      <c r="Q161" s="140"/>
      <c r="R161" s="92"/>
    </row>
    <row r="162" spans="1:18" x14ac:dyDescent="0.2">
      <c r="A162" s="115"/>
      <c r="B162" s="116"/>
      <c r="C162" s="117"/>
      <c r="D162" s="118"/>
      <c r="E162" s="195"/>
      <c r="F162" s="140"/>
      <c r="G162" s="140"/>
      <c r="H162" s="140"/>
      <c r="I162" s="140"/>
      <c r="J162" s="140"/>
      <c r="K162" s="140"/>
      <c r="L162" s="140"/>
      <c r="M162" s="140"/>
      <c r="N162" s="140"/>
      <c r="O162" s="140"/>
      <c r="P162" s="140"/>
      <c r="Q162" s="140"/>
      <c r="R162" s="92"/>
    </row>
    <row r="163" spans="1:18" x14ac:dyDescent="0.2">
      <c r="A163" s="115"/>
      <c r="B163" s="116"/>
      <c r="C163" s="117"/>
      <c r="D163" s="118"/>
      <c r="E163" s="195"/>
      <c r="F163" s="140"/>
      <c r="G163" s="140"/>
      <c r="H163" s="140"/>
      <c r="I163" s="140"/>
      <c r="J163" s="140"/>
      <c r="K163" s="140"/>
      <c r="L163" s="140"/>
      <c r="M163" s="140"/>
      <c r="N163" s="140"/>
      <c r="O163" s="140"/>
      <c r="P163" s="140"/>
      <c r="Q163" s="140"/>
      <c r="R163" s="92"/>
    </row>
    <row r="164" spans="1:18" x14ac:dyDescent="0.2">
      <c r="A164" s="115"/>
      <c r="B164" s="116"/>
      <c r="C164" s="117"/>
      <c r="D164" s="118"/>
      <c r="E164" s="195"/>
      <c r="F164" s="140"/>
      <c r="G164" s="140"/>
      <c r="H164" s="140"/>
      <c r="I164" s="140"/>
      <c r="J164" s="140"/>
      <c r="K164" s="140"/>
      <c r="L164" s="140"/>
      <c r="M164" s="140"/>
      <c r="N164" s="140"/>
      <c r="O164" s="140"/>
      <c r="P164" s="140"/>
      <c r="Q164" s="140"/>
      <c r="R164" s="92"/>
    </row>
    <row r="165" spans="1:18" x14ac:dyDescent="0.2">
      <c r="A165" s="115"/>
      <c r="B165" s="116"/>
      <c r="C165" s="117"/>
      <c r="D165" s="118"/>
      <c r="E165" s="195"/>
      <c r="F165" s="140"/>
      <c r="G165" s="140"/>
      <c r="H165" s="140"/>
      <c r="I165" s="140"/>
      <c r="J165" s="140"/>
      <c r="K165" s="140"/>
      <c r="L165" s="140"/>
      <c r="M165" s="140"/>
      <c r="N165" s="140"/>
      <c r="O165" s="140"/>
      <c r="P165" s="140"/>
      <c r="Q165" s="140"/>
      <c r="R165" s="92"/>
    </row>
    <row r="166" spans="1:18" x14ac:dyDescent="0.2">
      <c r="A166" s="115"/>
      <c r="B166" s="116"/>
      <c r="C166" s="117"/>
      <c r="D166" s="118"/>
      <c r="E166" s="195"/>
      <c r="F166" s="140"/>
      <c r="G166" s="140"/>
      <c r="H166" s="140"/>
      <c r="I166" s="140"/>
      <c r="J166" s="140"/>
      <c r="K166" s="140"/>
      <c r="L166" s="140"/>
      <c r="M166" s="140"/>
      <c r="N166" s="140"/>
      <c r="O166" s="140"/>
      <c r="P166" s="140"/>
      <c r="Q166" s="140"/>
      <c r="R166" s="92"/>
    </row>
    <row r="167" spans="1:18" x14ac:dyDescent="0.2">
      <c r="A167" s="115"/>
      <c r="B167" s="116"/>
      <c r="C167" s="117"/>
      <c r="D167" s="118"/>
      <c r="E167" s="195"/>
      <c r="F167" s="140"/>
      <c r="G167" s="140"/>
      <c r="H167" s="140"/>
      <c r="I167" s="140"/>
      <c r="J167" s="140"/>
      <c r="K167" s="140"/>
      <c r="L167" s="140"/>
      <c r="M167" s="140"/>
      <c r="N167" s="140"/>
      <c r="O167" s="140"/>
      <c r="P167" s="140"/>
      <c r="Q167" s="140"/>
      <c r="R167" s="92"/>
    </row>
    <row r="168" spans="1:18" x14ac:dyDescent="0.2">
      <c r="A168" s="115"/>
      <c r="B168" s="116"/>
      <c r="C168" s="117"/>
      <c r="D168" s="118"/>
      <c r="E168" s="195"/>
      <c r="F168" s="140"/>
      <c r="G168" s="140"/>
      <c r="H168" s="140"/>
      <c r="I168" s="140"/>
      <c r="J168" s="140"/>
      <c r="K168" s="140"/>
      <c r="L168" s="140"/>
      <c r="M168" s="140"/>
      <c r="N168" s="140"/>
      <c r="O168" s="140"/>
      <c r="P168" s="140"/>
      <c r="Q168" s="140"/>
      <c r="R168" s="92"/>
    </row>
    <row r="169" spans="1:18" x14ac:dyDescent="0.2">
      <c r="A169" s="115"/>
      <c r="B169" s="116"/>
      <c r="C169" s="117"/>
      <c r="D169" s="118"/>
      <c r="E169" s="195"/>
      <c r="F169" s="140"/>
      <c r="G169" s="140"/>
      <c r="H169" s="140"/>
      <c r="I169" s="140"/>
      <c r="J169" s="140"/>
      <c r="K169" s="140"/>
      <c r="L169" s="140"/>
      <c r="M169" s="140"/>
      <c r="N169" s="140"/>
      <c r="O169" s="140"/>
      <c r="P169" s="140"/>
      <c r="Q169" s="140"/>
      <c r="R169" s="92"/>
    </row>
    <row r="170" spans="1:18" x14ac:dyDescent="0.2">
      <c r="A170" s="115"/>
      <c r="B170" s="116"/>
      <c r="C170" s="117"/>
      <c r="D170" s="118"/>
      <c r="E170" s="195"/>
      <c r="F170" s="140"/>
      <c r="G170" s="140"/>
      <c r="H170" s="140"/>
      <c r="I170" s="140"/>
      <c r="J170" s="140"/>
      <c r="K170" s="140"/>
      <c r="L170" s="140"/>
      <c r="M170" s="140"/>
      <c r="N170" s="140"/>
      <c r="O170" s="140"/>
      <c r="P170" s="140"/>
      <c r="Q170" s="140"/>
      <c r="R170" s="92"/>
    </row>
    <row r="171" spans="1:18" x14ac:dyDescent="0.2">
      <c r="A171" s="115"/>
      <c r="B171" s="116"/>
      <c r="C171" s="117"/>
      <c r="D171" s="118"/>
      <c r="E171" s="195"/>
      <c r="F171" s="140"/>
      <c r="G171" s="140"/>
      <c r="H171" s="140"/>
      <c r="I171" s="140"/>
      <c r="J171" s="140"/>
      <c r="K171" s="140"/>
      <c r="L171" s="140"/>
      <c r="M171" s="140"/>
      <c r="N171" s="140"/>
      <c r="O171" s="140"/>
      <c r="P171" s="140"/>
      <c r="Q171" s="140"/>
      <c r="R171" s="92"/>
    </row>
    <row r="172" spans="1:18" x14ac:dyDescent="0.2">
      <c r="A172" s="115"/>
      <c r="B172" s="116"/>
      <c r="C172" s="117"/>
      <c r="D172" s="118"/>
      <c r="E172" s="195"/>
      <c r="F172" s="140"/>
      <c r="G172" s="140"/>
      <c r="H172" s="140"/>
      <c r="I172" s="140"/>
      <c r="J172" s="140"/>
      <c r="K172" s="140"/>
      <c r="L172" s="140"/>
      <c r="M172" s="140"/>
      <c r="N172" s="140"/>
      <c r="O172" s="140"/>
      <c r="P172" s="140"/>
      <c r="Q172" s="140"/>
      <c r="R172" s="92"/>
    </row>
    <row r="173" spans="1:18" x14ac:dyDescent="0.2">
      <c r="A173" s="115"/>
      <c r="B173" s="116"/>
      <c r="C173" s="117"/>
      <c r="D173" s="118"/>
      <c r="E173" s="195"/>
      <c r="F173" s="140"/>
      <c r="G173" s="140"/>
      <c r="H173" s="140"/>
      <c r="I173" s="140"/>
      <c r="J173" s="140"/>
      <c r="K173" s="140"/>
      <c r="L173" s="140"/>
      <c r="M173" s="140"/>
      <c r="N173" s="140"/>
      <c r="O173" s="140"/>
      <c r="P173" s="140"/>
      <c r="Q173" s="140"/>
      <c r="R173" s="92"/>
    </row>
    <row r="174" spans="1:18" x14ac:dyDescent="0.2">
      <c r="A174" s="115"/>
      <c r="B174" s="116"/>
      <c r="C174" s="117"/>
      <c r="D174" s="118"/>
      <c r="E174" s="195"/>
      <c r="F174" s="140"/>
      <c r="G174" s="140"/>
      <c r="H174" s="140"/>
      <c r="I174" s="140"/>
      <c r="J174" s="140"/>
      <c r="K174" s="140"/>
      <c r="L174" s="140"/>
      <c r="M174" s="140"/>
      <c r="N174" s="140"/>
      <c r="O174" s="140"/>
      <c r="P174" s="140"/>
      <c r="Q174" s="140"/>
      <c r="R174" s="92"/>
    </row>
    <row r="175" spans="1:18" x14ac:dyDescent="0.2">
      <c r="A175" s="115"/>
      <c r="B175" s="116"/>
      <c r="C175" s="117"/>
      <c r="D175" s="118"/>
      <c r="E175" s="195"/>
      <c r="F175" s="140"/>
      <c r="G175" s="140"/>
      <c r="H175" s="140"/>
      <c r="I175" s="140"/>
      <c r="J175" s="140"/>
      <c r="K175" s="140"/>
      <c r="L175" s="140"/>
      <c r="M175" s="140"/>
      <c r="N175" s="140"/>
      <c r="O175" s="140"/>
      <c r="P175" s="140"/>
      <c r="Q175" s="140"/>
      <c r="R175" s="92"/>
    </row>
    <row r="176" spans="1:18" x14ac:dyDescent="0.2">
      <c r="A176" s="115"/>
      <c r="B176" s="116"/>
      <c r="C176" s="117"/>
      <c r="D176" s="118"/>
      <c r="E176" s="195"/>
      <c r="F176" s="140"/>
      <c r="G176" s="140"/>
      <c r="H176" s="140"/>
      <c r="I176" s="140"/>
      <c r="J176" s="140"/>
      <c r="K176" s="140"/>
      <c r="L176" s="140"/>
      <c r="M176" s="140"/>
      <c r="N176" s="140"/>
      <c r="O176" s="140"/>
      <c r="P176" s="140"/>
      <c r="Q176" s="140"/>
      <c r="R176" s="92"/>
    </row>
    <row r="177" spans="1:18" x14ac:dyDescent="0.2">
      <c r="A177" s="115"/>
      <c r="B177" s="116"/>
      <c r="C177" s="117"/>
      <c r="D177" s="118"/>
      <c r="E177" s="195"/>
      <c r="F177" s="140"/>
      <c r="G177" s="140"/>
      <c r="H177" s="140"/>
      <c r="I177" s="140"/>
      <c r="J177" s="140"/>
      <c r="K177" s="140"/>
      <c r="L177" s="140"/>
      <c r="M177" s="140"/>
      <c r="N177" s="140"/>
      <c r="O177" s="140"/>
      <c r="P177" s="140"/>
      <c r="Q177" s="140"/>
      <c r="R177" s="92"/>
    </row>
    <row r="178" spans="1:18" x14ac:dyDescent="0.2">
      <c r="A178" s="115"/>
      <c r="B178" s="116"/>
      <c r="C178" s="117"/>
      <c r="D178" s="118"/>
      <c r="E178" s="195"/>
      <c r="F178" s="140"/>
      <c r="G178" s="140"/>
      <c r="H178" s="140"/>
      <c r="I178" s="140"/>
      <c r="J178" s="140"/>
      <c r="K178" s="140"/>
      <c r="L178" s="140"/>
      <c r="M178" s="140"/>
      <c r="N178" s="140"/>
      <c r="O178" s="140"/>
      <c r="P178" s="140"/>
      <c r="Q178" s="140"/>
      <c r="R178" s="92"/>
    </row>
    <row r="179" spans="1:18" x14ac:dyDescent="0.2">
      <c r="A179" s="115"/>
      <c r="B179" s="116"/>
      <c r="C179" s="117"/>
      <c r="D179" s="118"/>
      <c r="E179" s="195"/>
      <c r="F179" s="140"/>
      <c r="G179" s="140"/>
      <c r="H179" s="140"/>
      <c r="I179" s="140"/>
      <c r="J179" s="140"/>
      <c r="K179" s="140"/>
      <c r="L179" s="140"/>
      <c r="M179" s="140"/>
      <c r="N179" s="140"/>
      <c r="O179" s="140"/>
      <c r="P179" s="140"/>
      <c r="Q179" s="140"/>
      <c r="R179" s="92"/>
    </row>
    <row r="180" spans="1:18" x14ac:dyDescent="0.2">
      <c r="A180" s="115"/>
      <c r="B180" s="116"/>
      <c r="C180" s="117"/>
      <c r="D180" s="118"/>
      <c r="E180" s="195"/>
      <c r="F180" s="140"/>
      <c r="G180" s="140"/>
      <c r="H180" s="140"/>
      <c r="I180" s="140"/>
      <c r="J180" s="140"/>
      <c r="K180" s="140"/>
      <c r="L180" s="140"/>
      <c r="M180" s="140"/>
      <c r="N180" s="140"/>
      <c r="O180" s="140"/>
      <c r="P180" s="140"/>
      <c r="Q180" s="140"/>
      <c r="R180" s="92"/>
    </row>
    <row r="181" spans="1:18" x14ac:dyDescent="0.2">
      <c r="A181" s="115"/>
      <c r="B181" s="116"/>
      <c r="C181" s="117"/>
      <c r="D181" s="118"/>
      <c r="E181" s="195"/>
      <c r="F181" s="140"/>
      <c r="G181" s="140"/>
      <c r="H181" s="140"/>
      <c r="I181" s="140"/>
      <c r="J181" s="140"/>
      <c r="K181" s="140"/>
      <c r="L181" s="140"/>
      <c r="M181" s="140"/>
      <c r="N181" s="140"/>
      <c r="O181" s="140"/>
      <c r="P181" s="140"/>
      <c r="Q181" s="140"/>
      <c r="R181" s="92"/>
    </row>
    <row r="182" spans="1:18" x14ac:dyDescent="0.2">
      <c r="A182" s="115"/>
      <c r="B182" s="116"/>
      <c r="C182" s="117"/>
      <c r="D182" s="118"/>
      <c r="E182" s="195"/>
      <c r="F182" s="140"/>
      <c r="G182" s="140"/>
      <c r="H182" s="140"/>
      <c r="I182" s="140"/>
      <c r="J182" s="140"/>
      <c r="K182" s="140"/>
      <c r="L182" s="140"/>
      <c r="M182" s="140"/>
      <c r="N182" s="140"/>
      <c r="O182" s="140"/>
      <c r="P182" s="140"/>
      <c r="Q182" s="140"/>
      <c r="R182" s="92"/>
    </row>
    <row r="183" spans="1:18" x14ac:dyDescent="0.2">
      <c r="A183" s="115"/>
      <c r="B183" s="116"/>
      <c r="C183" s="117"/>
      <c r="D183" s="118"/>
      <c r="E183" s="195"/>
      <c r="F183" s="140"/>
      <c r="G183" s="140"/>
      <c r="H183" s="140"/>
      <c r="I183" s="140"/>
      <c r="J183" s="140"/>
      <c r="K183" s="140"/>
      <c r="L183" s="140"/>
      <c r="M183" s="140"/>
      <c r="N183" s="140"/>
      <c r="O183" s="140"/>
      <c r="P183" s="140"/>
      <c r="Q183" s="140"/>
      <c r="R183" s="92"/>
    </row>
    <row r="184" spans="1:18" x14ac:dyDescent="0.2">
      <c r="A184" s="115"/>
      <c r="B184" s="116"/>
      <c r="C184" s="117"/>
      <c r="D184" s="118"/>
      <c r="E184" s="195"/>
      <c r="F184" s="140"/>
      <c r="G184" s="140"/>
      <c r="H184" s="140"/>
      <c r="I184" s="140"/>
      <c r="J184" s="140"/>
      <c r="K184" s="140"/>
      <c r="L184" s="140"/>
      <c r="M184" s="140"/>
      <c r="N184" s="140"/>
      <c r="O184" s="140"/>
      <c r="P184" s="140"/>
      <c r="Q184" s="140"/>
      <c r="R184" s="92"/>
    </row>
    <row r="185" spans="1:18" x14ac:dyDescent="0.2">
      <c r="A185" s="115"/>
      <c r="B185" s="116"/>
      <c r="C185" s="117"/>
      <c r="D185" s="118"/>
      <c r="E185" s="195"/>
      <c r="F185" s="140"/>
      <c r="G185" s="140"/>
      <c r="H185" s="140"/>
      <c r="I185" s="140"/>
      <c r="J185" s="140"/>
      <c r="K185" s="140"/>
      <c r="L185" s="140"/>
      <c r="M185" s="140"/>
      <c r="N185" s="140"/>
      <c r="O185" s="140"/>
      <c r="P185" s="140"/>
      <c r="Q185" s="140"/>
      <c r="R185" s="92"/>
    </row>
    <row r="186" spans="1:18" x14ac:dyDescent="0.2">
      <c r="A186" s="115"/>
      <c r="B186" s="116"/>
      <c r="C186" s="117"/>
      <c r="D186" s="118"/>
      <c r="E186" s="195"/>
      <c r="F186" s="140"/>
      <c r="G186" s="140"/>
      <c r="H186" s="140"/>
      <c r="I186" s="140"/>
      <c r="J186" s="140"/>
      <c r="K186" s="140"/>
      <c r="L186" s="140"/>
      <c r="M186" s="140"/>
      <c r="N186" s="140"/>
      <c r="O186" s="140"/>
      <c r="P186" s="140"/>
      <c r="Q186" s="140"/>
      <c r="R186" s="92"/>
    </row>
    <row r="187" spans="1:18" x14ac:dyDescent="0.2">
      <c r="A187" s="115"/>
      <c r="B187" s="116"/>
      <c r="C187" s="117"/>
      <c r="D187" s="118"/>
      <c r="E187" s="195"/>
      <c r="F187" s="140"/>
      <c r="G187" s="140"/>
      <c r="H187" s="140"/>
      <c r="I187" s="140"/>
      <c r="J187" s="140"/>
      <c r="K187" s="140"/>
      <c r="L187" s="140"/>
      <c r="M187" s="140"/>
      <c r="N187" s="140"/>
      <c r="O187" s="140"/>
      <c r="P187" s="140"/>
      <c r="Q187" s="140"/>
      <c r="R187" s="92"/>
    </row>
    <row r="188" spans="1:18" x14ac:dyDescent="0.2">
      <c r="A188" s="115"/>
      <c r="B188" s="116"/>
      <c r="C188" s="117"/>
      <c r="D188" s="118"/>
      <c r="E188" s="195"/>
      <c r="F188" s="140"/>
      <c r="G188" s="140"/>
      <c r="H188" s="140"/>
      <c r="I188" s="140"/>
      <c r="J188" s="140"/>
      <c r="K188" s="140"/>
      <c r="L188" s="140"/>
      <c r="M188" s="140"/>
      <c r="N188" s="140"/>
      <c r="O188" s="140"/>
      <c r="P188" s="140"/>
      <c r="Q188" s="140"/>
      <c r="R188" s="92"/>
    </row>
    <row r="189" spans="1:18" x14ac:dyDescent="0.2">
      <c r="A189" s="115"/>
      <c r="B189" s="116"/>
      <c r="C189" s="117"/>
      <c r="D189" s="118"/>
      <c r="E189" s="195"/>
      <c r="F189" s="140"/>
      <c r="G189" s="140"/>
      <c r="H189" s="140"/>
      <c r="I189" s="140"/>
      <c r="J189" s="140"/>
      <c r="K189" s="140"/>
      <c r="L189" s="140"/>
      <c r="M189" s="140"/>
      <c r="N189" s="140"/>
      <c r="O189" s="140"/>
      <c r="P189" s="140"/>
      <c r="Q189" s="140"/>
      <c r="R189" s="92"/>
    </row>
    <row r="190" spans="1:18" x14ac:dyDescent="0.2">
      <c r="A190" s="115"/>
      <c r="B190" s="116"/>
      <c r="C190" s="117"/>
      <c r="D190" s="118"/>
      <c r="E190" s="195"/>
      <c r="F190" s="140"/>
      <c r="G190" s="140"/>
      <c r="H190" s="140"/>
      <c r="I190" s="140"/>
      <c r="J190" s="140"/>
      <c r="K190" s="140"/>
      <c r="L190" s="140"/>
      <c r="M190" s="140"/>
      <c r="N190" s="140"/>
      <c r="O190" s="140"/>
      <c r="P190" s="140"/>
      <c r="Q190" s="140"/>
      <c r="R190" s="92"/>
    </row>
    <row r="191" spans="1:18" x14ac:dyDescent="0.2">
      <c r="A191" s="115"/>
      <c r="B191" s="116"/>
      <c r="C191" s="117"/>
      <c r="D191" s="118"/>
      <c r="E191" s="195"/>
      <c r="F191" s="140"/>
      <c r="G191" s="140"/>
      <c r="H191" s="140"/>
      <c r="I191" s="140"/>
      <c r="J191" s="140"/>
      <c r="K191" s="140"/>
      <c r="L191" s="140"/>
      <c r="M191" s="140"/>
      <c r="N191" s="140"/>
      <c r="O191" s="140"/>
      <c r="P191" s="140"/>
      <c r="Q191" s="140"/>
      <c r="R191" s="92"/>
    </row>
    <row r="192" spans="1:18" x14ac:dyDescent="0.2">
      <c r="A192" s="115"/>
      <c r="B192" s="116"/>
      <c r="C192" s="117"/>
      <c r="D192" s="118"/>
      <c r="E192" s="195"/>
      <c r="F192" s="140"/>
      <c r="G192" s="140"/>
      <c r="H192" s="140"/>
      <c r="I192" s="140"/>
      <c r="J192" s="140"/>
      <c r="K192" s="140"/>
      <c r="L192" s="140"/>
      <c r="M192" s="140"/>
      <c r="N192" s="140"/>
      <c r="O192" s="140"/>
      <c r="P192" s="140"/>
      <c r="Q192" s="140"/>
      <c r="R192" s="92"/>
    </row>
    <row r="193" spans="1:18" x14ac:dyDescent="0.2">
      <c r="A193" s="115"/>
      <c r="B193" s="116"/>
      <c r="C193" s="117"/>
      <c r="D193" s="118"/>
      <c r="E193" s="195"/>
      <c r="F193" s="140"/>
      <c r="G193" s="140"/>
      <c r="H193" s="140"/>
      <c r="I193" s="140"/>
      <c r="J193" s="140"/>
      <c r="K193" s="140"/>
      <c r="L193" s="140"/>
      <c r="M193" s="140"/>
      <c r="N193" s="140"/>
      <c r="O193" s="140"/>
      <c r="P193" s="140"/>
      <c r="Q193" s="140"/>
      <c r="R193" s="92"/>
    </row>
    <row r="194" spans="1:18" x14ac:dyDescent="0.2">
      <c r="A194" s="115"/>
      <c r="B194" s="116"/>
      <c r="C194" s="117"/>
      <c r="D194" s="118"/>
      <c r="E194" s="195"/>
      <c r="F194" s="140"/>
      <c r="G194" s="140"/>
      <c r="H194" s="140"/>
      <c r="I194" s="140"/>
      <c r="J194" s="140"/>
      <c r="K194" s="140"/>
      <c r="L194" s="140"/>
      <c r="M194" s="140"/>
      <c r="N194" s="140"/>
      <c r="O194" s="140"/>
      <c r="P194" s="140"/>
      <c r="Q194" s="140"/>
      <c r="R194" s="92"/>
    </row>
    <row r="195" spans="1:18" x14ac:dyDescent="0.2">
      <c r="A195" s="115"/>
      <c r="B195" s="116"/>
      <c r="C195" s="117"/>
      <c r="D195" s="118"/>
      <c r="E195" s="195"/>
      <c r="F195" s="140"/>
      <c r="G195" s="140"/>
      <c r="H195" s="140"/>
      <c r="I195" s="140"/>
      <c r="J195" s="140"/>
      <c r="K195" s="140"/>
      <c r="L195" s="140"/>
      <c r="M195" s="140"/>
      <c r="N195" s="140"/>
      <c r="O195" s="140"/>
      <c r="P195" s="140"/>
      <c r="Q195" s="140"/>
      <c r="R195" s="92"/>
    </row>
    <row r="196" spans="1:18" x14ac:dyDescent="0.2">
      <c r="A196" s="115"/>
      <c r="B196" s="116"/>
      <c r="C196" s="117"/>
      <c r="D196" s="118"/>
      <c r="E196" s="195"/>
      <c r="F196" s="140"/>
      <c r="G196" s="140"/>
      <c r="H196" s="140"/>
      <c r="I196" s="140"/>
      <c r="J196" s="140"/>
      <c r="K196" s="140"/>
      <c r="L196" s="140"/>
      <c r="M196" s="140"/>
      <c r="N196" s="140"/>
      <c r="O196" s="140"/>
      <c r="P196" s="140"/>
      <c r="Q196" s="140"/>
      <c r="R196" s="92"/>
    </row>
    <row r="197" spans="1:18" x14ac:dyDescent="0.2">
      <c r="A197" s="115"/>
      <c r="B197" s="116"/>
      <c r="C197" s="117"/>
      <c r="D197" s="118"/>
      <c r="E197" s="195"/>
      <c r="F197" s="140"/>
      <c r="G197" s="140"/>
      <c r="H197" s="140"/>
      <c r="I197" s="140"/>
      <c r="J197" s="140"/>
      <c r="K197" s="140"/>
      <c r="L197" s="140"/>
      <c r="M197" s="140"/>
      <c r="N197" s="140"/>
      <c r="O197" s="140"/>
      <c r="P197" s="140"/>
      <c r="Q197" s="140"/>
      <c r="R197" s="92"/>
    </row>
    <row r="198" spans="1:18" x14ac:dyDescent="0.2">
      <c r="A198" s="115"/>
      <c r="B198" s="116"/>
      <c r="C198" s="117"/>
      <c r="D198" s="118"/>
      <c r="E198" s="195"/>
      <c r="F198" s="140"/>
      <c r="G198" s="140"/>
      <c r="H198" s="140"/>
      <c r="I198" s="140"/>
      <c r="J198" s="140"/>
      <c r="K198" s="140"/>
      <c r="L198" s="140"/>
      <c r="M198" s="140"/>
      <c r="N198" s="140"/>
      <c r="O198" s="140"/>
      <c r="P198" s="140"/>
      <c r="Q198" s="140"/>
      <c r="R198" s="92"/>
    </row>
    <row r="199" spans="1:18" x14ac:dyDescent="0.2">
      <c r="A199" s="115"/>
      <c r="B199" s="116"/>
      <c r="C199" s="117"/>
      <c r="D199" s="118"/>
      <c r="E199" s="195"/>
      <c r="F199" s="140"/>
      <c r="G199" s="140"/>
      <c r="H199" s="140"/>
      <c r="I199" s="140"/>
      <c r="J199" s="140"/>
      <c r="K199" s="140"/>
      <c r="L199" s="140"/>
      <c r="M199" s="140"/>
      <c r="N199" s="140"/>
      <c r="O199" s="140"/>
      <c r="P199" s="140"/>
      <c r="Q199" s="140"/>
      <c r="R199" s="92"/>
    </row>
    <row r="200" spans="1:18" x14ac:dyDescent="0.2">
      <c r="A200" s="115"/>
      <c r="B200" s="116"/>
      <c r="C200" s="117"/>
      <c r="D200" s="118"/>
      <c r="E200" s="195"/>
      <c r="F200" s="140"/>
      <c r="G200" s="140"/>
      <c r="H200" s="140"/>
      <c r="I200" s="140"/>
      <c r="J200" s="140"/>
      <c r="K200" s="140"/>
      <c r="L200" s="140"/>
      <c r="M200" s="140"/>
      <c r="N200" s="140"/>
      <c r="O200" s="140"/>
      <c r="P200" s="140"/>
      <c r="Q200" s="140"/>
      <c r="R200" s="92"/>
    </row>
    <row r="201" spans="1:18" x14ac:dyDescent="0.2">
      <c r="A201" s="115"/>
      <c r="B201" s="116"/>
      <c r="C201" s="117"/>
      <c r="D201" s="118"/>
      <c r="E201" s="195"/>
      <c r="F201" s="140"/>
      <c r="G201" s="140"/>
      <c r="H201" s="140"/>
      <c r="I201" s="140"/>
      <c r="J201" s="140"/>
      <c r="K201" s="140"/>
      <c r="L201" s="140"/>
      <c r="M201" s="140"/>
      <c r="N201" s="140"/>
      <c r="O201" s="140"/>
      <c r="P201" s="140"/>
      <c r="Q201" s="140"/>
      <c r="R201" s="92"/>
    </row>
    <row r="202" spans="1:18" x14ac:dyDescent="0.2">
      <c r="A202" s="115"/>
      <c r="B202" s="116"/>
      <c r="C202" s="117"/>
      <c r="D202" s="118"/>
      <c r="E202" s="195"/>
      <c r="F202" s="140"/>
      <c r="G202" s="140"/>
      <c r="H202" s="140"/>
      <c r="I202" s="140"/>
      <c r="J202" s="140"/>
      <c r="K202" s="140"/>
      <c r="L202" s="140"/>
      <c r="M202" s="140"/>
      <c r="N202" s="140"/>
      <c r="O202" s="140"/>
      <c r="P202" s="140"/>
      <c r="Q202" s="140"/>
      <c r="R202" s="92"/>
    </row>
    <row r="203" spans="1:18" x14ac:dyDescent="0.2">
      <c r="A203" s="115"/>
      <c r="B203" s="116"/>
      <c r="C203" s="117"/>
      <c r="D203" s="118"/>
      <c r="E203" s="195"/>
      <c r="F203" s="140"/>
      <c r="G203" s="140"/>
      <c r="H203" s="140"/>
      <c r="I203" s="140"/>
      <c r="J203" s="140"/>
      <c r="K203" s="140"/>
      <c r="L203" s="140"/>
      <c r="M203" s="140"/>
      <c r="N203" s="140"/>
      <c r="O203" s="140"/>
      <c r="P203" s="140"/>
      <c r="Q203" s="140"/>
      <c r="R203" s="92"/>
    </row>
    <row r="204" spans="1:18" x14ac:dyDescent="0.2">
      <c r="A204" s="115"/>
      <c r="B204" s="116"/>
      <c r="C204" s="117"/>
      <c r="D204" s="118"/>
      <c r="E204" s="195"/>
      <c r="F204" s="140"/>
      <c r="G204" s="140"/>
      <c r="H204" s="140"/>
      <c r="I204" s="140"/>
      <c r="J204" s="140"/>
      <c r="K204" s="140"/>
      <c r="L204" s="140"/>
      <c r="M204" s="140"/>
      <c r="N204" s="140"/>
      <c r="O204" s="140"/>
      <c r="P204" s="140"/>
      <c r="Q204" s="140"/>
      <c r="R204" s="92"/>
    </row>
    <row r="205" spans="1:18" x14ac:dyDescent="0.2">
      <c r="A205" s="115"/>
      <c r="B205" s="116"/>
      <c r="C205" s="117"/>
      <c r="D205" s="118"/>
      <c r="E205" s="195"/>
      <c r="F205" s="140"/>
      <c r="G205" s="140"/>
      <c r="H205" s="140"/>
      <c r="I205" s="140"/>
      <c r="J205" s="140"/>
      <c r="K205" s="140"/>
      <c r="L205" s="140"/>
      <c r="M205" s="140"/>
      <c r="N205" s="140"/>
      <c r="O205" s="140"/>
      <c r="P205" s="140"/>
      <c r="Q205" s="140"/>
      <c r="R205" s="92"/>
    </row>
    <row r="206" spans="1:18" x14ac:dyDescent="0.2">
      <c r="A206" s="115"/>
      <c r="B206" s="116"/>
      <c r="C206" s="117"/>
      <c r="D206" s="118"/>
      <c r="E206" s="195"/>
      <c r="F206" s="140"/>
      <c r="G206" s="140"/>
      <c r="H206" s="140"/>
      <c r="I206" s="140"/>
      <c r="J206" s="140"/>
      <c r="K206" s="140"/>
      <c r="L206" s="140"/>
      <c r="M206" s="140"/>
      <c r="N206" s="140"/>
      <c r="O206" s="140"/>
      <c r="P206" s="140"/>
      <c r="Q206" s="140"/>
      <c r="R206" s="92"/>
    </row>
    <row r="207" spans="1:18" x14ac:dyDescent="0.2">
      <c r="A207" s="115"/>
      <c r="B207" s="116"/>
      <c r="C207" s="117"/>
      <c r="D207" s="118"/>
      <c r="E207" s="195"/>
      <c r="F207" s="140"/>
      <c r="G207" s="140"/>
      <c r="H207" s="140"/>
      <c r="I207" s="140"/>
      <c r="J207" s="140"/>
      <c r="K207" s="140"/>
      <c r="L207" s="140"/>
      <c r="M207" s="140"/>
      <c r="N207" s="140"/>
      <c r="O207" s="140"/>
      <c r="P207" s="140"/>
      <c r="Q207" s="140"/>
      <c r="R207" s="92"/>
    </row>
    <row r="208" spans="1:18" x14ac:dyDescent="0.2">
      <c r="A208" s="115"/>
      <c r="B208" s="116"/>
      <c r="C208" s="117"/>
      <c r="D208" s="118"/>
      <c r="E208" s="195"/>
      <c r="F208" s="140"/>
      <c r="G208" s="140"/>
      <c r="H208" s="140"/>
      <c r="I208" s="140"/>
      <c r="J208" s="140"/>
      <c r="K208" s="140"/>
      <c r="L208" s="140"/>
      <c r="M208" s="140"/>
      <c r="N208" s="140"/>
      <c r="O208" s="140"/>
      <c r="P208" s="140"/>
      <c r="Q208" s="140"/>
      <c r="R208" s="92"/>
    </row>
    <row r="209" spans="1:18" x14ac:dyDescent="0.2">
      <c r="A209" s="115"/>
      <c r="B209" s="116"/>
      <c r="C209" s="117"/>
      <c r="D209" s="118"/>
      <c r="E209" s="195"/>
      <c r="F209" s="140"/>
      <c r="G209" s="140"/>
      <c r="H209" s="140"/>
      <c r="I209" s="140"/>
      <c r="J209" s="140"/>
      <c r="K209" s="140"/>
      <c r="L209" s="140"/>
      <c r="M209" s="140"/>
      <c r="N209" s="140"/>
      <c r="O209" s="140"/>
      <c r="P209" s="140"/>
      <c r="Q209" s="140"/>
      <c r="R209" s="92"/>
    </row>
    <row r="210" spans="1:18" x14ac:dyDescent="0.2">
      <c r="A210" s="115"/>
      <c r="B210" s="116"/>
      <c r="C210" s="117"/>
      <c r="D210" s="118"/>
      <c r="E210" s="195"/>
      <c r="F210" s="140"/>
      <c r="G210" s="140"/>
      <c r="H210" s="140"/>
      <c r="I210" s="140"/>
      <c r="J210" s="140"/>
      <c r="K210" s="140"/>
      <c r="L210" s="140"/>
      <c r="M210" s="140"/>
      <c r="N210" s="140"/>
      <c r="O210" s="140"/>
      <c r="P210" s="140"/>
      <c r="Q210" s="140"/>
      <c r="R210" s="92"/>
    </row>
    <row r="211" spans="1:18" x14ac:dyDescent="0.2">
      <c r="A211" s="115"/>
      <c r="B211" s="116"/>
      <c r="C211" s="117"/>
      <c r="D211" s="118"/>
      <c r="E211" s="195"/>
      <c r="F211" s="140"/>
      <c r="G211" s="140"/>
      <c r="H211" s="140"/>
      <c r="I211" s="140"/>
      <c r="J211" s="140"/>
      <c r="K211" s="140"/>
      <c r="L211" s="140"/>
      <c r="M211" s="140"/>
      <c r="N211" s="140"/>
      <c r="O211" s="140"/>
      <c r="P211" s="140"/>
      <c r="Q211" s="140"/>
      <c r="R211" s="92"/>
    </row>
    <row r="212" spans="1:18" x14ac:dyDescent="0.2">
      <c r="A212" s="115"/>
      <c r="B212" s="116"/>
      <c r="C212" s="117"/>
      <c r="D212" s="118"/>
      <c r="E212" s="195"/>
      <c r="F212" s="140"/>
      <c r="G212" s="140"/>
      <c r="H212" s="140"/>
      <c r="I212" s="140"/>
      <c r="J212" s="140"/>
      <c r="K212" s="140"/>
      <c r="L212" s="140"/>
      <c r="M212" s="140"/>
      <c r="N212" s="140"/>
      <c r="O212" s="140"/>
      <c r="P212" s="140"/>
      <c r="Q212" s="140"/>
      <c r="R212" s="92"/>
    </row>
    <row r="213" spans="1:18" x14ac:dyDescent="0.2">
      <c r="A213" s="115"/>
      <c r="B213" s="116"/>
      <c r="C213" s="117"/>
      <c r="D213" s="118"/>
      <c r="E213" s="195"/>
      <c r="F213" s="140"/>
      <c r="G213" s="140"/>
      <c r="H213" s="140"/>
      <c r="I213" s="140"/>
      <c r="J213" s="140"/>
      <c r="K213" s="140"/>
      <c r="L213" s="140"/>
      <c r="M213" s="140"/>
      <c r="N213" s="140"/>
      <c r="O213" s="140"/>
      <c r="P213" s="140"/>
      <c r="Q213" s="140"/>
      <c r="R213" s="92"/>
    </row>
    <row r="214" spans="1:18" x14ac:dyDescent="0.2">
      <c r="A214" s="115"/>
      <c r="B214" s="116"/>
      <c r="C214" s="117"/>
      <c r="D214" s="118"/>
      <c r="E214" s="195"/>
      <c r="F214" s="140"/>
      <c r="G214" s="140"/>
      <c r="H214" s="140"/>
      <c r="I214" s="140"/>
      <c r="J214" s="140"/>
      <c r="K214" s="140"/>
      <c r="L214" s="140"/>
      <c r="M214" s="140"/>
      <c r="N214" s="140"/>
      <c r="O214" s="140"/>
      <c r="P214" s="140"/>
      <c r="Q214" s="140"/>
      <c r="R214" s="92"/>
    </row>
    <row r="215" spans="1:18" x14ac:dyDescent="0.2">
      <c r="A215" s="115"/>
      <c r="B215" s="116"/>
      <c r="C215" s="117"/>
      <c r="D215" s="118"/>
      <c r="E215" s="195"/>
      <c r="F215" s="140"/>
      <c r="G215" s="140"/>
      <c r="H215" s="140"/>
      <c r="I215" s="140"/>
      <c r="J215" s="140"/>
      <c r="K215" s="140"/>
      <c r="L215" s="140"/>
      <c r="M215" s="140"/>
      <c r="N215" s="140"/>
      <c r="O215" s="140"/>
      <c r="P215" s="140"/>
      <c r="Q215" s="140"/>
      <c r="R215" s="92"/>
    </row>
    <row r="216" spans="1:18" x14ac:dyDescent="0.2">
      <c r="A216" s="115"/>
      <c r="B216" s="116"/>
      <c r="C216" s="117"/>
      <c r="D216" s="118"/>
      <c r="E216" s="195"/>
      <c r="F216" s="140"/>
      <c r="G216" s="140"/>
      <c r="H216" s="140"/>
      <c r="I216" s="140"/>
      <c r="J216" s="140"/>
      <c r="K216" s="140"/>
      <c r="L216" s="140"/>
      <c r="M216" s="140"/>
      <c r="N216" s="140"/>
      <c r="O216" s="140"/>
      <c r="P216" s="140"/>
      <c r="Q216" s="140"/>
      <c r="R216" s="92"/>
    </row>
    <row r="217" spans="1:18" x14ac:dyDescent="0.2">
      <c r="A217" s="115"/>
      <c r="B217" s="116"/>
      <c r="C217" s="117"/>
      <c r="D217" s="118"/>
      <c r="E217" s="195"/>
      <c r="F217" s="140"/>
      <c r="G217" s="140"/>
      <c r="H217" s="140"/>
      <c r="I217" s="140"/>
      <c r="J217" s="140"/>
      <c r="K217" s="140"/>
      <c r="L217" s="140"/>
      <c r="M217" s="140"/>
      <c r="N217" s="140"/>
      <c r="O217" s="140"/>
      <c r="P217" s="140"/>
      <c r="Q217" s="140"/>
      <c r="R217" s="92"/>
    </row>
    <row r="218" spans="1:18" x14ac:dyDescent="0.2">
      <c r="A218" s="115"/>
      <c r="B218" s="116"/>
      <c r="C218" s="117"/>
      <c r="D218" s="118"/>
      <c r="E218" s="195"/>
      <c r="F218" s="140"/>
      <c r="G218" s="140"/>
      <c r="H218" s="140"/>
      <c r="I218" s="140"/>
      <c r="J218" s="140"/>
      <c r="K218" s="140"/>
      <c r="L218" s="140"/>
      <c r="M218" s="140"/>
      <c r="N218" s="140"/>
      <c r="O218" s="140"/>
      <c r="P218" s="140"/>
      <c r="Q218" s="140"/>
      <c r="R218" s="92"/>
    </row>
    <row r="219" spans="1:18" x14ac:dyDescent="0.2">
      <c r="A219" s="115"/>
      <c r="B219" s="116"/>
      <c r="C219" s="117"/>
      <c r="D219" s="118"/>
      <c r="E219" s="195"/>
      <c r="F219" s="140"/>
      <c r="G219" s="140"/>
      <c r="H219" s="140"/>
      <c r="I219" s="140"/>
      <c r="J219" s="140"/>
      <c r="K219" s="140"/>
      <c r="L219" s="140"/>
      <c r="M219" s="140"/>
      <c r="N219" s="140"/>
      <c r="O219" s="140"/>
      <c r="P219" s="140"/>
      <c r="Q219" s="140"/>
      <c r="R219" s="92"/>
    </row>
    <row r="220" spans="1:18" x14ac:dyDescent="0.2">
      <c r="A220" s="115"/>
      <c r="B220" s="116"/>
      <c r="C220" s="117"/>
      <c r="D220" s="118"/>
      <c r="E220" s="195"/>
      <c r="F220" s="140"/>
      <c r="G220" s="140"/>
      <c r="H220" s="140"/>
      <c r="I220" s="140"/>
      <c r="J220" s="140"/>
      <c r="K220" s="140"/>
      <c r="L220" s="140"/>
      <c r="M220" s="140"/>
      <c r="N220" s="140"/>
      <c r="O220" s="140"/>
      <c r="P220" s="140"/>
      <c r="Q220" s="140"/>
      <c r="R220" s="92"/>
    </row>
    <row r="221" spans="1:18" x14ac:dyDescent="0.2">
      <c r="A221" s="115"/>
      <c r="B221" s="116"/>
      <c r="C221" s="117"/>
      <c r="D221" s="118"/>
      <c r="E221" s="195"/>
      <c r="F221" s="140"/>
      <c r="G221" s="140"/>
      <c r="H221" s="140"/>
      <c r="I221" s="140"/>
      <c r="J221" s="140"/>
      <c r="K221" s="140"/>
      <c r="L221" s="140"/>
      <c r="M221" s="140"/>
      <c r="N221" s="140"/>
      <c r="O221" s="140"/>
      <c r="P221" s="140"/>
      <c r="Q221" s="140"/>
      <c r="R221" s="92"/>
    </row>
    <row r="222" spans="1:18" x14ac:dyDescent="0.2">
      <c r="A222" s="115"/>
      <c r="B222" s="116"/>
      <c r="C222" s="117"/>
      <c r="D222" s="118"/>
      <c r="E222" s="195"/>
      <c r="F222" s="140"/>
      <c r="G222" s="140"/>
      <c r="H222" s="140"/>
      <c r="I222" s="140"/>
      <c r="J222" s="140"/>
      <c r="K222" s="140"/>
      <c r="L222" s="140"/>
      <c r="M222" s="140"/>
      <c r="N222" s="140"/>
      <c r="O222" s="140"/>
      <c r="P222" s="140"/>
      <c r="Q222" s="140"/>
      <c r="R222" s="92"/>
    </row>
    <row r="223" spans="1:18" x14ac:dyDescent="0.2">
      <c r="A223" s="115"/>
      <c r="B223" s="116"/>
      <c r="C223" s="117"/>
      <c r="D223" s="118"/>
      <c r="E223" s="195"/>
      <c r="F223" s="140"/>
      <c r="G223" s="140"/>
      <c r="H223" s="140"/>
      <c r="I223" s="140"/>
      <c r="J223" s="140"/>
      <c r="K223" s="140"/>
      <c r="L223" s="140"/>
      <c r="M223" s="140"/>
      <c r="N223" s="140"/>
      <c r="O223" s="140"/>
      <c r="P223" s="140"/>
      <c r="Q223" s="140"/>
      <c r="R223" s="92"/>
    </row>
    <row r="224" spans="1:18" x14ac:dyDescent="0.2">
      <c r="A224" s="115"/>
      <c r="B224" s="116"/>
      <c r="C224" s="117"/>
      <c r="D224" s="118"/>
      <c r="E224" s="195"/>
      <c r="F224" s="140"/>
      <c r="G224" s="140"/>
      <c r="H224" s="140"/>
      <c r="I224" s="140"/>
      <c r="J224" s="140"/>
      <c r="K224" s="140"/>
      <c r="L224" s="140"/>
      <c r="M224" s="140"/>
      <c r="N224" s="140"/>
      <c r="O224" s="140"/>
      <c r="P224" s="140"/>
      <c r="Q224" s="140"/>
      <c r="R224" s="92"/>
    </row>
    <row r="225" spans="1:18" x14ac:dyDescent="0.2">
      <c r="A225" s="115"/>
      <c r="B225" s="116"/>
      <c r="C225" s="117"/>
      <c r="D225" s="118"/>
      <c r="E225" s="195"/>
      <c r="F225" s="140"/>
      <c r="G225" s="140"/>
      <c r="H225" s="140"/>
      <c r="I225" s="140"/>
      <c r="J225" s="140"/>
      <c r="K225" s="140"/>
      <c r="L225" s="140"/>
      <c r="M225" s="140"/>
      <c r="N225" s="140"/>
      <c r="O225" s="140"/>
      <c r="P225" s="140"/>
      <c r="Q225" s="140"/>
      <c r="R225" s="92"/>
    </row>
    <row r="226" spans="1:18" x14ac:dyDescent="0.2">
      <c r="A226" s="115"/>
      <c r="B226" s="116"/>
      <c r="C226" s="117"/>
      <c r="D226" s="118"/>
      <c r="E226" s="195"/>
      <c r="F226" s="140"/>
      <c r="G226" s="140"/>
      <c r="H226" s="140"/>
      <c r="I226" s="140"/>
      <c r="J226" s="140"/>
      <c r="K226" s="140"/>
      <c r="L226" s="140"/>
      <c r="M226" s="140"/>
      <c r="N226" s="140"/>
      <c r="O226" s="140"/>
      <c r="P226" s="140"/>
      <c r="Q226" s="140"/>
      <c r="R226" s="92"/>
    </row>
    <row r="227" spans="1:18" x14ac:dyDescent="0.2">
      <c r="A227" s="115"/>
      <c r="B227" s="116"/>
      <c r="C227" s="117"/>
      <c r="D227" s="118"/>
      <c r="E227" s="195"/>
      <c r="F227" s="140"/>
      <c r="G227" s="140"/>
      <c r="H227" s="140"/>
      <c r="I227" s="140"/>
      <c r="J227" s="140"/>
      <c r="K227" s="140"/>
      <c r="L227" s="140"/>
      <c r="M227" s="140"/>
      <c r="N227" s="140"/>
      <c r="O227" s="140"/>
      <c r="P227" s="140"/>
      <c r="Q227" s="140"/>
      <c r="R227" s="92"/>
    </row>
    <row r="228" spans="1:18" x14ac:dyDescent="0.2">
      <c r="A228" s="115"/>
      <c r="B228" s="116"/>
      <c r="C228" s="117"/>
      <c r="D228" s="118"/>
      <c r="E228" s="195"/>
      <c r="F228" s="140"/>
      <c r="G228" s="140"/>
      <c r="H228" s="140"/>
      <c r="I228" s="140"/>
      <c r="J228" s="140"/>
      <c r="K228" s="140"/>
      <c r="L228" s="140"/>
      <c r="M228" s="140"/>
      <c r="N228" s="140"/>
      <c r="O228" s="140"/>
      <c r="P228" s="140"/>
      <c r="Q228" s="140"/>
      <c r="R228" s="92"/>
    </row>
    <row r="229" spans="1:18" x14ac:dyDescent="0.2">
      <c r="A229" s="115"/>
      <c r="B229" s="116"/>
      <c r="C229" s="117"/>
      <c r="D229" s="118"/>
      <c r="E229" s="195"/>
      <c r="F229" s="140"/>
      <c r="G229" s="140"/>
      <c r="H229" s="140"/>
      <c r="I229" s="140"/>
      <c r="J229" s="140"/>
      <c r="K229" s="140"/>
      <c r="L229" s="140"/>
      <c r="M229" s="140"/>
      <c r="N229" s="140"/>
      <c r="O229" s="140"/>
      <c r="P229" s="140"/>
      <c r="Q229" s="140"/>
      <c r="R229" s="92"/>
    </row>
    <row r="230" spans="1:18" x14ac:dyDescent="0.2">
      <c r="A230" s="115"/>
      <c r="B230" s="116"/>
      <c r="C230" s="117"/>
      <c r="D230" s="118"/>
      <c r="E230" s="195"/>
      <c r="F230" s="140"/>
      <c r="G230" s="140"/>
      <c r="H230" s="140"/>
      <c r="I230" s="140"/>
      <c r="J230" s="140"/>
      <c r="K230" s="140"/>
      <c r="L230" s="140"/>
      <c r="M230" s="140"/>
      <c r="N230" s="140"/>
      <c r="O230" s="140"/>
      <c r="P230" s="140"/>
      <c r="Q230" s="140"/>
      <c r="R230" s="92"/>
    </row>
    <row r="231" spans="1:18" x14ac:dyDescent="0.2">
      <c r="A231" s="115"/>
      <c r="B231" s="116"/>
      <c r="C231" s="117"/>
      <c r="D231" s="118"/>
      <c r="E231" s="195"/>
      <c r="F231" s="140"/>
      <c r="G231" s="140"/>
      <c r="H231" s="140"/>
      <c r="I231" s="140"/>
      <c r="J231" s="140"/>
      <c r="K231" s="140"/>
      <c r="L231" s="140"/>
      <c r="M231" s="140"/>
      <c r="N231" s="140"/>
      <c r="O231" s="140"/>
      <c r="P231" s="140"/>
      <c r="Q231" s="140"/>
      <c r="R231" s="92"/>
    </row>
    <row r="232" spans="1:18" x14ac:dyDescent="0.2">
      <c r="A232" s="115"/>
      <c r="B232" s="116"/>
      <c r="C232" s="117"/>
      <c r="D232" s="118"/>
      <c r="E232" s="195"/>
      <c r="F232" s="140"/>
      <c r="G232" s="140"/>
      <c r="H232" s="140"/>
      <c r="I232" s="140"/>
      <c r="J232" s="140"/>
      <c r="K232" s="140"/>
      <c r="L232" s="140"/>
      <c r="M232" s="140"/>
      <c r="N232" s="140"/>
      <c r="O232" s="140"/>
      <c r="P232" s="140"/>
      <c r="Q232" s="140"/>
      <c r="R232" s="92"/>
    </row>
  </sheetData>
  <mergeCells count="75">
    <mergeCell ref="B132:Q132"/>
    <mergeCell ref="F135:G135"/>
    <mergeCell ref="F136:R136"/>
    <mergeCell ref="A123:J123"/>
    <mergeCell ref="A124:J124"/>
    <mergeCell ref="A125:J125"/>
    <mergeCell ref="A126:J126"/>
    <mergeCell ref="A127:J127"/>
    <mergeCell ref="B131:Q131"/>
    <mergeCell ref="A122:J122"/>
    <mergeCell ref="A111:J111"/>
    <mergeCell ref="A112:J112"/>
    <mergeCell ref="A113:J113"/>
    <mergeCell ref="A114:J114"/>
    <mergeCell ref="A115:J115"/>
    <mergeCell ref="A116:J116"/>
    <mergeCell ref="A117:J117"/>
    <mergeCell ref="A118:J118"/>
    <mergeCell ref="A119:J119"/>
    <mergeCell ref="A120:J120"/>
    <mergeCell ref="A121:J121"/>
    <mergeCell ref="A110:J110"/>
    <mergeCell ref="A99:Q99"/>
    <mergeCell ref="A100:J100"/>
    <mergeCell ref="A101:J101"/>
    <mergeCell ref="A102:J102"/>
    <mergeCell ref="A103:J103"/>
    <mergeCell ref="A104:J104"/>
    <mergeCell ref="A105:J105"/>
    <mergeCell ref="A106:J106"/>
    <mergeCell ref="A107:J107"/>
    <mergeCell ref="A108:J108"/>
    <mergeCell ref="A109:J109"/>
    <mergeCell ref="A98:J98"/>
    <mergeCell ref="A35:Q35"/>
    <mergeCell ref="A36:Q36"/>
    <mergeCell ref="A63:Q63"/>
    <mergeCell ref="A72:Q72"/>
    <mergeCell ref="A76:Q76"/>
    <mergeCell ref="A84:Q84"/>
    <mergeCell ref="A89:Q89"/>
    <mergeCell ref="A94:J94"/>
    <mergeCell ref="A95:J95"/>
    <mergeCell ref="A96:J96"/>
    <mergeCell ref="A97:J97"/>
    <mergeCell ref="A34:J34"/>
    <mergeCell ref="O24:O26"/>
    <mergeCell ref="P24:P26"/>
    <mergeCell ref="Q24:Q26"/>
    <mergeCell ref="F25:F26"/>
    <mergeCell ref="G25:I25"/>
    <mergeCell ref="J25:J26"/>
    <mergeCell ref="K25:K26"/>
    <mergeCell ref="L25:N25"/>
    <mergeCell ref="A28:Q28"/>
    <mergeCell ref="A30:J30"/>
    <mergeCell ref="A31:J31"/>
    <mergeCell ref="A32:J32"/>
    <mergeCell ref="A33:J33"/>
    <mergeCell ref="J19:K19"/>
    <mergeCell ref="J20:K20"/>
    <mergeCell ref="D22:K22"/>
    <mergeCell ref="A24:A26"/>
    <mergeCell ref="B24:B26"/>
    <mergeCell ref="C24:C26"/>
    <mergeCell ref="D24:D26"/>
    <mergeCell ref="E24:E26"/>
    <mergeCell ref="F24:I24"/>
    <mergeCell ref="J24:N24"/>
    <mergeCell ref="J18:K18"/>
    <mergeCell ref="D10:K10"/>
    <mergeCell ref="D11:K11"/>
    <mergeCell ref="J15:K15"/>
    <mergeCell ref="J16:K16"/>
    <mergeCell ref="J17:K17"/>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61"/>
  <sheetViews>
    <sheetView tabSelected="1" workbookViewId="0">
      <selection activeCell="D12" sqref="D12:K12"/>
    </sheetView>
  </sheetViews>
  <sheetFormatPr defaultRowHeight="12.75" x14ac:dyDescent="0.2"/>
  <cols>
    <col min="3" max="3" width="43.28515625" customWidth="1"/>
  </cols>
  <sheetData>
    <row r="1" spans="1:18" x14ac:dyDescent="0.2">
      <c r="A1" s="86" t="s">
        <v>306</v>
      </c>
      <c r="B1" s="87"/>
      <c r="C1" s="88"/>
      <c r="D1" s="89"/>
      <c r="E1" s="276" t="s">
        <v>307</v>
      </c>
      <c r="F1" s="276"/>
      <c r="G1" s="276"/>
      <c r="H1" s="276"/>
      <c r="I1" s="276"/>
      <c r="J1" s="200"/>
      <c r="K1" s="90"/>
      <c r="L1" s="90"/>
      <c r="M1" s="86" t="s">
        <v>308</v>
      </c>
      <c r="N1" s="90"/>
      <c r="O1" s="91"/>
      <c r="P1" s="91"/>
      <c r="Q1" s="92"/>
      <c r="R1" s="92"/>
    </row>
    <row r="2" spans="1:18" x14ac:dyDescent="0.2">
      <c r="A2" s="93"/>
      <c r="B2" s="87"/>
      <c r="C2" s="88"/>
      <c r="D2" s="89"/>
      <c r="E2" s="89"/>
      <c r="F2" s="90"/>
      <c r="G2" s="94" t="s">
        <v>2</v>
      </c>
      <c r="H2" s="90"/>
      <c r="I2" s="90"/>
      <c r="J2" s="90"/>
      <c r="K2" s="90"/>
      <c r="L2" s="90"/>
      <c r="M2" s="93" t="s">
        <v>309</v>
      </c>
      <c r="N2" s="90"/>
      <c r="O2" s="91"/>
      <c r="P2" s="91"/>
      <c r="Q2" s="92"/>
      <c r="R2" s="92"/>
    </row>
    <row r="3" spans="1:18" x14ac:dyDescent="0.2">
      <c r="A3" s="93" t="s">
        <v>310</v>
      </c>
      <c r="B3" s="87"/>
      <c r="C3" s="88"/>
      <c r="D3" s="89"/>
      <c r="E3" s="89"/>
      <c r="F3" s="90"/>
      <c r="G3" s="90"/>
      <c r="H3" s="90"/>
      <c r="I3" s="90"/>
      <c r="J3" s="90"/>
      <c r="K3" s="90"/>
      <c r="L3" s="90"/>
      <c r="M3" s="93"/>
      <c r="N3" s="90" t="s">
        <v>311</v>
      </c>
      <c r="O3" s="91"/>
      <c r="P3" s="91"/>
      <c r="Q3" s="92"/>
      <c r="R3" s="92"/>
    </row>
    <row r="4" spans="1:18" x14ac:dyDescent="0.2">
      <c r="A4" s="93" t="s">
        <v>312</v>
      </c>
      <c r="B4" s="87"/>
      <c r="C4" s="88"/>
      <c r="D4" s="89"/>
      <c r="E4" s="89"/>
      <c r="F4" s="90"/>
      <c r="G4" s="90"/>
      <c r="H4" s="90"/>
      <c r="I4" s="90"/>
      <c r="J4" s="90"/>
      <c r="K4" s="90"/>
      <c r="L4" s="90"/>
      <c r="M4" s="95" t="s">
        <v>313</v>
      </c>
      <c r="N4" s="90"/>
      <c r="O4" s="91"/>
      <c r="P4" s="91"/>
      <c r="Q4" s="92"/>
      <c r="R4" s="92"/>
    </row>
    <row r="5" spans="1:18" x14ac:dyDescent="0.2">
      <c r="A5" s="97"/>
      <c r="B5" s="87"/>
      <c r="C5" s="89"/>
      <c r="D5" s="95"/>
      <c r="E5" s="90"/>
      <c r="F5" s="90"/>
      <c r="G5" s="98"/>
      <c r="H5" s="98"/>
      <c r="I5" s="98"/>
      <c r="J5" s="90"/>
      <c r="K5" s="90"/>
      <c r="L5" s="90"/>
      <c r="M5" s="93" t="s">
        <v>314</v>
      </c>
      <c r="N5" s="90"/>
      <c r="O5" s="91"/>
      <c r="P5" s="91"/>
      <c r="Q5" s="92"/>
      <c r="R5" s="92"/>
    </row>
    <row r="6" spans="1:18" x14ac:dyDescent="0.2">
      <c r="A6" s="99"/>
      <c r="B6" s="100"/>
      <c r="C6" s="101"/>
      <c r="D6" s="92"/>
      <c r="E6" s="91"/>
      <c r="F6" s="91"/>
      <c r="G6" s="91"/>
      <c r="H6" s="91"/>
      <c r="I6" s="91"/>
      <c r="J6" s="91"/>
      <c r="K6" s="91"/>
      <c r="L6" s="91"/>
      <c r="M6" s="91"/>
      <c r="N6" s="91"/>
      <c r="O6" s="91"/>
      <c r="P6" s="91"/>
      <c r="Q6" s="92"/>
      <c r="R6" s="92"/>
    </row>
    <row r="7" spans="1:18" x14ac:dyDescent="0.2">
      <c r="A7" s="99"/>
      <c r="B7" s="100"/>
      <c r="C7" s="101"/>
      <c r="D7" s="92"/>
      <c r="E7" s="91"/>
      <c r="F7" s="91"/>
      <c r="G7" s="102" t="s">
        <v>2160</v>
      </c>
      <c r="H7" s="102"/>
      <c r="I7" s="102"/>
      <c r="J7" s="91"/>
      <c r="K7" s="91"/>
      <c r="L7" s="91"/>
      <c r="M7" s="91"/>
      <c r="N7" s="91"/>
      <c r="O7" s="91"/>
      <c r="P7" s="91"/>
      <c r="Q7" s="92"/>
      <c r="R7" s="92"/>
    </row>
    <row r="8" spans="1:18" x14ac:dyDescent="0.2">
      <c r="A8" s="99"/>
      <c r="B8" s="100"/>
      <c r="C8" s="101"/>
      <c r="D8" s="92"/>
      <c r="E8" s="91"/>
      <c r="F8" s="91"/>
      <c r="G8" s="99" t="s">
        <v>37</v>
      </c>
      <c r="H8" s="99"/>
      <c r="I8" s="99"/>
      <c r="J8" s="91"/>
      <c r="K8" s="91"/>
      <c r="L8" s="91"/>
      <c r="M8" s="91"/>
      <c r="N8" s="91"/>
      <c r="O8" s="91"/>
      <c r="P8" s="91"/>
      <c r="Q8" s="92"/>
      <c r="R8" s="92"/>
    </row>
    <row r="9" spans="1:18" x14ac:dyDescent="0.2">
      <c r="A9" s="99"/>
      <c r="B9" s="100"/>
      <c r="C9" s="101"/>
      <c r="D9" s="92"/>
      <c r="E9" s="91"/>
      <c r="F9" s="91"/>
      <c r="G9" s="91"/>
      <c r="H9" s="91"/>
      <c r="I9" s="91"/>
      <c r="J9" s="91"/>
      <c r="K9" s="91"/>
      <c r="L9" s="91"/>
      <c r="M9" s="91"/>
      <c r="N9" s="91"/>
      <c r="O9" s="91"/>
      <c r="P9" s="91"/>
      <c r="Q9" s="92"/>
      <c r="R9" s="92"/>
    </row>
    <row r="10" spans="1:18" x14ac:dyDescent="0.2">
      <c r="A10" s="99"/>
      <c r="B10" s="100"/>
      <c r="C10" s="103" t="s">
        <v>3</v>
      </c>
      <c r="D10" s="104" t="s">
        <v>316</v>
      </c>
      <c r="E10" s="105"/>
      <c r="F10" s="105"/>
      <c r="G10" s="106"/>
      <c r="H10" s="105"/>
      <c r="I10" s="105"/>
      <c r="J10" s="105"/>
      <c r="K10" s="105"/>
      <c r="L10" s="91"/>
      <c r="M10" s="91"/>
      <c r="N10" s="91"/>
      <c r="O10" s="91"/>
      <c r="P10" s="91"/>
      <c r="Q10" s="92"/>
      <c r="R10" s="92"/>
    </row>
    <row r="11" spans="1:18" x14ac:dyDescent="0.2">
      <c r="A11" s="99"/>
      <c r="B11" s="100"/>
      <c r="C11" s="101"/>
      <c r="D11" s="277" t="s">
        <v>317</v>
      </c>
      <c r="E11" s="277"/>
      <c r="F11" s="277"/>
      <c r="G11" s="277"/>
      <c r="H11" s="277"/>
      <c r="I11" s="277"/>
      <c r="J11" s="277"/>
      <c r="K11" s="277"/>
      <c r="L11" s="91"/>
      <c r="M11" s="91"/>
      <c r="N11" s="91"/>
      <c r="O11" s="91"/>
      <c r="P11" s="91"/>
      <c r="Q11" s="92"/>
      <c r="R11" s="92"/>
    </row>
    <row r="12" spans="1:18" x14ac:dyDescent="0.2">
      <c r="A12" s="109"/>
      <c r="B12" s="110"/>
      <c r="C12" s="101"/>
      <c r="D12" s="278" t="s">
        <v>2161</v>
      </c>
      <c r="E12" s="277"/>
      <c r="F12" s="277"/>
      <c r="G12" s="277"/>
      <c r="H12" s="277"/>
      <c r="I12" s="277"/>
      <c r="J12" s="277"/>
      <c r="K12" s="277"/>
      <c r="L12" s="91"/>
      <c r="M12" s="91"/>
      <c r="N12" s="91"/>
      <c r="O12" s="91"/>
      <c r="P12" s="91"/>
      <c r="Q12" s="92"/>
      <c r="R12" s="92"/>
    </row>
    <row r="13" spans="1:18" x14ac:dyDescent="0.2">
      <c r="A13" s="99"/>
      <c r="B13" s="100"/>
      <c r="C13" s="101"/>
      <c r="D13" s="112" t="s">
        <v>2162</v>
      </c>
      <c r="E13" s="91"/>
      <c r="F13" s="91"/>
      <c r="G13" s="91"/>
      <c r="H13" s="112"/>
      <c r="I13" s="112"/>
      <c r="J13" s="112"/>
      <c r="K13" s="91"/>
      <c r="L13" s="91"/>
      <c r="M13" s="91"/>
      <c r="N13" s="91"/>
      <c r="O13" s="91"/>
      <c r="P13" s="91"/>
      <c r="Q13" s="91"/>
      <c r="R13" s="92"/>
    </row>
    <row r="14" spans="1:18" x14ac:dyDescent="0.2">
      <c r="A14" s="99"/>
      <c r="B14" s="100"/>
      <c r="C14" s="101"/>
      <c r="D14" s="112" t="s">
        <v>19</v>
      </c>
      <c r="E14" s="91"/>
      <c r="F14" s="91"/>
      <c r="G14" s="91"/>
      <c r="H14" s="112"/>
      <c r="I14" s="112"/>
      <c r="J14" s="279" t="s">
        <v>2163</v>
      </c>
      <c r="K14" s="220"/>
      <c r="L14" s="114" t="s">
        <v>30</v>
      </c>
      <c r="M14" s="91"/>
      <c r="N14" s="91"/>
      <c r="O14" s="91"/>
      <c r="P14" s="91"/>
      <c r="Q14" s="92"/>
      <c r="R14" s="92"/>
    </row>
    <row r="15" spans="1:18" x14ac:dyDescent="0.2">
      <c r="A15" s="99"/>
      <c r="B15" s="100"/>
      <c r="C15" s="101"/>
      <c r="D15" s="112" t="s">
        <v>39</v>
      </c>
      <c r="E15" s="91"/>
      <c r="F15" s="91"/>
      <c r="G15" s="91"/>
      <c r="H15" s="112"/>
      <c r="I15" s="112"/>
      <c r="J15" s="279" t="s">
        <v>2164</v>
      </c>
      <c r="K15" s="220"/>
      <c r="L15" s="114" t="s">
        <v>30</v>
      </c>
      <c r="M15" s="91"/>
      <c r="N15" s="91"/>
      <c r="O15" s="91"/>
      <c r="P15" s="91"/>
      <c r="Q15" s="92"/>
      <c r="R15" s="92"/>
    </row>
    <row r="16" spans="1:18" x14ac:dyDescent="0.2">
      <c r="A16" s="99"/>
      <c r="B16" s="100"/>
      <c r="C16" s="101"/>
      <c r="D16" s="112" t="s">
        <v>20</v>
      </c>
      <c r="E16" s="91"/>
      <c r="F16" s="91"/>
      <c r="G16" s="91"/>
      <c r="H16" s="112"/>
      <c r="I16" s="112"/>
      <c r="J16" s="279" t="s">
        <v>2165</v>
      </c>
      <c r="K16" s="220"/>
      <c r="L16" s="114" t="s">
        <v>30</v>
      </c>
      <c r="M16" s="91"/>
      <c r="N16" s="91"/>
      <c r="O16" s="91"/>
      <c r="P16" s="91"/>
      <c r="Q16" s="92"/>
      <c r="R16" s="92"/>
    </row>
    <row r="17" spans="1:18" x14ac:dyDescent="0.2">
      <c r="A17" s="99"/>
      <c r="B17" s="100"/>
      <c r="C17" s="101"/>
      <c r="D17" s="112" t="s">
        <v>1</v>
      </c>
      <c r="E17" s="91"/>
      <c r="F17" s="91"/>
      <c r="G17" s="91"/>
      <c r="H17" s="112"/>
      <c r="I17" s="112"/>
      <c r="J17" s="279" t="s">
        <v>2166</v>
      </c>
      <c r="K17" s="220"/>
      <c r="L17" s="114" t="s">
        <v>30</v>
      </c>
      <c r="M17" s="91"/>
      <c r="N17" s="91"/>
      <c r="O17" s="91"/>
      <c r="P17" s="91"/>
      <c r="Q17" s="92"/>
      <c r="R17" s="92"/>
    </row>
    <row r="18" spans="1:18" x14ac:dyDescent="0.2">
      <c r="A18" s="99"/>
      <c r="B18" s="100"/>
      <c r="C18" s="101"/>
      <c r="D18" s="112" t="s">
        <v>1361</v>
      </c>
      <c r="E18" s="91"/>
      <c r="F18" s="91"/>
      <c r="G18" s="91"/>
      <c r="H18" s="112"/>
      <c r="I18" s="112"/>
      <c r="J18" s="279" t="s">
        <v>2167</v>
      </c>
      <c r="K18" s="220"/>
      <c r="L18" s="114" t="s">
        <v>30</v>
      </c>
      <c r="M18" s="91"/>
      <c r="N18" s="91"/>
      <c r="O18" s="91"/>
      <c r="P18" s="91"/>
      <c r="Q18" s="92"/>
      <c r="R18" s="92"/>
    </row>
    <row r="19" spans="1:18" x14ac:dyDescent="0.2">
      <c r="A19" s="99"/>
      <c r="B19" s="100"/>
      <c r="C19" s="101"/>
      <c r="D19" s="112" t="s">
        <v>17</v>
      </c>
      <c r="E19" s="91"/>
      <c r="F19" s="91"/>
      <c r="G19" s="91"/>
      <c r="H19" s="112"/>
      <c r="I19" s="112"/>
      <c r="J19" s="279" t="s">
        <v>2168</v>
      </c>
      <c r="K19" s="220"/>
      <c r="L19" s="114" t="s">
        <v>18</v>
      </c>
      <c r="M19" s="91"/>
      <c r="N19" s="91"/>
      <c r="O19" s="91"/>
      <c r="P19" s="91"/>
      <c r="Q19" s="92"/>
      <c r="R19" s="92"/>
    </row>
    <row r="20" spans="1:18" x14ac:dyDescent="0.2">
      <c r="A20" s="99"/>
      <c r="B20" s="100"/>
      <c r="C20" s="101"/>
      <c r="D20" s="198" t="s">
        <v>2169</v>
      </c>
      <c r="E20" s="91"/>
      <c r="F20" s="91"/>
      <c r="G20" s="91"/>
      <c r="H20" s="91"/>
      <c r="I20" s="91"/>
      <c r="J20" s="91"/>
      <c r="K20" s="91"/>
      <c r="L20" s="114" t="s">
        <v>30</v>
      </c>
      <c r="M20" s="91"/>
      <c r="N20" s="91"/>
      <c r="O20" s="91"/>
      <c r="P20" s="91"/>
      <c r="Q20" s="92"/>
      <c r="R20" s="92"/>
    </row>
    <row r="21" spans="1:18" x14ac:dyDescent="0.2">
      <c r="A21" s="99"/>
      <c r="B21" s="100"/>
      <c r="C21" s="111"/>
      <c r="D21" s="272" t="s">
        <v>323</v>
      </c>
      <c r="E21" s="272"/>
      <c r="F21" s="272"/>
      <c r="G21" s="272"/>
      <c r="H21" s="272"/>
      <c r="I21" s="272"/>
      <c r="J21" s="272"/>
      <c r="K21" s="272"/>
      <c r="L21" s="91"/>
      <c r="M21" s="91"/>
      <c r="N21" s="91"/>
      <c r="O21" s="91"/>
      <c r="P21" s="91"/>
      <c r="Q21" s="92"/>
      <c r="R21" s="92"/>
    </row>
    <row r="22" spans="1:18" x14ac:dyDescent="0.2">
      <c r="A22" s="99"/>
      <c r="B22" s="100"/>
      <c r="C22" s="111"/>
      <c r="D22" s="101"/>
      <c r="E22" s="99"/>
      <c r="F22" s="91"/>
      <c r="G22" s="91"/>
      <c r="H22" s="91"/>
      <c r="I22" s="91"/>
      <c r="J22" s="91"/>
      <c r="K22" s="91"/>
      <c r="L22" s="91"/>
      <c r="M22" s="91"/>
      <c r="N22" s="91"/>
      <c r="O22" s="91"/>
      <c r="P22" s="91"/>
      <c r="Q22" s="92"/>
      <c r="R22" s="92"/>
    </row>
    <row r="23" spans="1:18" x14ac:dyDescent="0.2">
      <c r="A23" s="270" t="s">
        <v>4</v>
      </c>
      <c r="B23" s="273" t="s">
        <v>87</v>
      </c>
      <c r="C23" s="270" t="s">
        <v>83</v>
      </c>
      <c r="D23" s="270" t="s">
        <v>82</v>
      </c>
      <c r="E23" s="270" t="s">
        <v>81</v>
      </c>
      <c r="F23" s="270" t="s">
        <v>29</v>
      </c>
      <c r="G23" s="271"/>
      <c r="H23" s="271"/>
      <c r="I23" s="271"/>
      <c r="J23" s="270" t="s">
        <v>28</v>
      </c>
      <c r="K23" s="289"/>
      <c r="L23" s="289"/>
      <c r="M23" s="289"/>
      <c r="N23" s="289"/>
      <c r="O23" s="270" t="s">
        <v>80</v>
      </c>
      <c r="P23" s="270" t="s">
        <v>79</v>
      </c>
      <c r="Q23" s="290" t="s">
        <v>1364</v>
      </c>
      <c r="R23" s="92"/>
    </row>
    <row r="24" spans="1:18" x14ac:dyDescent="0.2">
      <c r="A24" s="271"/>
      <c r="B24" s="274"/>
      <c r="C24" s="275"/>
      <c r="D24" s="270"/>
      <c r="E24" s="270"/>
      <c r="F24" s="270" t="s">
        <v>5</v>
      </c>
      <c r="G24" s="270" t="s">
        <v>78</v>
      </c>
      <c r="H24" s="271"/>
      <c r="I24" s="271"/>
      <c r="J24" s="270" t="s">
        <v>1365</v>
      </c>
      <c r="K24" s="270" t="s">
        <v>5</v>
      </c>
      <c r="L24" s="270" t="s">
        <v>78</v>
      </c>
      <c r="M24" s="271"/>
      <c r="N24" s="271"/>
      <c r="O24" s="270"/>
      <c r="P24" s="270"/>
      <c r="Q24" s="290"/>
      <c r="R24" s="92"/>
    </row>
    <row r="25" spans="1:18" x14ac:dyDescent="0.2">
      <c r="A25" s="271"/>
      <c r="B25" s="274"/>
      <c r="C25" s="275"/>
      <c r="D25" s="270"/>
      <c r="E25" s="270"/>
      <c r="F25" s="271"/>
      <c r="G25" s="121" t="s">
        <v>77</v>
      </c>
      <c r="H25" s="121" t="s">
        <v>76</v>
      </c>
      <c r="I25" s="121" t="s">
        <v>75</v>
      </c>
      <c r="J25" s="275"/>
      <c r="K25" s="271"/>
      <c r="L25" s="121" t="s">
        <v>77</v>
      </c>
      <c r="M25" s="121" t="s">
        <v>76</v>
      </c>
      <c r="N25" s="121" t="s">
        <v>75</v>
      </c>
      <c r="O25" s="270"/>
      <c r="P25" s="270"/>
      <c r="Q25" s="290"/>
      <c r="R25" s="92"/>
    </row>
    <row r="26" spans="1:18" x14ac:dyDescent="0.2">
      <c r="A26" s="122">
        <v>1</v>
      </c>
      <c r="B26" s="123">
        <v>2</v>
      </c>
      <c r="C26" s="121">
        <v>3</v>
      </c>
      <c r="D26" s="121">
        <v>4</v>
      </c>
      <c r="E26" s="127">
        <v>5</v>
      </c>
      <c r="F26" s="124">
        <v>6</v>
      </c>
      <c r="G26" s="124">
        <v>7</v>
      </c>
      <c r="H26" s="124">
        <v>8</v>
      </c>
      <c r="I26" s="124">
        <v>9</v>
      </c>
      <c r="J26" s="124">
        <v>10</v>
      </c>
      <c r="K26" s="124">
        <v>11</v>
      </c>
      <c r="L26" s="124">
        <v>12</v>
      </c>
      <c r="M26" s="124">
        <v>13</v>
      </c>
      <c r="N26" s="124">
        <v>14</v>
      </c>
      <c r="O26" s="124">
        <v>15</v>
      </c>
      <c r="P26" s="124">
        <v>16</v>
      </c>
      <c r="Q26" s="124">
        <v>17</v>
      </c>
      <c r="R26" s="92"/>
    </row>
    <row r="27" spans="1:18" x14ac:dyDescent="0.2">
      <c r="A27" s="266" t="s">
        <v>2170</v>
      </c>
      <c r="B27" s="218"/>
      <c r="C27" s="218"/>
      <c r="D27" s="218"/>
      <c r="E27" s="218"/>
      <c r="F27" s="218"/>
      <c r="G27" s="218"/>
      <c r="H27" s="218"/>
      <c r="I27" s="218"/>
      <c r="J27" s="218"/>
      <c r="K27" s="218"/>
      <c r="L27" s="218"/>
      <c r="M27" s="218"/>
      <c r="N27" s="218"/>
      <c r="O27" s="218"/>
      <c r="P27" s="218"/>
      <c r="Q27" s="218"/>
      <c r="R27" s="92"/>
    </row>
    <row r="28" spans="1:18" x14ac:dyDescent="0.2">
      <c r="A28" s="264" t="s">
        <v>2171</v>
      </c>
      <c r="B28" s="218"/>
      <c r="C28" s="218"/>
      <c r="D28" s="218"/>
      <c r="E28" s="218"/>
      <c r="F28" s="218"/>
      <c r="G28" s="218"/>
      <c r="H28" s="218"/>
      <c r="I28" s="218"/>
      <c r="J28" s="218"/>
      <c r="K28" s="218"/>
      <c r="L28" s="218"/>
      <c r="M28" s="218"/>
      <c r="N28" s="218"/>
      <c r="O28" s="218"/>
      <c r="P28" s="218"/>
      <c r="Q28" s="218"/>
      <c r="R28" s="92"/>
    </row>
    <row r="29" spans="1:18" x14ac:dyDescent="0.2">
      <c r="A29" s="264" t="s">
        <v>2172</v>
      </c>
      <c r="B29" s="218"/>
      <c r="C29" s="218"/>
      <c r="D29" s="218"/>
      <c r="E29" s="218"/>
      <c r="F29" s="218"/>
      <c r="G29" s="218"/>
      <c r="H29" s="218"/>
      <c r="I29" s="218"/>
      <c r="J29" s="218"/>
      <c r="K29" s="218"/>
      <c r="L29" s="218"/>
      <c r="M29" s="218"/>
      <c r="N29" s="218"/>
      <c r="O29" s="218"/>
      <c r="P29" s="218"/>
      <c r="Q29" s="218"/>
      <c r="R29" s="92"/>
    </row>
    <row r="30" spans="1:18" ht="48" x14ac:dyDescent="0.2">
      <c r="A30" s="122">
        <v>1</v>
      </c>
      <c r="B30" s="125" t="s">
        <v>2173</v>
      </c>
      <c r="C30" s="139" t="s">
        <v>2174</v>
      </c>
      <c r="D30" s="127" t="s">
        <v>73</v>
      </c>
      <c r="E30" s="131">
        <v>1</v>
      </c>
      <c r="F30" s="129">
        <v>316.86</v>
      </c>
      <c r="G30" s="129">
        <v>32.409999999999997</v>
      </c>
      <c r="H30" s="129">
        <v>36.130000000000003</v>
      </c>
      <c r="I30" s="129">
        <v>1.82</v>
      </c>
      <c r="J30" s="130"/>
      <c r="K30" s="130">
        <v>317</v>
      </c>
      <c r="L30" s="130">
        <v>32</v>
      </c>
      <c r="M30" s="130">
        <v>36</v>
      </c>
      <c r="N30" s="130">
        <v>2</v>
      </c>
      <c r="O30" s="130">
        <v>2.3199999999999998</v>
      </c>
      <c r="P30" s="130">
        <v>2.3199999999999998</v>
      </c>
      <c r="Q30" s="130"/>
      <c r="R30" s="92"/>
    </row>
    <row r="31" spans="1:18" ht="60" x14ac:dyDescent="0.2">
      <c r="A31" s="127" t="s">
        <v>2175</v>
      </c>
      <c r="B31" s="125" t="s">
        <v>2176</v>
      </c>
      <c r="C31" s="139" t="s">
        <v>2177</v>
      </c>
      <c r="D31" s="127" t="s">
        <v>72</v>
      </c>
      <c r="E31" s="131">
        <v>1</v>
      </c>
      <c r="F31" s="129" t="s">
        <v>2178</v>
      </c>
      <c r="G31" s="130"/>
      <c r="H31" s="130"/>
      <c r="I31" s="130"/>
      <c r="J31" s="130">
        <v>690</v>
      </c>
      <c r="K31" s="130">
        <v>690</v>
      </c>
      <c r="L31" s="130"/>
      <c r="M31" s="130"/>
      <c r="N31" s="130"/>
      <c r="O31" s="130"/>
      <c r="P31" s="130"/>
      <c r="Q31" s="130"/>
      <c r="R31" s="92"/>
    </row>
    <row r="32" spans="1:18" x14ac:dyDescent="0.2">
      <c r="A32" s="264" t="s">
        <v>2179</v>
      </c>
      <c r="B32" s="218"/>
      <c r="C32" s="218"/>
      <c r="D32" s="218"/>
      <c r="E32" s="218"/>
      <c r="F32" s="218"/>
      <c r="G32" s="218"/>
      <c r="H32" s="218"/>
      <c r="I32" s="218"/>
      <c r="J32" s="218"/>
      <c r="K32" s="218"/>
      <c r="L32" s="218"/>
      <c r="M32" s="218"/>
      <c r="N32" s="218"/>
      <c r="O32" s="218"/>
      <c r="P32" s="218"/>
      <c r="Q32" s="218"/>
      <c r="R32" s="92"/>
    </row>
    <row r="33" spans="1:18" ht="48" x14ac:dyDescent="0.2">
      <c r="A33" s="122">
        <v>3</v>
      </c>
      <c r="B33" s="125" t="s">
        <v>2180</v>
      </c>
      <c r="C33" s="139" t="s">
        <v>2181</v>
      </c>
      <c r="D33" s="127" t="s">
        <v>73</v>
      </c>
      <c r="E33" s="128" t="s">
        <v>209</v>
      </c>
      <c r="F33" s="129">
        <v>685.88</v>
      </c>
      <c r="G33" s="129">
        <v>65.099999999999994</v>
      </c>
      <c r="H33" s="129">
        <v>129.15</v>
      </c>
      <c r="I33" s="129">
        <v>7.46</v>
      </c>
      <c r="J33" s="130"/>
      <c r="K33" s="130">
        <v>1372</v>
      </c>
      <c r="L33" s="130">
        <v>130</v>
      </c>
      <c r="M33" s="130">
        <v>258</v>
      </c>
      <c r="N33" s="130">
        <v>15</v>
      </c>
      <c r="O33" s="130">
        <v>4.66</v>
      </c>
      <c r="P33" s="130">
        <v>9.32</v>
      </c>
      <c r="Q33" s="130"/>
      <c r="R33" s="92"/>
    </row>
    <row r="34" spans="1:18" ht="60" x14ac:dyDescent="0.2">
      <c r="A34" s="127" t="s">
        <v>2182</v>
      </c>
      <c r="B34" s="125" t="s">
        <v>2183</v>
      </c>
      <c r="C34" s="139" t="s">
        <v>2184</v>
      </c>
      <c r="D34" s="127" t="s">
        <v>125</v>
      </c>
      <c r="E34" s="131">
        <v>1</v>
      </c>
      <c r="F34" s="129" t="s">
        <v>2185</v>
      </c>
      <c r="G34" s="130"/>
      <c r="H34" s="130"/>
      <c r="I34" s="130"/>
      <c r="J34" s="130">
        <v>6026</v>
      </c>
      <c r="K34" s="130">
        <v>6026</v>
      </c>
      <c r="L34" s="130"/>
      <c r="M34" s="130"/>
      <c r="N34" s="130"/>
      <c r="O34" s="130"/>
      <c r="P34" s="130"/>
      <c r="Q34" s="130"/>
      <c r="R34" s="92"/>
    </row>
    <row r="35" spans="1:18" ht="60" x14ac:dyDescent="0.2">
      <c r="A35" s="127" t="s">
        <v>2186</v>
      </c>
      <c r="B35" s="125" t="s">
        <v>2183</v>
      </c>
      <c r="C35" s="139" t="s">
        <v>2187</v>
      </c>
      <c r="D35" s="127" t="s">
        <v>125</v>
      </c>
      <c r="E35" s="131">
        <v>1</v>
      </c>
      <c r="F35" s="129" t="s">
        <v>2188</v>
      </c>
      <c r="G35" s="130"/>
      <c r="H35" s="130"/>
      <c r="I35" s="130"/>
      <c r="J35" s="130">
        <v>4885</v>
      </c>
      <c r="K35" s="130">
        <v>4885</v>
      </c>
      <c r="L35" s="130"/>
      <c r="M35" s="130"/>
      <c r="N35" s="130"/>
      <c r="O35" s="130"/>
      <c r="P35" s="130"/>
      <c r="Q35" s="130"/>
      <c r="R35" s="92"/>
    </row>
    <row r="36" spans="1:18" x14ac:dyDescent="0.2">
      <c r="A36" s="264" t="s">
        <v>2189</v>
      </c>
      <c r="B36" s="218"/>
      <c r="C36" s="218"/>
      <c r="D36" s="218"/>
      <c r="E36" s="218"/>
      <c r="F36" s="218"/>
      <c r="G36" s="218"/>
      <c r="H36" s="218"/>
      <c r="I36" s="218"/>
      <c r="J36" s="218"/>
      <c r="K36" s="218"/>
      <c r="L36" s="218"/>
      <c r="M36" s="218"/>
      <c r="N36" s="218"/>
      <c r="O36" s="218"/>
      <c r="P36" s="218"/>
      <c r="Q36" s="218"/>
      <c r="R36" s="92"/>
    </row>
    <row r="37" spans="1:18" x14ac:dyDescent="0.2">
      <c r="A37" s="264" t="s">
        <v>2190</v>
      </c>
      <c r="B37" s="218"/>
      <c r="C37" s="218"/>
      <c r="D37" s="218"/>
      <c r="E37" s="218"/>
      <c r="F37" s="218"/>
      <c r="G37" s="218"/>
      <c r="H37" s="218"/>
      <c r="I37" s="218"/>
      <c r="J37" s="218"/>
      <c r="K37" s="218"/>
      <c r="L37" s="218"/>
      <c r="M37" s="218"/>
      <c r="N37" s="218"/>
      <c r="O37" s="218"/>
      <c r="P37" s="218"/>
      <c r="Q37" s="218"/>
      <c r="R37" s="92"/>
    </row>
    <row r="38" spans="1:18" ht="24" x14ac:dyDescent="0.2">
      <c r="A38" s="122">
        <v>6</v>
      </c>
      <c r="B38" s="125" t="s">
        <v>32</v>
      </c>
      <c r="C38" s="139" t="s">
        <v>276</v>
      </c>
      <c r="D38" s="127" t="s">
        <v>73</v>
      </c>
      <c r="E38" s="131">
        <v>1</v>
      </c>
      <c r="F38" s="129">
        <v>99.26</v>
      </c>
      <c r="G38" s="129">
        <v>33.11</v>
      </c>
      <c r="H38" s="129">
        <v>62.05</v>
      </c>
      <c r="I38" s="129">
        <v>4.71</v>
      </c>
      <c r="J38" s="130"/>
      <c r="K38" s="130">
        <v>99</v>
      </c>
      <c r="L38" s="130">
        <v>33</v>
      </c>
      <c r="M38" s="130">
        <v>62</v>
      </c>
      <c r="N38" s="130">
        <v>5</v>
      </c>
      <c r="O38" s="130">
        <v>2.37</v>
      </c>
      <c r="P38" s="130">
        <v>2.37</v>
      </c>
      <c r="Q38" s="130"/>
      <c r="R38" s="92"/>
    </row>
    <row r="39" spans="1:18" ht="36" x14ac:dyDescent="0.2">
      <c r="A39" s="127" t="s">
        <v>2191</v>
      </c>
      <c r="B39" s="125" t="s">
        <v>2051</v>
      </c>
      <c r="C39" s="139" t="s">
        <v>2192</v>
      </c>
      <c r="D39" s="127" t="s">
        <v>72</v>
      </c>
      <c r="E39" s="131">
        <v>1</v>
      </c>
      <c r="F39" s="129" t="s">
        <v>2193</v>
      </c>
      <c r="G39" s="130"/>
      <c r="H39" s="130"/>
      <c r="I39" s="130"/>
      <c r="J39" s="130">
        <v>360</v>
      </c>
      <c r="K39" s="130">
        <v>360</v>
      </c>
      <c r="L39" s="130"/>
      <c r="M39" s="130"/>
      <c r="N39" s="130"/>
      <c r="O39" s="130"/>
      <c r="P39" s="130"/>
      <c r="Q39" s="130"/>
      <c r="R39" s="92"/>
    </row>
    <row r="40" spans="1:18" ht="36" x14ac:dyDescent="0.2">
      <c r="A40" s="122">
        <v>8</v>
      </c>
      <c r="B40" s="125" t="s">
        <v>2194</v>
      </c>
      <c r="C40" s="139" t="s">
        <v>2195</v>
      </c>
      <c r="D40" s="127" t="s">
        <v>73</v>
      </c>
      <c r="E40" s="131">
        <v>1</v>
      </c>
      <c r="F40" s="129">
        <v>215.9</v>
      </c>
      <c r="G40" s="129">
        <v>31.09</v>
      </c>
      <c r="H40" s="129">
        <v>4.53</v>
      </c>
      <c r="I40" s="129">
        <v>0.18</v>
      </c>
      <c r="J40" s="130"/>
      <c r="K40" s="130">
        <v>216</v>
      </c>
      <c r="L40" s="130">
        <v>31</v>
      </c>
      <c r="M40" s="130">
        <v>5</v>
      </c>
      <c r="N40" s="130"/>
      <c r="O40" s="130">
        <v>2.3199999999999998</v>
      </c>
      <c r="P40" s="130">
        <v>2.3199999999999998</v>
      </c>
      <c r="Q40" s="130"/>
      <c r="R40" s="92"/>
    </row>
    <row r="41" spans="1:18" ht="36" x14ac:dyDescent="0.2">
      <c r="A41" s="127" t="s">
        <v>2196</v>
      </c>
      <c r="B41" s="125" t="s">
        <v>2051</v>
      </c>
      <c r="C41" s="139" t="s">
        <v>2197</v>
      </c>
      <c r="D41" s="127" t="s">
        <v>72</v>
      </c>
      <c r="E41" s="131">
        <v>1</v>
      </c>
      <c r="F41" s="129" t="s">
        <v>2198</v>
      </c>
      <c r="G41" s="130"/>
      <c r="H41" s="130"/>
      <c r="I41" s="130"/>
      <c r="J41" s="130">
        <v>207</v>
      </c>
      <c r="K41" s="130">
        <v>207</v>
      </c>
      <c r="L41" s="130"/>
      <c r="M41" s="130"/>
      <c r="N41" s="130"/>
      <c r="O41" s="130"/>
      <c r="P41" s="130"/>
      <c r="Q41" s="130"/>
      <c r="R41" s="92"/>
    </row>
    <row r="42" spans="1:18" ht="36" x14ac:dyDescent="0.2">
      <c r="A42" s="122">
        <v>10</v>
      </c>
      <c r="B42" s="125" t="s">
        <v>2194</v>
      </c>
      <c r="C42" s="139" t="s">
        <v>2199</v>
      </c>
      <c r="D42" s="127" t="s">
        <v>73</v>
      </c>
      <c r="E42" s="131">
        <v>7</v>
      </c>
      <c r="F42" s="129">
        <v>215.9</v>
      </c>
      <c r="G42" s="129">
        <v>31.09</v>
      </c>
      <c r="H42" s="129">
        <v>4.53</v>
      </c>
      <c r="I42" s="129">
        <v>0.18</v>
      </c>
      <c r="J42" s="130"/>
      <c r="K42" s="130">
        <v>1511</v>
      </c>
      <c r="L42" s="130">
        <v>218</v>
      </c>
      <c r="M42" s="130">
        <v>32</v>
      </c>
      <c r="N42" s="130">
        <v>1</v>
      </c>
      <c r="O42" s="130">
        <v>2.3199999999999998</v>
      </c>
      <c r="P42" s="130">
        <v>16.239999999999998</v>
      </c>
      <c r="Q42" s="130"/>
      <c r="R42" s="92"/>
    </row>
    <row r="43" spans="1:18" ht="36" x14ac:dyDescent="0.2">
      <c r="A43" s="127" t="s">
        <v>2200</v>
      </c>
      <c r="B43" s="125" t="s">
        <v>2051</v>
      </c>
      <c r="C43" s="139" t="s">
        <v>2201</v>
      </c>
      <c r="D43" s="127" t="s">
        <v>72</v>
      </c>
      <c r="E43" s="131">
        <v>7</v>
      </c>
      <c r="F43" s="129" t="s">
        <v>2202</v>
      </c>
      <c r="G43" s="130"/>
      <c r="H43" s="130"/>
      <c r="I43" s="130"/>
      <c r="J43" s="130">
        <v>93</v>
      </c>
      <c r="K43" s="130">
        <v>93</v>
      </c>
      <c r="L43" s="130"/>
      <c r="M43" s="130"/>
      <c r="N43" s="130"/>
      <c r="O43" s="130"/>
      <c r="P43" s="130"/>
      <c r="Q43" s="130"/>
      <c r="R43" s="92"/>
    </row>
    <row r="44" spans="1:18" ht="36" x14ac:dyDescent="0.2">
      <c r="A44" s="122">
        <v>12</v>
      </c>
      <c r="B44" s="125" t="s">
        <v>33</v>
      </c>
      <c r="C44" s="139" t="s">
        <v>277</v>
      </c>
      <c r="D44" s="127" t="s">
        <v>73</v>
      </c>
      <c r="E44" s="131">
        <v>1</v>
      </c>
      <c r="F44" s="129">
        <v>174.77</v>
      </c>
      <c r="G44" s="129">
        <v>20.9</v>
      </c>
      <c r="H44" s="129">
        <v>1.28</v>
      </c>
      <c r="I44" s="130"/>
      <c r="J44" s="130"/>
      <c r="K44" s="130">
        <v>175</v>
      </c>
      <c r="L44" s="130">
        <v>21</v>
      </c>
      <c r="M44" s="130">
        <v>1</v>
      </c>
      <c r="N44" s="130"/>
      <c r="O44" s="130">
        <v>1.56</v>
      </c>
      <c r="P44" s="130">
        <v>1.56</v>
      </c>
      <c r="Q44" s="130"/>
      <c r="R44" s="92"/>
    </row>
    <row r="45" spans="1:18" ht="36" x14ac:dyDescent="0.2">
      <c r="A45" s="127" t="s">
        <v>2203</v>
      </c>
      <c r="B45" s="125" t="s">
        <v>2051</v>
      </c>
      <c r="C45" s="139" t="s">
        <v>2204</v>
      </c>
      <c r="D45" s="127" t="s">
        <v>72</v>
      </c>
      <c r="E45" s="131">
        <v>1</v>
      </c>
      <c r="F45" s="129" t="s">
        <v>2205</v>
      </c>
      <c r="G45" s="130"/>
      <c r="H45" s="130"/>
      <c r="I45" s="130"/>
      <c r="J45" s="130">
        <v>111</v>
      </c>
      <c r="K45" s="130">
        <v>111</v>
      </c>
      <c r="L45" s="130"/>
      <c r="M45" s="130"/>
      <c r="N45" s="130"/>
      <c r="O45" s="130"/>
      <c r="P45" s="130"/>
      <c r="Q45" s="130"/>
      <c r="R45" s="92"/>
    </row>
    <row r="46" spans="1:18" ht="36" x14ac:dyDescent="0.2">
      <c r="A46" s="122">
        <v>14</v>
      </c>
      <c r="B46" s="125" t="s">
        <v>2194</v>
      </c>
      <c r="C46" s="139" t="s">
        <v>2206</v>
      </c>
      <c r="D46" s="127" t="s">
        <v>73</v>
      </c>
      <c r="E46" s="131">
        <v>1</v>
      </c>
      <c r="F46" s="129">
        <v>215.9</v>
      </c>
      <c r="G46" s="129">
        <v>31.09</v>
      </c>
      <c r="H46" s="129">
        <v>4.53</v>
      </c>
      <c r="I46" s="129">
        <v>0.18</v>
      </c>
      <c r="J46" s="130"/>
      <c r="K46" s="130">
        <v>216</v>
      </c>
      <c r="L46" s="130">
        <v>31</v>
      </c>
      <c r="M46" s="130">
        <v>5</v>
      </c>
      <c r="N46" s="130"/>
      <c r="O46" s="130">
        <v>2.3199999999999998</v>
      </c>
      <c r="P46" s="130">
        <v>2.3199999999999998</v>
      </c>
      <c r="Q46" s="130"/>
      <c r="R46" s="92"/>
    </row>
    <row r="47" spans="1:18" ht="36" x14ac:dyDescent="0.2">
      <c r="A47" s="127" t="s">
        <v>2207</v>
      </c>
      <c r="B47" s="125" t="s">
        <v>2051</v>
      </c>
      <c r="C47" s="139" t="s">
        <v>2208</v>
      </c>
      <c r="D47" s="127" t="s">
        <v>72</v>
      </c>
      <c r="E47" s="131">
        <v>1</v>
      </c>
      <c r="F47" s="129" t="s">
        <v>2209</v>
      </c>
      <c r="G47" s="130"/>
      <c r="H47" s="130"/>
      <c r="I47" s="130"/>
      <c r="J47" s="130">
        <v>40</v>
      </c>
      <c r="K47" s="130">
        <v>40</v>
      </c>
      <c r="L47" s="130"/>
      <c r="M47" s="130"/>
      <c r="N47" s="130"/>
      <c r="O47" s="130"/>
      <c r="P47" s="130"/>
      <c r="Q47" s="130"/>
      <c r="R47" s="92"/>
    </row>
    <row r="48" spans="1:18" ht="36" x14ac:dyDescent="0.2">
      <c r="A48" s="122">
        <v>16</v>
      </c>
      <c r="B48" s="125" t="s">
        <v>33</v>
      </c>
      <c r="C48" s="139" t="s">
        <v>277</v>
      </c>
      <c r="D48" s="127" t="s">
        <v>73</v>
      </c>
      <c r="E48" s="128" t="s">
        <v>2210</v>
      </c>
      <c r="F48" s="129">
        <v>174.77</v>
      </c>
      <c r="G48" s="129">
        <v>20.9</v>
      </c>
      <c r="H48" s="129">
        <v>1.28</v>
      </c>
      <c r="I48" s="130"/>
      <c r="J48" s="130"/>
      <c r="K48" s="130">
        <v>874</v>
      </c>
      <c r="L48" s="130">
        <v>105</v>
      </c>
      <c r="M48" s="130">
        <v>6</v>
      </c>
      <c r="N48" s="130"/>
      <c r="O48" s="130">
        <v>1.56</v>
      </c>
      <c r="P48" s="130">
        <v>7.8</v>
      </c>
      <c r="Q48" s="130"/>
      <c r="R48" s="92"/>
    </row>
    <row r="49" spans="1:18" ht="36" x14ac:dyDescent="0.2">
      <c r="A49" s="127" t="s">
        <v>2211</v>
      </c>
      <c r="B49" s="125" t="s">
        <v>2051</v>
      </c>
      <c r="C49" s="139" t="s">
        <v>2212</v>
      </c>
      <c r="D49" s="127" t="s">
        <v>72</v>
      </c>
      <c r="E49" s="131">
        <v>3</v>
      </c>
      <c r="F49" s="129" t="s">
        <v>2213</v>
      </c>
      <c r="G49" s="130"/>
      <c r="H49" s="130"/>
      <c r="I49" s="130"/>
      <c r="J49" s="130">
        <v>320</v>
      </c>
      <c r="K49" s="130">
        <v>320</v>
      </c>
      <c r="L49" s="130"/>
      <c r="M49" s="130"/>
      <c r="N49" s="130"/>
      <c r="O49" s="130"/>
      <c r="P49" s="130"/>
      <c r="Q49" s="130"/>
      <c r="R49" s="92"/>
    </row>
    <row r="50" spans="1:18" ht="36" x14ac:dyDescent="0.2">
      <c r="A50" s="127" t="s">
        <v>2214</v>
      </c>
      <c r="B50" s="125" t="s">
        <v>2215</v>
      </c>
      <c r="C50" s="139" t="s">
        <v>2216</v>
      </c>
      <c r="D50" s="127" t="s">
        <v>72</v>
      </c>
      <c r="E50" s="131">
        <v>2</v>
      </c>
      <c r="F50" s="129" t="s">
        <v>2213</v>
      </c>
      <c r="G50" s="130"/>
      <c r="H50" s="130"/>
      <c r="I50" s="130"/>
      <c r="J50" s="130">
        <v>213</v>
      </c>
      <c r="K50" s="130">
        <v>213</v>
      </c>
      <c r="L50" s="130"/>
      <c r="M50" s="130"/>
      <c r="N50" s="130"/>
      <c r="O50" s="130"/>
      <c r="P50" s="130"/>
      <c r="Q50" s="130"/>
      <c r="R50" s="92"/>
    </row>
    <row r="51" spans="1:18" x14ac:dyDescent="0.2">
      <c r="A51" s="264" t="s">
        <v>2217</v>
      </c>
      <c r="B51" s="218"/>
      <c r="C51" s="218"/>
      <c r="D51" s="218"/>
      <c r="E51" s="218"/>
      <c r="F51" s="218"/>
      <c r="G51" s="218"/>
      <c r="H51" s="218"/>
      <c r="I51" s="218"/>
      <c r="J51" s="218"/>
      <c r="K51" s="218"/>
      <c r="L51" s="218"/>
      <c r="M51" s="218"/>
      <c r="N51" s="218"/>
      <c r="O51" s="218"/>
      <c r="P51" s="218"/>
      <c r="Q51" s="218"/>
      <c r="R51" s="92"/>
    </row>
    <row r="52" spans="1:18" ht="24" x14ac:dyDescent="0.2">
      <c r="A52" s="122">
        <v>19</v>
      </c>
      <c r="B52" s="125" t="s">
        <v>32</v>
      </c>
      <c r="C52" s="139" t="s">
        <v>276</v>
      </c>
      <c r="D52" s="127" t="s">
        <v>73</v>
      </c>
      <c r="E52" s="131">
        <v>1</v>
      </c>
      <c r="F52" s="129">
        <v>99.26</v>
      </c>
      <c r="G52" s="129">
        <v>33.11</v>
      </c>
      <c r="H52" s="129">
        <v>62.05</v>
      </c>
      <c r="I52" s="129">
        <v>4.71</v>
      </c>
      <c r="J52" s="130"/>
      <c r="K52" s="130">
        <v>99</v>
      </c>
      <c r="L52" s="130">
        <v>33</v>
      </c>
      <c r="M52" s="130">
        <v>62</v>
      </c>
      <c r="N52" s="130">
        <v>5</v>
      </c>
      <c r="O52" s="130">
        <v>2.37</v>
      </c>
      <c r="P52" s="130">
        <v>2.37</v>
      </c>
      <c r="Q52" s="130"/>
      <c r="R52" s="92"/>
    </row>
    <row r="53" spans="1:18" ht="36" x14ac:dyDescent="0.2">
      <c r="A53" s="127" t="s">
        <v>1414</v>
      </c>
      <c r="B53" s="125" t="s">
        <v>2051</v>
      </c>
      <c r="C53" s="139" t="s">
        <v>2218</v>
      </c>
      <c r="D53" s="127" t="s">
        <v>72</v>
      </c>
      <c r="E53" s="131">
        <v>1</v>
      </c>
      <c r="F53" s="129" t="s">
        <v>2219</v>
      </c>
      <c r="G53" s="130"/>
      <c r="H53" s="130"/>
      <c r="I53" s="130"/>
      <c r="J53" s="130">
        <v>141</v>
      </c>
      <c r="K53" s="130">
        <v>141</v>
      </c>
      <c r="L53" s="130"/>
      <c r="M53" s="130"/>
      <c r="N53" s="130"/>
      <c r="O53" s="130"/>
      <c r="P53" s="130"/>
      <c r="Q53" s="130"/>
      <c r="R53" s="92"/>
    </row>
    <row r="54" spans="1:18" ht="36" x14ac:dyDescent="0.2">
      <c r="A54" s="122">
        <v>21</v>
      </c>
      <c r="B54" s="125" t="s">
        <v>2194</v>
      </c>
      <c r="C54" s="139" t="s">
        <v>2195</v>
      </c>
      <c r="D54" s="127" t="s">
        <v>73</v>
      </c>
      <c r="E54" s="131">
        <v>1</v>
      </c>
      <c r="F54" s="129">
        <v>215.9</v>
      </c>
      <c r="G54" s="129">
        <v>31.09</v>
      </c>
      <c r="H54" s="129">
        <v>4.53</v>
      </c>
      <c r="I54" s="129">
        <v>0.18</v>
      </c>
      <c r="J54" s="130"/>
      <c r="K54" s="130">
        <v>216</v>
      </c>
      <c r="L54" s="130">
        <v>31</v>
      </c>
      <c r="M54" s="130">
        <v>5</v>
      </c>
      <c r="N54" s="130"/>
      <c r="O54" s="130">
        <v>2.3199999999999998</v>
      </c>
      <c r="P54" s="130">
        <v>2.3199999999999998</v>
      </c>
      <c r="Q54" s="130"/>
      <c r="R54" s="92"/>
    </row>
    <row r="55" spans="1:18" ht="36" x14ac:dyDescent="0.2">
      <c r="A55" s="127" t="s">
        <v>2220</v>
      </c>
      <c r="B55" s="125" t="s">
        <v>2051</v>
      </c>
      <c r="C55" s="139" t="s">
        <v>2221</v>
      </c>
      <c r="D55" s="127" t="s">
        <v>72</v>
      </c>
      <c r="E55" s="131">
        <v>1</v>
      </c>
      <c r="F55" s="129" t="s">
        <v>2198</v>
      </c>
      <c r="G55" s="130"/>
      <c r="H55" s="130"/>
      <c r="I55" s="130"/>
      <c r="J55" s="130">
        <v>207</v>
      </c>
      <c r="K55" s="130">
        <v>207</v>
      </c>
      <c r="L55" s="130"/>
      <c r="M55" s="130"/>
      <c r="N55" s="130"/>
      <c r="O55" s="130"/>
      <c r="P55" s="130"/>
      <c r="Q55" s="130"/>
      <c r="R55" s="92"/>
    </row>
    <row r="56" spans="1:18" ht="36" x14ac:dyDescent="0.2">
      <c r="A56" s="122">
        <v>23</v>
      </c>
      <c r="B56" s="125" t="s">
        <v>2194</v>
      </c>
      <c r="C56" s="139" t="s">
        <v>2199</v>
      </c>
      <c r="D56" s="127" t="s">
        <v>73</v>
      </c>
      <c r="E56" s="131">
        <v>5</v>
      </c>
      <c r="F56" s="129">
        <v>215.9</v>
      </c>
      <c r="G56" s="129">
        <v>31.09</v>
      </c>
      <c r="H56" s="129">
        <v>4.53</v>
      </c>
      <c r="I56" s="129">
        <v>0.18</v>
      </c>
      <c r="J56" s="130"/>
      <c r="K56" s="130">
        <v>1080</v>
      </c>
      <c r="L56" s="130">
        <v>155</v>
      </c>
      <c r="M56" s="130">
        <v>23</v>
      </c>
      <c r="N56" s="130">
        <v>1</v>
      </c>
      <c r="O56" s="130">
        <v>2.3199999999999998</v>
      </c>
      <c r="P56" s="130">
        <v>11.6</v>
      </c>
      <c r="Q56" s="130"/>
      <c r="R56" s="92"/>
    </row>
    <row r="57" spans="1:18" ht="36" x14ac:dyDescent="0.2">
      <c r="A57" s="127" t="s">
        <v>2222</v>
      </c>
      <c r="B57" s="125" t="s">
        <v>2051</v>
      </c>
      <c r="C57" s="139" t="s">
        <v>2223</v>
      </c>
      <c r="D57" s="127" t="s">
        <v>72</v>
      </c>
      <c r="E57" s="131">
        <v>5</v>
      </c>
      <c r="F57" s="129" t="s">
        <v>2202</v>
      </c>
      <c r="G57" s="130"/>
      <c r="H57" s="130"/>
      <c r="I57" s="130"/>
      <c r="J57" s="130">
        <v>66</v>
      </c>
      <c r="K57" s="130">
        <v>66</v>
      </c>
      <c r="L57" s="130"/>
      <c r="M57" s="130"/>
      <c r="N57" s="130"/>
      <c r="O57" s="130"/>
      <c r="P57" s="130"/>
      <c r="Q57" s="130"/>
      <c r="R57" s="92"/>
    </row>
    <row r="58" spans="1:18" x14ac:dyDescent="0.2">
      <c r="A58" s="264" t="s">
        <v>2224</v>
      </c>
      <c r="B58" s="218"/>
      <c r="C58" s="218"/>
      <c r="D58" s="218"/>
      <c r="E58" s="218"/>
      <c r="F58" s="218"/>
      <c r="G58" s="218"/>
      <c r="H58" s="218"/>
      <c r="I58" s="218"/>
      <c r="J58" s="218"/>
      <c r="K58" s="218"/>
      <c r="L58" s="218"/>
      <c r="M58" s="218"/>
      <c r="N58" s="218"/>
      <c r="O58" s="218"/>
      <c r="P58" s="218"/>
      <c r="Q58" s="218"/>
      <c r="R58" s="92"/>
    </row>
    <row r="59" spans="1:18" ht="24" x14ac:dyDescent="0.2">
      <c r="A59" s="122">
        <v>25</v>
      </c>
      <c r="B59" s="125" t="s">
        <v>32</v>
      </c>
      <c r="C59" s="139" t="s">
        <v>276</v>
      </c>
      <c r="D59" s="127" t="s">
        <v>73</v>
      </c>
      <c r="E59" s="131">
        <v>1</v>
      </c>
      <c r="F59" s="129">
        <v>99.26</v>
      </c>
      <c r="G59" s="129">
        <v>33.11</v>
      </c>
      <c r="H59" s="129">
        <v>62.05</v>
      </c>
      <c r="I59" s="129">
        <v>4.71</v>
      </c>
      <c r="J59" s="130"/>
      <c r="K59" s="130">
        <v>99</v>
      </c>
      <c r="L59" s="130">
        <v>33</v>
      </c>
      <c r="M59" s="130">
        <v>62</v>
      </c>
      <c r="N59" s="130">
        <v>5</v>
      </c>
      <c r="O59" s="130">
        <v>2.37</v>
      </c>
      <c r="P59" s="130">
        <v>2.37</v>
      </c>
      <c r="Q59" s="130"/>
      <c r="R59" s="92"/>
    </row>
    <row r="60" spans="1:18" ht="36" x14ac:dyDescent="0.2">
      <c r="A60" s="127" t="s">
        <v>2225</v>
      </c>
      <c r="B60" s="125" t="s">
        <v>2051</v>
      </c>
      <c r="C60" s="139" t="s">
        <v>2226</v>
      </c>
      <c r="D60" s="127" t="s">
        <v>72</v>
      </c>
      <c r="E60" s="131">
        <v>1</v>
      </c>
      <c r="F60" s="129" t="s">
        <v>2227</v>
      </c>
      <c r="G60" s="130"/>
      <c r="H60" s="130"/>
      <c r="I60" s="130"/>
      <c r="J60" s="130">
        <v>165</v>
      </c>
      <c r="K60" s="130">
        <v>165</v>
      </c>
      <c r="L60" s="130"/>
      <c r="M60" s="130"/>
      <c r="N60" s="130"/>
      <c r="O60" s="130"/>
      <c r="P60" s="130"/>
      <c r="Q60" s="130"/>
      <c r="R60" s="92"/>
    </row>
    <row r="61" spans="1:18" ht="36" x14ac:dyDescent="0.2">
      <c r="A61" s="122">
        <v>27</v>
      </c>
      <c r="B61" s="125" t="s">
        <v>2194</v>
      </c>
      <c r="C61" s="139" t="s">
        <v>2195</v>
      </c>
      <c r="D61" s="127" t="s">
        <v>73</v>
      </c>
      <c r="E61" s="131">
        <v>1</v>
      </c>
      <c r="F61" s="129">
        <v>215.9</v>
      </c>
      <c r="G61" s="129">
        <v>31.09</v>
      </c>
      <c r="H61" s="129">
        <v>4.53</v>
      </c>
      <c r="I61" s="129">
        <v>0.18</v>
      </c>
      <c r="J61" s="130"/>
      <c r="K61" s="130">
        <v>216</v>
      </c>
      <c r="L61" s="130">
        <v>31</v>
      </c>
      <c r="M61" s="130">
        <v>5</v>
      </c>
      <c r="N61" s="130"/>
      <c r="O61" s="130">
        <v>2.3199999999999998</v>
      </c>
      <c r="P61" s="130">
        <v>2.3199999999999998</v>
      </c>
      <c r="Q61" s="130"/>
      <c r="R61" s="92"/>
    </row>
    <row r="62" spans="1:18" ht="36" x14ac:dyDescent="0.2">
      <c r="A62" s="127" t="s">
        <v>2228</v>
      </c>
      <c r="B62" s="125" t="s">
        <v>2051</v>
      </c>
      <c r="C62" s="139" t="s">
        <v>2229</v>
      </c>
      <c r="D62" s="127" t="s">
        <v>72</v>
      </c>
      <c r="E62" s="131">
        <v>1</v>
      </c>
      <c r="F62" s="129" t="s">
        <v>2198</v>
      </c>
      <c r="G62" s="130"/>
      <c r="H62" s="130"/>
      <c r="I62" s="130"/>
      <c r="J62" s="130">
        <v>207</v>
      </c>
      <c r="K62" s="130">
        <v>207</v>
      </c>
      <c r="L62" s="130"/>
      <c r="M62" s="130"/>
      <c r="N62" s="130"/>
      <c r="O62" s="130"/>
      <c r="P62" s="130"/>
      <c r="Q62" s="130"/>
      <c r="R62" s="92"/>
    </row>
    <row r="63" spans="1:18" ht="36" x14ac:dyDescent="0.2">
      <c r="A63" s="122">
        <v>29</v>
      </c>
      <c r="B63" s="125" t="s">
        <v>2194</v>
      </c>
      <c r="C63" s="139" t="s">
        <v>2199</v>
      </c>
      <c r="D63" s="127" t="s">
        <v>73</v>
      </c>
      <c r="E63" s="128" t="s">
        <v>2230</v>
      </c>
      <c r="F63" s="129">
        <v>215.9</v>
      </c>
      <c r="G63" s="129">
        <v>31.09</v>
      </c>
      <c r="H63" s="129">
        <v>4.53</v>
      </c>
      <c r="I63" s="129">
        <v>0.18</v>
      </c>
      <c r="J63" s="130"/>
      <c r="K63" s="130">
        <v>1727</v>
      </c>
      <c r="L63" s="130">
        <v>249</v>
      </c>
      <c r="M63" s="130">
        <v>36</v>
      </c>
      <c r="N63" s="130">
        <v>1</v>
      </c>
      <c r="O63" s="130">
        <v>2.3199999999999998</v>
      </c>
      <c r="P63" s="130">
        <v>18.559999999999999</v>
      </c>
      <c r="Q63" s="130"/>
      <c r="R63" s="92"/>
    </row>
    <row r="64" spans="1:18" ht="36" x14ac:dyDescent="0.2">
      <c r="A64" s="127" t="s">
        <v>2231</v>
      </c>
      <c r="B64" s="125" t="s">
        <v>2051</v>
      </c>
      <c r="C64" s="139" t="s">
        <v>2232</v>
      </c>
      <c r="D64" s="127" t="s">
        <v>72</v>
      </c>
      <c r="E64" s="131">
        <v>7</v>
      </c>
      <c r="F64" s="129" t="s">
        <v>2202</v>
      </c>
      <c r="G64" s="130"/>
      <c r="H64" s="130"/>
      <c r="I64" s="130"/>
      <c r="J64" s="130">
        <v>93</v>
      </c>
      <c r="K64" s="130">
        <v>93</v>
      </c>
      <c r="L64" s="130"/>
      <c r="M64" s="130"/>
      <c r="N64" s="130"/>
      <c r="O64" s="130"/>
      <c r="P64" s="130"/>
      <c r="Q64" s="130"/>
      <c r="R64" s="92"/>
    </row>
    <row r="65" spans="1:18" ht="36" x14ac:dyDescent="0.2">
      <c r="A65" s="127" t="s">
        <v>2233</v>
      </c>
      <c r="B65" s="125" t="s">
        <v>2051</v>
      </c>
      <c r="C65" s="139" t="s">
        <v>2234</v>
      </c>
      <c r="D65" s="127" t="s">
        <v>72</v>
      </c>
      <c r="E65" s="131">
        <v>1</v>
      </c>
      <c r="F65" s="129" t="s">
        <v>2202</v>
      </c>
      <c r="G65" s="130"/>
      <c r="H65" s="130"/>
      <c r="I65" s="130"/>
      <c r="J65" s="130">
        <v>13</v>
      </c>
      <c r="K65" s="130">
        <v>13</v>
      </c>
      <c r="L65" s="130"/>
      <c r="M65" s="130"/>
      <c r="N65" s="130"/>
      <c r="O65" s="130"/>
      <c r="P65" s="130"/>
      <c r="Q65" s="130"/>
      <c r="R65" s="92"/>
    </row>
    <row r="66" spans="1:18" ht="36" x14ac:dyDescent="0.2">
      <c r="A66" s="122">
        <v>32</v>
      </c>
      <c r="B66" s="125" t="s">
        <v>33</v>
      </c>
      <c r="C66" s="139" t="s">
        <v>277</v>
      </c>
      <c r="D66" s="127" t="s">
        <v>73</v>
      </c>
      <c r="E66" s="131">
        <v>2</v>
      </c>
      <c r="F66" s="129">
        <v>174.77</v>
      </c>
      <c r="G66" s="129">
        <v>20.9</v>
      </c>
      <c r="H66" s="129">
        <v>1.28</v>
      </c>
      <c r="I66" s="130"/>
      <c r="J66" s="130"/>
      <c r="K66" s="130">
        <v>350</v>
      </c>
      <c r="L66" s="130">
        <v>42</v>
      </c>
      <c r="M66" s="130">
        <v>3</v>
      </c>
      <c r="N66" s="130"/>
      <c r="O66" s="130">
        <v>1.56</v>
      </c>
      <c r="P66" s="130">
        <v>3.12</v>
      </c>
      <c r="Q66" s="130"/>
      <c r="R66" s="92"/>
    </row>
    <row r="67" spans="1:18" ht="36" x14ac:dyDescent="0.2">
      <c r="A67" s="127" t="s">
        <v>2235</v>
      </c>
      <c r="B67" s="125" t="s">
        <v>2051</v>
      </c>
      <c r="C67" s="139" t="s">
        <v>2212</v>
      </c>
      <c r="D67" s="127" t="s">
        <v>72</v>
      </c>
      <c r="E67" s="131">
        <v>2</v>
      </c>
      <c r="F67" s="129" t="s">
        <v>2213</v>
      </c>
      <c r="G67" s="130"/>
      <c r="H67" s="130"/>
      <c r="I67" s="130"/>
      <c r="J67" s="130">
        <v>213</v>
      </c>
      <c r="K67" s="130">
        <v>213</v>
      </c>
      <c r="L67" s="130"/>
      <c r="M67" s="130"/>
      <c r="N67" s="130"/>
      <c r="O67" s="130"/>
      <c r="P67" s="130"/>
      <c r="Q67" s="130"/>
      <c r="R67" s="92"/>
    </row>
    <row r="68" spans="1:18" x14ac:dyDescent="0.2">
      <c r="A68" s="264" t="s">
        <v>2236</v>
      </c>
      <c r="B68" s="218"/>
      <c r="C68" s="218"/>
      <c r="D68" s="218"/>
      <c r="E68" s="218"/>
      <c r="F68" s="218"/>
      <c r="G68" s="218"/>
      <c r="H68" s="218"/>
      <c r="I68" s="218"/>
      <c r="J68" s="218"/>
      <c r="K68" s="218"/>
      <c r="L68" s="218"/>
      <c r="M68" s="218"/>
      <c r="N68" s="218"/>
      <c r="O68" s="218"/>
      <c r="P68" s="218"/>
      <c r="Q68" s="218"/>
      <c r="R68" s="92"/>
    </row>
    <row r="69" spans="1:18" ht="36" x14ac:dyDescent="0.2">
      <c r="A69" s="122">
        <v>34</v>
      </c>
      <c r="B69" s="125" t="s">
        <v>287</v>
      </c>
      <c r="C69" s="139" t="s">
        <v>288</v>
      </c>
      <c r="D69" s="127" t="s">
        <v>73</v>
      </c>
      <c r="E69" s="131">
        <v>10</v>
      </c>
      <c r="F69" s="129">
        <v>168.71</v>
      </c>
      <c r="G69" s="129">
        <v>41.5</v>
      </c>
      <c r="H69" s="129">
        <v>4.2</v>
      </c>
      <c r="I69" s="129">
        <v>0.18</v>
      </c>
      <c r="J69" s="130"/>
      <c r="K69" s="130">
        <v>1687</v>
      </c>
      <c r="L69" s="130">
        <v>415</v>
      </c>
      <c r="M69" s="130">
        <v>42</v>
      </c>
      <c r="N69" s="130">
        <v>2</v>
      </c>
      <c r="O69" s="130">
        <v>3.17</v>
      </c>
      <c r="P69" s="130">
        <v>31.7</v>
      </c>
      <c r="Q69" s="130"/>
      <c r="R69" s="92"/>
    </row>
    <row r="70" spans="1:18" ht="36" x14ac:dyDescent="0.2">
      <c r="A70" s="122">
        <v>35</v>
      </c>
      <c r="B70" s="125" t="s">
        <v>2237</v>
      </c>
      <c r="C70" s="139" t="s">
        <v>2238</v>
      </c>
      <c r="D70" s="127" t="s">
        <v>72</v>
      </c>
      <c r="E70" s="131">
        <v>10</v>
      </c>
      <c r="F70" s="129" t="s">
        <v>2239</v>
      </c>
      <c r="G70" s="130"/>
      <c r="H70" s="130"/>
      <c r="I70" s="130"/>
      <c r="J70" s="130"/>
      <c r="K70" s="130">
        <v>7993</v>
      </c>
      <c r="L70" s="130"/>
      <c r="M70" s="130"/>
      <c r="N70" s="130"/>
      <c r="O70" s="130"/>
      <c r="P70" s="130"/>
      <c r="Q70" s="130"/>
      <c r="R70" s="92"/>
    </row>
    <row r="71" spans="1:18" ht="24" x14ac:dyDescent="0.2">
      <c r="A71" s="122">
        <v>36</v>
      </c>
      <c r="B71" s="125" t="s">
        <v>36</v>
      </c>
      <c r="C71" s="139" t="s">
        <v>2240</v>
      </c>
      <c r="D71" s="127" t="s">
        <v>73</v>
      </c>
      <c r="E71" s="131">
        <v>1</v>
      </c>
      <c r="F71" s="129">
        <v>256.7</v>
      </c>
      <c r="G71" s="129">
        <v>157.76</v>
      </c>
      <c r="H71" s="129">
        <v>33.83</v>
      </c>
      <c r="I71" s="129">
        <v>6.87</v>
      </c>
      <c r="J71" s="130"/>
      <c r="K71" s="130">
        <v>257</v>
      </c>
      <c r="L71" s="130">
        <v>158</v>
      </c>
      <c r="M71" s="130">
        <v>34</v>
      </c>
      <c r="N71" s="130">
        <v>7</v>
      </c>
      <c r="O71" s="130">
        <v>10.1</v>
      </c>
      <c r="P71" s="130">
        <v>10.1</v>
      </c>
      <c r="Q71" s="129">
        <v>1E-3</v>
      </c>
      <c r="R71" s="92"/>
    </row>
    <row r="72" spans="1:18" ht="48" x14ac:dyDescent="0.2">
      <c r="A72" s="127" t="s">
        <v>2241</v>
      </c>
      <c r="B72" s="125" t="s">
        <v>2242</v>
      </c>
      <c r="C72" s="139" t="s">
        <v>2243</v>
      </c>
      <c r="D72" s="127" t="s">
        <v>72</v>
      </c>
      <c r="E72" s="131">
        <v>1</v>
      </c>
      <c r="F72" s="129" t="s">
        <v>2244</v>
      </c>
      <c r="G72" s="130"/>
      <c r="H72" s="130"/>
      <c r="I72" s="130"/>
      <c r="J72" s="130">
        <v>5720</v>
      </c>
      <c r="K72" s="130">
        <v>5720</v>
      </c>
      <c r="L72" s="130"/>
      <c r="M72" s="130"/>
      <c r="N72" s="130"/>
      <c r="O72" s="130"/>
      <c r="P72" s="130"/>
      <c r="Q72" s="130"/>
      <c r="R72" s="92"/>
    </row>
    <row r="73" spans="1:18" x14ac:dyDescent="0.2">
      <c r="A73" s="264" t="s">
        <v>2016</v>
      </c>
      <c r="B73" s="218"/>
      <c r="C73" s="218"/>
      <c r="D73" s="218"/>
      <c r="E73" s="218"/>
      <c r="F73" s="218"/>
      <c r="G73" s="218"/>
      <c r="H73" s="218"/>
      <c r="I73" s="218"/>
      <c r="J73" s="218"/>
      <c r="K73" s="218"/>
      <c r="L73" s="218"/>
      <c r="M73" s="218"/>
      <c r="N73" s="218"/>
      <c r="O73" s="218"/>
      <c r="P73" s="218"/>
      <c r="Q73" s="218"/>
      <c r="R73" s="92"/>
    </row>
    <row r="74" spans="1:18" ht="77.25" x14ac:dyDescent="0.2">
      <c r="A74" s="122">
        <v>38</v>
      </c>
      <c r="B74" s="125" t="s">
        <v>2245</v>
      </c>
      <c r="C74" s="139" t="s">
        <v>2246</v>
      </c>
      <c r="D74" s="127" t="s">
        <v>2247</v>
      </c>
      <c r="E74" s="128" t="s">
        <v>2056</v>
      </c>
      <c r="F74" s="129">
        <v>1655.27</v>
      </c>
      <c r="G74" s="129">
        <v>390.95</v>
      </c>
      <c r="H74" s="129">
        <v>96.44</v>
      </c>
      <c r="I74" s="129">
        <v>6.01</v>
      </c>
      <c r="J74" s="130"/>
      <c r="K74" s="130">
        <v>1324</v>
      </c>
      <c r="L74" s="130">
        <v>313</v>
      </c>
      <c r="M74" s="130">
        <v>77</v>
      </c>
      <c r="N74" s="130">
        <v>5</v>
      </c>
      <c r="O74" s="130">
        <v>29.504999999999999</v>
      </c>
      <c r="P74" s="130">
        <v>23.6</v>
      </c>
      <c r="Q74" s="130"/>
      <c r="R74" s="92"/>
    </row>
    <row r="75" spans="1:18" ht="48" x14ac:dyDescent="0.2">
      <c r="A75" s="122">
        <v>39</v>
      </c>
      <c r="B75" s="125" t="s">
        <v>2248</v>
      </c>
      <c r="C75" s="139" t="s">
        <v>2249</v>
      </c>
      <c r="D75" s="127" t="s">
        <v>102</v>
      </c>
      <c r="E75" s="131">
        <v>80</v>
      </c>
      <c r="F75" s="129" t="s">
        <v>2250</v>
      </c>
      <c r="G75" s="130"/>
      <c r="H75" s="130"/>
      <c r="I75" s="130"/>
      <c r="J75" s="130"/>
      <c r="K75" s="130">
        <v>242</v>
      </c>
      <c r="L75" s="130"/>
      <c r="M75" s="130"/>
      <c r="N75" s="130"/>
      <c r="O75" s="130"/>
      <c r="P75" s="130"/>
      <c r="Q75" s="130"/>
      <c r="R75" s="92"/>
    </row>
    <row r="76" spans="1:18" ht="48" x14ac:dyDescent="0.2">
      <c r="A76" s="122">
        <v>40</v>
      </c>
      <c r="B76" s="125" t="s">
        <v>2248</v>
      </c>
      <c r="C76" s="139" t="s">
        <v>2251</v>
      </c>
      <c r="D76" s="127" t="s">
        <v>72</v>
      </c>
      <c r="E76" s="131">
        <v>67</v>
      </c>
      <c r="F76" s="129" t="s">
        <v>2252</v>
      </c>
      <c r="G76" s="130"/>
      <c r="H76" s="130"/>
      <c r="I76" s="130"/>
      <c r="J76" s="130"/>
      <c r="K76" s="130">
        <v>95</v>
      </c>
      <c r="L76" s="130"/>
      <c r="M76" s="130"/>
      <c r="N76" s="130"/>
      <c r="O76" s="130"/>
      <c r="P76" s="130"/>
      <c r="Q76" s="130"/>
      <c r="R76" s="92"/>
    </row>
    <row r="77" spans="1:18" ht="65.25" x14ac:dyDescent="0.2">
      <c r="A77" s="122">
        <v>41</v>
      </c>
      <c r="B77" s="125" t="s">
        <v>2253</v>
      </c>
      <c r="C77" s="139" t="s">
        <v>2254</v>
      </c>
      <c r="D77" s="127" t="s">
        <v>107</v>
      </c>
      <c r="E77" s="128" t="s">
        <v>2255</v>
      </c>
      <c r="F77" s="129">
        <v>2113.34</v>
      </c>
      <c r="G77" s="129">
        <v>523.11</v>
      </c>
      <c r="H77" s="129">
        <v>950.56</v>
      </c>
      <c r="I77" s="129">
        <v>216.12</v>
      </c>
      <c r="J77" s="130"/>
      <c r="K77" s="130">
        <v>1099</v>
      </c>
      <c r="L77" s="130">
        <v>272</v>
      </c>
      <c r="M77" s="130">
        <v>494</v>
      </c>
      <c r="N77" s="130">
        <v>112</v>
      </c>
      <c r="O77" s="130">
        <v>39.479999999999997</v>
      </c>
      <c r="P77" s="130">
        <v>20.53</v>
      </c>
      <c r="Q77" s="130"/>
      <c r="R77" s="92"/>
    </row>
    <row r="78" spans="1:18" ht="48" x14ac:dyDescent="0.2">
      <c r="A78" s="122">
        <v>42</v>
      </c>
      <c r="B78" s="125" t="s">
        <v>2256</v>
      </c>
      <c r="C78" s="139" t="s">
        <v>2257</v>
      </c>
      <c r="D78" s="127" t="s">
        <v>102</v>
      </c>
      <c r="E78" s="131">
        <v>52</v>
      </c>
      <c r="F78" s="129" t="s">
        <v>2258</v>
      </c>
      <c r="G78" s="130"/>
      <c r="H78" s="130"/>
      <c r="I78" s="130"/>
      <c r="J78" s="130"/>
      <c r="K78" s="130">
        <v>1838</v>
      </c>
      <c r="L78" s="130"/>
      <c r="M78" s="130"/>
      <c r="N78" s="130"/>
      <c r="O78" s="130"/>
      <c r="P78" s="130"/>
      <c r="Q78" s="130"/>
      <c r="R78" s="92"/>
    </row>
    <row r="79" spans="1:18" ht="48" x14ac:dyDescent="0.2">
      <c r="A79" s="122">
        <v>43</v>
      </c>
      <c r="B79" s="125" t="s">
        <v>2256</v>
      </c>
      <c r="C79" s="139" t="s">
        <v>2259</v>
      </c>
      <c r="D79" s="127" t="s">
        <v>102</v>
      </c>
      <c r="E79" s="131">
        <v>52</v>
      </c>
      <c r="F79" s="129" t="s">
        <v>2260</v>
      </c>
      <c r="G79" s="130"/>
      <c r="H79" s="130"/>
      <c r="I79" s="130"/>
      <c r="J79" s="130"/>
      <c r="K79" s="130">
        <v>1241</v>
      </c>
      <c r="L79" s="130"/>
      <c r="M79" s="130"/>
      <c r="N79" s="130"/>
      <c r="O79" s="130"/>
      <c r="P79" s="130"/>
      <c r="Q79" s="130"/>
      <c r="R79" s="92"/>
    </row>
    <row r="80" spans="1:18" ht="48" x14ac:dyDescent="0.2">
      <c r="A80" s="122">
        <v>44</v>
      </c>
      <c r="B80" s="125" t="s">
        <v>2256</v>
      </c>
      <c r="C80" s="139" t="s">
        <v>2261</v>
      </c>
      <c r="D80" s="127" t="s">
        <v>72</v>
      </c>
      <c r="E80" s="131">
        <v>6</v>
      </c>
      <c r="F80" s="129" t="s">
        <v>2262</v>
      </c>
      <c r="G80" s="130"/>
      <c r="H80" s="130"/>
      <c r="I80" s="130"/>
      <c r="J80" s="130"/>
      <c r="K80" s="130">
        <v>559</v>
      </c>
      <c r="L80" s="130"/>
      <c r="M80" s="130"/>
      <c r="N80" s="130"/>
      <c r="O80" s="130"/>
      <c r="P80" s="130"/>
      <c r="Q80" s="130"/>
      <c r="R80" s="92"/>
    </row>
    <row r="81" spans="1:18" ht="48" x14ac:dyDescent="0.2">
      <c r="A81" s="122">
        <v>45</v>
      </c>
      <c r="B81" s="125" t="s">
        <v>2256</v>
      </c>
      <c r="C81" s="139" t="s">
        <v>2263</v>
      </c>
      <c r="D81" s="127" t="s">
        <v>72</v>
      </c>
      <c r="E81" s="131">
        <v>6</v>
      </c>
      <c r="F81" s="129" t="s">
        <v>2264</v>
      </c>
      <c r="G81" s="130"/>
      <c r="H81" s="130"/>
      <c r="I81" s="130"/>
      <c r="J81" s="130"/>
      <c r="K81" s="130">
        <v>908</v>
      </c>
      <c r="L81" s="130"/>
      <c r="M81" s="130"/>
      <c r="N81" s="130"/>
      <c r="O81" s="130"/>
      <c r="P81" s="130"/>
      <c r="Q81" s="130"/>
      <c r="R81" s="92"/>
    </row>
    <row r="82" spans="1:18" ht="48" x14ac:dyDescent="0.2">
      <c r="A82" s="122">
        <v>46</v>
      </c>
      <c r="B82" s="125" t="s">
        <v>2256</v>
      </c>
      <c r="C82" s="139" t="s">
        <v>2265</v>
      </c>
      <c r="D82" s="127" t="s">
        <v>72</v>
      </c>
      <c r="E82" s="131">
        <v>10</v>
      </c>
      <c r="F82" s="129" t="s">
        <v>2266</v>
      </c>
      <c r="G82" s="130"/>
      <c r="H82" s="130"/>
      <c r="I82" s="130"/>
      <c r="J82" s="130"/>
      <c r="K82" s="130">
        <v>1095</v>
      </c>
      <c r="L82" s="130"/>
      <c r="M82" s="130"/>
      <c r="N82" s="130"/>
      <c r="O82" s="130"/>
      <c r="P82" s="130"/>
      <c r="Q82" s="130"/>
      <c r="R82" s="92"/>
    </row>
    <row r="83" spans="1:18" ht="48" x14ac:dyDescent="0.2">
      <c r="A83" s="122">
        <v>47</v>
      </c>
      <c r="B83" s="125" t="s">
        <v>2256</v>
      </c>
      <c r="C83" s="139" t="s">
        <v>2267</v>
      </c>
      <c r="D83" s="127" t="s">
        <v>72</v>
      </c>
      <c r="E83" s="131">
        <v>6</v>
      </c>
      <c r="F83" s="129" t="s">
        <v>2268</v>
      </c>
      <c r="G83" s="130"/>
      <c r="H83" s="130"/>
      <c r="I83" s="130"/>
      <c r="J83" s="130"/>
      <c r="K83" s="130">
        <v>464</v>
      </c>
      <c r="L83" s="130"/>
      <c r="M83" s="130"/>
      <c r="N83" s="130"/>
      <c r="O83" s="130"/>
      <c r="P83" s="130"/>
      <c r="Q83" s="130"/>
      <c r="R83" s="92"/>
    </row>
    <row r="84" spans="1:18" ht="48" x14ac:dyDescent="0.2">
      <c r="A84" s="122">
        <v>48</v>
      </c>
      <c r="B84" s="125" t="s">
        <v>2256</v>
      </c>
      <c r="C84" s="139" t="s">
        <v>2269</v>
      </c>
      <c r="D84" s="127" t="s">
        <v>72</v>
      </c>
      <c r="E84" s="131">
        <v>6</v>
      </c>
      <c r="F84" s="129" t="s">
        <v>2270</v>
      </c>
      <c r="G84" s="130"/>
      <c r="H84" s="130"/>
      <c r="I84" s="130"/>
      <c r="J84" s="130"/>
      <c r="K84" s="130">
        <v>358</v>
      </c>
      <c r="L84" s="130"/>
      <c r="M84" s="130"/>
      <c r="N84" s="130"/>
      <c r="O84" s="130"/>
      <c r="P84" s="130"/>
      <c r="Q84" s="130"/>
      <c r="R84" s="92"/>
    </row>
    <row r="85" spans="1:18" ht="48" x14ac:dyDescent="0.2">
      <c r="A85" s="122">
        <v>49</v>
      </c>
      <c r="B85" s="125" t="s">
        <v>2256</v>
      </c>
      <c r="C85" s="139" t="s">
        <v>2271</v>
      </c>
      <c r="D85" s="127" t="s">
        <v>72</v>
      </c>
      <c r="E85" s="131">
        <v>10</v>
      </c>
      <c r="F85" s="129" t="s">
        <v>2272</v>
      </c>
      <c r="G85" s="130"/>
      <c r="H85" s="130"/>
      <c r="I85" s="130"/>
      <c r="J85" s="130"/>
      <c r="K85" s="130">
        <v>565</v>
      </c>
      <c r="L85" s="130"/>
      <c r="M85" s="130"/>
      <c r="N85" s="130"/>
      <c r="O85" s="130"/>
      <c r="P85" s="130"/>
      <c r="Q85" s="130"/>
      <c r="R85" s="92"/>
    </row>
    <row r="86" spans="1:18" ht="48" x14ac:dyDescent="0.2">
      <c r="A86" s="122">
        <v>50</v>
      </c>
      <c r="B86" s="125" t="s">
        <v>2256</v>
      </c>
      <c r="C86" s="139" t="s">
        <v>2273</v>
      </c>
      <c r="D86" s="127" t="s">
        <v>72</v>
      </c>
      <c r="E86" s="131">
        <v>35</v>
      </c>
      <c r="F86" s="129" t="s">
        <v>2274</v>
      </c>
      <c r="G86" s="130"/>
      <c r="H86" s="130"/>
      <c r="I86" s="130"/>
      <c r="J86" s="130"/>
      <c r="K86" s="130">
        <v>1636</v>
      </c>
      <c r="L86" s="130"/>
      <c r="M86" s="130"/>
      <c r="N86" s="130"/>
      <c r="O86" s="130"/>
      <c r="P86" s="130"/>
      <c r="Q86" s="130"/>
      <c r="R86" s="92"/>
    </row>
    <row r="87" spans="1:18" ht="48" x14ac:dyDescent="0.2">
      <c r="A87" s="122">
        <v>51</v>
      </c>
      <c r="B87" s="125" t="s">
        <v>2256</v>
      </c>
      <c r="C87" s="139" t="s">
        <v>2275</v>
      </c>
      <c r="D87" s="127" t="s">
        <v>72</v>
      </c>
      <c r="E87" s="131">
        <v>100</v>
      </c>
      <c r="F87" s="129" t="s">
        <v>2276</v>
      </c>
      <c r="G87" s="130"/>
      <c r="H87" s="130"/>
      <c r="I87" s="130"/>
      <c r="J87" s="130"/>
      <c r="K87" s="130">
        <v>693</v>
      </c>
      <c r="L87" s="130"/>
      <c r="M87" s="130"/>
      <c r="N87" s="130"/>
      <c r="O87" s="130"/>
      <c r="P87" s="130"/>
      <c r="Q87" s="130"/>
      <c r="R87" s="92"/>
    </row>
    <row r="88" spans="1:18" ht="48" x14ac:dyDescent="0.2">
      <c r="A88" s="122">
        <v>52</v>
      </c>
      <c r="B88" s="125" t="s">
        <v>2256</v>
      </c>
      <c r="C88" s="139" t="s">
        <v>2277</v>
      </c>
      <c r="D88" s="127" t="s">
        <v>72</v>
      </c>
      <c r="E88" s="131">
        <v>100</v>
      </c>
      <c r="F88" s="129" t="s">
        <v>2036</v>
      </c>
      <c r="G88" s="130"/>
      <c r="H88" s="130"/>
      <c r="I88" s="130"/>
      <c r="J88" s="130"/>
      <c r="K88" s="130">
        <v>841</v>
      </c>
      <c r="L88" s="130"/>
      <c r="M88" s="130"/>
      <c r="N88" s="130"/>
      <c r="O88" s="130"/>
      <c r="P88" s="130"/>
      <c r="Q88" s="130"/>
      <c r="R88" s="92"/>
    </row>
    <row r="89" spans="1:18" ht="48" x14ac:dyDescent="0.2">
      <c r="A89" s="122">
        <v>53</v>
      </c>
      <c r="B89" s="125" t="s">
        <v>2248</v>
      </c>
      <c r="C89" s="139" t="s">
        <v>2043</v>
      </c>
      <c r="D89" s="127" t="s">
        <v>72</v>
      </c>
      <c r="E89" s="131">
        <v>445</v>
      </c>
      <c r="F89" s="129" t="s">
        <v>2044</v>
      </c>
      <c r="G89" s="130"/>
      <c r="H89" s="130"/>
      <c r="I89" s="130"/>
      <c r="J89" s="130"/>
      <c r="K89" s="130">
        <v>169</v>
      </c>
      <c r="L89" s="130"/>
      <c r="M89" s="130"/>
      <c r="N89" s="130"/>
      <c r="O89" s="130"/>
      <c r="P89" s="130"/>
      <c r="Q89" s="130"/>
      <c r="R89" s="92"/>
    </row>
    <row r="90" spans="1:18" ht="48" x14ac:dyDescent="0.2">
      <c r="A90" s="122">
        <v>54</v>
      </c>
      <c r="B90" s="125" t="s">
        <v>2256</v>
      </c>
      <c r="C90" s="139" t="s">
        <v>2278</v>
      </c>
      <c r="D90" s="127" t="s">
        <v>72</v>
      </c>
      <c r="E90" s="131">
        <v>445</v>
      </c>
      <c r="F90" s="129" t="s">
        <v>2279</v>
      </c>
      <c r="G90" s="130"/>
      <c r="H90" s="130"/>
      <c r="I90" s="130"/>
      <c r="J90" s="130"/>
      <c r="K90" s="130">
        <v>178</v>
      </c>
      <c r="L90" s="130"/>
      <c r="M90" s="130"/>
      <c r="N90" s="130"/>
      <c r="O90" s="130"/>
      <c r="P90" s="130"/>
      <c r="Q90" s="130"/>
      <c r="R90" s="92"/>
    </row>
    <row r="91" spans="1:18" ht="48" x14ac:dyDescent="0.2">
      <c r="A91" s="122">
        <v>55</v>
      </c>
      <c r="B91" s="125" t="s">
        <v>2256</v>
      </c>
      <c r="C91" s="139" t="s">
        <v>2280</v>
      </c>
      <c r="D91" s="127" t="s">
        <v>72</v>
      </c>
      <c r="E91" s="131">
        <v>125</v>
      </c>
      <c r="F91" s="129" t="s">
        <v>2281</v>
      </c>
      <c r="G91" s="130"/>
      <c r="H91" s="130"/>
      <c r="I91" s="130"/>
      <c r="J91" s="130"/>
      <c r="K91" s="130">
        <v>74</v>
      </c>
      <c r="L91" s="130"/>
      <c r="M91" s="130"/>
      <c r="N91" s="130"/>
      <c r="O91" s="130"/>
      <c r="P91" s="130"/>
      <c r="Q91" s="130"/>
      <c r="R91" s="92"/>
    </row>
    <row r="92" spans="1:18" ht="48" x14ac:dyDescent="0.2">
      <c r="A92" s="122">
        <v>56</v>
      </c>
      <c r="B92" s="125" t="s">
        <v>2248</v>
      </c>
      <c r="C92" s="139" t="s">
        <v>2282</v>
      </c>
      <c r="D92" s="127" t="s">
        <v>72</v>
      </c>
      <c r="E92" s="131">
        <v>70</v>
      </c>
      <c r="F92" s="129" t="s">
        <v>2283</v>
      </c>
      <c r="G92" s="130"/>
      <c r="H92" s="130"/>
      <c r="I92" s="130"/>
      <c r="J92" s="130"/>
      <c r="K92" s="130">
        <v>514</v>
      </c>
      <c r="L92" s="130"/>
      <c r="M92" s="130"/>
      <c r="N92" s="130"/>
      <c r="O92" s="130"/>
      <c r="P92" s="130"/>
      <c r="Q92" s="130"/>
      <c r="R92" s="92"/>
    </row>
    <row r="93" spans="1:18" ht="77.25" x14ac:dyDescent="0.2">
      <c r="A93" s="122">
        <v>57</v>
      </c>
      <c r="B93" s="125" t="s">
        <v>2284</v>
      </c>
      <c r="C93" s="139" t="s">
        <v>2285</v>
      </c>
      <c r="D93" s="127" t="s">
        <v>107</v>
      </c>
      <c r="E93" s="128" t="s">
        <v>2255</v>
      </c>
      <c r="F93" s="129">
        <v>1141.75</v>
      </c>
      <c r="G93" s="129">
        <v>212.87</v>
      </c>
      <c r="H93" s="129">
        <v>704.04</v>
      </c>
      <c r="I93" s="129">
        <v>87.33</v>
      </c>
      <c r="J93" s="130"/>
      <c r="K93" s="130">
        <v>594</v>
      </c>
      <c r="L93" s="130">
        <v>111</v>
      </c>
      <c r="M93" s="130">
        <v>366</v>
      </c>
      <c r="N93" s="130">
        <v>45</v>
      </c>
      <c r="O93" s="130">
        <v>16.065000000000001</v>
      </c>
      <c r="P93" s="130">
        <v>8.35</v>
      </c>
      <c r="Q93" s="130"/>
      <c r="R93" s="92"/>
    </row>
    <row r="94" spans="1:18" ht="65.25" x14ac:dyDescent="0.2">
      <c r="A94" s="122">
        <v>58</v>
      </c>
      <c r="B94" s="125" t="s">
        <v>289</v>
      </c>
      <c r="C94" s="139" t="s">
        <v>2057</v>
      </c>
      <c r="D94" s="127" t="s">
        <v>107</v>
      </c>
      <c r="E94" s="128" t="s">
        <v>2286</v>
      </c>
      <c r="F94" s="129">
        <v>4067.05</v>
      </c>
      <c r="G94" s="129">
        <v>717.89</v>
      </c>
      <c r="H94" s="129">
        <v>957.86</v>
      </c>
      <c r="I94" s="129">
        <v>390.47</v>
      </c>
      <c r="J94" s="130"/>
      <c r="K94" s="130">
        <v>15333</v>
      </c>
      <c r="L94" s="130">
        <v>2706</v>
      </c>
      <c r="M94" s="130">
        <v>3611</v>
      </c>
      <c r="N94" s="130">
        <v>1472</v>
      </c>
      <c r="O94" s="130">
        <v>54.18</v>
      </c>
      <c r="P94" s="130">
        <v>204.26</v>
      </c>
      <c r="Q94" s="130"/>
      <c r="R94" s="92"/>
    </row>
    <row r="95" spans="1:18" ht="48" x14ac:dyDescent="0.2">
      <c r="A95" s="122">
        <v>59</v>
      </c>
      <c r="B95" s="125" t="s">
        <v>2256</v>
      </c>
      <c r="C95" s="139" t="s">
        <v>2287</v>
      </c>
      <c r="D95" s="127" t="s">
        <v>72</v>
      </c>
      <c r="E95" s="131">
        <v>15</v>
      </c>
      <c r="F95" s="129" t="s">
        <v>2288</v>
      </c>
      <c r="G95" s="130"/>
      <c r="H95" s="130"/>
      <c r="I95" s="130"/>
      <c r="J95" s="130"/>
      <c r="K95" s="130">
        <v>115</v>
      </c>
      <c r="L95" s="130"/>
      <c r="M95" s="130"/>
      <c r="N95" s="130"/>
      <c r="O95" s="130"/>
      <c r="P95" s="130"/>
      <c r="Q95" s="130"/>
      <c r="R95" s="92"/>
    </row>
    <row r="96" spans="1:18" ht="48" x14ac:dyDescent="0.2">
      <c r="A96" s="122">
        <v>60</v>
      </c>
      <c r="B96" s="125" t="s">
        <v>2256</v>
      </c>
      <c r="C96" s="139" t="s">
        <v>2289</v>
      </c>
      <c r="D96" s="127" t="s">
        <v>72</v>
      </c>
      <c r="E96" s="131">
        <v>50</v>
      </c>
      <c r="F96" s="129" t="s">
        <v>2290</v>
      </c>
      <c r="G96" s="130"/>
      <c r="H96" s="130"/>
      <c r="I96" s="130"/>
      <c r="J96" s="130"/>
      <c r="K96" s="130">
        <v>495</v>
      </c>
      <c r="L96" s="130"/>
      <c r="M96" s="130"/>
      <c r="N96" s="130"/>
      <c r="O96" s="130"/>
      <c r="P96" s="130"/>
      <c r="Q96" s="130"/>
      <c r="R96" s="92"/>
    </row>
    <row r="97" spans="1:18" ht="48" x14ac:dyDescent="0.2">
      <c r="A97" s="122">
        <v>61</v>
      </c>
      <c r="B97" s="125" t="s">
        <v>2248</v>
      </c>
      <c r="C97" s="139" t="s">
        <v>2291</v>
      </c>
      <c r="D97" s="127" t="s">
        <v>72</v>
      </c>
      <c r="E97" s="131">
        <v>150</v>
      </c>
      <c r="F97" s="129" t="s">
        <v>2292</v>
      </c>
      <c r="G97" s="130"/>
      <c r="H97" s="130"/>
      <c r="I97" s="130"/>
      <c r="J97" s="130"/>
      <c r="K97" s="130">
        <v>1145</v>
      </c>
      <c r="L97" s="130"/>
      <c r="M97" s="130"/>
      <c r="N97" s="130"/>
      <c r="O97" s="130"/>
      <c r="P97" s="130"/>
      <c r="Q97" s="130"/>
      <c r="R97" s="92"/>
    </row>
    <row r="98" spans="1:18" ht="24" x14ac:dyDescent="0.2">
      <c r="A98" s="122">
        <v>62</v>
      </c>
      <c r="B98" s="125" t="s">
        <v>2293</v>
      </c>
      <c r="C98" s="139" t="s">
        <v>2294</v>
      </c>
      <c r="D98" s="127" t="s">
        <v>108</v>
      </c>
      <c r="E98" s="128" t="s">
        <v>2295</v>
      </c>
      <c r="F98" s="129">
        <v>18456.73</v>
      </c>
      <c r="G98" s="129">
        <v>842.81</v>
      </c>
      <c r="H98" s="129">
        <v>643.96</v>
      </c>
      <c r="I98" s="129">
        <v>31.67</v>
      </c>
      <c r="J98" s="130"/>
      <c r="K98" s="130">
        <v>148</v>
      </c>
      <c r="L98" s="130">
        <v>7</v>
      </c>
      <c r="M98" s="130">
        <v>5</v>
      </c>
      <c r="N98" s="130"/>
      <c r="O98" s="130">
        <v>62.2</v>
      </c>
      <c r="P98" s="130">
        <v>0.5</v>
      </c>
      <c r="Q98" s="130"/>
      <c r="R98" s="92"/>
    </row>
    <row r="99" spans="1:18" ht="43.5" x14ac:dyDescent="0.2">
      <c r="A99" s="122">
        <v>63</v>
      </c>
      <c r="B99" s="125" t="s">
        <v>2296</v>
      </c>
      <c r="C99" s="139" t="s">
        <v>2297</v>
      </c>
      <c r="D99" s="127" t="s">
        <v>2298</v>
      </c>
      <c r="E99" s="128" t="s">
        <v>2299</v>
      </c>
      <c r="F99" s="129">
        <v>1064.57</v>
      </c>
      <c r="G99" s="129">
        <v>242.86</v>
      </c>
      <c r="H99" s="129">
        <v>821.71</v>
      </c>
      <c r="I99" s="129">
        <v>76.099999999999994</v>
      </c>
      <c r="J99" s="130"/>
      <c r="K99" s="130">
        <v>9379</v>
      </c>
      <c r="L99" s="130">
        <v>2140</v>
      </c>
      <c r="M99" s="130">
        <v>7239</v>
      </c>
      <c r="N99" s="130">
        <v>670</v>
      </c>
      <c r="O99" s="130">
        <v>18.768000000000001</v>
      </c>
      <c r="P99" s="130">
        <v>165.35</v>
      </c>
      <c r="Q99" s="130"/>
      <c r="R99" s="92"/>
    </row>
    <row r="100" spans="1:18" ht="53.25" x14ac:dyDescent="0.2">
      <c r="A100" s="122">
        <v>64</v>
      </c>
      <c r="B100" s="125" t="s">
        <v>2300</v>
      </c>
      <c r="C100" s="139" t="s">
        <v>2301</v>
      </c>
      <c r="D100" s="127" t="s">
        <v>107</v>
      </c>
      <c r="E100" s="128" t="s">
        <v>2299</v>
      </c>
      <c r="F100" s="129">
        <v>4019.48</v>
      </c>
      <c r="G100" s="129">
        <v>514.76</v>
      </c>
      <c r="H100" s="129">
        <v>186.32</v>
      </c>
      <c r="I100" s="129">
        <v>81.900000000000006</v>
      </c>
      <c r="J100" s="130"/>
      <c r="K100" s="130">
        <v>35412</v>
      </c>
      <c r="L100" s="130">
        <v>4535</v>
      </c>
      <c r="M100" s="130">
        <v>1641</v>
      </c>
      <c r="N100" s="130">
        <v>722</v>
      </c>
      <c r="O100" s="130">
        <v>38.85</v>
      </c>
      <c r="P100" s="130">
        <v>342.27</v>
      </c>
      <c r="Q100" s="130"/>
      <c r="R100" s="92"/>
    </row>
    <row r="101" spans="1:18" ht="24" x14ac:dyDescent="0.2">
      <c r="A101" s="122">
        <v>65</v>
      </c>
      <c r="B101" s="125" t="s">
        <v>2302</v>
      </c>
      <c r="C101" s="139" t="s">
        <v>2303</v>
      </c>
      <c r="D101" s="127" t="s">
        <v>2304</v>
      </c>
      <c r="E101" s="128" t="s">
        <v>2305</v>
      </c>
      <c r="F101" s="129">
        <v>2078.3200000000002</v>
      </c>
      <c r="G101" s="129">
        <v>857.51</v>
      </c>
      <c r="H101" s="129">
        <v>44.07</v>
      </c>
      <c r="I101" s="130"/>
      <c r="J101" s="130"/>
      <c r="K101" s="130">
        <v>3741</v>
      </c>
      <c r="L101" s="130">
        <v>1544</v>
      </c>
      <c r="M101" s="130">
        <v>79</v>
      </c>
      <c r="N101" s="130"/>
      <c r="O101" s="130">
        <v>75.22</v>
      </c>
      <c r="P101" s="130">
        <v>135.4</v>
      </c>
      <c r="Q101" s="130"/>
      <c r="R101" s="92"/>
    </row>
    <row r="102" spans="1:18" ht="36" x14ac:dyDescent="0.2">
      <c r="A102" s="122">
        <v>66</v>
      </c>
      <c r="B102" s="125" t="s">
        <v>2306</v>
      </c>
      <c r="C102" s="139" t="s">
        <v>2307</v>
      </c>
      <c r="D102" s="127" t="s">
        <v>2076</v>
      </c>
      <c r="E102" s="128" t="s">
        <v>2308</v>
      </c>
      <c r="F102" s="129" t="s">
        <v>2309</v>
      </c>
      <c r="G102" s="130"/>
      <c r="H102" s="130"/>
      <c r="I102" s="130"/>
      <c r="J102" s="130"/>
      <c r="K102" s="130">
        <v>820</v>
      </c>
      <c r="L102" s="130"/>
      <c r="M102" s="130"/>
      <c r="N102" s="130"/>
      <c r="O102" s="130"/>
      <c r="P102" s="130"/>
      <c r="Q102" s="130"/>
      <c r="R102" s="92"/>
    </row>
    <row r="103" spans="1:18" ht="36" x14ac:dyDescent="0.2">
      <c r="A103" s="122">
        <v>67</v>
      </c>
      <c r="B103" s="125" t="s">
        <v>2306</v>
      </c>
      <c r="C103" s="139" t="s">
        <v>2310</v>
      </c>
      <c r="D103" s="127" t="s">
        <v>2076</v>
      </c>
      <c r="E103" s="128" t="s">
        <v>2311</v>
      </c>
      <c r="F103" s="129" t="s">
        <v>2312</v>
      </c>
      <c r="G103" s="130"/>
      <c r="H103" s="130"/>
      <c r="I103" s="130"/>
      <c r="J103" s="130"/>
      <c r="K103" s="130">
        <v>4936</v>
      </c>
      <c r="L103" s="130"/>
      <c r="M103" s="130"/>
      <c r="N103" s="130"/>
      <c r="O103" s="130"/>
      <c r="P103" s="130"/>
      <c r="Q103" s="130"/>
      <c r="R103" s="92"/>
    </row>
    <row r="104" spans="1:18" ht="36" x14ac:dyDescent="0.2">
      <c r="A104" s="122">
        <v>68</v>
      </c>
      <c r="B104" s="125" t="s">
        <v>2306</v>
      </c>
      <c r="C104" s="139" t="s">
        <v>2313</v>
      </c>
      <c r="D104" s="127" t="s">
        <v>2076</v>
      </c>
      <c r="E104" s="128" t="s">
        <v>2314</v>
      </c>
      <c r="F104" s="129" t="s">
        <v>2315</v>
      </c>
      <c r="G104" s="130"/>
      <c r="H104" s="130"/>
      <c r="I104" s="130"/>
      <c r="J104" s="130"/>
      <c r="K104" s="130">
        <v>671</v>
      </c>
      <c r="L104" s="130"/>
      <c r="M104" s="130"/>
      <c r="N104" s="130"/>
      <c r="O104" s="130"/>
      <c r="P104" s="130"/>
      <c r="Q104" s="130"/>
      <c r="R104" s="92"/>
    </row>
    <row r="105" spans="1:18" ht="36" x14ac:dyDescent="0.2">
      <c r="A105" s="122">
        <v>69</v>
      </c>
      <c r="B105" s="125" t="s">
        <v>2306</v>
      </c>
      <c r="C105" s="139" t="s">
        <v>2316</v>
      </c>
      <c r="D105" s="127" t="s">
        <v>2076</v>
      </c>
      <c r="E105" s="128" t="s">
        <v>2317</v>
      </c>
      <c r="F105" s="129" t="s">
        <v>2318</v>
      </c>
      <c r="G105" s="130"/>
      <c r="H105" s="130"/>
      <c r="I105" s="130"/>
      <c r="J105" s="130"/>
      <c r="K105" s="130">
        <v>1010</v>
      </c>
      <c r="L105" s="130"/>
      <c r="M105" s="130"/>
      <c r="N105" s="130"/>
      <c r="O105" s="130"/>
      <c r="P105" s="130"/>
      <c r="Q105" s="130"/>
      <c r="R105" s="92"/>
    </row>
    <row r="106" spans="1:18" ht="36" x14ac:dyDescent="0.2">
      <c r="A106" s="122">
        <v>70</v>
      </c>
      <c r="B106" s="125" t="s">
        <v>2306</v>
      </c>
      <c r="C106" s="139" t="s">
        <v>2319</v>
      </c>
      <c r="D106" s="127" t="s">
        <v>2076</v>
      </c>
      <c r="E106" s="128" t="s">
        <v>2320</v>
      </c>
      <c r="F106" s="129" t="s">
        <v>2321</v>
      </c>
      <c r="G106" s="130"/>
      <c r="H106" s="130"/>
      <c r="I106" s="130"/>
      <c r="J106" s="130"/>
      <c r="K106" s="130">
        <v>1089</v>
      </c>
      <c r="L106" s="130"/>
      <c r="M106" s="130"/>
      <c r="N106" s="130"/>
      <c r="O106" s="130"/>
      <c r="P106" s="130"/>
      <c r="Q106" s="130"/>
      <c r="R106" s="92"/>
    </row>
    <row r="107" spans="1:18" ht="48" x14ac:dyDescent="0.2">
      <c r="A107" s="122">
        <v>71</v>
      </c>
      <c r="B107" s="125" t="s">
        <v>2322</v>
      </c>
      <c r="C107" s="139" t="s">
        <v>2323</v>
      </c>
      <c r="D107" s="127" t="s">
        <v>2076</v>
      </c>
      <c r="E107" s="128" t="s">
        <v>2324</v>
      </c>
      <c r="F107" s="129" t="s">
        <v>2325</v>
      </c>
      <c r="G107" s="130"/>
      <c r="H107" s="130"/>
      <c r="I107" s="130"/>
      <c r="J107" s="130"/>
      <c r="K107" s="130">
        <v>605</v>
      </c>
      <c r="L107" s="130"/>
      <c r="M107" s="130"/>
      <c r="N107" s="130"/>
      <c r="O107" s="130"/>
      <c r="P107" s="130"/>
      <c r="Q107" s="130"/>
      <c r="R107" s="92"/>
    </row>
    <row r="108" spans="1:18" ht="36" x14ac:dyDescent="0.2">
      <c r="A108" s="122">
        <v>72</v>
      </c>
      <c r="B108" s="125" t="s">
        <v>2306</v>
      </c>
      <c r="C108" s="139" t="s">
        <v>2326</v>
      </c>
      <c r="D108" s="127" t="s">
        <v>2076</v>
      </c>
      <c r="E108" s="128" t="s">
        <v>2327</v>
      </c>
      <c r="F108" s="129" t="s">
        <v>2328</v>
      </c>
      <c r="G108" s="130"/>
      <c r="H108" s="130"/>
      <c r="I108" s="130"/>
      <c r="J108" s="130"/>
      <c r="K108" s="130">
        <v>2221</v>
      </c>
      <c r="L108" s="130"/>
      <c r="M108" s="130"/>
      <c r="N108" s="130"/>
      <c r="O108" s="130"/>
      <c r="P108" s="130"/>
      <c r="Q108" s="130"/>
      <c r="R108" s="92"/>
    </row>
    <row r="109" spans="1:18" ht="48" x14ac:dyDescent="0.2">
      <c r="A109" s="122">
        <v>73</v>
      </c>
      <c r="B109" s="125" t="s">
        <v>2329</v>
      </c>
      <c r="C109" s="139" t="s">
        <v>2330</v>
      </c>
      <c r="D109" s="127" t="s">
        <v>2076</v>
      </c>
      <c r="E109" s="128" t="s">
        <v>2324</v>
      </c>
      <c r="F109" s="129" t="s">
        <v>2331</v>
      </c>
      <c r="G109" s="130"/>
      <c r="H109" s="130"/>
      <c r="I109" s="130"/>
      <c r="J109" s="130"/>
      <c r="K109" s="130">
        <v>3393</v>
      </c>
      <c r="L109" s="130"/>
      <c r="M109" s="130"/>
      <c r="N109" s="130"/>
      <c r="O109" s="130"/>
      <c r="P109" s="130"/>
      <c r="Q109" s="130"/>
      <c r="R109" s="92"/>
    </row>
    <row r="110" spans="1:18" ht="36" x14ac:dyDescent="0.2">
      <c r="A110" s="122">
        <v>74</v>
      </c>
      <c r="B110" s="125" t="s">
        <v>2332</v>
      </c>
      <c r="C110" s="139" t="s">
        <v>2333</v>
      </c>
      <c r="D110" s="127" t="s">
        <v>2076</v>
      </c>
      <c r="E110" s="128" t="s">
        <v>2334</v>
      </c>
      <c r="F110" s="129" t="s">
        <v>2335</v>
      </c>
      <c r="G110" s="130"/>
      <c r="H110" s="130"/>
      <c r="I110" s="130"/>
      <c r="J110" s="130"/>
      <c r="K110" s="130">
        <v>667</v>
      </c>
      <c r="L110" s="130"/>
      <c r="M110" s="130"/>
      <c r="N110" s="130"/>
      <c r="O110" s="130"/>
      <c r="P110" s="130"/>
      <c r="Q110" s="130"/>
      <c r="R110" s="92"/>
    </row>
    <row r="111" spans="1:18" ht="36" x14ac:dyDescent="0.2">
      <c r="A111" s="122">
        <v>75</v>
      </c>
      <c r="B111" s="125" t="s">
        <v>2336</v>
      </c>
      <c r="C111" s="139" t="s">
        <v>2337</v>
      </c>
      <c r="D111" s="127" t="s">
        <v>2076</v>
      </c>
      <c r="E111" s="128" t="s">
        <v>2324</v>
      </c>
      <c r="F111" s="129" t="s">
        <v>2338</v>
      </c>
      <c r="G111" s="130"/>
      <c r="H111" s="130"/>
      <c r="I111" s="130"/>
      <c r="J111" s="130"/>
      <c r="K111" s="130">
        <v>384</v>
      </c>
      <c r="L111" s="130"/>
      <c r="M111" s="130"/>
      <c r="N111" s="130"/>
      <c r="O111" s="130"/>
      <c r="P111" s="130"/>
      <c r="Q111" s="130"/>
      <c r="R111" s="92"/>
    </row>
    <row r="112" spans="1:18" ht="48" x14ac:dyDescent="0.2">
      <c r="A112" s="122">
        <v>76</v>
      </c>
      <c r="B112" s="125" t="s">
        <v>2339</v>
      </c>
      <c r="C112" s="139" t="s">
        <v>2340</v>
      </c>
      <c r="D112" s="127" t="s">
        <v>2076</v>
      </c>
      <c r="E112" s="128" t="s">
        <v>2341</v>
      </c>
      <c r="F112" s="129" t="s">
        <v>2342</v>
      </c>
      <c r="G112" s="130"/>
      <c r="H112" s="130"/>
      <c r="I112" s="130"/>
      <c r="J112" s="130"/>
      <c r="K112" s="130">
        <v>4385</v>
      </c>
      <c r="L112" s="130"/>
      <c r="M112" s="130"/>
      <c r="N112" s="130"/>
      <c r="O112" s="130"/>
      <c r="P112" s="130"/>
      <c r="Q112" s="130"/>
      <c r="R112" s="92"/>
    </row>
    <row r="113" spans="1:18" ht="24" x14ac:dyDescent="0.2">
      <c r="A113" s="122">
        <v>77</v>
      </c>
      <c r="B113" s="125" t="s">
        <v>2343</v>
      </c>
      <c r="C113" s="139" t="s">
        <v>2344</v>
      </c>
      <c r="D113" s="127" t="s">
        <v>109</v>
      </c>
      <c r="E113" s="128" t="s">
        <v>2345</v>
      </c>
      <c r="F113" s="129">
        <v>1651.95</v>
      </c>
      <c r="G113" s="129">
        <v>1063.1199999999999</v>
      </c>
      <c r="H113" s="129">
        <v>76.69</v>
      </c>
      <c r="I113" s="129">
        <v>2.1800000000000002</v>
      </c>
      <c r="J113" s="130"/>
      <c r="K113" s="130">
        <v>248</v>
      </c>
      <c r="L113" s="130">
        <v>159</v>
      </c>
      <c r="M113" s="130">
        <v>12</v>
      </c>
      <c r="N113" s="130"/>
      <c r="O113" s="130">
        <v>76.099999999999994</v>
      </c>
      <c r="P113" s="130">
        <v>11.42</v>
      </c>
      <c r="Q113" s="130"/>
      <c r="R113" s="92"/>
    </row>
    <row r="114" spans="1:18" ht="24" x14ac:dyDescent="0.2">
      <c r="A114" s="122">
        <v>78</v>
      </c>
      <c r="B114" s="125" t="s">
        <v>2346</v>
      </c>
      <c r="C114" s="139" t="s">
        <v>2347</v>
      </c>
      <c r="D114" s="127" t="s">
        <v>72</v>
      </c>
      <c r="E114" s="128" t="s">
        <v>2348</v>
      </c>
      <c r="F114" s="129">
        <v>10.82</v>
      </c>
      <c r="G114" s="130"/>
      <c r="H114" s="130"/>
      <c r="I114" s="130"/>
      <c r="J114" s="130"/>
      <c r="K114" s="130">
        <v>162</v>
      </c>
      <c r="L114" s="130"/>
      <c r="M114" s="130"/>
      <c r="N114" s="130"/>
      <c r="O114" s="130"/>
      <c r="P114" s="130"/>
      <c r="Q114" s="130"/>
      <c r="R114" s="92"/>
    </row>
    <row r="115" spans="1:18" ht="24" x14ac:dyDescent="0.2">
      <c r="A115" s="122">
        <v>79</v>
      </c>
      <c r="B115" s="125" t="s">
        <v>283</v>
      </c>
      <c r="C115" s="139" t="s">
        <v>284</v>
      </c>
      <c r="D115" s="127" t="s">
        <v>109</v>
      </c>
      <c r="E115" s="128" t="s">
        <v>143</v>
      </c>
      <c r="F115" s="129">
        <v>696.25</v>
      </c>
      <c r="G115" s="129">
        <v>532.26</v>
      </c>
      <c r="H115" s="129">
        <v>11.69</v>
      </c>
      <c r="I115" s="129">
        <v>0.73</v>
      </c>
      <c r="J115" s="130"/>
      <c r="K115" s="130">
        <v>70</v>
      </c>
      <c r="L115" s="130">
        <v>53</v>
      </c>
      <c r="M115" s="130">
        <v>1</v>
      </c>
      <c r="N115" s="130"/>
      <c r="O115" s="130">
        <v>38.1</v>
      </c>
      <c r="P115" s="130">
        <v>3.81</v>
      </c>
      <c r="Q115" s="130"/>
      <c r="R115" s="92"/>
    </row>
    <row r="116" spans="1:18" ht="24" x14ac:dyDescent="0.2">
      <c r="A116" s="122">
        <v>80</v>
      </c>
      <c r="B116" s="125" t="s">
        <v>2349</v>
      </c>
      <c r="C116" s="139" t="s">
        <v>2350</v>
      </c>
      <c r="D116" s="127" t="s">
        <v>72</v>
      </c>
      <c r="E116" s="131">
        <v>10</v>
      </c>
      <c r="F116" s="129">
        <v>5.88</v>
      </c>
      <c r="G116" s="130"/>
      <c r="H116" s="130"/>
      <c r="I116" s="130"/>
      <c r="J116" s="130"/>
      <c r="K116" s="130">
        <v>59</v>
      </c>
      <c r="L116" s="130"/>
      <c r="M116" s="130"/>
      <c r="N116" s="130"/>
      <c r="O116" s="130"/>
      <c r="P116" s="130"/>
      <c r="Q116" s="130"/>
      <c r="R116" s="92"/>
    </row>
    <row r="117" spans="1:18" x14ac:dyDescent="0.2">
      <c r="A117" s="264" t="s">
        <v>41</v>
      </c>
      <c r="B117" s="218"/>
      <c r="C117" s="218"/>
      <c r="D117" s="218"/>
      <c r="E117" s="218"/>
      <c r="F117" s="218"/>
      <c r="G117" s="218"/>
      <c r="H117" s="218"/>
      <c r="I117" s="218"/>
      <c r="J117" s="218"/>
      <c r="K117" s="129">
        <v>139249</v>
      </c>
      <c r="L117" s="129">
        <v>13588</v>
      </c>
      <c r="M117" s="129">
        <v>14202</v>
      </c>
      <c r="N117" s="129">
        <v>3070</v>
      </c>
      <c r="O117" s="130"/>
      <c r="P117" s="129">
        <v>1044.2</v>
      </c>
      <c r="Q117" s="130"/>
      <c r="R117" s="92"/>
    </row>
    <row r="118" spans="1:18" x14ac:dyDescent="0.2">
      <c r="A118" s="264" t="s">
        <v>113</v>
      </c>
      <c r="B118" s="218"/>
      <c r="C118" s="218"/>
      <c r="D118" s="218"/>
      <c r="E118" s="218"/>
      <c r="F118" s="218"/>
      <c r="G118" s="218"/>
      <c r="H118" s="218"/>
      <c r="I118" s="218"/>
      <c r="J118" s="218"/>
      <c r="K118" s="129">
        <v>141630</v>
      </c>
      <c r="L118" s="129">
        <v>14172</v>
      </c>
      <c r="M118" s="129">
        <v>14334</v>
      </c>
      <c r="N118" s="129">
        <v>3202</v>
      </c>
      <c r="O118" s="130"/>
      <c r="P118" s="129">
        <v>1044.2</v>
      </c>
      <c r="Q118" s="130"/>
      <c r="R118" s="92"/>
    </row>
    <row r="119" spans="1:18" x14ac:dyDescent="0.2">
      <c r="A119" s="264" t="s">
        <v>7</v>
      </c>
      <c r="B119" s="218"/>
      <c r="C119" s="218"/>
      <c r="D119" s="218"/>
      <c r="E119" s="218"/>
      <c r="F119" s="218"/>
      <c r="G119" s="218"/>
      <c r="H119" s="218"/>
      <c r="I119" s="218"/>
      <c r="J119" s="218"/>
      <c r="K119" s="129">
        <v>17161</v>
      </c>
      <c r="L119" s="130"/>
      <c r="M119" s="130"/>
      <c r="N119" s="130"/>
      <c r="O119" s="130"/>
      <c r="P119" s="130"/>
      <c r="Q119" s="130"/>
      <c r="R119" s="92"/>
    </row>
    <row r="120" spans="1:18" x14ac:dyDescent="0.2">
      <c r="A120" s="264" t="s">
        <v>8</v>
      </c>
      <c r="B120" s="218"/>
      <c r="C120" s="218"/>
      <c r="D120" s="218"/>
      <c r="E120" s="218"/>
      <c r="F120" s="218"/>
      <c r="G120" s="218"/>
      <c r="H120" s="218"/>
      <c r="I120" s="218"/>
      <c r="J120" s="218"/>
      <c r="K120" s="129">
        <v>11512</v>
      </c>
      <c r="L120" s="130"/>
      <c r="M120" s="130"/>
      <c r="N120" s="130"/>
      <c r="O120" s="130"/>
      <c r="P120" s="130"/>
      <c r="Q120" s="130"/>
      <c r="R120" s="92"/>
    </row>
    <row r="121" spans="1:18" x14ac:dyDescent="0.2">
      <c r="A121" s="265" t="s">
        <v>2351</v>
      </c>
      <c r="B121" s="218"/>
      <c r="C121" s="218"/>
      <c r="D121" s="218"/>
      <c r="E121" s="218"/>
      <c r="F121" s="218"/>
      <c r="G121" s="218"/>
      <c r="H121" s="218"/>
      <c r="I121" s="218"/>
      <c r="J121" s="218"/>
      <c r="K121" s="132">
        <v>170303</v>
      </c>
      <c r="L121" s="130"/>
      <c r="M121" s="130"/>
      <c r="N121" s="130"/>
      <c r="O121" s="130"/>
      <c r="P121" s="132">
        <v>1044.2</v>
      </c>
      <c r="Q121" s="130"/>
      <c r="R121" s="92"/>
    </row>
    <row r="122" spans="1:18" x14ac:dyDescent="0.2">
      <c r="A122" s="269" t="s">
        <v>40</v>
      </c>
      <c r="B122" s="219"/>
      <c r="C122" s="219"/>
      <c r="D122" s="219"/>
      <c r="E122" s="219"/>
      <c r="F122" s="219"/>
      <c r="G122" s="219"/>
      <c r="H122" s="219"/>
      <c r="I122" s="219"/>
      <c r="J122" s="219"/>
      <c r="K122" s="219"/>
      <c r="L122" s="219"/>
      <c r="M122" s="219"/>
      <c r="N122" s="219"/>
      <c r="O122" s="219"/>
      <c r="P122" s="219"/>
      <c r="Q122" s="219"/>
      <c r="R122" s="92"/>
    </row>
    <row r="123" spans="1:18" x14ac:dyDescent="0.2">
      <c r="A123" s="264" t="s">
        <v>6</v>
      </c>
      <c r="B123" s="218"/>
      <c r="C123" s="218"/>
      <c r="D123" s="218"/>
      <c r="E123" s="218"/>
      <c r="F123" s="218"/>
      <c r="G123" s="218"/>
      <c r="H123" s="218"/>
      <c r="I123" s="218"/>
      <c r="J123" s="218"/>
      <c r="K123" s="129">
        <v>139249</v>
      </c>
      <c r="L123" s="129">
        <v>13588</v>
      </c>
      <c r="M123" s="129">
        <v>14202</v>
      </c>
      <c r="N123" s="129">
        <v>3070</v>
      </c>
      <c r="O123" s="130"/>
      <c r="P123" s="129">
        <v>1044.2</v>
      </c>
      <c r="Q123" s="130"/>
      <c r="R123" s="92"/>
    </row>
    <row r="124" spans="1:18" x14ac:dyDescent="0.2">
      <c r="A124" s="264" t="s">
        <v>111</v>
      </c>
      <c r="B124" s="218"/>
      <c r="C124" s="218"/>
      <c r="D124" s="218"/>
      <c r="E124" s="218"/>
      <c r="F124" s="218"/>
      <c r="G124" s="218"/>
      <c r="H124" s="218"/>
      <c r="I124" s="218"/>
      <c r="J124" s="218"/>
      <c r="K124" s="129">
        <v>141630</v>
      </c>
      <c r="L124" s="129">
        <v>14172</v>
      </c>
      <c r="M124" s="129">
        <v>14334</v>
      </c>
      <c r="N124" s="129">
        <v>3202</v>
      </c>
      <c r="O124" s="130"/>
      <c r="P124" s="129">
        <v>1044.2</v>
      </c>
      <c r="Q124" s="130"/>
      <c r="R124" s="92"/>
    </row>
    <row r="125" spans="1:18" x14ac:dyDescent="0.2">
      <c r="A125" s="264" t="s">
        <v>27</v>
      </c>
      <c r="B125" s="218"/>
      <c r="C125" s="218"/>
      <c r="D125" s="218"/>
      <c r="E125" s="218"/>
      <c r="F125" s="218"/>
      <c r="G125" s="218"/>
      <c r="H125" s="218"/>
      <c r="I125" s="218"/>
      <c r="J125" s="218"/>
      <c r="K125" s="130"/>
      <c r="L125" s="130"/>
      <c r="M125" s="130"/>
      <c r="N125" s="130"/>
      <c r="O125" s="130"/>
      <c r="P125" s="130"/>
      <c r="Q125" s="130"/>
      <c r="R125" s="92"/>
    </row>
    <row r="126" spans="1:18" x14ac:dyDescent="0.2">
      <c r="A126" s="264" t="s">
        <v>2352</v>
      </c>
      <c r="B126" s="218"/>
      <c r="C126" s="218"/>
      <c r="D126" s="218"/>
      <c r="E126" s="218"/>
      <c r="F126" s="218"/>
      <c r="G126" s="218"/>
      <c r="H126" s="218"/>
      <c r="I126" s="218"/>
      <c r="J126" s="218"/>
      <c r="K126" s="129">
        <v>716</v>
      </c>
      <c r="L126" s="129">
        <v>584</v>
      </c>
      <c r="M126" s="129">
        <v>132</v>
      </c>
      <c r="N126" s="129">
        <v>132</v>
      </c>
      <c r="O126" s="130"/>
      <c r="P126" s="130"/>
      <c r="Q126" s="130"/>
      <c r="R126" s="92"/>
    </row>
    <row r="127" spans="1:18" x14ac:dyDescent="0.2">
      <c r="A127" s="264" t="s">
        <v>2353</v>
      </c>
      <c r="B127" s="218"/>
      <c r="C127" s="218"/>
      <c r="D127" s="218"/>
      <c r="E127" s="218"/>
      <c r="F127" s="218"/>
      <c r="G127" s="218"/>
      <c r="H127" s="218"/>
      <c r="I127" s="218"/>
      <c r="J127" s="218"/>
      <c r="K127" s="129">
        <v>828</v>
      </c>
      <c r="L127" s="130"/>
      <c r="M127" s="130"/>
      <c r="N127" s="130"/>
      <c r="O127" s="130"/>
      <c r="P127" s="130"/>
      <c r="Q127" s="130"/>
      <c r="R127" s="92"/>
    </row>
    <row r="128" spans="1:18" x14ac:dyDescent="0.2">
      <c r="A128" s="264" t="s">
        <v>2354</v>
      </c>
      <c r="B128" s="218"/>
      <c r="C128" s="218"/>
      <c r="D128" s="218"/>
      <c r="E128" s="218"/>
      <c r="F128" s="218"/>
      <c r="G128" s="218"/>
      <c r="H128" s="218"/>
      <c r="I128" s="218"/>
      <c r="J128" s="218"/>
      <c r="K128" s="129">
        <v>593</v>
      </c>
      <c r="L128" s="130"/>
      <c r="M128" s="130"/>
      <c r="N128" s="130"/>
      <c r="O128" s="130"/>
      <c r="P128" s="130"/>
      <c r="Q128" s="130"/>
      <c r="R128" s="92"/>
    </row>
    <row r="129" spans="1:18" x14ac:dyDescent="0.2">
      <c r="A129" s="264" t="s">
        <v>2355</v>
      </c>
      <c r="B129" s="218"/>
      <c r="C129" s="218"/>
      <c r="D129" s="218"/>
      <c r="E129" s="218"/>
      <c r="F129" s="218"/>
      <c r="G129" s="218"/>
      <c r="H129" s="218"/>
      <c r="I129" s="218"/>
      <c r="J129" s="218"/>
      <c r="K129" s="129">
        <v>244</v>
      </c>
      <c r="L129" s="130"/>
      <c r="M129" s="130"/>
      <c r="N129" s="130"/>
      <c r="O129" s="130"/>
      <c r="P129" s="130"/>
      <c r="Q129" s="130"/>
      <c r="R129" s="92"/>
    </row>
    <row r="130" spans="1:18" x14ac:dyDescent="0.2">
      <c r="A130" s="264" t="s">
        <v>7</v>
      </c>
      <c r="B130" s="218"/>
      <c r="C130" s="218"/>
      <c r="D130" s="218"/>
      <c r="E130" s="218"/>
      <c r="F130" s="218"/>
      <c r="G130" s="218"/>
      <c r="H130" s="218"/>
      <c r="I130" s="218"/>
      <c r="J130" s="218"/>
      <c r="K130" s="129">
        <v>17161</v>
      </c>
      <c r="L130" s="130"/>
      <c r="M130" s="130"/>
      <c r="N130" s="130"/>
      <c r="O130" s="130"/>
      <c r="P130" s="130"/>
      <c r="Q130" s="130"/>
      <c r="R130" s="92"/>
    </row>
    <row r="131" spans="1:18" x14ac:dyDescent="0.2">
      <c r="A131" s="264" t="s">
        <v>27</v>
      </c>
      <c r="B131" s="218"/>
      <c r="C131" s="218"/>
      <c r="D131" s="218"/>
      <c r="E131" s="218"/>
      <c r="F131" s="218"/>
      <c r="G131" s="218"/>
      <c r="H131" s="218"/>
      <c r="I131" s="218"/>
      <c r="J131" s="218"/>
      <c r="K131" s="130"/>
      <c r="L131" s="130"/>
      <c r="M131" s="130"/>
      <c r="N131" s="130"/>
      <c r="O131" s="130"/>
      <c r="P131" s="130"/>
      <c r="Q131" s="130"/>
      <c r="R131" s="92"/>
    </row>
    <row r="132" spans="1:18" x14ac:dyDescent="0.2">
      <c r="A132" s="264" t="s">
        <v>2356</v>
      </c>
      <c r="B132" s="218"/>
      <c r="C132" s="218"/>
      <c r="D132" s="218"/>
      <c r="E132" s="218"/>
      <c r="F132" s="218"/>
      <c r="G132" s="218"/>
      <c r="H132" s="218"/>
      <c r="I132" s="218"/>
      <c r="J132" s="218"/>
      <c r="K132" s="129">
        <v>138</v>
      </c>
      <c r="L132" s="130"/>
      <c r="M132" s="130"/>
      <c r="N132" s="130"/>
      <c r="O132" s="130"/>
      <c r="P132" s="130"/>
      <c r="Q132" s="130"/>
      <c r="R132" s="92"/>
    </row>
    <row r="133" spans="1:18" x14ac:dyDescent="0.2">
      <c r="A133" s="264" t="s">
        <v>2357</v>
      </c>
      <c r="B133" s="218"/>
      <c r="C133" s="218"/>
      <c r="D133" s="218"/>
      <c r="E133" s="218"/>
      <c r="F133" s="218"/>
      <c r="G133" s="218"/>
      <c r="H133" s="218"/>
      <c r="I133" s="218"/>
      <c r="J133" s="218"/>
      <c r="K133" s="129">
        <v>12028</v>
      </c>
      <c r="L133" s="130"/>
      <c r="M133" s="130"/>
      <c r="N133" s="130"/>
      <c r="O133" s="130"/>
      <c r="P133" s="130"/>
      <c r="Q133" s="130"/>
      <c r="R133" s="92"/>
    </row>
    <row r="134" spans="1:18" x14ac:dyDescent="0.2">
      <c r="A134" s="264" t="s">
        <v>2358</v>
      </c>
      <c r="B134" s="218"/>
      <c r="C134" s="218"/>
      <c r="D134" s="218"/>
      <c r="E134" s="218"/>
      <c r="F134" s="218"/>
      <c r="G134" s="218"/>
      <c r="H134" s="218"/>
      <c r="I134" s="218"/>
      <c r="J134" s="218"/>
      <c r="K134" s="129">
        <v>4995</v>
      </c>
      <c r="L134" s="130"/>
      <c r="M134" s="130"/>
      <c r="N134" s="130"/>
      <c r="O134" s="130"/>
      <c r="P134" s="130"/>
      <c r="Q134" s="130"/>
      <c r="R134" s="92"/>
    </row>
    <row r="135" spans="1:18" x14ac:dyDescent="0.2">
      <c r="A135" s="264" t="s">
        <v>8</v>
      </c>
      <c r="B135" s="218"/>
      <c r="C135" s="218"/>
      <c r="D135" s="218"/>
      <c r="E135" s="218"/>
      <c r="F135" s="218"/>
      <c r="G135" s="218"/>
      <c r="H135" s="218"/>
      <c r="I135" s="218"/>
      <c r="J135" s="218"/>
      <c r="K135" s="129">
        <v>11512</v>
      </c>
      <c r="L135" s="130"/>
      <c r="M135" s="130"/>
      <c r="N135" s="130"/>
      <c r="O135" s="130"/>
      <c r="P135" s="130"/>
      <c r="Q135" s="130"/>
      <c r="R135" s="92"/>
    </row>
    <row r="136" spans="1:18" x14ac:dyDescent="0.2">
      <c r="A136" s="264" t="s">
        <v>27</v>
      </c>
      <c r="B136" s="218"/>
      <c r="C136" s="218"/>
      <c r="D136" s="218"/>
      <c r="E136" s="218"/>
      <c r="F136" s="218"/>
      <c r="G136" s="218"/>
      <c r="H136" s="218"/>
      <c r="I136" s="218"/>
      <c r="J136" s="218"/>
      <c r="K136" s="130"/>
      <c r="L136" s="130"/>
      <c r="M136" s="130"/>
      <c r="N136" s="130"/>
      <c r="O136" s="130"/>
      <c r="P136" s="130"/>
      <c r="Q136" s="130"/>
      <c r="R136" s="92"/>
    </row>
    <row r="137" spans="1:18" x14ac:dyDescent="0.2">
      <c r="A137" s="264" t="s">
        <v>2359</v>
      </c>
      <c r="B137" s="218"/>
      <c r="C137" s="218"/>
      <c r="D137" s="218"/>
      <c r="E137" s="218"/>
      <c r="F137" s="218"/>
      <c r="G137" s="218"/>
      <c r="H137" s="218"/>
      <c r="I137" s="218"/>
      <c r="J137" s="218"/>
      <c r="K137" s="129">
        <v>103</v>
      </c>
      <c r="L137" s="130"/>
      <c r="M137" s="130"/>
      <c r="N137" s="130"/>
      <c r="O137" s="130"/>
      <c r="P137" s="130"/>
      <c r="Q137" s="130"/>
      <c r="R137" s="92"/>
    </row>
    <row r="138" spans="1:18" x14ac:dyDescent="0.2">
      <c r="A138" s="264" t="s">
        <v>2360</v>
      </c>
      <c r="B138" s="218"/>
      <c r="C138" s="218"/>
      <c r="D138" s="218"/>
      <c r="E138" s="218"/>
      <c r="F138" s="218"/>
      <c r="G138" s="218"/>
      <c r="H138" s="218"/>
      <c r="I138" s="218"/>
      <c r="J138" s="218"/>
      <c r="K138" s="129">
        <v>8230</v>
      </c>
      <c r="L138" s="130"/>
      <c r="M138" s="130"/>
      <c r="N138" s="130"/>
      <c r="O138" s="130"/>
      <c r="P138" s="130"/>
      <c r="Q138" s="130"/>
      <c r="R138" s="92"/>
    </row>
    <row r="139" spans="1:18" x14ac:dyDescent="0.2">
      <c r="A139" s="264" t="s">
        <v>2361</v>
      </c>
      <c r="B139" s="218"/>
      <c r="C139" s="218"/>
      <c r="D139" s="218"/>
      <c r="E139" s="218"/>
      <c r="F139" s="218"/>
      <c r="G139" s="218"/>
      <c r="H139" s="218"/>
      <c r="I139" s="218"/>
      <c r="J139" s="218"/>
      <c r="K139" s="129">
        <v>3179</v>
      </c>
      <c r="L139" s="130"/>
      <c r="M139" s="130"/>
      <c r="N139" s="130"/>
      <c r="O139" s="130"/>
      <c r="P139" s="130"/>
      <c r="Q139" s="130"/>
      <c r="R139" s="92"/>
    </row>
    <row r="140" spans="1:18" x14ac:dyDescent="0.2">
      <c r="A140" s="265" t="s">
        <v>961</v>
      </c>
      <c r="B140" s="218"/>
      <c r="C140" s="218"/>
      <c r="D140" s="218"/>
      <c r="E140" s="218"/>
      <c r="F140" s="218"/>
      <c r="G140" s="218"/>
      <c r="H140" s="218"/>
      <c r="I140" s="218"/>
      <c r="J140" s="218"/>
      <c r="K140" s="132">
        <v>170303</v>
      </c>
      <c r="L140" s="130"/>
      <c r="M140" s="130"/>
      <c r="N140" s="130"/>
      <c r="O140" s="130"/>
      <c r="P140" s="132">
        <v>1044.2</v>
      </c>
      <c r="Q140" s="130"/>
      <c r="R140" s="92"/>
    </row>
    <row r="141" spans="1:18" x14ac:dyDescent="0.2">
      <c r="A141" s="264" t="s">
        <v>38</v>
      </c>
      <c r="B141" s="218"/>
      <c r="C141" s="218"/>
      <c r="D141" s="218"/>
      <c r="E141" s="218"/>
      <c r="F141" s="218"/>
      <c r="G141" s="218"/>
      <c r="H141" s="218"/>
      <c r="I141" s="218"/>
      <c r="J141" s="218"/>
      <c r="K141" s="129">
        <v>21481</v>
      </c>
      <c r="L141" s="130"/>
      <c r="M141" s="130"/>
      <c r="N141" s="130"/>
      <c r="O141" s="130"/>
      <c r="P141" s="129">
        <v>300.75</v>
      </c>
      <c r="Q141" s="130"/>
      <c r="R141" s="92"/>
    </row>
    <row r="142" spans="1:18" x14ac:dyDescent="0.2">
      <c r="A142" s="264" t="s">
        <v>26</v>
      </c>
      <c r="B142" s="218"/>
      <c r="C142" s="218"/>
      <c r="D142" s="218"/>
      <c r="E142" s="218"/>
      <c r="F142" s="218"/>
      <c r="G142" s="218"/>
      <c r="H142" s="218"/>
      <c r="I142" s="218"/>
      <c r="J142" s="218"/>
      <c r="K142" s="129">
        <v>128215</v>
      </c>
      <c r="L142" s="130"/>
      <c r="M142" s="130"/>
      <c r="N142" s="130"/>
      <c r="O142" s="130"/>
      <c r="P142" s="129">
        <v>743.45</v>
      </c>
      <c r="Q142" s="130"/>
      <c r="R142" s="92"/>
    </row>
    <row r="143" spans="1:18" x14ac:dyDescent="0.2">
      <c r="A143" s="264" t="s">
        <v>25</v>
      </c>
      <c r="B143" s="218"/>
      <c r="C143" s="218"/>
      <c r="D143" s="218"/>
      <c r="E143" s="218"/>
      <c r="F143" s="218"/>
      <c r="G143" s="218"/>
      <c r="H143" s="218"/>
      <c r="I143" s="218"/>
      <c r="J143" s="218"/>
      <c r="K143" s="129">
        <v>20607</v>
      </c>
      <c r="L143" s="130"/>
      <c r="M143" s="130"/>
      <c r="N143" s="130"/>
      <c r="O143" s="130"/>
      <c r="P143" s="130"/>
      <c r="Q143" s="130"/>
      <c r="R143" s="92"/>
    </row>
    <row r="144" spans="1:18" x14ac:dyDescent="0.2">
      <c r="A144" s="264" t="s">
        <v>9</v>
      </c>
      <c r="B144" s="218"/>
      <c r="C144" s="218"/>
      <c r="D144" s="218"/>
      <c r="E144" s="218"/>
      <c r="F144" s="218"/>
      <c r="G144" s="218"/>
      <c r="H144" s="218"/>
      <c r="I144" s="218"/>
      <c r="J144" s="218"/>
      <c r="K144" s="129">
        <v>170303</v>
      </c>
      <c r="L144" s="130"/>
      <c r="M144" s="130"/>
      <c r="N144" s="130"/>
      <c r="O144" s="130"/>
      <c r="P144" s="129">
        <v>1044.2</v>
      </c>
      <c r="Q144" s="130"/>
      <c r="R144" s="92"/>
    </row>
    <row r="145" spans="1:18" x14ac:dyDescent="0.2">
      <c r="A145" s="264" t="s">
        <v>10</v>
      </c>
      <c r="B145" s="218"/>
      <c r="C145" s="218"/>
      <c r="D145" s="218"/>
      <c r="E145" s="218"/>
      <c r="F145" s="218"/>
      <c r="G145" s="218"/>
      <c r="H145" s="218"/>
      <c r="I145" s="218"/>
      <c r="J145" s="218"/>
      <c r="K145" s="130"/>
      <c r="L145" s="130"/>
      <c r="M145" s="130"/>
      <c r="N145" s="130"/>
      <c r="O145" s="130"/>
      <c r="P145" s="130"/>
      <c r="Q145" s="130"/>
      <c r="R145" s="92"/>
    </row>
    <row r="146" spans="1:18" x14ac:dyDescent="0.2">
      <c r="A146" s="264" t="s">
        <v>11</v>
      </c>
      <c r="B146" s="218"/>
      <c r="C146" s="218"/>
      <c r="D146" s="218"/>
      <c r="E146" s="218"/>
      <c r="F146" s="218"/>
      <c r="G146" s="218"/>
      <c r="H146" s="218"/>
      <c r="I146" s="218"/>
      <c r="J146" s="218"/>
      <c r="K146" s="129">
        <v>92517</v>
      </c>
      <c r="L146" s="130"/>
      <c r="M146" s="130"/>
      <c r="N146" s="130"/>
      <c r="O146" s="130"/>
      <c r="P146" s="130"/>
      <c r="Q146" s="130"/>
      <c r="R146" s="92"/>
    </row>
    <row r="147" spans="1:18" x14ac:dyDescent="0.2">
      <c r="A147" s="264" t="s">
        <v>12</v>
      </c>
      <c r="B147" s="218"/>
      <c r="C147" s="218"/>
      <c r="D147" s="218"/>
      <c r="E147" s="218"/>
      <c r="F147" s="218"/>
      <c r="G147" s="218"/>
      <c r="H147" s="218"/>
      <c r="I147" s="218"/>
      <c r="J147" s="218"/>
      <c r="K147" s="129">
        <f>14334-N124</f>
        <v>11132</v>
      </c>
      <c r="L147" s="130"/>
      <c r="M147" s="130"/>
      <c r="N147" s="130"/>
      <c r="O147" s="130"/>
      <c r="P147" s="130"/>
      <c r="Q147" s="130"/>
      <c r="R147" s="92"/>
    </row>
    <row r="148" spans="1:18" x14ac:dyDescent="0.2">
      <c r="A148" s="264" t="s">
        <v>13</v>
      </c>
      <c r="B148" s="218"/>
      <c r="C148" s="218"/>
      <c r="D148" s="218"/>
      <c r="E148" s="218"/>
      <c r="F148" s="218"/>
      <c r="G148" s="218"/>
      <c r="H148" s="218"/>
      <c r="I148" s="218"/>
      <c r="J148" s="218"/>
      <c r="K148" s="129">
        <v>17374</v>
      </c>
      <c r="L148" s="130"/>
      <c r="M148" s="130"/>
      <c r="N148" s="130"/>
      <c r="O148" s="130"/>
      <c r="P148" s="130"/>
      <c r="Q148" s="130"/>
      <c r="R148" s="92"/>
    </row>
    <row r="149" spans="1:18" x14ac:dyDescent="0.2">
      <c r="A149" s="264" t="s">
        <v>0</v>
      </c>
      <c r="B149" s="218"/>
      <c r="C149" s="218"/>
      <c r="D149" s="218"/>
      <c r="E149" s="218"/>
      <c r="F149" s="218"/>
      <c r="G149" s="218"/>
      <c r="H149" s="218"/>
      <c r="I149" s="218"/>
      <c r="J149" s="218"/>
      <c r="K149" s="129">
        <v>20607</v>
      </c>
      <c r="L149" s="130"/>
      <c r="M149" s="130"/>
      <c r="N149" s="130"/>
      <c r="O149" s="130"/>
      <c r="P149" s="130"/>
      <c r="Q149" s="130"/>
      <c r="R149" s="92"/>
    </row>
    <row r="150" spans="1:18" x14ac:dyDescent="0.2">
      <c r="A150" s="264" t="s">
        <v>14</v>
      </c>
      <c r="B150" s="218"/>
      <c r="C150" s="218"/>
      <c r="D150" s="218"/>
      <c r="E150" s="218"/>
      <c r="F150" s="218"/>
      <c r="G150" s="218"/>
      <c r="H150" s="218"/>
      <c r="I150" s="218"/>
      <c r="J150" s="218"/>
      <c r="K150" s="129">
        <v>17161</v>
      </c>
      <c r="L150" s="130"/>
      <c r="M150" s="130"/>
      <c r="N150" s="130"/>
      <c r="O150" s="130"/>
      <c r="P150" s="130"/>
      <c r="Q150" s="130"/>
      <c r="R150" s="92"/>
    </row>
    <row r="151" spans="1:18" x14ac:dyDescent="0.2">
      <c r="A151" s="264" t="s">
        <v>15</v>
      </c>
      <c r="B151" s="218"/>
      <c r="C151" s="218"/>
      <c r="D151" s="218"/>
      <c r="E151" s="218"/>
      <c r="F151" s="218"/>
      <c r="G151" s="218"/>
      <c r="H151" s="218"/>
      <c r="I151" s="218"/>
      <c r="J151" s="218"/>
      <c r="K151" s="129">
        <v>11512</v>
      </c>
      <c r="L151" s="130"/>
      <c r="M151" s="130"/>
      <c r="N151" s="130"/>
      <c r="O151" s="130"/>
      <c r="P151" s="130"/>
      <c r="Q151" s="130"/>
      <c r="R151" s="92"/>
    </row>
    <row r="152" spans="1:18" x14ac:dyDescent="0.2">
      <c r="A152" s="265" t="s">
        <v>16</v>
      </c>
      <c r="B152" s="218"/>
      <c r="C152" s="218"/>
      <c r="D152" s="218"/>
      <c r="E152" s="218"/>
      <c r="F152" s="218"/>
      <c r="G152" s="218"/>
      <c r="H152" s="218"/>
      <c r="I152" s="218"/>
      <c r="J152" s="218"/>
      <c r="K152" s="132">
        <v>170303</v>
      </c>
      <c r="L152" s="130"/>
      <c r="M152" s="130"/>
      <c r="N152" s="130"/>
      <c r="O152" s="130"/>
      <c r="P152" s="132">
        <v>1044.2</v>
      </c>
      <c r="Q152" s="130"/>
      <c r="R152" s="92"/>
    </row>
    <row r="153" spans="1:18" x14ac:dyDescent="0.2">
      <c r="A153" s="115"/>
      <c r="B153" s="116"/>
      <c r="C153" s="117"/>
      <c r="D153" s="118"/>
      <c r="E153" s="195"/>
      <c r="F153" s="140"/>
      <c r="G153" s="140"/>
      <c r="H153" s="140"/>
      <c r="I153" s="140"/>
      <c r="J153" s="140"/>
      <c r="K153" s="140"/>
      <c r="L153" s="140"/>
      <c r="M153" s="140"/>
      <c r="N153" s="140"/>
      <c r="O153" s="140"/>
      <c r="P153" s="140"/>
      <c r="Q153" s="140"/>
      <c r="R153" s="92"/>
    </row>
    <row r="154" spans="1:18" x14ac:dyDescent="0.2">
      <c r="A154" s="115"/>
      <c r="B154" s="199" t="s">
        <v>2153</v>
      </c>
      <c r="F154" s="41"/>
      <c r="G154" s="41"/>
      <c r="H154" s="41"/>
      <c r="I154" s="41"/>
      <c r="J154" s="41"/>
      <c r="K154" s="41"/>
      <c r="L154" s="41"/>
      <c r="M154" s="140"/>
      <c r="N154" s="140"/>
      <c r="O154" s="140"/>
      <c r="P154" s="140"/>
      <c r="Q154" s="140"/>
      <c r="R154" s="92"/>
    </row>
    <row r="155" spans="1:18" x14ac:dyDescent="0.2">
      <c r="A155" s="115"/>
      <c r="B155" s="116"/>
      <c r="C155" s="117"/>
      <c r="D155" s="118"/>
      <c r="E155" s="195"/>
      <c r="F155" s="140"/>
      <c r="G155" s="140"/>
      <c r="H155" s="140"/>
      <c r="I155" s="140"/>
      <c r="J155" s="140"/>
      <c r="K155" s="140"/>
      <c r="L155" s="140"/>
      <c r="M155" s="140"/>
      <c r="N155" s="140"/>
      <c r="O155" s="140"/>
      <c r="P155" s="140"/>
      <c r="Q155" s="140"/>
      <c r="R155" s="92"/>
    </row>
    <row r="156" spans="1:18" x14ac:dyDescent="0.2">
      <c r="A156" s="115"/>
      <c r="B156" s="291" t="s">
        <v>2154</v>
      </c>
      <c r="C156" s="291"/>
      <c r="D156" s="291"/>
      <c r="E156" s="291"/>
      <c r="F156" s="291"/>
      <c r="G156" s="291"/>
      <c r="H156" s="291"/>
      <c r="I156" s="291"/>
      <c r="J156" s="291"/>
      <c r="K156" s="291"/>
      <c r="L156" s="291"/>
      <c r="M156" s="291"/>
      <c r="N156" s="291"/>
      <c r="O156" s="291"/>
      <c r="P156" s="291"/>
      <c r="Q156" s="291"/>
      <c r="R156" s="92"/>
    </row>
    <row r="157" spans="1:18" x14ac:dyDescent="0.2">
      <c r="A157" s="115"/>
      <c r="B157" s="291" t="s">
        <v>2155</v>
      </c>
      <c r="C157" s="291"/>
      <c r="D157" s="291"/>
      <c r="E157" s="291"/>
      <c r="F157" s="291"/>
      <c r="G157" s="291"/>
      <c r="H157" s="291"/>
      <c r="I157" s="291"/>
      <c r="J157" s="291"/>
      <c r="K157" s="291"/>
      <c r="L157" s="291"/>
      <c r="M157" s="291"/>
      <c r="N157" s="291"/>
      <c r="O157" s="291"/>
      <c r="P157" s="291"/>
      <c r="Q157" s="291"/>
      <c r="R157" s="92"/>
    </row>
    <row r="158" spans="1:18" x14ac:dyDescent="0.2">
      <c r="A158" s="115"/>
      <c r="B158" s="116"/>
      <c r="C158" s="117"/>
      <c r="D158" s="118"/>
      <c r="E158" s="195"/>
      <c r="F158" s="140"/>
      <c r="G158" s="140"/>
      <c r="H158" s="140"/>
      <c r="I158" s="140"/>
      <c r="J158" s="140"/>
      <c r="K158" s="140"/>
      <c r="L158" s="140"/>
      <c r="M158" s="140"/>
      <c r="N158" s="140"/>
      <c r="O158" s="140"/>
      <c r="P158" s="140"/>
      <c r="Q158" s="140"/>
      <c r="R158" s="92"/>
    </row>
    <row r="159" spans="1:18" x14ac:dyDescent="0.2">
      <c r="A159" s="115"/>
      <c r="B159" s="47" t="s">
        <v>2156</v>
      </c>
      <c r="C159" s="47"/>
      <c r="D159" s="47"/>
      <c r="E159" s="41"/>
      <c r="F159" s="46" t="s">
        <v>2157</v>
      </c>
      <c r="G159" s="46"/>
      <c r="H159" s="46"/>
      <c r="I159" s="46"/>
      <c r="J159" s="46"/>
      <c r="K159" s="46"/>
      <c r="L159" s="46"/>
      <c r="M159" s="46"/>
      <c r="N159" s="46"/>
      <c r="O159" s="46"/>
      <c r="P159" s="46"/>
      <c r="R159" s="85"/>
    </row>
    <row r="160" spans="1:18" x14ac:dyDescent="0.2">
      <c r="A160" s="115"/>
      <c r="B160" s="3"/>
      <c r="C160" s="84"/>
      <c r="D160" s="4"/>
      <c r="E160" s="41"/>
      <c r="F160" s="292" t="s">
        <v>2362</v>
      </c>
      <c r="G160" s="292"/>
      <c r="H160" s="159"/>
      <c r="I160" s="47"/>
      <c r="J160" s="47"/>
      <c r="K160" s="47"/>
      <c r="L160" s="47"/>
      <c r="M160" s="47"/>
      <c r="N160" s="166"/>
      <c r="O160" s="166"/>
      <c r="P160" s="166"/>
      <c r="R160" s="85"/>
    </row>
    <row r="161" spans="1:18" x14ac:dyDescent="0.2">
      <c r="A161" s="115"/>
      <c r="B161" s="3"/>
      <c r="C161" s="84"/>
      <c r="D161" s="4"/>
      <c r="E161" s="41"/>
      <c r="F161" s="293" t="s">
        <v>2159</v>
      </c>
      <c r="G161" s="293"/>
      <c r="H161" s="293"/>
      <c r="I161" s="293"/>
      <c r="J161" s="293"/>
      <c r="K161" s="293"/>
      <c r="L161" s="293"/>
      <c r="M161" s="293"/>
      <c r="N161" s="293"/>
      <c r="O161" s="293"/>
      <c r="P161" s="293"/>
      <c r="Q161" s="293"/>
      <c r="R161" s="293"/>
    </row>
  </sheetData>
  <mergeCells count="75">
    <mergeCell ref="F160:G160"/>
    <mergeCell ref="F161:R161"/>
    <mergeCell ref="A149:J149"/>
    <mergeCell ref="A150:J150"/>
    <mergeCell ref="A151:J151"/>
    <mergeCell ref="A152:J152"/>
    <mergeCell ref="B156:Q156"/>
    <mergeCell ref="B157:Q157"/>
    <mergeCell ref="A148:J148"/>
    <mergeCell ref="A137:J137"/>
    <mergeCell ref="A138:J138"/>
    <mergeCell ref="A139:J139"/>
    <mergeCell ref="A140:J140"/>
    <mergeCell ref="A141:J141"/>
    <mergeCell ref="A142:J142"/>
    <mergeCell ref="A143:J143"/>
    <mergeCell ref="A144:J144"/>
    <mergeCell ref="A145:J145"/>
    <mergeCell ref="A146:J146"/>
    <mergeCell ref="A147:J147"/>
    <mergeCell ref="A136:J136"/>
    <mergeCell ref="A125:J125"/>
    <mergeCell ref="A126:J126"/>
    <mergeCell ref="A127:J127"/>
    <mergeCell ref="A128:J128"/>
    <mergeCell ref="A129:J129"/>
    <mergeCell ref="A130:J130"/>
    <mergeCell ref="A131:J131"/>
    <mergeCell ref="A132:J132"/>
    <mergeCell ref="A133:J133"/>
    <mergeCell ref="A134:J134"/>
    <mergeCell ref="A135:J135"/>
    <mergeCell ref="A124:J124"/>
    <mergeCell ref="A51:Q51"/>
    <mergeCell ref="A58:Q58"/>
    <mergeCell ref="A68:Q68"/>
    <mergeCell ref="A73:Q73"/>
    <mergeCell ref="A117:J117"/>
    <mergeCell ref="A118:J118"/>
    <mergeCell ref="A119:J119"/>
    <mergeCell ref="A120:J120"/>
    <mergeCell ref="A121:J121"/>
    <mergeCell ref="A122:Q122"/>
    <mergeCell ref="A123:J123"/>
    <mergeCell ref="A37:Q37"/>
    <mergeCell ref="J23:N23"/>
    <mergeCell ref="O23:O25"/>
    <mergeCell ref="P23:P25"/>
    <mergeCell ref="Q23:Q25"/>
    <mergeCell ref="F24:F25"/>
    <mergeCell ref="G24:I24"/>
    <mergeCell ref="J24:J25"/>
    <mergeCell ref="K24:K25"/>
    <mergeCell ref="L24:N24"/>
    <mergeCell ref="A27:Q27"/>
    <mergeCell ref="A28:Q28"/>
    <mergeCell ref="A29:Q29"/>
    <mergeCell ref="A32:Q32"/>
    <mergeCell ref="A36:Q36"/>
    <mergeCell ref="J17:K17"/>
    <mergeCell ref="J18:K18"/>
    <mergeCell ref="J19:K19"/>
    <mergeCell ref="D21:K21"/>
    <mergeCell ref="A23:A25"/>
    <mergeCell ref="B23:B25"/>
    <mergeCell ref="C23:C25"/>
    <mergeCell ref="D23:D25"/>
    <mergeCell ref="E23:E25"/>
    <mergeCell ref="F23:I23"/>
    <mergeCell ref="J16:K16"/>
    <mergeCell ref="E1:I1"/>
    <mergeCell ref="D11:K11"/>
    <mergeCell ref="D12:K12"/>
    <mergeCell ref="J14:K14"/>
    <mergeCell ref="J15:K15"/>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8"/>
  <sheetViews>
    <sheetView workbookViewId="0">
      <selection activeCell="D12" sqref="D12:K12"/>
    </sheetView>
  </sheetViews>
  <sheetFormatPr defaultRowHeight="12.75" x14ac:dyDescent="0.2"/>
  <cols>
    <col min="3" max="3" width="40.140625" customWidth="1"/>
  </cols>
  <sheetData>
    <row r="1" spans="1:17" x14ac:dyDescent="0.2">
      <c r="A1" s="86" t="s">
        <v>306</v>
      </c>
      <c r="B1" s="87"/>
      <c r="C1" s="88"/>
      <c r="D1" s="89"/>
      <c r="E1" s="276" t="s">
        <v>307</v>
      </c>
      <c r="F1" s="276"/>
      <c r="G1" s="276"/>
      <c r="H1" s="276"/>
      <c r="I1" s="276"/>
      <c r="J1" s="276"/>
      <c r="K1" s="90"/>
      <c r="L1" s="90"/>
      <c r="M1" s="86" t="s">
        <v>308</v>
      </c>
      <c r="N1" s="90"/>
      <c r="O1" s="91"/>
      <c r="P1" s="91"/>
    </row>
    <row r="2" spans="1:17" x14ac:dyDescent="0.2">
      <c r="A2" s="93"/>
      <c r="B2" s="87"/>
      <c r="C2" s="88"/>
      <c r="D2" s="89"/>
      <c r="E2" s="89"/>
      <c r="F2" s="90"/>
      <c r="G2" s="94" t="s">
        <v>2</v>
      </c>
      <c r="H2" s="90"/>
      <c r="I2" s="90"/>
      <c r="J2" s="90"/>
      <c r="K2" s="90"/>
      <c r="L2" s="90"/>
      <c r="M2" s="93" t="s">
        <v>309</v>
      </c>
      <c r="N2" s="90"/>
      <c r="O2" s="91"/>
      <c r="P2" s="91"/>
    </row>
    <row r="3" spans="1:17" x14ac:dyDescent="0.2">
      <c r="A3" s="93" t="s">
        <v>310</v>
      </c>
      <c r="B3" s="87"/>
      <c r="C3" s="88"/>
      <c r="D3" s="89"/>
      <c r="E3" s="89"/>
      <c r="F3" s="90"/>
      <c r="G3" s="90"/>
      <c r="H3" s="90"/>
      <c r="I3" s="90"/>
      <c r="J3" s="90"/>
      <c r="K3" s="90"/>
      <c r="L3" s="90"/>
      <c r="M3" s="93"/>
      <c r="N3" s="90" t="s">
        <v>311</v>
      </c>
      <c r="O3" s="91"/>
      <c r="P3" s="91"/>
    </row>
    <row r="4" spans="1:17" x14ac:dyDescent="0.2">
      <c r="A4" s="93" t="s">
        <v>312</v>
      </c>
      <c r="B4" s="87"/>
      <c r="C4" s="88"/>
      <c r="D4" s="89"/>
      <c r="E4" s="89"/>
      <c r="F4" s="90"/>
      <c r="G4" s="90"/>
      <c r="H4" s="90"/>
      <c r="I4" s="90"/>
      <c r="J4" s="90"/>
      <c r="K4" s="90"/>
      <c r="L4" s="90"/>
      <c r="M4" s="95" t="s">
        <v>313</v>
      </c>
      <c r="N4" s="90"/>
      <c r="O4" s="91"/>
      <c r="P4" s="91"/>
    </row>
    <row r="5" spans="1:17" x14ac:dyDescent="0.2">
      <c r="A5" s="97"/>
      <c r="B5" s="87"/>
      <c r="C5" s="89"/>
      <c r="D5" s="95"/>
      <c r="E5" s="90"/>
      <c r="F5" s="90"/>
      <c r="G5" s="98"/>
      <c r="H5" s="98"/>
      <c r="I5" s="98"/>
      <c r="J5" s="90"/>
      <c r="K5" s="90"/>
      <c r="L5" s="90"/>
      <c r="M5" s="93" t="s">
        <v>314</v>
      </c>
      <c r="N5" s="90"/>
      <c r="O5" s="91"/>
      <c r="P5" s="91"/>
    </row>
    <row r="6" spans="1:17" x14ac:dyDescent="0.2">
      <c r="A6" s="99"/>
      <c r="B6" s="100"/>
      <c r="C6" s="101"/>
      <c r="D6" s="92"/>
      <c r="E6" s="91"/>
      <c r="F6" s="91"/>
      <c r="G6" s="91"/>
      <c r="H6" s="91"/>
      <c r="I6" s="91"/>
      <c r="J6" s="91"/>
      <c r="K6" s="91"/>
      <c r="L6" s="91"/>
      <c r="M6" s="91"/>
      <c r="N6" s="91"/>
      <c r="O6" s="91"/>
      <c r="P6" s="91"/>
    </row>
    <row r="7" spans="1:17" x14ac:dyDescent="0.2">
      <c r="A7" s="99"/>
      <c r="B7" s="100"/>
      <c r="C7" s="101"/>
      <c r="D7" s="92"/>
      <c r="E7" s="91"/>
      <c r="F7" s="91"/>
      <c r="G7" s="102" t="s">
        <v>2363</v>
      </c>
      <c r="H7" s="102"/>
      <c r="I7" s="102"/>
      <c r="J7" s="91"/>
      <c r="K7" s="91"/>
      <c r="L7" s="91"/>
      <c r="M7" s="91"/>
      <c r="N7" s="91"/>
      <c r="O7" s="91"/>
      <c r="P7" s="91"/>
    </row>
    <row r="8" spans="1:17" x14ac:dyDescent="0.2">
      <c r="A8" s="99"/>
      <c r="B8" s="100"/>
      <c r="C8" s="101"/>
      <c r="D8" s="92"/>
      <c r="E8" s="91"/>
      <c r="F8" s="91"/>
      <c r="G8" s="99" t="s">
        <v>37</v>
      </c>
      <c r="H8" s="99"/>
      <c r="I8" s="99"/>
      <c r="J8" s="91"/>
      <c r="K8" s="91"/>
      <c r="L8" s="91"/>
      <c r="M8" s="91"/>
      <c r="N8" s="91"/>
      <c r="O8" s="91"/>
      <c r="P8" s="91"/>
    </row>
    <row r="9" spans="1:17" x14ac:dyDescent="0.2">
      <c r="A9" s="99"/>
      <c r="B9" s="100"/>
      <c r="C9" s="101"/>
      <c r="D9" s="92"/>
      <c r="E9" s="91"/>
      <c r="F9" s="91"/>
      <c r="G9" s="91"/>
      <c r="H9" s="91"/>
      <c r="I9" s="91"/>
      <c r="J9" s="91"/>
      <c r="K9" s="91"/>
      <c r="L9" s="91"/>
      <c r="M9" s="91"/>
      <c r="N9" s="91"/>
      <c r="O9" s="91"/>
      <c r="P9" s="91"/>
    </row>
    <row r="10" spans="1:17" x14ac:dyDescent="0.2">
      <c r="A10" s="99"/>
      <c r="B10" s="100"/>
      <c r="C10" s="103" t="s">
        <v>3</v>
      </c>
      <c r="D10" s="104" t="s">
        <v>316</v>
      </c>
      <c r="E10" s="105"/>
      <c r="F10" s="105"/>
      <c r="G10" s="106"/>
      <c r="H10" s="105"/>
      <c r="I10" s="105"/>
      <c r="J10" s="105"/>
      <c r="K10" s="105"/>
      <c r="L10" s="91"/>
      <c r="M10" s="91"/>
      <c r="N10" s="91"/>
      <c r="O10" s="91"/>
      <c r="P10" s="91"/>
    </row>
    <row r="11" spans="1:17" x14ac:dyDescent="0.2">
      <c r="A11" s="99"/>
      <c r="B11" s="100"/>
      <c r="C11" s="103"/>
      <c r="D11" s="277" t="s">
        <v>317</v>
      </c>
      <c r="E11" s="277"/>
      <c r="F11" s="277"/>
      <c r="G11" s="277"/>
      <c r="H11" s="277"/>
      <c r="I11" s="277"/>
      <c r="J11" s="277"/>
      <c r="K11" s="277"/>
      <c r="L11" s="91"/>
      <c r="M11" s="91"/>
      <c r="N11" s="91"/>
      <c r="O11" s="91"/>
      <c r="P11" s="91"/>
    </row>
    <row r="12" spans="1:17" x14ac:dyDescent="0.2">
      <c r="A12" s="99"/>
      <c r="B12" s="100"/>
      <c r="C12" s="103"/>
      <c r="D12" s="278" t="s">
        <v>2364</v>
      </c>
      <c r="E12" s="277"/>
      <c r="F12" s="277"/>
      <c r="G12" s="277"/>
      <c r="H12" s="277"/>
      <c r="I12" s="277"/>
      <c r="J12" s="277"/>
      <c r="K12" s="277"/>
      <c r="L12" s="91"/>
      <c r="M12" s="91"/>
      <c r="N12" s="91"/>
      <c r="O12" s="91"/>
      <c r="P12" s="91"/>
    </row>
    <row r="13" spans="1:17" x14ac:dyDescent="0.2">
      <c r="A13" s="99"/>
      <c r="B13" s="100"/>
      <c r="C13" s="101"/>
      <c r="D13" s="96"/>
      <c r="E13" s="107"/>
      <c r="F13" s="107"/>
      <c r="G13" s="108" t="s">
        <v>31</v>
      </c>
      <c r="H13" s="108"/>
      <c r="I13" s="108"/>
      <c r="J13" s="107"/>
      <c r="K13" s="107"/>
      <c r="L13" s="91"/>
      <c r="M13" s="91"/>
      <c r="N13" s="91"/>
      <c r="O13" s="91"/>
      <c r="P13" s="91"/>
    </row>
    <row r="14" spans="1:17" x14ac:dyDescent="0.2">
      <c r="A14" s="109"/>
      <c r="B14" s="110"/>
      <c r="C14" s="111"/>
      <c r="D14" s="101"/>
      <c r="E14" s="92"/>
      <c r="F14" s="91"/>
      <c r="G14" s="91"/>
      <c r="H14" s="91"/>
      <c r="I14" s="91"/>
      <c r="J14" s="91"/>
      <c r="K14" s="91"/>
      <c r="L14" s="91"/>
      <c r="M14" s="91"/>
      <c r="N14" s="91"/>
      <c r="O14" s="91"/>
      <c r="P14" s="91"/>
      <c r="Q14" s="91"/>
    </row>
    <row r="15" spans="1:17" x14ac:dyDescent="0.2">
      <c r="A15" s="99"/>
      <c r="B15" s="100"/>
      <c r="C15" s="111"/>
      <c r="D15" s="112" t="s">
        <v>2365</v>
      </c>
      <c r="E15" s="99"/>
      <c r="F15" s="91"/>
      <c r="G15" s="91"/>
      <c r="H15" s="91"/>
      <c r="I15" s="112"/>
      <c r="J15" s="112"/>
      <c r="K15" s="91"/>
      <c r="L15" s="91"/>
      <c r="M15" s="91"/>
      <c r="N15" s="91"/>
      <c r="O15" s="91"/>
      <c r="P15" s="91"/>
      <c r="Q15" s="91"/>
    </row>
    <row r="16" spans="1:17" x14ac:dyDescent="0.2">
      <c r="A16" s="99"/>
      <c r="B16" s="100"/>
      <c r="C16" s="111"/>
      <c r="D16" s="112" t="s">
        <v>19</v>
      </c>
      <c r="E16" s="99"/>
      <c r="F16" s="91"/>
      <c r="G16" s="91"/>
      <c r="H16" s="91"/>
      <c r="I16" s="112"/>
      <c r="J16" s="279" t="s">
        <v>2366</v>
      </c>
      <c r="K16" s="220"/>
      <c r="L16" s="114" t="s">
        <v>30</v>
      </c>
      <c r="M16" s="91"/>
      <c r="N16" s="91"/>
      <c r="O16" s="91"/>
      <c r="P16" s="91"/>
      <c r="Q16" s="91"/>
    </row>
    <row r="17" spans="1:17" x14ac:dyDescent="0.2">
      <c r="A17" s="99"/>
      <c r="B17" s="100"/>
      <c r="C17" s="111"/>
      <c r="D17" s="112" t="s">
        <v>39</v>
      </c>
      <c r="E17" s="99"/>
      <c r="F17" s="91"/>
      <c r="G17" s="91"/>
      <c r="H17" s="91"/>
      <c r="I17" s="112"/>
      <c r="J17" s="279" t="s">
        <v>2367</v>
      </c>
      <c r="K17" s="220"/>
      <c r="L17" s="114" t="s">
        <v>30</v>
      </c>
      <c r="M17" s="91"/>
      <c r="N17" s="91"/>
      <c r="O17" s="91"/>
      <c r="P17" s="91"/>
      <c r="Q17" s="91"/>
    </row>
    <row r="18" spans="1:17" x14ac:dyDescent="0.2">
      <c r="A18" s="99"/>
      <c r="B18" s="100"/>
      <c r="C18" s="111"/>
      <c r="D18" s="112" t="s">
        <v>20</v>
      </c>
      <c r="E18" s="99"/>
      <c r="F18" s="91"/>
      <c r="G18" s="91"/>
      <c r="H18" s="91"/>
      <c r="I18" s="112"/>
      <c r="J18" s="279" t="s">
        <v>2368</v>
      </c>
      <c r="K18" s="220"/>
      <c r="L18" s="114" t="s">
        <v>30</v>
      </c>
      <c r="M18" s="91"/>
      <c r="N18" s="91"/>
      <c r="O18" s="91"/>
      <c r="P18" s="91"/>
      <c r="Q18" s="91"/>
    </row>
    <row r="19" spans="1:17" x14ac:dyDescent="0.2">
      <c r="A19" s="99"/>
      <c r="B19" s="100"/>
      <c r="C19" s="111"/>
      <c r="D19" s="112" t="s">
        <v>2369</v>
      </c>
      <c r="E19" s="99"/>
      <c r="F19" s="91"/>
      <c r="G19" s="91"/>
      <c r="H19" s="91"/>
      <c r="I19" s="112"/>
      <c r="J19" s="279" t="s">
        <v>2370</v>
      </c>
      <c r="K19" s="220"/>
      <c r="L19" s="114" t="s">
        <v>30</v>
      </c>
      <c r="M19" s="91"/>
      <c r="N19" s="91"/>
      <c r="O19" s="91"/>
      <c r="P19" s="91"/>
      <c r="Q19" s="91"/>
    </row>
    <row r="20" spans="1:17" x14ac:dyDescent="0.2">
      <c r="A20" s="99"/>
      <c r="B20" s="100"/>
      <c r="C20" s="111"/>
      <c r="D20" s="112" t="s">
        <v>84</v>
      </c>
      <c r="E20" s="99"/>
      <c r="F20" s="91"/>
      <c r="G20" s="91"/>
      <c r="H20" s="91"/>
      <c r="I20" s="112"/>
      <c r="J20" s="279" t="s">
        <v>2371</v>
      </c>
      <c r="K20" s="220"/>
      <c r="L20" s="114" t="s">
        <v>30</v>
      </c>
      <c r="M20" s="91"/>
      <c r="N20" s="91"/>
      <c r="O20" s="91"/>
      <c r="P20" s="91"/>
      <c r="Q20" s="91"/>
    </row>
    <row r="21" spans="1:17" x14ac:dyDescent="0.2">
      <c r="A21" s="99"/>
      <c r="B21" s="100"/>
      <c r="C21" s="111"/>
      <c r="D21" s="112" t="s">
        <v>17</v>
      </c>
      <c r="E21" s="99"/>
      <c r="F21" s="91"/>
      <c r="G21" s="91"/>
      <c r="H21" s="91"/>
      <c r="I21" s="112"/>
      <c r="J21" s="279" t="s">
        <v>2372</v>
      </c>
      <c r="K21" s="220"/>
      <c r="L21" s="114" t="s">
        <v>18</v>
      </c>
      <c r="M21" s="91"/>
      <c r="N21" s="91"/>
      <c r="O21" s="91"/>
      <c r="P21" s="91"/>
      <c r="Q21" s="91"/>
    </row>
    <row r="22" spans="1:17" x14ac:dyDescent="0.2">
      <c r="A22" s="99"/>
      <c r="B22" s="100"/>
      <c r="C22" s="111"/>
      <c r="D22" s="272" t="s">
        <v>323</v>
      </c>
      <c r="E22" s="272"/>
      <c r="F22" s="272"/>
      <c r="G22" s="272"/>
      <c r="H22" s="272"/>
      <c r="I22" s="272"/>
      <c r="J22" s="272"/>
      <c r="K22" s="272"/>
      <c r="L22" s="91"/>
      <c r="M22" s="91"/>
      <c r="N22" s="91"/>
      <c r="O22" s="91"/>
      <c r="P22" s="91"/>
      <c r="Q22" s="91"/>
    </row>
    <row r="23" spans="1:17" x14ac:dyDescent="0.2">
      <c r="A23" s="99"/>
      <c r="B23" s="100"/>
      <c r="C23" s="111"/>
      <c r="D23" s="101"/>
      <c r="E23" s="99"/>
      <c r="F23" s="91"/>
      <c r="G23" s="91"/>
      <c r="H23" s="91"/>
      <c r="I23" s="91"/>
      <c r="J23" s="91"/>
      <c r="K23" s="91"/>
      <c r="L23" s="91"/>
      <c r="M23" s="91"/>
      <c r="N23" s="91"/>
      <c r="O23" s="91"/>
      <c r="P23" s="91"/>
      <c r="Q23" s="91"/>
    </row>
    <row r="24" spans="1:17" x14ac:dyDescent="0.2">
      <c r="A24" s="115"/>
      <c r="B24" s="116"/>
      <c r="C24" s="117"/>
      <c r="D24" s="118"/>
      <c r="E24" s="119"/>
      <c r="F24" s="120"/>
      <c r="G24" s="120"/>
      <c r="H24" s="120"/>
      <c r="I24" s="120"/>
      <c r="J24" s="120"/>
      <c r="K24" s="120"/>
      <c r="L24" s="120"/>
      <c r="M24" s="120"/>
      <c r="N24" s="120"/>
      <c r="O24" s="120"/>
      <c r="P24" s="120"/>
      <c r="Q24" s="120"/>
    </row>
    <row r="25" spans="1:17" x14ac:dyDescent="0.2">
      <c r="A25" s="270" t="s">
        <v>4</v>
      </c>
      <c r="B25" s="273" t="s">
        <v>87</v>
      </c>
      <c r="C25" s="270" t="s">
        <v>83</v>
      </c>
      <c r="D25" s="270" t="s">
        <v>82</v>
      </c>
      <c r="E25" s="270" t="s">
        <v>81</v>
      </c>
      <c r="F25" s="270" t="s">
        <v>29</v>
      </c>
      <c r="G25" s="271"/>
      <c r="H25" s="271"/>
      <c r="I25" s="271"/>
      <c r="J25" s="270" t="s">
        <v>28</v>
      </c>
      <c r="K25" s="271"/>
      <c r="L25" s="271"/>
      <c r="M25" s="271"/>
      <c r="N25" s="270" t="s">
        <v>80</v>
      </c>
      <c r="O25" s="270" t="s">
        <v>79</v>
      </c>
      <c r="P25" s="270" t="s">
        <v>88</v>
      </c>
      <c r="Q25" s="270" t="s">
        <v>89</v>
      </c>
    </row>
    <row r="26" spans="1:17" x14ac:dyDescent="0.2">
      <c r="A26" s="271"/>
      <c r="B26" s="274"/>
      <c r="C26" s="275"/>
      <c r="D26" s="270"/>
      <c r="E26" s="271"/>
      <c r="F26" s="270" t="s">
        <v>5</v>
      </c>
      <c r="G26" s="270" t="s">
        <v>78</v>
      </c>
      <c r="H26" s="271"/>
      <c r="I26" s="271"/>
      <c r="J26" s="270" t="s">
        <v>5</v>
      </c>
      <c r="K26" s="270" t="s">
        <v>78</v>
      </c>
      <c r="L26" s="271"/>
      <c r="M26" s="271"/>
      <c r="N26" s="270"/>
      <c r="O26" s="270"/>
      <c r="P26" s="270"/>
      <c r="Q26" s="270"/>
    </row>
    <row r="27" spans="1:17" x14ac:dyDescent="0.2">
      <c r="A27" s="271"/>
      <c r="B27" s="274"/>
      <c r="C27" s="275"/>
      <c r="D27" s="270"/>
      <c r="E27" s="271"/>
      <c r="F27" s="271"/>
      <c r="G27" s="121" t="s">
        <v>77</v>
      </c>
      <c r="H27" s="121" t="s">
        <v>76</v>
      </c>
      <c r="I27" s="121" t="s">
        <v>75</v>
      </c>
      <c r="J27" s="271"/>
      <c r="K27" s="121" t="s">
        <v>77</v>
      </c>
      <c r="L27" s="121" t="s">
        <v>76</v>
      </c>
      <c r="M27" s="121" t="s">
        <v>75</v>
      </c>
      <c r="N27" s="270"/>
      <c r="O27" s="270"/>
      <c r="P27" s="270"/>
      <c r="Q27" s="270"/>
    </row>
    <row r="28" spans="1:17" x14ac:dyDescent="0.2">
      <c r="A28" s="122">
        <v>1</v>
      </c>
      <c r="B28" s="123">
        <v>2</v>
      </c>
      <c r="C28" s="121">
        <v>3</v>
      </c>
      <c r="D28" s="121">
        <v>4</v>
      </c>
      <c r="E28" s="122">
        <v>5</v>
      </c>
      <c r="F28" s="124">
        <v>6</v>
      </c>
      <c r="G28" s="124">
        <v>7</v>
      </c>
      <c r="H28" s="124">
        <v>8</v>
      </c>
      <c r="I28" s="124">
        <v>9</v>
      </c>
      <c r="J28" s="124">
        <v>10</v>
      </c>
      <c r="K28" s="124">
        <v>11</v>
      </c>
      <c r="L28" s="124">
        <v>12</v>
      </c>
      <c r="M28" s="124">
        <v>13</v>
      </c>
      <c r="N28" s="124">
        <v>14</v>
      </c>
      <c r="O28" s="124">
        <v>15</v>
      </c>
      <c r="P28" s="124">
        <v>16</v>
      </c>
      <c r="Q28" s="124">
        <v>17</v>
      </c>
    </row>
    <row r="29" spans="1:17" x14ac:dyDescent="0.2">
      <c r="A29" s="266" t="s">
        <v>2170</v>
      </c>
      <c r="B29" s="218"/>
      <c r="C29" s="218"/>
      <c r="D29" s="218"/>
      <c r="E29" s="218"/>
      <c r="F29" s="218"/>
      <c r="G29" s="218"/>
      <c r="H29" s="218"/>
      <c r="I29" s="218"/>
      <c r="J29" s="218"/>
      <c r="K29" s="218"/>
      <c r="L29" s="218"/>
      <c r="M29" s="218"/>
      <c r="N29" s="218"/>
      <c r="O29" s="218"/>
      <c r="P29" s="218"/>
      <c r="Q29" s="218"/>
    </row>
    <row r="30" spans="1:17" ht="15" x14ac:dyDescent="0.2">
      <c r="A30" s="267" t="s">
        <v>2373</v>
      </c>
      <c r="B30" s="268"/>
      <c r="C30" s="268"/>
      <c r="D30" s="268"/>
      <c r="E30" s="268"/>
      <c r="F30" s="268"/>
      <c r="G30" s="268"/>
      <c r="H30" s="268"/>
      <c r="I30" s="268"/>
      <c r="J30" s="268"/>
      <c r="K30" s="268"/>
      <c r="L30" s="268"/>
      <c r="M30" s="268"/>
      <c r="N30" s="268"/>
      <c r="O30" s="268"/>
      <c r="P30" s="268"/>
      <c r="Q30" s="268"/>
    </row>
    <row r="31" spans="1:17" ht="24" x14ac:dyDescent="0.2">
      <c r="A31" s="122">
        <v>1</v>
      </c>
      <c r="B31" s="125" t="s">
        <v>32</v>
      </c>
      <c r="C31" s="139" t="s">
        <v>2374</v>
      </c>
      <c r="D31" s="127" t="s">
        <v>73</v>
      </c>
      <c r="E31" s="131">
        <v>1</v>
      </c>
      <c r="F31" s="129">
        <v>99.26</v>
      </c>
      <c r="G31" s="129">
        <v>33.11</v>
      </c>
      <c r="H31" s="129">
        <v>62.05</v>
      </c>
      <c r="I31" s="129">
        <v>4.71</v>
      </c>
      <c r="J31" s="130">
        <v>99</v>
      </c>
      <c r="K31" s="130">
        <v>33</v>
      </c>
      <c r="L31" s="130">
        <v>62</v>
      </c>
      <c r="M31" s="130">
        <v>5</v>
      </c>
      <c r="N31" s="130">
        <v>2.37</v>
      </c>
      <c r="O31" s="130">
        <v>2.37</v>
      </c>
      <c r="P31" s="130">
        <v>0.28999999999999998</v>
      </c>
      <c r="Q31" s="130">
        <v>0.28999999999999998</v>
      </c>
    </row>
    <row r="32" spans="1:17" ht="36" x14ac:dyDescent="0.2">
      <c r="A32" s="122">
        <v>2</v>
      </c>
      <c r="B32" s="125" t="s">
        <v>2375</v>
      </c>
      <c r="C32" s="139" t="s">
        <v>2376</v>
      </c>
      <c r="D32" s="127" t="s">
        <v>72</v>
      </c>
      <c r="E32" s="131">
        <v>1</v>
      </c>
      <c r="F32" s="129" t="s">
        <v>2377</v>
      </c>
      <c r="G32" s="130"/>
      <c r="H32" s="130"/>
      <c r="I32" s="130"/>
      <c r="J32" s="130">
        <v>56</v>
      </c>
      <c r="K32" s="130"/>
      <c r="L32" s="130"/>
      <c r="M32" s="130"/>
      <c r="N32" s="130"/>
      <c r="O32" s="130"/>
      <c r="P32" s="130"/>
      <c r="Q32" s="130"/>
    </row>
    <row r="33" spans="1:17" ht="45.75" x14ac:dyDescent="0.2">
      <c r="A33" s="122">
        <v>3</v>
      </c>
      <c r="B33" s="125" t="s">
        <v>48</v>
      </c>
      <c r="C33" s="139" t="s">
        <v>2378</v>
      </c>
      <c r="D33" s="127" t="s">
        <v>107</v>
      </c>
      <c r="E33" s="128" t="s">
        <v>2379</v>
      </c>
      <c r="F33" s="129">
        <v>2206.91</v>
      </c>
      <c r="G33" s="129">
        <v>617.45000000000005</v>
      </c>
      <c r="H33" s="129">
        <v>45.38</v>
      </c>
      <c r="I33" s="129">
        <v>0.55000000000000004</v>
      </c>
      <c r="J33" s="130">
        <v>20</v>
      </c>
      <c r="K33" s="130">
        <v>6</v>
      </c>
      <c r="L33" s="130"/>
      <c r="M33" s="130"/>
      <c r="N33" s="130">
        <v>46.6</v>
      </c>
      <c r="O33" s="130">
        <v>0.42</v>
      </c>
      <c r="P33" s="130">
        <v>0.03</v>
      </c>
      <c r="Q33" s="130"/>
    </row>
    <row r="34" spans="1:17" ht="24" x14ac:dyDescent="0.2">
      <c r="A34" s="133" t="s">
        <v>350</v>
      </c>
      <c r="B34" s="134" t="s">
        <v>2380</v>
      </c>
      <c r="C34" s="135" t="s">
        <v>2381</v>
      </c>
      <c r="D34" s="133" t="s">
        <v>72</v>
      </c>
      <c r="E34" s="136" t="s">
        <v>2382</v>
      </c>
      <c r="F34" s="137">
        <v>12.38</v>
      </c>
      <c r="G34" s="130"/>
      <c r="H34" s="130"/>
      <c r="I34" s="130"/>
      <c r="J34" s="138">
        <v>22.73</v>
      </c>
      <c r="K34" s="130"/>
      <c r="L34" s="130"/>
      <c r="M34" s="130"/>
      <c r="N34" s="130"/>
      <c r="O34" s="130"/>
      <c r="P34" s="130"/>
      <c r="Q34" s="130"/>
    </row>
    <row r="35" spans="1:17" ht="36" x14ac:dyDescent="0.2">
      <c r="A35" s="122">
        <v>4</v>
      </c>
      <c r="B35" s="125" t="s">
        <v>2375</v>
      </c>
      <c r="C35" s="139" t="s">
        <v>2383</v>
      </c>
      <c r="D35" s="127" t="s">
        <v>110</v>
      </c>
      <c r="E35" s="128" t="s">
        <v>2384</v>
      </c>
      <c r="F35" s="129" t="s">
        <v>2385</v>
      </c>
      <c r="G35" s="130"/>
      <c r="H35" s="130"/>
      <c r="I35" s="130"/>
      <c r="J35" s="130">
        <v>69</v>
      </c>
      <c r="K35" s="130"/>
      <c r="L35" s="130"/>
      <c r="M35" s="130"/>
      <c r="N35" s="130"/>
      <c r="O35" s="130"/>
      <c r="P35" s="130"/>
      <c r="Q35" s="130"/>
    </row>
    <row r="36" spans="1:17" ht="36" x14ac:dyDescent="0.2">
      <c r="A36" s="122">
        <v>5</v>
      </c>
      <c r="B36" s="125" t="s">
        <v>2130</v>
      </c>
      <c r="C36" s="139" t="s">
        <v>2131</v>
      </c>
      <c r="D36" s="127" t="s">
        <v>107</v>
      </c>
      <c r="E36" s="128" t="s">
        <v>2386</v>
      </c>
      <c r="F36" s="129">
        <v>1351.39</v>
      </c>
      <c r="G36" s="129">
        <v>251.75</v>
      </c>
      <c r="H36" s="129">
        <v>85.67</v>
      </c>
      <c r="I36" s="129">
        <v>3.46</v>
      </c>
      <c r="J36" s="130">
        <v>905</v>
      </c>
      <c r="K36" s="130">
        <v>169</v>
      </c>
      <c r="L36" s="130">
        <v>57</v>
      </c>
      <c r="M36" s="130">
        <v>2</v>
      </c>
      <c r="N36" s="130">
        <v>19</v>
      </c>
      <c r="O36" s="130">
        <v>12.73</v>
      </c>
      <c r="P36" s="130">
        <v>0.19</v>
      </c>
      <c r="Q36" s="130">
        <v>0.13</v>
      </c>
    </row>
    <row r="37" spans="1:17" ht="36" x14ac:dyDescent="0.2">
      <c r="A37" s="122">
        <v>6</v>
      </c>
      <c r="B37" s="125" t="s">
        <v>48</v>
      </c>
      <c r="C37" s="139" t="s">
        <v>2387</v>
      </c>
      <c r="D37" s="127" t="s">
        <v>107</v>
      </c>
      <c r="E37" s="128" t="s">
        <v>2388</v>
      </c>
      <c r="F37" s="129">
        <v>4732.43</v>
      </c>
      <c r="G37" s="129">
        <v>617.45000000000005</v>
      </c>
      <c r="H37" s="129">
        <v>45.38</v>
      </c>
      <c r="I37" s="129">
        <v>0.55000000000000004</v>
      </c>
      <c r="J37" s="130">
        <v>8518</v>
      </c>
      <c r="K37" s="130">
        <v>1111</v>
      </c>
      <c r="L37" s="130">
        <v>82</v>
      </c>
      <c r="M37" s="130">
        <v>1</v>
      </c>
      <c r="N37" s="130">
        <v>46.6</v>
      </c>
      <c r="O37" s="130">
        <v>83.88</v>
      </c>
      <c r="P37" s="130">
        <v>0.03</v>
      </c>
      <c r="Q37" s="130">
        <v>0.05</v>
      </c>
    </row>
    <row r="38" spans="1:17" ht="36" x14ac:dyDescent="0.2">
      <c r="A38" s="122">
        <v>7</v>
      </c>
      <c r="B38" s="125" t="s">
        <v>2389</v>
      </c>
      <c r="C38" s="139" t="s">
        <v>2390</v>
      </c>
      <c r="D38" s="127" t="s">
        <v>104</v>
      </c>
      <c r="E38" s="128" t="s">
        <v>2391</v>
      </c>
      <c r="F38" s="129">
        <v>39875</v>
      </c>
      <c r="G38" s="130"/>
      <c r="H38" s="130"/>
      <c r="I38" s="130"/>
      <c r="J38" s="130">
        <v>399</v>
      </c>
      <c r="K38" s="130"/>
      <c r="L38" s="130"/>
      <c r="M38" s="130"/>
      <c r="N38" s="130"/>
      <c r="O38" s="130"/>
      <c r="P38" s="130"/>
      <c r="Q38" s="130"/>
    </row>
    <row r="39" spans="1:17" ht="36" x14ac:dyDescent="0.2">
      <c r="A39" s="122">
        <v>8</v>
      </c>
      <c r="B39" s="125" t="s">
        <v>2392</v>
      </c>
      <c r="C39" s="139" t="s">
        <v>2393</v>
      </c>
      <c r="D39" s="127" t="s">
        <v>104</v>
      </c>
      <c r="E39" s="128" t="s">
        <v>2394</v>
      </c>
      <c r="F39" s="129">
        <v>20114.990000000002</v>
      </c>
      <c r="G39" s="130"/>
      <c r="H39" s="130"/>
      <c r="I39" s="130"/>
      <c r="J39" s="130">
        <v>2213</v>
      </c>
      <c r="K39" s="130"/>
      <c r="L39" s="130"/>
      <c r="M39" s="130"/>
      <c r="N39" s="130"/>
      <c r="O39" s="130"/>
      <c r="P39" s="130"/>
      <c r="Q39" s="130"/>
    </row>
    <row r="40" spans="1:17" ht="36" x14ac:dyDescent="0.2">
      <c r="A40" s="122">
        <v>9</v>
      </c>
      <c r="B40" s="125" t="s">
        <v>2395</v>
      </c>
      <c r="C40" s="139" t="s">
        <v>2396</v>
      </c>
      <c r="D40" s="127" t="s">
        <v>104</v>
      </c>
      <c r="E40" s="128" t="s">
        <v>2397</v>
      </c>
      <c r="F40" s="129">
        <v>5153</v>
      </c>
      <c r="G40" s="130"/>
      <c r="H40" s="130"/>
      <c r="I40" s="130"/>
      <c r="J40" s="130">
        <v>309</v>
      </c>
      <c r="K40" s="130"/>
      <c r="L40" s="130"/>
      <c r="M40" s="130"/>
      <c r="N40" s="130"/>
      <c r="O40" s="130"/>
      <c r="P40" s="130"/>
      <c r="Q40" s="130"/>
    </row>
    <row r="41" spans="1:17" ht="24" x14ac:dyDescent="0.2">
      <c r="A41" s="122">
        <v>10</v>
      </c>
      <c r="B41" s="125" t="s">
        <v>2398</v>
      </c>
      <c r="C41" s="139" t="s">
        <v>2399</v>
      </c>
      <c r="D41" s="127" t="s">
        <v>72</v>
      </c>
      <c r="E41" s="128" t="s">
        <v>2400</v>
      </c>
      <c r="F41" s="129">
        <v>3.93</v>
      </c>
      <c r="G41" s="130"/>
      <c r="H41" s="130"/>
      <c r="I41" s="130"/>
      <c r="J41" s="130">
        <v>24</v>
      </c>
      <c r="K41" s="130"/>
      <c r="L41" s="130"/>
      <c r="M41" s="130"/>
      <c r="N41" s="130"/>
      <c r="O41" s="130"/>
      <c r="P41" s="130"/>
      <c r="Q41" s="130"/>
    </row>
    <row r="42" spans="1:17" ht="15" x14ac:dyDescent="0.2">
      <c r="A42" s="267" t="s">
        <v>2401</v>
      </c>
      <c r="B42" s="268"/>
      <c r="C42" s="268"/>
      <c r="D42" s="268"/>
      <c r="E42" s="268"/>
      <c r="F42" s="268"/>
      <c r="G42" s="268"/>
      <c r="H42" s="268"/>
      <c r="I42" s="268"/>
      <c r="J42" s="268"/>
      <c r="K42" s="268"/>
      <c r="L42" s="268"/>
      <c r="M42" s="268"/>
      <c r="N42" s="268"/>
      <c r="O42" s="268"/>
      <c r="P42" s="268"/>
      <c r="Q42" s="268"/>
    </row>
    <row r="43" spans="1:17" ht="48" x14ac:dyDescent="0.2">
      <c r="A43" s="122">
        <v>11</v>
      </c>
      <c r="B43" s="125" t="s">
        <v>2402</v>
      </c>
      <c r="C43" s="139" t="s">
        <v>2403</v>
      </c>
      <c r="D43" s="127" t="s">
        <v>107</v>
      </c>
      <c r="E43" s="128" t="s">
        <v>2404</v>
      </c>
      <c r="F43" s="129">
        <v>1055.5999999999999</v>
      </c>
      <c r="G43" s="129">
        <v>266.33</v>
      </c>
      <c r="H43" s="129">
        <v>62.29</v>
      </c>
      <c r="I43" s="129">
        <v>2</v>
      </c>
      <c r="J43" s="130">
        <v>2111</v>
      </c>
      <c r="K43" s="130">
        <v>533</v>
      </c>
      <c r="L43" s="130">
        <v>125</v>
      </c>
      <c r="M43" s="130">
        <v>4</v>
      </c>
      <c r="N43" s="130">
        <v>20.100000000000001</v>
      </c>
      <c r="O43" s="130">
        <v>40.200000000000003</v>
      </c>
      <c r="P43" s="130">
        <v>0.11</v>
      </c>
      <c r="Q43" s="130">
        <v>0.22</v>
      </c>
    </row>
    <row r="44" spans="1:17" ht="75" x14ac:dyDescent="0.2">
      <c r="A44" s="122">
        <v>12</v>
      </c>
      <c r="B44" s="125" t="s">
        <v>2405</v>
      </c>
      <c r="C44" s="139" t="s">
        <v>2406</v>
      </c>
      <c r="D44" s="127" t="s">
        <v>107</v>
      </c>
      <c r="E44" s="128" t="s">
        <v>2407</v>
      </c>
      <c r="F44" s="129">
        <v>1312.82</v>
      </c>
      <c r="G44" s="129">
        <v>296.33999999999997</v>
      </c>
      <c r="H44" s="129">
        <v>85.67</v>
      </c>
      <c r="I44" s="129">
        <v>3.46</v>
      </c>
      <c r="J44" s="130">
        <v>525</v>
      </c>
      <c r="K44" s="130">
        <v>119</v>
      </c>
      <c r="L44" s="130">
        <v>34</v>
      </c>
      <c r="M44" s="130">
        <v>1</v>
      </c>
      <c r="N44" s="130">
        <v>22.364999999999998</v>
      </c>
      <c r="O44" s="130">
        <v>8.9499999999999993</v>
      </c>
      <c r="P44" s="130">
        <v>0.19</v>
      </c>
      <c r="Q44" s="130">
        <v>0.08</v>
      </c>
    </row>
    <row r="45" spans="1:17" ht="24" x14ac:dyDescent="0.2">
      <c r="A45" s="133" t="s">
        <v>350</v>
      </c>
      <c r="B45" s="134" t="s">
        <v>2408</v>
      </c>
      <c r="C45" s="135" t="s">
        <v>2409</v>
      </c>
      <c r="D45" s="133" t="s">
        <v>217</v>
      </c>
      <c r="E45" s="136" t="s">
        <v>2410</v>
      </c>
      <c r="F45" s="137">
        <v>65.8</v>
      </c>
      <c r="G45" s="130"/>
      <c r="H45" s="130"/>
      <c r="I45" s="130"/>
      <c r="J45" s="138">
        <v>39.479999999999997</v>
      </c>
      <c r="K45" s="130"/>
      <c r="L45" s="130"/>
      <c r="M45" s="130"/>
      <c r="N45" s="130"/>
      <c r="O45" s="130"/>
      <c r="P45" s="130"/>
      <c r="Q45" s="130"/>
    </row>
    <row r="46" spans="1:17" ht="31.5" x14ac:dyDescent="0.2">
      <c r="A46" s="122">
        <v>13</v>
      </c>
      <c r="B46" s="125" t="s">
        <v>2411</v>
      </c>
      <c r="C46" s="139" t="s">
        <v>2412</v>
      </c>
      <c r="D46" s="127" t="s">
        <v>106</v>
      </c>
      <c r="E46" s="131">
        <v>27</v>
      </c>
      <c r="F46" s="129" t="s">
        <v>2413</v>
      </c>
      <c r="G46" s="130"/>
      <c r="H46" s="130"/>
      <c r="I46" s="130"/>
      <c r="J46" s="130">
        <v>726</v>
      </c>
      <c r="K46" s="130"/>
      <c r="L46" s="130"/>
      <c r="M46" s="130"/>
      <c r="N46" s="130"/>
      <c r="O46" s="130"/>
      <c r="P46" s="130"/>
      <c r="Q46" s="130"/>
    </row>
    <row r="47" spans="1:17" ht="31.5" x14ac:dyDescent="0.2">
      <c r="A47" s="122">
        <v>14</v>
      </c>
      <c r="B47" s="125" t="s">
        <v>2411</v>
      </c>
      <c r="C47" s="139" t="s">
        <v>2414</v>
      </c>
      <c r="D47" s="127" t="s">
        <v>106</v>
      </c>
      <c r="E47" s="131">
        <v>16</v>
      </c>
      <c r="F47" s="129" t="s">
        <v>2415</v>
      </c>
      <c r="G47" s="130"/>
      <c r="H47" s="130"/>
      <c r="I47" s="130"/>
      <c r="J47" s="130">
        <v>414</v>
      </c>
      <c r="K47" s="130"/>
      <c r="L47" s="130"/>
      <c r="M47" s="130"/>
      <c r="N47" s="130"/>
      <c r="O47" s="130"/>
      <c r="P47" s="130"/>
      <c r="Q47" s="130"/>
    </row>
    <row r="48" spans="1:17" ht="43.5" x14ac:dyDescent="0.2">
      <c r="A48" s="122">
        <v>15</v>
      </c>
      <c r="B48" s="125" t="s">
        <v>2411</v>
      </c>
      <c r="C48" s="139" t="s">
        <v>2416</v>
      </c>
      <c r="D48" s="127" t="s">
        <v>106</v>
      </c>
      <c r="E48" s="131">
        <v>46</v>
      </c>
      <c r="F48" s="129" t="s">
        <v>2417</v>
      </c>
      <c r="G48" s="130"/>
      <c r="H48" s="130"/>
      <c r="I48" s="130"/>
      <c r="J48" s="130">
        <v>1536</v>
      </c>
      <c r="K48" s="130"/>
      <c r="L48" s="130"/>
      <c r="M48" s="130"/>
      <c r="N48" s="130"/>
      <c r="O48" s="130"/>
      <c r="P48" s="130"/>
      <c r="Q48" s="130"/>
    </row>
    <row r="49" spans="1:17" ht="33.75" x14ac:dyDescent="0.2">
      <c r="A49" s="122">
        <v>16</v>
      </c>
      <c r="B49" s="125" t="s">
        <v>2128</v>
      </c>
      <c r="C49" s="139" t="s">
        <v>2418</v>
      </c>
      <c r="D49" s="127" t="s">
        <v>217</v>
      </c>
      <c r="E49" s="128" t="s">
        <v>241</v>
      </c>
      <c r="F49" s="129">
        <v>250.2</v>
      </c>
      <c r="G49" s="129">
        <v>141.78</v>
      </c>
      <c r="H49" s="129">
        <v>71.23</v>
      </c>
      <c r="I49" s="129">
        <v>3.46</v>
      </c>
      <c r="J49" s="130">
        <v>300</v>
      </c>
      <c r="K49" s="130">
        <v>170</v>
      </c>
      <c r="L49" s="130">
        <v>85</v>
      </c>
      <c r="M49" s="130">
        <v>4</v>
      </c>
      <c r="N49" s="130">
        <v>10.7</v>
      </c>
      <c r="O49" s="130">
        <v>12.84</v>
      </c>
      <c r="P49" s="130">
        <v>0.19</v>
      </c>
      <c r="Q49" s="130">
        <v>0.23</v>
      </c>
    </row>
    <row r="50" spans="1:17" ht="24" x14ac:dyDescent="0.2">
      <c r="A50" s="133" t="s">
        <v>350</v>
      </c>
      <c r="B50" s="134" t="s">
        <v>2419</v>
      </c>
      <c r="C50" s="135" t="s">
        <v>178</v>
      </c>
      <c r="D50" s="133" t="s">
        <v>92</v>
      </c>
      <c r="E50" s="136" t="s">
        <v>2420</v>
      </c>
      <c r="F50" s="137">
        <v>5890.5</v>
      </c>
      <c r="G50" s="130"/>
      <c r="H50" s="130"/>
      <c r="I50" s="130"/>
      <c r="J50" s="138">
        <v>819.96</v>
      </c>
      <c r="K50" s="130"/>
      <c r="L50" s="130"/>
      <c r="M50" s="130"/>
      <c r="N50" s="130"/>
      <c r="O50" s="130"/>
      <c r="P50" s="130"/>
      <c r="Q50" s="130"/>
    </row>
    <row r="51" spans="1:17" ht="43.5" x14ac:dyDescent="0.2">
      <c r="A51" s="122">
        <v>17</v>
      </c>
      <c r="B51" s="125" t="s">
        <v>2421</v>
      </c>
      <c r="C51" s="139" t="s">
        <v>2422</v>
      </c>
      <c r="D51" s="127" t="s">
        <v>2423</v>
      </c>
      <c r="E51" s="128" t="s">
        <v>2424</v>
      </c>
      <c r="F51" s="129" t="s">
        <v>2425</v>
      </c>
      <c r="G51" s="130"/>
      <c r="H51" s="130"/>
      <c r="I51" s="130"/>
      <c r="J51" s="130">
        <v>1889</v>
      </c>
      <c r="K51" s="130"/>
      <c r="L51" s="130"/>
      <c r="M51" s="130"/>
      <c r="N51" s="130"/>
      <c r="O51" s="130"/>
      <c r="P51" s="130"/>
      <c r="Q51" s="130"/>
    </row>
    <row r="52" spans="1:17" ht="33.75" x14ac:dyDescent="0.2">
      <c r="A52" s="122">
        <v>18</v>
      </c>
      <c r="B52" s="125" t="s">
        <v>2426</v>
      </c>
      <c r="C52" s="139" t="s">
        <v>2427</v>
      </c>
      <c r="D52" s="127" t="s">
        <v>107</v>
      </c>
      <c r="E52" s="128" t="s">
        <v>2428</v>
      </c>
      <c r="F52" s="129">
        <v>376.75</v>
      </c>
      <c r="G52" s="129">
        <v>219.95</v>
      </c>
      <c r="H52" s="129">
        <v>92.37</v>
      </c>
      <c r="I52" s="129">
        <v>4</v>
      </c>
      <c r="J52" s="130">
        <v>527</v>
      </c>
      <c r="K52" s="130">
        <v>308</v>
      </c>
      <c r="L52" s="130">
        <v>129</v>
      </c>
      <c r="M52" s="130">
        <v>6</v>
      </c>
      <c r="N52" s="130">
        <v>16.600000000000001</v>
      </c>
      <c r="O52" s="130">
        <v>23.24</v>
      </c>
      <c r="P52" s="130">
        <v>0.22</v>
      </c>
      <c r="Q52" s="130">
        <v>0.31</v>
      </c>
    </row>
    <row r="53" spans="1:17" ht="24" x14ac:dyDescent="0.2">
      <c r="A53" s="133" t="s">
        <v>350</v>
      </c>
      <c r="B53" s="134" t="s">
        <v>2429</v>
      </c>
      <c r="C53" s="135" t="s">
        <v>2430</v>
      </c>
      <c r="D53" s="133" t="s">
        <v>92</v>
      </c>
      <c r="E53" s="136" t="s">
        <v>2431</v>
      </c>
      <c r="F53" s="137">
        <v>6659.79</v>
      </c>
      <c r="G53" s="130"/>
      <c r="H53" s="130"/>
      <c r="I53" s="130"/>
      <c r="J53" s="138">
        <v>1212.08</v>
      </c>
      <c r="K53" s="130"/>
      <c r="L53" s="130"/>
      <c r="M53" s="130"/>
      <c r="N53" s="130"/>
      <c r="O53" s="130"/>
      <c r="P53" s="130"/>
      <c r="Q53" s="130"/>
    </row>
    <row r="54" spans="1:17" ht="43.5" x14ac:dyDescent="0.2">
      <c r="A54" s="122">
        <v>19</v>
      </c>
      <c r="B54" s="125" t="s">
        <v>2421</v>
      </c>
      <c r="C54" s="139" t="s">
        <v>2432</v>
      </c>
      <c r="D54" s="127" t="s">
        <v>2423</v>
      </c>
      <c r="E54" s="128" t="s">
        <v>2433</v>
      </c>
      <c r="F54" s="129" t="s">
        <v>2425</v>
      </c>
      <c r="G54" s="130"/>
      <c r="H54" s="130"/>
      <c r="I54" s="130"/>
      <c r="J54" s="130">
        <v>2199</v>
      </c>
      <c r="K54" s="130"/>
      <c r="L54" s="130"/>
      <c r="M54" s="130"/>
      <c r="N54" s="130"/>
      <c r="O54" s="130"/>
      <c r="P54" s="130"/>
      <c r="Q54" s="130"/>
    </row>
    <row r="55" spans="1:17" ht="15" x14ac:dyDescent="0.2">
      <c r="A55" s="267" t="s">
        <v>2434</v>
      </c>
      <c r="B55" s="268"/>
      <c r="C55" s="268"/>
      <c r="D55" s="268"/>
      <c r="E55" s="268"/>
      <c r="F55" s="268"/>
      <c r="G55" s="268"/>
      <c r="H55" s="268"/>
      <c r="I55" s="268"/>
      <c r="J55" s="268"/>
      <c r="K55" s="268"/>
      <c r="L55" s="268"/>
      <c r="M55" s="268"/>
      <c r="N55" s="268"/>
      <c r="O55" s="268"/>
      <c r="P55" s="268"/>
      <c r="Q55" s="268"/>
    </row>
    <row r="56" spans="1:17" ht="96.75" x14ac:dyDescent="0.2">
      <c r="A56" s="122">
        <v>20</v>
      </c>
      <c r="B56" s="125" t="s">
        <v>2435</v>
      </c>
      <c r="C56" s="139" t="s">
        <v>2436</v>
      </c>
      <c r="D56" s="127" t="s">
        <v>101</v>
      </c>
      <c r="E56" s="128" t="s">
        <v>2437</v>
      </c>
      <c r="F56" s="129">
        <v>2889.2</v>
      </c>
      <c r="G56" s="129">
        <v>2889.2</v>
      </c>
      <c r="H56" s="130"/>
      <c r="I56" s="130"/>
      <c r="J56" s="130">
        <v>607</v>
      </c>
      <c r="K56" s="130">
        <v>607</v>
      </c>
      <c r="L56" s="130"/>
      <c r="M56" s="130"/>
      <c r="N56" s="130">
        <v>244.64</v>
      </c>
      <c r="O56" s="130">
        <v>51.37</v>
      </c>
      <c r="P56" s="130"/>
      <c r="Q56" s="130"/>
    </row>
    <row r="57" spans="1:17" ht="24" x14ac:dyDescent="0.2">
      <c r="A57" s="122">
        <v>21</v>
      </c>
      <c r="B57" s="125" t="s">
        <v>116</v>
      </c>
      <c r="C57" s="139" t="s">
        <v>163</v>
      </c>
      <c r="D57" s="127" t="s">
        <v>101</v>
      </c>
      <c r="E57" s="128" t="s">
        <v>2437</v>
      </c>
      <c r="F57" s="129">
        <v>1027.4000000000001</v>
      </c>
      <c r="G57" s="129">
        <v>1027.4000000000001</v>
      </c>
      <c r="H57" s="130"/>
      <c r="I57" s="130"/>
      <c r="J57" s="130">
        <v>216</v>
      </c>
      <c r="K57" s="130">
        <v>216</v>
      </c>
      <c r="L57" s="130"/>
      <c r="M57" s="130"/>
      <c r="N57" s="130">
        <v>97.2</v>
      </c>
      <c r="O57" s="130">
        <v>20.41</v>
      </c>
      <c r="P57" s="130"/>
      <c r="Q57" s="130"/>
    </row>
    <row r="58" spans="1:17" ht="48" x14ac:dyDescent="0.2">
      <c r="A58" s="122">
        <v>22</v>
      </c>
      <c r="B58" s="125" t="s">
        <v>2438</v>
      </c>
      <c r="C58" s="139" t="s">
        <v>2439</v>
      </c>
      <c r="D58" s="127" t="s">
        <v>2440</v>
      </c>
      <c r="E58" s="131">
        <v>12</v>
      </c>
      <c r="F58" s="129">
        <v>313.85000000000002</v>
      </c>
      <c r="G58" s="129">
        <v>111.65</v>
      </c>
      <c r="H58" s="130"/>
      <c r="I58" s="130"/>
      <c r="J58" s="130">
        <v>3766</v>
      </c>
      <c r="K58" s="130">
        <v>1340</v>
      </c>
      <c r="L58" s="130"/>
      <c r="M58" s="130"/>
      <c r="N58" s="130">
        <v>9.6999999999999993</v>
      </c>
      <c r="O58" s="130">
        <v>116.4</v>
      </c>
      <c r="P58" s="130"/>
      <c r="Q58" s="130"/>
    </row>
    <row r="59" spans="1:17" ht="55.5" x14ac:dyDescent="0.2">
      <c r="A59" s="122">
        <v>23</v>
      </c>
      <c r="B59" s="125" t="s">
        <v>2441</v>
      </c>
      <c r="C59" s="139" t="s">
        <v>2442</v>
      </c>
      <c r="D59" s="127" t="s">
        <v>2440</v>
      </c>
      <c r="E59" s="131">
        <v>12</v>
      </c>
      <c r="F59" s="129">
        <v>112.23</v>
      </c>
      <c r="G59" s="129">
        <v>112.23</v>
      </c>
      <c r="H59" s="130"/>
      <c r="I59" s="130"/>
      <c r="J59" s="130">
        <v>1347</v>
      </c>
      <c r="K59" s="130">
        <v>1347</v>
      </c>
      <c r="L59" s="130"/>
      <c r="M59" s="130"/>
      <c r="N59" s="130">
        <v>9.75</v>
      </c>
      <c r="O59" s="130">
        <v>117</v>
      </c>
      <c r="P59" s="130"/>
      <c r="Q59" s="130"/>
    </row>
    <row r="60" spans="1:17" x14ac:dyDescent="0.2">
      <c r="A60" s="265" t="s">
        <v>2443</v>
      </c>
      <c r="B60" s="218"/>
      <c r="C60" s="218"/>
      <c r="D60" s="218"/>
      <c r="E60" s="218"/>
      <c r="F60" s="218"/>
      <c r="G60" s="218"/>
      <c r="H60" s="218"/>
      <c r="I60" s="218"/>
      <c r="J60" s="132">
        <v>38129</v>
      </c>
      <c r="K60" s="130"/>
      <c r="L60" s="130"/>
      <c r="M60" s="130"/>
      <c r="N60" s="130"/>
      <c r="O60" s="132">
        <v>489.81</v>
      </c>
      <c r="P60" s="130"/>
      <c r="Q60" s="132">
        <v>1.31</v>
      </c>
    </row>
    <row r="61" spans="1:17" x14ac:dyDescent="0.2">
      <c r="A61" s="266" t="s">
        <v>2444</v>
      </c>
      <c r="B61" s="218"/>
      <c r="C61" s="218"/>
      <c r="D61" s="218"/>
      <c r="E61" s="218"/>
      <c r="F61" s="218"/>
      <c r="G61" s="218"/>
      <c r="H61" s="218"/>
      <c r="I61" s="218"/>
      <c r="J61" s="218"/>
      <c r="K61" s="218"/>
      <c r="L61" s="218"/>
      <c r="M61" s="218"/>
      <c r="N61" s="218"/>
      <c r="O61" s="218"/>
      <c r="P61" s="218"/>
      <c r="Q61" s="218"/>
    </row>
    <row r="62" spans="1:17" ht="36" x14ac:dyDescent="0.2">
      <c r="A62" s="122">
        <v>24</v>
      </c>
      <c r="B62" s="125" t="s">
        <v>2445</v>
      </c>
      <c r="C62" s="139" t="s">
        <v>2446</v>
      </c>
      <c r="D62" s="127" t="s">
        <v>2447</v>
      </c>
      <c r="E62" s="131">
        <v>12</v>
      </c>
      <c r="F62" s="129">
        <v>27.06</v>
      </c>
      <c r="G62" s="129">
        <v>27.06</v>
      </c>
      <c r="H62" s="130"/>
      <c r="I62" s="130"/>
      <c r="J62" s="130">
        <v>325</v>
      </c>
      <c r="K62" s="130">
        <v>325</v>
      </c>
      <c r="L62" s="130"/>
      <c r="M62" s="130"/>
      <c r="N62" s="130">
        <v>1.5</v>
      </c>
      <c r="O62" s="130">
        <v>18</v>
      </c>
      <c r="P62" s="130"/>
      <c r="Q62" s="130"/>
    </row>
    <row r="63" spans="1:17" ht="36" x14ac:dyDescent="0.2">
      <c r="A63" s="122">
        <v>25</v>
      </c>
      <c r="B63" s="125" t="s">
        <v>2448</v>
      </c>
      <c r="C63" s="139" t="s">
        <v>2449</v>
      </c>
      <c r="D63" s="127" t="s">
        <v>2447</v>
      </c>
      <c r="E63" s="131">
        <v>1</v>
      </c>
      <c r="F63" s="129">
        <v>72.16</v>
      </c>
      <c r="G63" s="129">
        <v>72.16</v>
      </c>
      <c r="H63" s="130"/>
      <c r="I63" s="130"/>
      <c r="J63" s="130">
        <v>72</v>
      </c>
      <c r="K63" s="130">
        <v>72</v>
      </c>
      <c r="L63" s="130"/>
      <c r="M63" s="130"/>
      <c r="N63" s="130">
        <v>4</v>
      </c>
      <c r="O63" s="130">
        <v>4</v>
      </c>
      <c r="P63" s="130"/>
      <c r="Q63" s="130"/>
    </row>
    <row r="64" spans="1:17" x14ac:dyDescent="0.2">
      <c r="A64" s="265" t="s">
        <v>2450</v>
      </c>
      <c r="B64" s="218"/>
      <c r="C64" s="218"/>
      <c r="D64" s="218"/>
      <c r="E64" s="218"/>
      <c r="F64" s="218"/>
      <c r="G64" s="218"/>
      <c r="H64" s="218"/>
      <c r="I64" s="218"/>
      <c r="J64" s="132">
        <v>678</v>
      </c>
      <c r="K64" s="130"/>
      <c r="L64" s="130"/>
      <c r="M64" s="130"/>
      <c r="N64" s="130"/>
      <c r="O64" s="132">
        <v>17.600000000000001</v>
      </c>
      <c r="P64" s="130"/>
      <c r="Q64" s="130"/>
    </row>
    <row r="65" spans="1:17" x14ac:dyDescent="0.2">
      <c r="A65" s="269" t="s">
        <v>40</v>
      </c>
      <c r="B65" s="219"/>
      <c r="C65" s="219"/>
      <c r="D65" s="219"/>
      <c r="E65" s="219"/>
      <c r="F65" s="219"/>
      <c r="G65" s="219"/>
      <c r="H65" s="219"/>
      <c r="I65" s="219"/>
      <c r="J65" s="219"/>
      <c r="K65" s="219"/>
      <c r="L65" s="219"/>
      <c r="M65" s="219"/>
      <c r="N65" s="219"/>
      <c r="O65" s="219"/>
      <c r="P65" s="219"/>
      <c r="Q65" s="219"/>
    </row>
    <row r="66" spans="1:17" x14ac:dyDescent="0.2">
      <c r="A66" s="264" t="s">
        <v>6</v>
      </c>
      <c r="B66" s="218"/>
      <c r="C66" s="218"/>
      <c r="D66" s="218"/>
      <c r="E66" s="218"/>
      <c r="F66" s="218"/>
      <c r="G66" s="218"/>
      <c r="H66" s="218"/>
      <c r="I66" s="218"/>
      <c r="J66" s="129">
        <v>29172</v>
      </c>
      <c r="K66" s="129">
        <v>6356</v>
      </c>
      <c r="L66" s="129">
        <v>574</v>
      </c>
      <c r="M66" s="129">
        <v>23</v>
      </c>
      <c r="N66" s="130"/>
      <c r="O66" s="129">
        <v>511.81</v>
      </c>
      <c r="P66" s="130"/>
      <c r="Q66" s="129">
        <v>1.31</v>
      </c>
    </row>
    <row r="67" spans="1:17" x14ac:dyDescent="0.2">
      <c r="A67" s="264" t="s">
        <v>111</v>
      </c>
      <c r="B67" s="218"/>
      <c r="C67" s="218"/>
      <c r="D67" s="218"/>
      <c r="E67" s="218"/>
      <c r="F67" s="218"/>
      <c r="G67" s="218"/>
      <c r="H67" s="218"/>
      <c r="I67" s="218"/>
      <c r="J67" s="129">
        <v>29759</v>
      </c>
      <c r="K67" s="129">
        <v>6546</v>
      </c>
      <c r="L67" s="129">
        <v>575</v>
      </c>
      <c r="M67" s="129">
        <v>24</v>
      </c>
      <c r="N67" s="130"/>
      <c r="O67" s="129">
        <v>507.41</v>
      </c>
      <c r="P67" s="130"/>
      <c r="Q67" s="129">
        <v>1.31</v>
      </c>
    </row>
    <row r="68" spans="1:17" x14ac:dyDescent="0.2">
      <c r="A68" s="264" t="s">
        <v>27</v>
      </c>
      <c r="B68" s="218"/>
      <c r="C68" s="218"/>
      <c r="D68" s="218"/>
      <c r="E68" s="218"/>
      <c r="F68" s="218"/>
      <c r="G68" s="218"/>
      <c r="H68" s="218"/>
      <c r="I68" s="218"/>
      <c r="J68" s="130"/>
      <c r="K68" s="130"/>
      <c r="L68" s="130"/>
      <c r="M68" s="130"/>
      <c r="N68" s="130"/>
      <c r="O68" s="130"/>
      <c r="P68" s="130"/>
      <c r="Q68" s="130"/>
    </row>
    <row r="69" spans="1:17" x14ac:dyDescent="0.2">
      <c r="A69" s="264" t="s">
        <v>2451</v>
      </c>
      <c r="B69" s="218"/>
      <c r="C69" s="218"/>
      <c r="D69" s="218"/>
      <c r="E69" s="218"/>
      <c r="F69" s="218"/>
      <c r="G69" s="218"/>
      <c r="H69" s="218"/>
      <c r="I69" s="218"/>
      <c r="J69" s="129">
        <v>274</v>
      </c>
      <c r="K69" s="129">
        <v>273</v>
      </c>
      <c r="L69" s="129">
        <v>1</v>
      </c>
      <c r="M69" s="129">
        <v>1</v>
      </c>
      <c r="N69" s="130"/>
      <c r="O69" s="130"/>
      <c r="P69" s="130"/>
      <c r="Q69" s="130"/>
    </row>
    <row r="70" spans="1:17" x14ac:dyDescent="0.2">
      <c r="A70" s="264" t="s">
        <v>2452</v>
      </c>
      <c r="B70" s="218"/>
      <c r="C70" s="218"/>
      <c r="D70" s="218"/>
      <c r="E70" s="218"/>
      <c r="F70" s="218"/>
      <c r="G70" s="218"/>
      <c r="H70" s="218"/>
      <c r="I70" s="218"/>
      <c r="J70" s="129">
        <v>396</v>
      </c>
      <c r="K70" s="130"/>
      <c r="L70" s="130"/>
      <c r="M70" s="130"/>
      <c r="N70" s="130"/>
      <c r="O70" s="130"/>
      <c r="P70" s="130"/>
      <c r="Q70" s="130"/>
    </row>
    <row r="71" spans="1:17" x14ac:dyDescent="0.2">
      <c r="A71" s="264" t="s">
        <v>2453</v>
      </c>
      <c r="B71" s="218"/>
      <c r="C71" s="218"/>
      <c r="D71" s="218"/>
      <c r="E71" s="218"/>
      <c r="F71" s="218"/>
      <c r="G71" s="218"/>
      <c r="H71" s="218"/>
      <c r="I71" s="218"/>
      <c r="J71" s="129">
        <v>-83</v>
      </c>
      <c r="K71" s="129">
        <v>-83</v>
      </c>
      <c r="L71" s="130"/>
      <c r="M71" s="130"/>
      <c r="N71" s="130"/>
      <c r="O71" s="129">
        <v>-4.4000000000000004</v>
      </c>
      <c r="P71" s="130"/>
      <c r="Q71" s="130"/>
    </row>
    <row r="72" spans="1:17" x14ac:dyDescent="0.2">
      <c r="A72" s="264" t="s">
        <v>7</v>
      </c>
      <c r="B72" s="218"/>
      <c r="C72" s="218"/>
      <c r="D72" s="218"/>
      <c r="E72" s="218"/>
      <c r="F72" s="218"/>
      <c r="G72" s="218"/>
      <c r="H72" s="218"/>
      <c r="I72" s="218"/>
      <c r="J72" s="129">
        <v>5593</v>
      </c>
      <c r="K72" s="130"/>
      <c r="L72" s="130"/>
      <c r="M72" s="130"/>
      <c r="N72" s="130"/>
      <c r="O72" s="130"/>
      <c r="P72" s="130"/>
      <c r="Q72" s="130"/>
    </row>
    <row r="73" spans="1:17" x14ac:dyDescent="0.2">
      <c r="A73" s="264" t="s">
        <v>27</v>
      </c>
      <c r="B73" s="218"/>
      <c r="C73" s="218"/>
      <c r="D73" s="218"/>
      <c r="E73" s="218"/>
      <c r="F73" s="218"/>
      <c r="G73" s="218"/>
      <c r="H73" s="218"/>
      <c r="I73" s="218"/>
      <c r="J73" s="130"/>
      <c r="K73" s="130"/>
      <c r="L73" s="130"/>
      <c r="M73" s="130"/>
      <c r="N73" s="130"/>
      <c r="O73" s="130"/>
      <c r="P73" s="130"/>
      <c r="Q73" s="130"/>
    </row>
    <row r="74" spans="1:17" x14ac:dyDescent="0.2">
      <c r="A74" s="264" t="s">
        <v>2454</v>
      </c>
      <c r="B74" s="218"/>
      <c r="C74" s="218"/>
      <c r="D74" s="218"/>
      <c r="E74" s="218"/>
      <c r="F74" s="218"/>
      <c r="G74" s="218"/>
      <c r="H74" s="218"/>
      <c r="I74" s="218"/>
      <c r="J74" s="129">
        <v>215</v>
      </c>
      <c r="K74" s="130"/>
      <c r="L74" s="130"/>
      <c r="M74" s="130"/>
      <c r="N74" s="130"/>
      <c r="O74" s="130"/>
      <c r="P74" s="130"/>
      <c r="Q74" s="130"/>
    </row>
    <row r="75" spans="1:17" x14ac:dyDescent="0.2">
      <c r="A75" s="264" t="s">
        <v>2455</v>
      </c>
      <c r="B75" s="218"/>
      <c r="C75" s="218"/>
      <c r="D75" s="218"/>
      <c r="E75" s="218"/>
      <c r="F75" s="218"/>
      <c r="G75" s="218"/>
      <c r="H75" s="218"/>
      <c r="I75" s="218"/>
      <c r="J75" s="129">
        <v>2929</v>
      </c>
      <c r="K75" s="130"/>
      <c r="L75" s="130"/>
      <c r="M75" s="130"/>
      <c r="N75" s="130"/>
      <c r="O75" s="130"/>
      <c r="P75" s="130"/>
      <c r="Q75" s="130"/>
    </row>
    <row r="76" spans="1:17" x14ac:dyDescent="0.2">
      <c r="A76" s="264" t="s">
        <v>2456</v>
      </c>
      <c r="B76" s="218"/>
      <c r="C76" s="218"/>
      <c r="D76" s="218"/>
      <c r="E76" s="218"/>
      <c r="F76" s="218"/>
      <c r="G76" s="218"/>
      <c r="H76" s="218"/>
      <c r="I76" s="218"/>
      <c r="J76" s="129">
        <v>2449</v>
      </c>
      <c r="K76" s="130"/>
      <c r="L76" s="130"/>
      <c r="M76" s="130"/>
      <c r="N76" s="130"/>
      <c r="O76" s="130"/>
      <c r="P76" s="130"/>
      <c r="Q76" s="130"/>
    </row>
    <row r="77" spans="1:17" x14ac:dyDescent="0.2">
      <c r="A77" s="264" t="s">
        <v>8</v>
      </c>
      <c r="B77" s="218"/>
      <c r="C77" s="218"/>
      <c r="D77" s="218"/>
      <c r="E77" s="218"/>
      <c r="F77" s="218"/>
      <c r="G77" s="218"/>
      <c r="H77" s="218"/>
      <c r="I77" s="218"/>
      <c r="J77" s="129">
        <v>3455</v>
      </c>
      <c r="K77" s="130"/>
      <c r="L77" s="130"/>
      <c r="M77" s="130"/>
      <c r="N77" s="130"/>
      <c r="O77" s="130"/>
      <c r="P77" s="130"/>
      <c r="Q77" s="130"/>
    </row>
    <row r="78" spans="1:17" x14ac:dyDescent="0.2">
      <c r="A78" s="264" t="s">
        <v>27</v>
      </c>
      <c r="B78" s="218"/>
      <c r="C78" s="218"/>
      <c r="D78" s="218"/>
      <c r="E78" s="218"/>
      <c r="F78" s="218"/>
      <c r="G78" s="218"/>
      <c r="H78" s="218"/>
      <c r="I78" s="218"/>
      <c r="J78" s="130"/>
      <c r="K78" s="130"/>
      <c r="L78" s="130"/>
      <c r="M78" s="130"/>
      <c r="N78" s="130"/>
      <c r="O78" s="130"/>
      <c r="P78" s="130"/>
      <c r="Q78" s="130"/>
    </row>
    <row r="79" spans="1:17" x14ac:dyDescent="0.2">
      <c r="A79" s="264" t="s">
        <v>2457</v>
      </c>
      <c r="B79" s="218"/>
      <c r="C79" s="218"/>
      <c r="D79" s="218"/>
      <c r="E79" s="218"/>
      <c r="F79" s="218"/>
      <c r="G79" s="218"/>
      <c r="H79" s="218"/>
      <c r="I79" s="218"/>
      <c r="J79" s="129">
        <v>132</v>
      </c>
      <c r="K79" s="130"/>
      <c r="L79" s="130"/>
      <c r="M79" s="130"/>
      <c r="N79" s="130"/>
      <c r="O79" s="130"/>
      <c r="P79" s="130"/>
      <c r="Q79" s="130"/>
    </row>
    <row r="80" spans="1:17" x14ac:dyDescent="0.2">
      <c r="A80" s="264" t="s">
        <v>2458</v>
      </c>
      <c r="B80" s="218"/>
      <c r="C80" s="218"/>
      <c r="D80" s="218"/>
      <c r="E80" s="218"/>
      <c r="F80" s="218"/>
      <c r="G80" s="218"/>
      <c r="H80" s="218"/>
      <c r="I80" s="218"/>
      <c r="J80" s="129">
        <v>1647</v>
      </c>
      <c r="K80" s="130"/>
      <c r="L80" s="130"/>
      <c r="M80" s="130"/>
      <c r="N80" s="130"/>
      <c r="O80" s="130"/>
      <c r="P80" s="130"/>
      <c r="Q80" s="130"/>
    </row>
    <row r="81" spans="1:17" x14ac:dyDescent="0.2">
      <c r="A81" s="264" t="s">
        <v>2459</v>
      </c>
      <c r="B81" s="218"/>
      <c r="C81" s="218"/>
      <c r="D81" s="218"/>
      <c r="E81" s="218"/>
      <c r="F81" s="218"/>
      <c r="G81" s="218"/>
      <c r="H81" s="218"/>
      <c r="I81" s="218"/>
      <c r="J81" s="129">
        <v>1676</v>
      </c>
      <c r="K81" s="130"/>
      <c r="L81" s="130"/>
      <c r="M81" s="130"/>
      <c r="N81" s="130"/>
      <c r="O81" s="130"/>
      <c r="P81" s="130"/>
      <c r="Q81" s="130"/>
    </row>
    <row r="82" spans="1:17" x14ac:dyDescent="0.2">
      <c r="A82" s="265" t="s">
        <v>961</v>
      </c>
      <c r="B82" s="218"/>
      <c r="C82" s="218"/>
      <c r="D82" s="218"/>
      <c r="E82" s="218"/>
      <c r="F82" s="218"/>
      <c r="G82" s="218"/>
      <c r="H82" s="218"/>
      <c r="I82" s="218"/>
      <c r="J82" s="132">
        <v>38807</v>
      </c>
      <c r="K82" s="130"/>
      <c r="L82" s="130"/>
      <c r="M82" s="130"/>
      <c r="N82" s="130"/>
      <c r="O82" s="132">
        <v>507.41</v>
      </c>
      <c r="P82" s="130"/>
      <c r="Q82" s="132">
        <v>1.31</v>
      </c>
    </row>
    <row r="83" spans="1:17" x14ac:dyDescent="0.2">
      <c r="A83" s="264" t="s">
        <v>38</v>
      </c>
      <c r="B83" s="218"/>
      <c r="C83" s="218"/>
      <c r="D83" s="218"/>
      <c r="E83" s="218"/>
      <c r="F83" s="218"/>
      <c r="G83" s="218"/>
      <c r="H83" s="218"/>
      <c r="I83" s="218"/>
      <c r="J83" s="129">
        <v>10663</v>
      </c>
      <c r="K83" s="130"/>
      <c r="L83" s="130"/>
      <c r="M83" s="130"/>
      <c r="N83" s="130"/>
      <c r="O83" s="129">
        <v>305.18</v>
      </c>
      <c r="P83" s="130"/>
      <c r="Q83" s="130"/>
    </row>
    <row r="84" spans="1:17" x14ac:dyDescent="0.2">
      <c r="A84" s="264" t="s">
        <v>26</v>
      </c>
      <c r="B84" s="218"/>
      <c r="C84" s="218"/>
      <c r="D84" s="218"/>
      <c r="E84" s="218"/>
      <c r="F84" s="218"/>
      <c r="G84" s="218"/>
      <c r="H84" s="218"/>
      <c r="I84" s="218"/>
      <c r="J84" s="129">
        <v>27466</v>
      </c>
      <c r="K84" s="130"/>
      <c r="L84" s="130"/>
      <c r="M84" s="130"/>
      <c r="N84" s="130"/>
      <c r="O84" s="129">
        <v>184.63</v>
      </c>
      <c r="P84" s="130"/>
      <c r="Q84" s="129">
        <v>1.31</v>
      </c>
    </row>
    <row r="85" spans="1:17" x14ac:dyDescent="0.2">
      <c r="A85" s="264" t="s">
        <v>2460</v>
      </c>
      <c r="B85" s="218"/>
      <c r="C85" s="218"/>
      <c r="D85" s="218"/>
      <c r="E85" s="218"/>
      <c r="F85" s="218"/>
      <c r="G85" s="218"/>
      <c r="H85" s="218"/>
      <c r="I85" s="218"/>
      <c r="J85" s="129">
        <v>678</v>
      </c>
      <c r="K85" s="130"/>
      <c r="L85" s="130"/>
      <c r="M85" s="130"/>
      <c r="N85" s="130"/>
      <c r="O85" s="129">
        <v>17.600000000000001</v>
      </c>
      <c r="P85" s="130"/>
      <c r="Q85" s="130"/>
    </row>
    <row r="86" spans="1:17" x14ac:dyDescent="0.2">
      <c r="A86" s="264" t="s">
        <v>9</v>
      </c>
      <c r="B86" s="218"/>
      <c r="C86" s="218"/>
      <c r="D86" s="218"/>
      <c r="E86" s="218"/>
      <c r="F86" s="218"/>
      <c r="G86" s="218"/>
      <c r="H86" s="218"/>
      <c r="I86" s="218"/>
      <c r="J86" s="129">
        <v>38807</v>
      </c>
      <c r="K86" s="130"/>
      <c r="L86" s="130"/>
      <c r="M86" s="130"/>
      <c r="N86" s="130"/>
      <c r="O86" s="129">
        <v>507.41</v>
      </c>
      <c r="P86" s="130"/>
      <c r="Q86" s="129">
        <v>1.31</v>
      </c>
    </row>
    <row r="87" spans="1:17" x14ac:dyDescent="0.2">
      <c r="A87" s="264" t="s">
        <v>10</v>
      </c>
      <c r="B87" s="218"/>
      <c r="C87" s="218"/>
      <c r="D87" s="218"/>
      <c r="E87" s="218"/>
      <c r="F87" s="218"/>
      <c r="G87" s="218"/>
      <c r="H87" s="218"/>
      <c r="I87" s="218"/>
      <c r="J87" s="130"/>
      <c r="K87" s="130"/>
      <c r="L87" s="130"/>
      <c r="M87" s="130"/>
      <c r="N87" s="130"/>
      <c r="O87" s="130"/>
      <c r="P87" s="130"/>
      <c r="Q87" s="130"/>
    </row>
    <row r="88" spans="1:17" x14ac:dyDescent="0.2">
      <c r="A88" s="264" t="s">
        <v>11</v>
      </c>
      <c r="B88" s="218"/>
      <c r="C88" s="218"/>
      <c r="D88" s="218"/>
      <c r="E88" s="218"/>
      <c r="F88" s="218"/>
      <c r="G88" s="218"/>
      <c r="H88" s="218"/>
      <c r="I88" s="218"/>
      <c r="J88" s="129">
        <v>22638</v>
      </c>
      <c r="K88" s="130"/>
      <c r="L88" s="130"/>
      <c r="M88" s="130"/>
      <c r="N88" s="130"/>
      <c r="O88" s="130"/>
      <c r="P88" s="130"/>
      <c r="Q88" s="130"/>
    </row>
    <row r="89" spans="1:17" x14ac:dyDescent="0.2">
      <c r="A89" s="264" t="s">
        <v>12</v>
      </c>
      <c r="B89" s="218"/>
      <c r="C89" s="218"/>
      <c r="D89" s="218"/>
      <c r="E89" s="218"/>
      <c r="F89" s="218"/>
      <c r="G89" s="218"/>
      <c r="H89" s="218"/>
      <c r="I89" s="218"/>
      <c r="J89" s="129">
        <v>575</v>
      </c>
      <c r="K89" s="130"/>
      <c r="L89" s="130"/>
      <c r="M89" s="130"/>
      <c r="N89" s="130"/>
      <c r="O89" s="130"/>
      <c r="P89" s="130"/>
      <c r="Q89" s="130"/>
    </row>
    <row r="90" spans="1:17" x14ac:dyDescent="0.2">
      <c r="A90" s="264" t="s">
        <v>13</v>
      </c>
      <c r="B90" s="218"/>
      <c r="C90" s="218"/>
      <c r="D90" s="218"/>
      <c r="E90" s="218"/>
      <c r="F90" s="218"/>
      <c r="G90" s="218"/>
      <c r="H90" s="218"/>
      <c r="I90" s="218"/>
      <c r="J90" s="129">
        <v>6570</v>
      </c>
      <c r="K90" s="130"/>
      <c r="L90" s="130"/>
      <c r="M90" s="130"/>
      <c r="N90" s="130"/>
      <c r="O90" s="130"/>
      <c r="P90" s="130"/>
      <c r="Q90" s="130"/>
    </row>
    <row r="91" spans="1:17" x14ac:dyDescent="0.2">
      <c r="A91" s="264" t="s">
        <v>14</v>
      </c>
      <c r="B91" s="218"/>
      <c r="C91" s="218"/>
      <c r="D91" s="218"/>
      <c r="E91" s="218"/>
      <c r="F91" s="218"/>
      <c r="G91" s="218"/>
      <c r="H91" s="218"/>
      <c r="I91" s="218"/>
      <c r="J91" s="129">
        <v>5593</v>
      </c>
      <c r="K91" s="130"/>
      <c r="L91" s="130"/>
      <c r="M91" s="130"/>
      <c r="N91" s="130"/>
      <c r="O91" s="130"/>
      <c r="P91" s="130"/>
      <c r="Q91" s="130"/>
    </row>
    <row r="92" spans="1:17" x14ac:dyDescent="0.2">
      <c r="A92" s="264" t="s">
        <v>15</v>
      </c>
      <c r="B92" s="218"/>
      <c r="C92" s="218"/>
      <c r="D92" s="218"/>
      <c r="E92" s="218"/>
      <c r="F92" s="218"/>
      <c r="G92" s="218"/>
      <c r="H92" s="218"/>
      <c r="I92" s="218"/>
      <c r="J92" s="129">
        <v>3455</v>
      </c>
      <c r="K92" s="130"/>
      <c r="L92" s="130"/>
      <c r="M92" s="130"/>
      <c r="N92" s="130"/>
      <c r="O92" s="130"/>
      <c r="P92" s="130"/>
      <c r="Q92" s="130"/>
    </row>
    <row r="93" spans="1:17" x14ac:dyDescent="0.2">
      <c r="A93" s="265" t="s">
        <v>16</v>
      </c>
      <c r="B93" s="218"/>
      <c r="C93" s="218"/>
      <c r="D93" s="218"/>
      <c r="E93" s="218"/>
      <c r="F93" s="218"/>
      <c r="G93" s="218"/>
      <c r="H93" s="218"/>
      <c r="I93" s="218"/>
      <c r="J93" s="132">
        <v>38807</v>
      </c>
      <c r="K93" s="130"/>
      <c r="L93" s="130"/>
      <c r="M93" s="130"/>
      <c r="N93" s="130"/>
      <c r="O93" s="132">
        <v>507.41</v>
      </c>
      <c r="P93" s="130"/>
      <c r="Q93" s="132">
        <v>1.31</v>
      </c>
    </row>
    <row r="94" spans="1:17" x14ac:dyDescent="0.2">
      <c r="A94" s="115"/>
      <c r="B94" s="116"/>
      <c r="C94" s="117"/>
      <c r="D94" s="118"/>
      <c r="E94" s="119"/>
      <c r="F94" s="140"/>
      <c r="G94" s="140"/>
      <c r="H94" s="140"/>
      <c r="I94" s="140"/>
      <c r="J94" s="140"/>
      <c r="K94" s="140"/>
      <c r="L94" s="140"/>
      <c r="M94" s="140"/>
      <c r="N94" s="140"/>
      <c r="O94" s="140"/>
      <c r="P94" s="140"/>
      <c r="Q94" s="140"/>
    </row>
    <row r="95" spans="1:17" ht="15" x14ac:dyDescent="0.25">
      <c r="A95" s="141"/>
      <c r="B95" s="142" t="s">
        <v>962</v>
      </c>
      <c r="C95" s="142"/>
      <c r="D95" s="142"/>
      <c r="E95" s="142"/>
      <c r="F95" s="142"/>
      <c r="G95" s="142"/>
      <c r="H95" s="142"/>
      <c r="I95" s="142" t="s">
        <v>963</v>
      </c>
      <c r="J95" s="142"/>
      <c r="K95" s="142"/>
      <c r="L95" s="142"/>
      <c r="M95" s="142"/>
      <c r="N95" s="143"/>
      <c r="O95" s="143"/>
      <c r="P95" s="143"/>
      <c r="Q95" s="144"/>
    </row>
    <row r="96" spans="1:17" ht="15" x14ac:dyDescent="0.25">
      <c r="A96" s="141"/>
      <c r="B96" s="145"/>
      <c r="C96" s="146"/>
      <c r="D96" s="147"/>
      <c r="E96" s="145"/>
      <c r="F96" s="145"/>
      <c r="G96" s="146"/>
      <c r="H96" s="148"/>
      <c r="I96" s="142" t="s">
        <v>964</v>
      </c>
      <c r="J96" s="142"/>
      <c r="K96" s="142"/>
      <c r="L96" s="142"/>
      <c r="M96" s="142"/>
      <c r="N96" s="143"/>
      <c r="O96" s="143"/>
      <c r="P96" s="143"/>
      <c r="Q96" s="144"/>
    </row>
    <row r="97" spans="1:17" x14ac:dyDescent="0.2">
      <c r="A97" s="115"/>
      <c r="B97" s="116"/>
      <c r="C97" s="117"/>
      <c r="D97" s="118"/>
      <c r="E97" s="119"/>
      <c r="F97" s="140"/>
      <c r="G97" s="140"/>
      <c r="H97" s="140"/>
      <c r="I97" s="140"/>
      <c r="J97" s="140"/>
      <c r="K97" s="140"/>
      <c r="L97" s="140"/>
      <c r="M97" s="140"/>
      <c r="N97" s="140"/>
      <c r="O97" s="140"/>
      <c r="P97" s="140"/>
      <c r="Q97" s="140"/>
    </row>
    <row r="98" spans="1:17" x14ac:dyDescent="0.2">
      <c r="A98" s="115"/>
      <c r="B98" s="116"/>
      <c r="C98" s="117"/>
      <c r="D98" s="118"/>
      <c r="E98" s="119"/>
      <c r="F98" s="140"/>
      <c r="G98" s="140"/>
      <c r="H98" s="140"/>
      <c r="I98" s="140"/>
      <c r="J98" s="140"/>
      <c r="K98" s="140"/>
      <c r="L98" s="140"/>
      <c r="M98" s="140"/>
      <c r="N98" s="140"/>
      <c r="O98" s="140"/>
      <c r="P98" s="140"/>
      <c r="Q98" s="140"/>
    </row>
  </sheetData>
  <mergeCells count="61">
    <mergeCell ref="A93:I93"/>
    <mergeCell ref="A82:I82"/>
    <mergeCell ref="A83:I83"/>
    <mergeCell ref="A84:I84"/>
    <mergeCell ref="A85:I85"/>
    <mergeCell ref="A86:I86"/>
    <mergeCell ref="A87:I87"/>
    <mergeCell ref="A88:I88"/>
    <mergeCell ref="A89:I89"/>
    <mergeCell ref="A90:I90"/>
    <mergeCell ref="A91:I91"/>
    <mergeCell ref="A92:I92"/>
    <mergeCell ref="A81:I81"/>
    <mergeCell ref="A70:I70"/>
    <mergeCell ref="A71:I71"/>
    <mergeCell ref="A72:I72"/>
    <mergeCell ref="A73:I73"/>
    <mergeCell ref="A74:I74"/>
    <mergeCell ref="A75:I75"/>
    <mergeCell ref="A76:I76"/>
    <mergeCell ref="A77:I77"/>
    <mergeCell ref="A78:I78"/>
    <mergeCell ref="A79:I79"/>
    <mergeCell ref="A80:I80"/>
    <mergeCell ref="N25:N27"/>
    <mergeCell ref="O25:O27"/>
    <mergeCell ref="P25:P27"/>
    <mergeCell ref="Q25:Q27"/>
    <mergeCell ref="A69:I69"/>
    <mergeCell ref="A29:Q29"/>
    <mergeCell ref="A30:Q30"/>
    <mergeCell ref="A42:Q42"/>
    <mergeCell ref="A55:Q55"/>
    <mergeCell ref="A60:I60"/>
    <mergeCell ref="A61:Q61"/>
    <mergeCell ref="A64:I64"/>
    <mergeCell ref="A65:Q65"/>
    <mergeCell ref="A66:I66"/>
    <mergeCell ref="A67:I67"/>
    <mergeCell ref="A68:I68"/>
    <mergeCell ref="F26:F27"/>
    <mergeCell ref="G26:I26"/>
    <mergeCell ref="J26:J27"/>
    <mergeCell ref="K26:M26"/>
    <mergeCell ref="J19:K19"/>
    <mergeCell ref="J20:K20"/>
    <mergeCell ref="J21:K21"/>
    <mergeCell ref="D22:K22"/>
    <mergeCell ref="F25:I25"/>
    <mergeCell ref="J25:M25"/>
    <mergeCell ref="A25:A27"/>
    <mergeCell ref="B25:B27"/>
    <mergeCell ref="C25:C27"/>
    <mergeCell ref="D25:D27"/>
    <mergeCell ref="E25:E27"/>
    <mergeCell ref="J18:K18"/>
    <mergeCell ref="E1:J1"/>
    <mergeCell ref="D11:K11"/>
    <mergeCell ref="D12:K12"/>
    <mergeCell ref="J16:K16"/>
    <mergeCell ref="J17:K17"/>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78"/>
  <sheetViews>
    <sheetView workbookViewId="0">
      <selection activeCell="D12" sqref="D12:K12"/>
    </sheetView>
  </sheetViews>
  <sheetFormatPr defaultRowHeight="12.75" x14ac:dyDescent="0.2"/>
  <cols>
    <col min="3" max="3" width="58.5703125" customWidth="1"/>
  </cols>
  <sheetData>
    <row r="1" spans="1:18" x14ac:dyDescent="0.2">
      <c r="A1" s="86" t="s">
        <v>306</v>
      </c>
      <c r="B1" s="87"/>
      <c r="C1" s="88"/>
      <c r="D1" s="89"/>
      <c r="E1" s="276" t="s">
        <v>307</v>
      </c>
      <c r="F1" s="276"/>
      <c r="G1" s="276"/>
      <c r="H1" s="276"/>
      <c r="I1" s="276"/>
      <c r="J1" s="200"/>
      <c r="K1" s="90"/>
      <c r="L1" s="90"/>
      <c r="M1" s="86" t="s">
        <v>308</v>
      </c>
      <c r="N1" s="90"/>
      <c r="O1" s="91"/>
      <c r="P1" s="91"/>
      <c r="Q1" s="92"/>
      <c r="R1" s="92"/>
    </row>
    <row r="2" spans="1:18" x14ac:dyDescent="0.2">
      <c r="A2" s="93"/>
      <c r="B2" s="87"/>
      <c r="C2" s="88"/>
      <c r="D2" s="89"/>
      <c r="E2" s="89"/>
      <c r="F2" s="90"/>
      <c r="G2" s="94" t="s">
        <v>2</v>
      </c>
      <c r="H2" s="90"/>
      <c r="I2" s="90"/>
      <c r="J2" s="90"/>
      <c r="K2" s="90"/>
      <c r="L2" s="90"/>
      <c r="M2" s="93" t="s">
        <v>309</v>
      </c>
      <c r="N2" s="90"/>
      <c r="O2" s="91"/>
      <c r="P2" s="91"/>
      <c r="Q2" s="92"/>
      <c r="R2" s="92"/>
    </row>
    <row r="3" spans="1:18" x14ac:dyDescent="0.2">
      <c r="A3" s="93" t="s">
        <v>310</v>
      </c>
      <c r="B3" s="87"/>
      <c r="C3" s="88"/>
      <c r="D3" s="89"/>
      <c r="E3" s="89"/>
      <c r="F3" s="90"/>
      <c r="G3" s="90"/>
      <c r="H3" s="90"/>
      <c r="I3" s="90"/>
      <c r="J3" s="90"/>
      <c r="K3" s="90"/>
      <c r="L3" s="90"/>
      <c r="M3" s="93"/>
      <c r="N3" s="90" t="s">
        <v>311</v>
      </c>
      <c r="O3" s="91"/>
      <c r="P3" s="91"/>
      <c r="Q3" s="92"/>
      <c r="R3" s="92"/>
    </row>
    <row r="4" spans="1:18" x14ac:dyDescent="0.2">
      <c r="A4" s="93" t="s">
        <v>312</v>
      </c>
      <c r="B4" s="87"/>
      <c r="C4" s="88"/>
      <c r="D4" s="89"/>
      <c r="E4" s="89"/>
      <c r="F4" s="90"/>
      <c r="G4" s="90"/>
      <c r="H4" s="90"/>
      <c r="I4" s="90"/>
      <c r="J4" s="90"/>
      <c r="K4" s="90"/>
      <c r="L4" s="90"/>
      <c r="M4" s="95" t="s">
        <v>313</v>
      </c>
      <c r="N4" s="90"/>
      <c r="O4" s="91"/>
      <c r="P4" s="91"/>
      <c r="Q4" s="92"/>
      <c r="R4" s="92"/>
    </row>
    <row r="5" spans="1:18" x14ac:dyDescent="0.2">
      <c r="A5" s="97"/>
      <c r="B5" s="87"/>
      <c r="C5" s="89"/>
      <c r="D5" s="95"/>
      <c r="E5" s="90"/>
      <c r="F5" s="90"/>
      <c r="G5" s="98"/>
      <c r="H5" s="98"/>
      <c r="I5" s="98"/>
      <c r="J5" s="90"/>
      <c r="K5" s="90"/>
      <c r="L5" s="90"/>
      <c r="M5" s="93" t="s">
        <v>314</v>
      </c>
      <c r="N5" s="90"/>
      <c r="O5" s="91"/>
      <c r="P5" s="91"/>
      <c r="Q5" s="92"/>
      <c r="R5" s="92"/>
    </row>
    <row r="6" spans="1:18" x14ac:dyDescent="0.2">
      <c r="A6" s="99"/>
      <c r="B6" s="100"/>
      <c r="C6" s="101"/>
      <c r="D6" s="92"/>
      <c r="E6" s="91"/>
      <c r="F6" s="91"/>
      <c r="G6" s="91"/>
      <c r="H6" s="91"/>
      <c r="I6" s="91"/>
      <c r="J6" s="91"/>
      <c r="K6" s="91"/>
      <c r="L6" s="91"/>
      <c r="M6" s="91"/>
      <c r="N6" s="91"/>
      <c r="O6" s="91"/>
      <c r="P6" s="91"/>
      <c r="Q6" s="92"/>
      <c r="R6" s="92"/>
    </row>
    <row r="7" spans="1:18" x14ac:dyDescent="0.2">
      <c r="A7" s="99"/>
      <c r="B7" s="100"/>
      <c r="C7" s="101"/>
      <c r="D7" s="92"/>
      <c r="E7" s="91"/>
      <c r="F7" s="91"/>
      <c r="G7" s="102" t="s">
        <v>2623</v>
      </c>
      <c r="H7" s="102"/>
      <c r="I7" s="102"/>
      <c r="J7" s="91"/>
      <c r="K7" s="91"/>
      <c r="L7" s="91"/>
      <c r="M7" s="91"/>
      <c r="N7" s="91"/>
      <c r="O7" s="91"/>
      <c r="P7" s="91"/>
      <c r="Q7" s="92"/>
      <c r="R7" s="92"/>
    </row>
    <row r="8" spans="1:18" x14ac:dyDescent="0.2">
      <c r="A8" s="99"/>
      <c r="B8" s="100"/>
      <c r="C8" s="101"/>
      <c r="D8" s="92"/>
      <c r="E8" s="91"/>
      <c r="F8" s="91"/>
      <c r="G8" s="99" t="s">
        <v>37</v>
      </c>
      <c r="H8" s="99"/>
      <c r="I8" s="99"/>
      <c r="J8" s="91"/>
      <c r="K8" s="91"/>
      <c r="L8" s="91"/>
      <c r="M8" s="91"/>
      <c r="N8" s="91"/>
      <c r="O8" s="91"/>
      <c r="P8" s="91"/>
      <c r="Q8" s="92"/>
      <c r="R8" s="92"/>
    </row>
    <row r="9" spans="1:18" x14ac:dyDescent="0.2">
      <c r="A9" s="99"/>
      <c r="B9" s="100"/>
      <c r="C9" s="101"/>
      <c r="D9" s="92"/>
      <c r="E9" s="91"/>
      <c r="F9" s="91"/>
      <c r="G9" s="91"/>
      <c r="H9" s="91"/>
      <c r="I9" s="91"/>
      <c r="J9" s="91"/>
      <c r="K9" s="91"/>
      <c r="L9" s="91"/>
      <c r="M9" s="91"/>
      <c r="N9" s="91"/>
      <c r="O9" s="91"/>
      <c r="P9" s="91"/>
      <c r="Q9" s="92"/>
      <c r="R9" s="92"/>
    </row>
    <row r="10" spans="1:18" x14ac:dyDescent="0.2">
      <c r="A10" s="99"/>
      <c r="B10" s="100"/>
      <c r="C10" s="103" t="s">
        <v>3</v>
      </c>
      <c r="D10" s="104" t="s">
        <v>316</v>
      </c>
      <c r="E10" s="105"/>
      <c r="F10" s="105"/>
      <c r="G10" s="106"/>
      <c r="H10" s="105"/>
      <c r="I10" s="105"/>
      <c r="J10" s="105"/>
      <c r="K10" s="105"/>
      <c r="L10" s="91"/>
      <c r="M10" s="91"/>
      <c r="N10" s="91"/>
      <c r="O10" s="91"/>
      <c r="P10" s="91"/>
      <c r="Q10" s="92"/>
      <c r="R10" s="92"/>
    </row>
    <row r="11" spans="1:18" x14ac:dyDescent="0.2">
      <c r="A11" s="99"/>
      <c r="B11" s="100"/>
      <c r="C11" s="101"/>
      <c r="D11" s="277" t="s">
        <v>317</v>
      </c>
      <c r="E11" s="277"/>
      <c r="F11" s="277"/>
      <c r="G11" s="277"/>
      <c r="H11" s="277"/>
      <c r="I11" s="277"/>
      <c r="J11" s="277"/>
      <c r="K11" s="277"/>
      <c r="L11" s="91"/>
      <c r="M11" s="91"/>
      <c r="N11" s="91"/>
      <c r="O11" s="91"/>
      <c r="P11" s="91"/>
      <c r="Q11" s="92"/>
      <c r="R11" s="92"/>
    </row>
    <row r="12" spans="1:18" x14ac:dyDescent="0.2">
      <c r="A12" s="109"/>
      <c r="B12" s="110"/>
      <c r="C12" s="101"/>
      <c r="D12" s="278" t="s">
        <v>2624</v>
      </c>
      <c r="E12" s="277"/>
      <c r="F12" s="277"/>
      <c r="G12" s="277"/>
      <c r="H12" s="277"/>
      <c r="I12" s="277"/>
      <c r="J12" s="277"/>
      <c r="K12" s="277"/>
      <c r="L12" s="91"/>
      <c r="M12" s="91"/>
      <c r="N12" s="91"/>
      <c r="O12" s="91"/>
      <c r="P12" s="91"/>
      <c r="Q12" s="92"/>
      <c r="R12" s="92"/>
    </row>
    <row r="13" spans="1:18" x14ac:dyDescent="0.2">
      <c r="A13" s="109"/>
      <c r="B13" s="110"/>
      <c r="C13" s="101"/>
      <c r="D13" s="213"/>
      <c r="E13" s="214"/>
      <c r="F13" s="214"/>
      <c r="G13" s="214"/>
      <c r="H13" s="214"/>
      <c r="I13" s="214"/>
      <c r="J13" s="214"/>
      <c r="K13" s="214"/>
      <c r="L13" s="91"/>
      <c r="M13" s="91"/>
      <c r="N13" s="91"/>
      <c r="O13" s="91"/>
      <c r="P13" s="91"/>
      <c r="Q13" s="92"/>
      <c r="R13" s="92"/>
    </row>
    <row r="14" spans="1:18" x14ac:dyDescent="0.2">
      <c r="A14" s="99"/>
      <c r="B14" s="100"/>
      <c r="C14" s="101"/>
      <c r="D14" s="112" t="s">
        <v>2625</v>
      </c>
      <c r="E14" s="91"/>
      <c r="F14" s="91"/>
      <c r="G14" s="91"/>
      <c r="H14" s="112"/>
      <c r="I14" s="112"/>
      <c r="J14" s="112"/>
      <c r="K14" s="91"/>
      <c r="L14" s="91"/>
      <c r="M14" s="91"/>
      <c r="N14" s="91"/>
      <c r="O14" s="91"/>
      <c r="P14" s="91"/>
      <c r="Q14" s="91"/>
      <c r="R14" s="92"/>
    </row>
    <row r="15" spans="1:18" x14ac:dyDescent="0.2">
      <c r="A15" s="99"/>
      <c r="B15" s="100"/>
      <c r="C15" s="101"/>
      <c r="D15" s="112" t="s">
        <v>19</v>
      </c>
      <c r="E15" s="91"/>
      <c r="F15" s="91"/>
      <c r="G15" s="91"/>
      <c r="H15" s="112"/>
      <c r="I15" s="112"/>
      <c r="J15" s="279" t="s">
        <v>2626</v>
      </c>
      <c r="K15" s="220"/>
      <c r="L15" s="114" t="s">
        <v>30</v>
      </c>
      <c r="M15" s="91"/>
      <c r="N15" s="91"/>
      <c r="O15" s="91"/>
      <c r="P15" s="91"/>
      <c r="Q15" s="92"/>
      <c r="R15" s="92"/>
    </row>
    <row r="16" spans="1:18" x14ac:dyDescent="0.2">
      <c r="A16" s="99"/>
      <c r="B16" s="100"/>
      <c r="C16" s="101"/>
      <c r="D16" s="112" t="s">
        <v>39</v>
      </c>
      <c r="E16" s="91"/>
      <c r="F16" s="91"/>
      <c r="G16" s="91"/>
      <c r="H16" s="112"/>
      <c r="I16" s="112"/>
      <c r="J16" s="279" t="s">
        <v>2627</v>
      </c>
      <c r="K16" s="220"/>
      <c r="L16" s="114" t="s">
        <v>30</v>
      </c>
      <c r="M16" s="91"/>
      <c r="N16" s="91"/>
      <c r="O16" s="91"/>
      <c r="P16" s="91"/>
      <c r="Q16" s="92"/>
      <c r="R16" s="92"/>
    </row>
    <row r="17" spans="1:18" x14ac:dyDescent="0.2">
      <c r="A17" s="99"/>
      <c r="B17" s="100"/>
      <c r="C17" s="101"/>
      <c r="D17" s="112" t="s">
        <v>20</v>
      </c>
      <c r="E17" s="91"/>
      <c r="F17" s="91"/>
      <c r="G17" s="91"/>
      <c r="H17" s="112"/>
      <c r="I17" s="112"/>
      <c r="J17" s="279" t="s">
        <v>2628</v>
      </c>
      <c r="K17" s="220"/>
      <c r="L17" s="114" t="s">
        <v>30</v>
      </c>
      <c r="M17" s="91"/>
      <c r="N17" s="91"/>
      <c r="O17" s="91"/>
      <c r="P17" s="91"/>
      <c r="Q17" s="92"/>
      <c r="R17" s="92"/>
    </row>
    <row r="18" spans="1:18" x14ac:dyDescent="0.2">
      <c r="A18" s="99"/>
      <c r="B18" s="100"/>
      <c r="C18" s="101"/>
      <c r="D18" s="112" t="s">
        <v>1</v>
      </c>
      <c r="E18" s="91"/>
      <c r="F18" s="91"/>
      <c r="G18" s="91"/>
      <c r="H18" s="112"/>
      <c r="I18" s="112"/>
      <c r="J18" s="279" t="s">
        <v>2629</v>
      </c>
      <c r="K18" s="220"/>
      <c r="L18" s="114" t="s">
        <v>30</v>
      </c>
      <c r="M18" s="91"/>
      <c r="N18" s="91"/>
      <c r="O18" s="91"/>
      <c r="P18" s="91"/>
      <c r="Q18" s="92"/>
      <c r="R18" s="92"/>
    </row>
    <row r="19" spans="1:18" x14ac:dyDescent="0.2">
      <c r="A19" s="99"/>
      <c r="B19" s="100"/>
      <c r="C19" s="101"/>
      <c r="D19" s="112" t="s">
        <v>1361</v>
      </c>
      <c r="E19" s="91"/>
      <c r="F19" s="91"/>
      <c r="G19" s="91"/>
      <c r="H19" s="112"/>
      <c r="I19" s="112"/>
      <c r="J19" s="279" t="s">
        <v>2630</v>
      </c>
      <c r="K19" s="220"/>
      <c r="L19" s="114" t="s">
        <v>30</v>
      </c>
      <c r="M19" s="91"/>
      <c r="N19" s="91"/>
      <c r="O19" s="91"/>
      <c r="P19" s="91"/>
      <c r="Q19" s="92"/>
      <c r="R19" s="92"/>
    </row>
    <row r="20" spans="1:18" x14ac:dyDescent="0.2">
      <c r="A20" s="99"/>
      <c r="B20" s="100"/>
      <c r="C20" s="101"/>
      <c r="D20" s="112" t="s">
        <v>17</v>
      </c>
      <c r="E20" s="91"/>
      <c r="F20" s="91"/>
      <c r="G20" s="91"/>
      <c r="H20" s="112"/>
      <c r="I20" s="112"/>
      <c r="J20" s="279" t="s">
        <v>2631</v>
      </c>
      <c r="K20" s="220"/>
      <c r="L20" s="114" t="s">
        <v>18</v>
      </c>
      <c r="M20" s="91"/>
      <c r="N20" s="91"/>
      <c r="O20" s="91"/>
      <c r="P20" s="91"/>
      <c r="Q20" s="92"/>
      <c r="R20" s="92"/>
    </row>
    <row r="21" spans="1:18" x14ac:dyDescent="0.2">
      <c r="A21" s="99"/>
      <c r="B21" s="100"/>
      <c r="C21" s="101"/>
      <c r="D21" s="198" t="s">
        <v>2632</v>
      </c>
      <c r="E21" s="91"/>
      <c r="F21" s="91"/>
      <c r="G21" s="91"/>
      <c r="H21" s="91"/>
      <c r="I21" s="91"/>
      <c r="J21" s="91"/>
      <c r="K21" s="91"/>
      <c r="L21" s="114" t="s">
        <v>30</v>
      </c>
      <c r="M21" s="91"/>
      <c r="N21" s="91"/>
      <c r="O21" s="91"/>
      <c r="P21" s="91"/>
      <c r="Q21" s="92"/>
      <c r="R21" s="92"/>
    </row>
    <row r="22" spans="1:18" x14ac:dyDescent="0.2">
      <c r="A22" s="99"/>
      <c r="B22" s="100"/>
      <c r="C22" s="111"/>
      <c r="D22" s="272" t="s">
        <v>323</v>
      </c>
      <c r="E22" s="272"/>
      <c r="F22" s="272"/>
      <c r="G22" s="272"/>
      <c r="H22" s="272"/>
      <c r="I22" s="272"/>
      <c r="J22" s="272"/>
      <c r="K22" s="272"/>
      <c r="L22" s="91"/>
      <c r="M22" s="91"/>
      <c r="N22" s="91"/>
      <c r="O22" s="91"/>
      <c r="P22" s="91"/>
      <c r="Q22" s="92"/>
      <c r="R22" s="92"/>
    </row>
    <row r="23" spans="1:18" x14ac:dyDescent="0.2">
      <c r="A23" s="99"/>
      <c r="B23" s="100"/>
      <c r="C23" s="111"/>
      <c r="D23" s="101"/>
      <c r="E23" s="99"/>
      <c r="F23" s="91"/>
      <c r="G23" s="91"/>
      <c r="H23" s="91"/>
      <c r="I23" s="91"/>
      <c r="J23" s="91"/>
      <c r="K23" s="91"/>
      <c r="L23" s="91"/>
      <c r="M23" s="91"/>
      <c r="N23" s="91"/>
      <c r="O23" s="91"/>
      <c r="P23" s="91"/>
      <c r="Q23" s="92"/>
      <c r="R23" s="92"/>
    </row>
    <row r="24" spans="1:18" x14ac:dyDescent="0.2">
      <c r="A24" s="270" t="s">
        <v>4</v>
      </c>
      <c r="B24" s="273" t="s">
        <v>87</v>
      </c>
      <c r="C24" s="270" t="s">
        <v>83</v>
      </c>
      <c r="D24" s="270" t="s">
        <v>82</v>
      </c>
      <c r="E24" s="270" t="s">
        <v>81</v>
      </c>
      <c r="F24" s="270" t="s">
        <v>29</v>
      </c>
      <c r="G24" s="271"/>
      <c r="H24" s="271"/>
      <c r="I24" s="271"/>
      <c r="J24" s="270" t="s">
        <v>28</v>
      </c>
      <c r="K24" s="289"/>
      <c r="L24" s="289"/>
      <c r="M24" s="289"/>
      <c r="N24" s="289"/>
      <c r="O24" s="270" t="s">
        <v>80</v>
      </c>
      <c r="P24" s="270" t="s">
        <v>79</v>
      </c>
      <c r="Q24" s="290" t="s">
        <v>1364</v>
      </c>
      <c r="R24" s="92"/>
    </row>
    <row r="25" spans="1:18" x14ac:dyDescent="0.2">
      <c r="A25" s="271"/>
      <c r="B25" s="274"/>
      <c r="C25" s="275"/>
      <c r="D25" s="270"/>
      <c r="E25" s="270"/>
      <c r="F25" s="270" t="s">
        <v>5</v>
      </c>
      <c r="G25" s="270" t="s">
        <v>78</v>
      </c>
      <c r="H25" s="271"/>
      <c r="I25" s="271"/>
      <c r="J25" s="270" t="s">
        <v>1365</v>
      </c>
      <c r="K25" s="270" t="s">
        <v>5</v>
      </c>
      <c r="L25" s="270" t="s">
        <v>78</v>
      </c>
      <c r="M25" s="271"/>
      <c r="N25" s="271"/>
      <c r="O25" s="270"/>
      <c r="P25" s="270"/>
      <c r="Q25" s="290"/>
      <c r="R25" s="92"/>
    </row>
    <row r="26" spans="1:18" x14ac:dyDescent="0.2">
      <c r="A26" s="271"/>
      <c r="B26" s="274"/>
      <c r="C26" s="275"/>
      <c r="D26" s="270"/>
      <c r="E26" s="270"/>
      <c r="F26" s="271"/>
      <c r="G26" s="121" t="s">
        <v>77</v>
      </c>
      <c r="H26" s="121" t="s">
        <v>76</v>
      </c>
      <c r="I26" s="121" t="s">
        <v>75</v>
      </c>
      <c r="J26" s="275"/>
      <c r="K26" s="271"/>
      <c r="L26" s="121" t="s">
        <v>77</v>
      </c>
      <c r="M26" s="121" t="s">
        <v>76</v>
      </c>
      <c r="N26" s="121" t="s">
        <v>75</v>
      </c>
      <c r="O26" s="270"/>
      <c r="P26" s="270"/>
      <c r="Q26" s="290"/>
      <c r="R26" s="92"/>
    </row>
    <row r="27" spans="1:18" x14ac:dyDescent="0.2">
      <c r="A27" s="122">
        <v>1</v>
      </c>
      <c r="B27" s="123">
        <v>2</v>
      </c>
      <c r="C27" s="121">
        <v>3</v>
      </c>
      <c r="D27" s="121">
        <v>4</v>
      </c>
      <c r="E27" s="127">
        <v>5</v>
      </c>
      <c r="F27" s="124">
        <v>6</v>
      </c>
      <c r="G27" s="124">
        <v>7</v>
      </c>
      <c r="H27" s="124">
        <v>8</v>
      </c>
      <c r="I27" s="124">
        <v>9</v>
      </c>
      <c r="J27" s="124">
        <v>10</v>
      </c>
      <c r="K27" s="124">
        <v>11</v>
      </c>
      <c r="L27" s="124">
        <v>12</v>
      </c>
      <c r="M27" s="124">
        <v>13</v>
      </c>
      <c r="N27" s="124">
        <v>14</v>
      </c>
      <c r="O27" s="124">
        <v>15</v>
      </c>
      <c r="P27" s="124">
        <v>16</v>
      </c>
      <c r="Q27" s="124">
        <v>17</v>
      </c>
      <c r="R27" s="92"/>
    </row>
    <row r="28" spans="1:18" x14ac:dyDescent="0.2">
      <c r="A28" s="266" t="s">
        <v>2170</v>
      </c>
      <c r="B28" s="218"/>
      <c r="C28" s="218"/>
      <c r="D28" s="218"/>
      <c r="E28" s="218"/>
      <c r="F28" s="218"/>
      <c r="G28" s="218"/>
      <c r="H28" s="218"/>
      <c r="I28" s="218"/>
      <c r="J28" s="218"/>
      <c r="K28" s="218"/>
      <c r="L28" s="218"/>
      <c r="M28" s="218"/>
      <c r="N28" s="218"/>
      <c r="O28" s="218"/>
      <c r="P28" s="218"/>
      <c r="Q28" s="218"/>
      <c r="R28" s="92"/>
    </row>
    <row r="29" spans="1:18" x14ac:dyDescent="0.2">
      <c r="A29" s="264" t="s">
        <v>2633</v>
      </c>
      <c r="B29" s="218"/>
      <c r="C29" s="218"/>
      <c r="D29" s="218"/>
      <c r="E29" s="218"/>
      <c r="F29" s="218"/>
      <c r="G29" s="218"/>
      <c r="H29" s="218"/>
      <c r="I29" s="218"/>
      <c r="J29" s="218"/>
      <c r="K29" s="218"/>
      <c r="L29" s="218"/>
      <c r="M29" s="218"/>
      <c r="N29" s="218"/>
      <c r="O29" s="218"/>
      <c r="P29" s="218"/>
      <c r="Q29" s="218"/>
      <c r="R29" s="92"/>
    </row>
    <row r="30" spans="1:18" x14ac:dyDescent="0.2">
      <c r="A30" s="264" t="s">
        <v>2634</v>
      </c>
      <c r="B30" s="218"/>
      <c r="C30" s="218"/>
      <c r="D30" s="218"/>
      <c r="E30" s="218"/>
      <c r="F30" s="218"/>
      <c r="G30" s="218"/>
      <c r="H30" s="218"/>
      <c r="I30" s="218"/>
      <c r="J30" s="218"/>
      <c r="K30" s="218"/>
      <c r="L30" s="218"/>
      <c r="M30" s="218"/>
      <c r="N30" s="218"/>
      <c r="O30" s="218"/>
      <c r="P30" s="218"/>
      <c r="Q30" s="218"/>
      <c r="R30" s="92"/>
    </row>
    <row r="31" spans="1:18" ht="24" x14ac:dyDescent="0.2">
      <c r="A31" s="122">
        <v>1</v>
      </c>
      <c r="B31" s="125" t="s">
        <v>32</v>
      </c>
      <c r="C31" s="139" t="s">
        <v>276</v>
      </c>
      <c r="D31" s="127" t="s">
        <v>73</v>
      </c>
      <c r="E31" s="131">
        <v>1</v>
      </c>
      <c r="F31" s="129">
        <v>99.26</v>
      </c>
      <c r="G31" s="129">
        <v>33.11</v>
      </c>
      <c r="H31" s="129">
        <v>62.05</v>
      </c>
      <c r="I31" s="129">
        <v>4.71</v>
      </c>
      <c r="J31" s="130"/>
      <c r="K31" s="130">
        <v>99</v>
      </c>
      <c r="L31" s="130">
        <v>33</v>
      </c>
      <c r="M31" s="130">
        <v>62</v>
      </c>
      <c r="N31" s="130">
        <v>5</v>
      </c>
      <c r="O31" s="130">
        <v>2.37</v>
      </c>
      <c r="P31" s="130">
        <v>2.37</v>
      </c>
      <c r="Q31" s="130"/>
      <c r="R31" s="92"/>
    </row>
    <row r="32" spans="1:18" ht="36" x14ac:dyDescent="0.2">
      <c r="A32" s="127" t="s">
        <v>2175</v>
      </c>
      <c r="B32" s="125" t="s">
        <v>2635</v>
      </c>
      <c r="C32" s="139" t="s">
        <v>2218</v>
      </c>
      <c r="D32" s="127" t="s">
        <v>72</v>
      </c>
      <c r="E32" s="131">
        <v>1</v>
      </c>
      <c r="F32" s="129" t="s">
        <v>2219</v>
      </c>
      <c r="G32" s="130"/>
      <c r="H32" s="130"/>
      <c r="I32" s="130"/>
      <c r="J32" s="130">
        <v>141</v>
      </c>
      <c r="K32" s="130">
        <v>141</v>
      </c>
      <c r="L32" s="130"/>
      <c r="M32" s="130"/>
      <c r="N32" s="130"/>
      <c r="O32" s="130"/>
      <c r="P32" s="130"/>
      <c r="Q32" s="130"/>
      <c r="R32" s="92"/>
    </row>
    <row r="33" spans="1:18" ht="24" x14ac:dyDescent="0.2">
      <c r="A33" s="122">
        <v>3</v>
      </c>
      <c r="B33" s="125" t="s">
        <v>2194</v>
      </c>
      <c r="C33" s="139" t="s">
        <v>2195</v>
      </c>
      <c r="D33" s="127" t="s">
        <v>73</v>
      </c>
      <c r="E33" s="131">
        <v>1</v>
      </c>
      <c r="F33" s="129">
        <v>215.9</v>
      </c>
      <c r="G33" s="129">
        <v>31.09</v>
      </c>
      <c r="H33" s="129">
        <v>4.53</v>
      </c>
      <c r="I33" s="129">
        <v>0.18</v>
      </c>
      <c r="J33" s="130"/>
      <c r="K33" s="130">
        <v>216</v>
      </c>
      <c r="L33" s="130">
        <v>31</v>
      </c>
      <c r="M33" s="130">
        <v>5</v>
      </c>
      <c r="N33" s="130"/>
      <c r="O33" s="130">
        <v>2.3199999999999998</v>
      </c>
      <c r="P33" s="130">
        <v>2.3199999999999998</v>
      </c>
      <c r="Q33" s="130"/>
      <c r="R33" s="92"/>
    </row>
    <row r="34" spans="1:18" ht="36" x14ac:dyDescent="0.2">
      <c r="A34" s="127" t="s">
        <v>2182</v>
      </c>
      <c r="B34" s="125" t="s">
        <v>2635</v>
      </c>
      <c r="C34" s="139" t="s">
        <v>2636</v>
      </c>
      <c r="D34" s="127" t="s">
        <v>72</v>
      </c>
      <c r="E34" s="131">
        <v>1</v>
      </c>
      <c r="F34" s="129" t="s">
        <v>2198</v>
      </c>
      <c r="G34" s="130"/>
      <c r="H34" s="130"/>
      <c r="I34" s="130"/>
      <c r="J34" s="130">
        <v>207</v>
      </c>
      <c r="K34" s="130">
        <v>207</v>
      </c>
      <c r="L34" s="130"/>
      <c r="M34" s="130"/>
      <c r="N34" s="130"/>
      <c r="O34" s="130"/>
      <c r="P34" s="130"/>
      <c r="Q34" s="130"/>
      <c r="R34" s="92"/>
    </row>
    <row r="35" spans="1:18" ht="24" x14ac:dyDescent="0.2">
      <c r="A35" s="122">
        <v>5</v>
      </c>
      <c r="B35" s="125" t="s">
        <v>2194</v>
      </c>
      <c r="C35" s="139" t="s">
        <v>2199</v>
      </c>
      <c r="D35" s="127" t="s">
        <v>73</v>
      </c>
      <c r="E35" s="131">
        <v>4</v>
      </c>
      <c r="F35" s="129">
        <v>215.9</v>
      </c>
      <c r="G35" s="129">
        <v>31.09</v>
      </c>
      <c r="H35" s="129">
        <v>4.53</v>
      </c>
      <c r="I35" s="129">
        <v>0.18</v>
      </c>
      <c r="J35" s="130"/>
      <c r="K35" s="130">
        <v>864</v>
      </c>
      <c r="L35" s="130">
        <v>124</v>
      </c>
      <c r="M35" s="130">
        <v>18</v>
      </c>
      <c r="N35" s="130">
        <v>1</v>
      </c>
      <c r="O35" s="130">
        <v>2.3199999999999998</v>
      </c>
      <c r="P35" s="130">
        <v>9.2799999999999994</v>
      </c>
      <c r="Q35" s="130"/>
      <c r="R35" s="92"/>
    </row>
    <row r="36" spans="1:18" ht="36" x14ac:dyDescent="0.2">
      <c r="A36" s="127" t="s">
        <v>2637</v>
      </c>
      <c r="B36" s="125" t="s">
        <v>2635</v>
      </c>
      <c r="C36" s="139" t="s">
        <v>2638</v>
      </c>
      <c r="D36" s="127" t="s">
        <v>72</v>
      </c>
      <c r="E36" s="131">
        <v>1</v>
      </c>
      <c r="F36" s="129" t="s">
        <v>2202</v>
      </c>
      <c r="G36" s="130"/>
      <c r="H36" s="130"/>
      <c r="I36" s="130"/>
      <c r="J36" s="130">
        <v>13</v>
      </c>
      <c r="K36" s="130">
        <v>13</v>
      </c>
      <c r="L36" s="130"/>
      <c r="M36" s="130"/>
      <c r="N36" s="130"/>
      <c r="O36" s="130"/>
      <c r="P36" s="130"/>
      <c r="Q36" s="130"/>
      <c r="R36" s="92"/>
    </row>
    <row r="37" spans="1:18" x14ac:dyDescent="0.2">
      <c r="A37" s="264" t="s">
        <v>2639</v>
      </c>
      <c r="B37" s="218"/>
      <c r="C37" s="218"/>
      <c r="D37" s="218"/>
      <c r="E37" s="218"/>
      <c r="F37" s="218"/>
      <c r="G37" s="218"/>
      <c r="H37" s="218"/>
      <c r="I37" s="218"/>
      <c r="J37" s="218"/>
      <c r="K37" s="218"/>
      <c r="L37" s="218"/>
      <c r="M37" s="218"/>
      <c r="N37" s="218"/>
      <c r="O37" s="218"/>
      <c r="P37" s="218"/>
      <c r="Q37" s="218"/>
      <c r="R37" s="92"/>
    </row>
    <row r="38" spans="1:18" ht="24" x14ac:dyDescent="0.2">
      <c r="A38" s="122">
        <v>7</v>
      </c>
      <c r="B38" s="125" t="s">
        <v>32</v>
      </c>
      <c r="C38" s="139" t="s">
        <v>276</v>
      </c>
      <c r="D38" s="127" t="s">
        <v>73</v>
      </c>
      <c r="E38" s="131">
        <v>1</v>
      </c>
      <c r="F38" s="129">
        <v>99.26</v>
      </c>
      <c r="G38" s="129">
        <v>33.11</v>
      </c>
      <c r="H38" s="129">
        <v>62.05</v>
      </c>
      <c r="I38" s="129">
        <v>4.71</v>
      </c>
      <c r="J38" s="130"/>
      <c r="K38" s="130">
        <v>99</v>
      </c>
      <c r="L38" s="130">
        <v>33</v>
      </c>
      <c r="M38" s="130">
        <v>62</v>
      </c>
      <c r="N38" s="130">
        <v>5</v>
      </c>
      <c r="O38" s="130">
        <v>2.37</v>
      </c>
      <c r="P38" s="130">
        <v>2.37</v>
      </c>
      <c r="Q38" s="130"/>
      <c r="R38" s="92"/>
    </row>
    <row r="39" spans="1:18" ht="36" x14ac:dyDescent="0.2">
      <c r="A39" s="127" t="s">
        <v>2640</v>
      </c>
      <c r="B39" s="125" t="s">
        <v>2635</v>
      </c>
      <c r="C39" s="139" t="s">
        <v>2226</v>
      </c>
      <c r="D39" s="127" t="s">
        <v>72</v>
      </c>
      <c r="E39" s="131">
        <v>1</v>
      </c>
      <c r="F39" s="129" t="s">
        <v>2227</v>
      </c>
      <c r="G39" s="130"/>
      <c r="H39" s="130"/>
      <c r="I39" s="130"/>
      <c r="J39" s="130">
        <v>165</v>
      </c>
      <c r="K39" s="130">
        <v>165</v>
      </c>
      <c r="L39" s="130"/>
      <c r="M39" s="130"/>
      <c r="N39" s="130"/>
      <c r="O39" s="130"/>
      <c r="P39" s="130"/>
      <c r="Q39" s="130"/>
      <c r="R39" s="92"/>
    </row>
    <row r="40" spans="1:18" ht="24" x14ac:dyDescent="0.2">
      <c r="A40" s="122">
        <v>9</v>
      </c>
      <c r="B40" s="125" t="s">
        <v>2194</v>
      </c>
      <c r="C40" s="139" t="s">
        <v>2195</v>
      </c>
      <c r="D40" s="127" t="s">
        <v>73</v>
      </c>
      <c r="E40" s="131">
        <v>1</v>
      </c>
      <c r="F40" s="129">
        <v>215.9</v>
      </c>
      <c r="G40" s="129">
        <v>31.09</v>
      </c>
      <c r="H40" s="129">
        <v>4.53</v>
      </c>
      <c r="I40" s="129">
        <v>0.18</v>
      </c>
      <c r="J40" s="130"/>
      <c r="K40" s="130">
        <v>216</v>
      </c>
      <c r="L40" s="130">
        <v>31</v>
      </c>
      <c r="M40" s="130">
        <v>5</v>
      </c>
      <c r="N40" s="130"/>
      <c r="O40" s="130">
        <v>2.3199999999999998</v>
      </c>
      <c r="P40" s="130">
        <v>2.3199999999999998</v>
      </c>
      <c r="Q40" s="130"/>
      <c r="R40" s="92"/>
    </row>
    <row r="41" spans="1:18" ht="36" x14ac:dyDescent="0.2">
      <c r="A41" s="127" t="s">
        <v>2641</v>
      </c>
      <c r="B41" s="125" t="s">
        <v>2635</v>
      </c>
      <c r="C41" s="139" t="s">
        <v>2642</v>
      </c>
      <c r="D41" s="127" t="s">
        <v>72</v>
      </c>
      <c r="E41" s="131">
        <v>1</v>
      </c>
      <c r="F41" s="129" t="s">
        <v>2198</v>
      </c>
      <c r="G41" s="130"/>
      <c r="H41" s="130"/>
      <c r="I41" s="130"/>
      <c r="J41" s="130">
        <v>207</v>
      </c>
      <c r="K41" s="130">
        <v>207</v>
      </c>
      <c r="L41" s="130"/>
      <c r="M41" s="130"/>
      <c r="N41" s="130"/>
      <c r="O41" s="130"/>
      <c r="P41" s="130"/>
      <c r="Q41" s="130"/>
      <c r="R41" s="92"/>
    </row>
    <row r="42" spans="1:18" ht="24" x14ac:dyDescent="0.2">
      <c r="A42" s="122">
        <v>11</v>
      </c>
      <c r="B42" s="125" t="s">
        <v>2194</v>
      </c>
      <c r="C42" s="139" t="s">
        <v>2199</v>
      </c>
      <c r="D42" s="127" t="s">
        <v>73</v>
      </c>
      <c r="E42" s="131">
        <v>7</v>
      </c>
      <c r="F42" s="129">
        <v>215.9</v>
      </c>
      <c r="G42" s="129">
        <v>31.09</v>
      </c>
      <c r="H42" s="129">
        <v>4.53</v>
      </c>
      <c r="I42" s="129">
        <v>0.18</v>
      </c>
      <c r="J42" s="130"/>
      <c r="K42" s="130">
        <v>1511</v>
      </c>
      <c r="L42" s="130">
        <v>218</v>
      </c>
      <c r="M42" s="130">
        <v>32</v>
      </c>
      <c r="N42" s="130">
        <v>1</v>
      </c>
      <c r="O42" s="130">
        <v>2.3199999999999998</v>
      </c>
      <c r="P42" s="130">
        <v>16.239999999999998</v>
      </c>
      <c r="Q42" s="130"/>
      <c r="R42" s="92"/>
    </row>
    <row r="43" spans="1:18" ht="36" x14ac:dyDescent="0.2">
      <c r="A43" s="127" t="s">
        <v>2643</v>
      </c>
      <c r="B43" s="125" t="s">
        <v>2635</v>
      </c>
      <c r="C43" s="139" t="s">
        <v>2644</v>
      </c>
      <c r="D43" s="127" t="s">
        <v>72</v>
      </c>
      <c r="E43" s="131">
        <v>7</v>
      </c>
      <c r="F43" s="129" t="s">
        <v>2202</v>
      </c>
      <c r="G43" s="130"/>
      <c r="H43" s="130"/>
      <c r="I43" s="130"/>
      <c r="J43" s="130">
        <v>93</v>
      </c>
      <c r="K43" s="130">
        <v>93</v>
      </c>
      <c r="L43" s="130"/>
      <c r="M43" s="130"/>
      <c r="N43" s="130"/>
      <c r="O43" s="130"/>
      <c r="P43" s="130"/>
      <c r="Q43" s="130"/>
      <c r="R43" s="92"/>
    </row>
    <row r="44" spans="1:18" ht="24" x14ac:dyDescent="0.2">
      <c r="A44" s="122">
        <v>13</v>
      </c>
      <c r="B44" s="125" t="s">
        <v>33</v>
      </c>
      <c r="C44" s="139" t="s">
        <v>2645</v>
      </c>
      <c r="D44" s="127" t="s">
        <v>73</v>
      </c>
      <c r="E44" s="131">
        <v>3</v>
      </c>
      <c r="F44" s="129">
        <v>174.77</v>
      </c>
      <c r="G44" s="129">
        <v>20.9</v>
      </c>
      <c r="H44" s="129">
        <v>1.28</v>
      </c>
      <c r="I44" s="130"/>
      <c r="J44" s="130"/>
      <c r="K44" s="130">
        <v>524</v>
      </c>
      <c r="L44" s="130">
        <v>63</v>
      </c>
      <c r="M44" s="130">
        <v>4</v>
      </c>
      <c r="N44" s="130"/>
      <c r="O44" s="130">
        <v>1.56</v>
      </c>
      <c r="P44" s="130">
        <v>4.68</v>
      </c>
      <c r="Q44" s="130"/>
      <c r="R44" s="92"/>
    </row>
    <row r="45" spans="1:18" ht="36" x14ac:dyDescent="0.2">
      <c r="A45" s="127" t="s">
        <v>2646</v>
      </c>
      <c r="B45" s="125" t="s">
        <v>2635</v>
      </c>
      <c r="C45" s="139" t="s">
        <v>2647</v>
      </c>
      <c r="D45" s="127" t="s">
        <v>72</v>
      </c>
      <c r="E45" s="131">
        <v>3</v>
      </c>
      <c r="F45" s="129" t="s">
        <v>2213</v>
      </c>
      <c r="G45" s="130"/>
      <c r="H45" s="130"/>
      <c r="I45" s="130"/>
      <c r="J45" s="130">
        <v>320</v>
      </c>
      <c r="K45" s="130">
        <v>320</v>
      </c>
      <c r="L45" s="130"/>
      <c r="M45" s="130"/>
      <c r="N45" s="130"/>
      <c r="O45" s="130"/>
      <c r="P45" s="130"/>
      <c r="Q45" s="130"/>
      <c r="R45" s="92"/>
    </row>
    <row r="46" spans="1:18" x14ac:dyDescent="0.2">
      <c r="A46" s="264" t="s">
        <v>2648</v>
      </c>
      <c r="B46" s="218"/>
      <c r="C46" s="218"/>
      <c r="D46" s="218"/>
      <c r="E46" s="218"/>
      <c r="F46" s="218"/>
      <c r="G46" s="218"/>
      <c r="H46" s="218"/>
      <c r="I46" s="218"/>
      <c r="J46" s="218"/>
      <c r="K46" s="218"/>
      <c r="L46" s="218"/>
      <c r="M46" s="218"/>
      <c r="N46" s="218"/>
      <c r="O46" s="218"/>
      <c r="P46" s="218"/>
      <c r="Q46" s="218"/>
      <c r="R46" s="92"/>
    </row>
    <row r="47" spans="1:18" ht="24" x14ac:dyDescent="0.2">
      <c r="A47" s="122">
        <v>15</v>
      </c>
      <c r="B47" s="125" t="s">
        <v>2649</v>
      </c>
      <c r="C47" s="139" t="s">
        <v>2650</v>
      </c>
      <c r="D47" s="127" t="s">
        <v>73</v>
      </c>
      <c r="E47" s="131">
        <v>3</v>
      </c>
      <c r="F47" s="129">
        <v>30.68</v>
      </c>
      <c r="G47" s="129">
        <v>19.98</v>
      </c>
      <c r="H47" s="129">
        <v>6.59</v>
      </c>
      <c r="I47" s="129">
        <v>0.36</v>
      </c>
      <c r="J47" s="130"/>
      <c r="K47" s="130">
        <v>92</v>
      </c>
      <c r="L47" s="130">
        <v>60</v>
      </c>
      <c r="M47" s="130">
        <v>20</v>
      </c>
      <c r="N47" s="130">
        <v>1</v>
      </c>
      <c r="O47" s="130">
        <v>1.43</v>
      </c>
      <c r="P47" s="130">
        <v>4.29</v>
      </c>
      <c r="Q47" s="130"/>
      <c r="R47" s="92"/>
    </row>
    <row r="48" spans="1:18" ht="36" x14ac:dyDescent="0.2">
      <c r="A48" s="127" t="s">
        <v>2651</v>
      </c>
      <c r="B48" s="125" t="s">
        <v>2635</v>
      </c>
      <c r="C48" s="139" t="s">
        <v>2652</v>
      </c>
      <c r="D48" s="127" t="s">
        <v>72</v>
      </c>
      <c r="E48" s="131">
        <v>3</v>
      </c>
      <c r="F48" s="129" t="s">
        <v>2653</v>
      </c>
      <c r="G48" s="130"/>
      <c r="H48" s="130"/>
      <c r="I48" s="130"/>
      <c r="J48" s="130">
        <v>851</v>
      </c>
      <c r="K48" s="130">
        <v>851</v>
      </c>
      <c r="L48" s="130"/>
      <c r="M48" s="130"/>
      <c r="N48" s="130"/>
      <c r="O48" s="130"/>
      <c r="P48" s="130"/>
      <c r="Q48" s="130"/>
      <c r="R48" s="92"/>
    </row>
    <row r="49" spans="1:18" x14ac:dyDescent="0.2">
      <c r="A49" s="264" t="s">
        <v>2654</v>
      </c>
      <c r="B49" s="218"/>
      <c r="C49" s="218"/>
      <c r="D49" s="218"/>
      <c r="E49" s="218"/>
      <c r="F49" s="218"/>
      <c r="G49" s="218"/>
      <c r="H49" s="218"/>
      <c r="I49" s="218"/>
      <c r="J49" s="218"/>
      <c r="K49" s="218"/>
      <c r="L49" s="218"/>
      <c r="M49" s="218"/>
      <c r="N49" s="218"/>
      <c r="O49" s="218"/>
      <c r="P49" s="218"/>
      <c r="Q49" s="218"/>
      <c r="R49" s="92"/>
    </row>
    <row r="50" spans="1:18" ht="43.5" x14ac:dyDescent="0.2">
      <c r="A50" s="122">
        <v>17</v>
      </c>
      <c r="B50" s="125" t="s">
        <v>2655</v>
      </c>
      <c r="C50" s="139" t="s">
        <v>2656</v>
      </c>
      <c r="D50" s="127" t="s">
        <v>109</v>
      </c>
      <c r="E50" s="128" t="s">
        <v>2657</v>
      </c>
      <c r="F50" s="129">
        <v>6936.16</v>
      </c>
      <c r="G50" s="129">
        <v>1701.55</v>
      </c>
      <c r="H50" s="129">
        <v>2228.2199999999998</v>
      </c>
      <c r="I50" s="129">
        <v>710.91</v>
      </c>
      <c r="J50" s="130"/>
      <c r="K50" s="130">
        <v>1526</v>
      </c>
      <c r="L50" s="130">
        <v>374</v>
      </c>
      <c r="M50" s="130">
        <v>490</v>
      </c>
      <c r="N50" s="130">
        <v>156</v>
      </c>
      <c r="O50" s="130">
        <v>121.8</v>
      </c>
      <c r="P50" s="130">
        <v>26.8</v>
      </c>
      <c r="Q50" s="130"/>
      <c r="R50" s="92"/>
    </row>
    <row r="51" spans="1:18" ht="36" x14ac:dyDescent="0.2">
      <c r="A51" s="122">
        <v>18</v>
      </c>
      <c r="B51" s="125" t="s">
        <v>2658</v>
      </c>
      <c r="C51" s="139" t="s">
        <v>2659</v>
      </c>
      <c r="D51" s="127" t="s">
        <v>72</v>
      </c>
      <c r="E51" s="131">
        <v>12</v>
      </c>
      <c r="F51" s="129" t="s">
        <v>2660</v>
      </c>
      <c r="G51" s="130"/>
      <c r="H51" s="130"/>
      <c r="I51" s="130"/>
      <c r="J51" s="130"/>
      <c r="K51" s="130">
        <v>2749</v>
      </c>
      <c r="L51" s="130"/>
      <c r="M51" s="130"/>
      <c r="N51" s="130"/>
      <c r="O51" s="130"/>
      <c r="P51" s="130"/>
      <c r="Q51" s="130"/>
      <c r="R51" s="92"/>
    </row>
    <row r="52" spans="1:18" ht="36" x14ac:dyDescent="0.2">
      <c r="A52" s="122">
        <v>19</v>
      </c>
      <c r="B52" s="125" t="s">
        <v>2658</v>
      </c>
      <c r="C52" s="139" t="s">
        <v>2661</v>
      </c>
      <c r="D52" s="127" t="s">
        <v>72</v>
      </c>
      <c r="E52" s="131">
        <v>3</v>
      </c>
      <c r="F52" s="129" t="s">
        <v>2662</v>
      </c>
      <c r="G52" s="130"/>
      <c r="H52" s="130"/>
      <c r="I52" s="130"/>
      <c r="J52" s="130"/>
      <c r="K52" s="130">
        <v>4018</v>
      </c>
      <c r="L52" s="130"/>
      <c r="M52" s="130"/>
      <c r="N52" s="130"/>
      <c r="O52" s="130"/>
      <c r="P52" s="130"/>
      <c r="Q52" s="130"/>
      <c r="R52" s="92"/>
    </row>
    <row r="53" spans="1:18" ht="36" x14ac:dyDescent="0.2">
      <c r="A53" s="122">
        <v>20</v>
      </c>
      <c r="B53" s="125" t="s">
        <v>2658</v>
      </c>
      <c r="C53" s="139" t="s">
        <v>2663</v>
      </c>
      <c r="D53" s="127" t="s">
        <v>72</v>
      </c>
      <c r="E53" s="131">
        <v>7</v>
      </c>
      <c r="F53" s="129" t="s">
        <v>2664</v>
      </c>
      <c r="G53" s="130"/>
      <c r="H53" s="130"/>
      <c r="I53" s="130"/>
      <c r="J53" s="130"/>
      <c r="K53" s="130">
        <v>5870</v>
      </c>
      <c r="L53" s="130"/>
      <c r="M53" s="130"/>
      <c r="N53" s="130"/>
      <c r="O53" s="130"/>
      <c r="P53" s="130"/>
      <c r="Q53" s="130"/>
      <c r="R53" s="92"/>
    </row>
    <row r="54" spans="1:18" ht="43.5" x14ac:dyDescent="0.2">
      <c r="A54" s="122">
        <v>21</v>
      </c>
      <c r="B54" s="125" t="s">
        <v>282</v>
      </c>
      <c r="C54" s="139" t="s">
        <v>2665</v>
      </c>
      <c r="D54" s="127" t="s">
        <v>109</v>
      </c>
      <c r="E54" s="128" t="s">
        <v>2666</v>
      </c>
      <c r="F54" s="129">
        <v>8623.43</v>
      </c>
      <c r="G54" s="129">
        <v>2478.98</v>
      </c>
      <c r="H54" s="129">
        <v>3123.25</v>
      </c>
      <c r="I54" s="129">
        <v>963.82</v>
      </c>
      <c r="J54" s="130"/>
      <c r="K54" s="130">
        <v>1294</v>
      </c>
      <c r="L54" s="130">
        <v>372</v>
      </c>
      <c r="M54" s="130">
        <v>468</v>
      </c>
      <c r="N54" s="130">
        <v>145</v>
      </c>
      <c r="O54" s="130">
        <v>177.45</v>
      </c>
      <c r="P54" s="130">
        <v>26.62</v>
      </c>
      <c r="Q54" s="130"/>
      <c r="R54" s="92"/>
    </row>
    <row r="55" spans="1:18" ht="36" x14ac:dyDescent="0.2">
      <c r="A55" s="122">
        <v>22</v>
      </c>
      <c r="B55" s="125" t="s">
        <v>2658</v>
      </c>
      <c r="C55" s="139" t="s">
        <v>2667</v>
      </c>
      <c r="D55" s="127" t="s">
        <v>72</v>
      </c>
      <c r="E55" s="131">
        <v>10</v>
      </c>
      <c r="F55" s="129" t="s">
        <v>2668</v>
      </c>
      <c r="G55" s="130"/>
      <c r="H55" s="130"/>
      <c r="I55" s="130"/>
      <c r="J55" s="130"/>
      <c r="K55" s="130">
        <v>7212</v>
      </c>
      <c r="L55" s="130"/>
      <c r="M55" s="130"/>
      <c r="N55" s="130"/>
      <c r="O55" s="130"/>
      <c r="P55" s="130"/>
      <c r="Q55" s="130"/>
      <c r="R55" s="92"/>
    </row>
    <row r="56" spans="1:18" ht="36" x14ac:dyDescent="0.2">
      <c r="A56" s="122">
        <v>23</v>
      </c>
      <c r="B56" s="125" t="s">
        <v>2658</v>
      </c>
      <c r="C56" s="139" t="s">
        <v>2669</v>
      </c>
      <c r="D56" s="127" t="s">
        <v>72</v>
      </c>
      <c r="E56" s="131">
        <v>5</v>
      </c>
      <c r="F56" s="129" t="s">
        <v>2670</v>
      </c>
      <c r="G56" s="130"/>
      <c r="H56" s="130"/>
      <c r="I56" s="130"/>
      <c r="J56" s="130"/>
      <c r="K56" s="130">
        <v>3921</v>
      </c>
      <c r="L56" s="130"/>
      <c r="M56" s="130"/>
      <c r="N56" s="130"/>
      <c r="O56" s="130"/>
      <c r="P56" s="130"/>
      <c r="Q56" s="130"/>
      <c r="R56" s="92"/>
    </row>
    <row r="57" spans="1:18" ht="43.5" x14ac:dyDescent="0.2">
      <c r="A57" s="122">
        <v>24</v>
      </c>
      <c r="B57" s="125" t="s">
        <v>2671</v>
      </c>
      <c r="C57" s="139" t="s">
        <v>2672</v>
      </c>
      <c r="D57" s="127" t="s">
        <v>109</v>
      </c>
      <c r="E57" s="128" t="s">
        <v>221</v>
      </c>
      <c r="F57" s="129">
        <v>4946.01</v>
      </c>
      <c r="G57" s="129">
        <v>2405.63</v>
      </c>
      <c r="H57" s="129">
        <v>2395.5500000000002</v>
      </c>
      <c r="I57" s="129">
        <v>918.65</v>
      </c>
      <c r="J57" s="130"/>
      <c r="K57" s="130">
        <v>643</v>
      </c>
      <c r="L57" s="130">
        <v>313</v>
      </c>
      <c r="M57" s="130">
        <v>311</v>
      </c>
      <c r="N57" s="130">
        <v>119</v>
      </c>
      <c r="O57" s="130">
        <v>172.2</v>
      </c>
      <c r="P57" s="130">
        <v>22.39</v>
      </c>
      <c r="Q57" s="130"/>
      <c r="R57" s="92"/>
    </row>
    <row r="58" spans="1:18" ht="36" x14ac:dyDescent="0.2">
      <c r="A58" s="122">
        <v>25</v>
      </c>
      <c r="B58" s="125" t="s">
        <v>2658</v>
      </c>
      <c r="C58" s="139" t="s">
        <v>2673</v>
      </c>
      <c r="D58" s="127" t="s">
        <v>72</v>
      </c>
      <c r="E58" s="131">
        <v>13</v>
      </c>
      <c r="F58" s="129" t="s">
        <v>2674</v>
      </c>
      <c r="G58" s="130"/>
      <c r="H58" s="130"/>
      <c r="I58" s="130"/>
      <c r="J58" s="130"/>
      <c r="K58" s="130">
        <v>4575</v>
      </c>
      <c r="L58" s="130"/>
      <c r="M58" s="130"/>
      <c r="N58" s="130"/>
      <c r="O58" s="130"/>
      <c r="P58" s="130"/>
      <c r="Q58" s="130"/>
      <c r="R58" s="92"/>
    </row>
    <row r="59" spans="1:18" ht="43.5" x14ac:dyDescent="0.2">
      <c r="A59" s="122">
        <v>26</v>
      </c>
      <c r="B59" s="125" t="s">
        <v>2655</v>
      </c>
      <c r="C59" s="139" t="s">
        <v>2656</v>
      </c>
      <c r="D59" s="127" t="s">
        <v>109</v>
      </c>
      <c r="E59" s="128" t="s">
        <v>2675</v>
      </c>
      <c r="F59" s="129">
        <v>6936.16</v>
      </c>
      <c r="G59" s="129">
        <v>1701.55</v>
      </c>
      <c r="H59" s="129">
        <v>2228.2199999999998</v>
      </c>
      <c r="I59" s="129">
        <v>710.91</v>
      </c>
      <c r="J59" s="130"/>
      <c r="K59" s="130">
        <v>694</v>
      </c>
      <c r="L59" s="130">
        <v>170</v>
      </c>
      <c r="M59" s="130">
        <v>223</v>
      </c>
      <c r="N59" s="130">
        <v>71</v>
      </c>
      <c r="O59" s="130">
        <v>121.8</v>
      </c>
      <c r="P59" s="130">
        <v>12.18</v>
      </c>
      <c r="Q59" s="130"/>
      <c r="R59" s="92"/>
    </row>
    <row r="60" spans="1:18" ht="48" x14ac:dyDescent="0.2">
      <c r="A60" s="122">
        <v>27</v>
      </c>
      <c r="B60" s="125" t="s">
        <v>2676</v>
      </c>
      <c r="C60" s="139" t="s">
        <v>2677</v>
      </c>
      <c r="D60" s="127" t="s">
        <v>72</v>
      </c>
      <c r="E60" s="131">
        <v>4</v>
      </c>
      <c r="F60" s="129" t="s">
        <v>2678</v>
      </c>
      <c r="G60" s="130"/>
      <c r="H60" s="130"/>
      <c r="I60" s="130"/>
      <c r="J60" s="130"/>
      <c r="K60" s="130">
        <v>2126</v>
      </c>
      <c r="L60" s="130"/>
      <c r="M60" s="130"/>
      <c r="N60" s="130"/>
      <c r="O60" s="130"/>
      <c r="P60" s="130"/>
      <c r="Q60" s="130"/>
      <c r="R60" s="92"/>
    </row>
    <row r="61" spans="1:18" ht="36" x14ac:dyDescent="0.2">
      <c r="A61" s="122">
        <v>28</v>
      </c>
      <c r="B61" s="125" t="s">
        <v>2676</v>
      </c>
      <c r="C61" s="139" t="s">
        <v>2679</v>
      </c>
      <c r="D61" s="127" t="s">
        <v>72</v>
      </c>
      <c r="E61" s="131">
        <v>4</v>
      </c>
      <c r="F61" s="129" t="s">
        <v>2680</v>
      </c>
      <c r="G61" s="130"/>
      <c r="H61" s="130"/>
      <c r="I61" s="130"/>
      <c r="J61" s="130"/>
      <c r="K61" s="130">
        <v>207</v>
      </c>
      <c r="L61" s="130"/>
      <c r="M61" s="130"/>
      <c r="N61" s="130"/>
      <c r="O61" s="130"/>
      <c r="P61" s="130"/>
      <c r="Q61" s="130"/>
      <c r="R61" s="92"/>
    </row>
    <row r="62" spans="1:18" ht="48" x14ac:dyDescent="0.2">
      <c r="A62" s="122">
        <v>29</v>
      </c>
      <c r="B62" s="125" t="s">
        <v>2676</v>
      </c>
      <c r="C62" s="139" t="s">
        <v>2681</v>
      </c>
      <c r="D62" s="127" t="s">
        <v>72</v>
      </c>
      <c r="E62" s="131">
        <v>6</v>
      </c>
      <c r="F62" s="129" t="s">
        <v>2682</v>
      </c>
      <c r="G62" s="130"/>
      <c r="H62" s="130"/>
      <c r="I62" s="130"/>
      <c r="J62" s="130"/>
      <c r="K62" s="130">
        <v>2569</v>
      </c>
      <c r="L62" s="130"/>
      <c r="M62" s="130"/>
      <c r="N62" s="130"/>
      <c r="O62" s="130"/>
      <c r="P62" s="130"/>
      <c r="Q62" s="130"/>
      <c r="R62" s="92"/>
    </row>
    <row r="63" spans="1:18" ht="36" x14ac:dyDescent="0.2">
      <c r="A63" s="122">
        <v>30</v>
      </c>
      <c r="B63" s="125" t="s">
        <v>2676</v>
      </c>
      <c r="C63" s="139" t="s">
        <v>2683</v>
      </c>
      <c r="D63" s="127" t="s">
        <v>72</v>
      </c>
      <c r="E63" s="131">
        <v>6</v>
      </c>
      <c r="F63" s="129" t="s">
        <v>2684</v>
      </c>
      <c r="G63" s="130"/>
      <c r="H63" s="130"/>
      <c r="I63" s="130"/>
      <c r="J63" s="130"/>
      <c r="K63" s="130">
        <v>84</v>
      </c>
      <c r="L63" s="130"/>
      <c r="M63" s="130"/>
      <c r="N63" s="130"/>
      <c r="O63" s="130"/>
      <c r="P63" s="130"/>
      <c r="Q63" s="130"/>
      <c r="R63" s="92"/>
    </row>
    <row r="64" spans="1:18" ht="43.5" x14ac:dyDescent="0.2">
      <c r="A64" s="122">
        <v>31</v>
      </c>
      <c r="B64" s="125" t="s">
        <v>2685</v>
      </c>
      <c r="C64" s="139" t="s">
        <v>2686</v>
      </c>
      <c r="D64" s="127" t="s">
        <v>109</v>
      </c>
      <c r="E64" s="128" t="s">
        <v>123</v>
      </c>
      <c r="F64" s="129">
        <v>5815.91</v>
      </c>
      <c r="G64" s="129">
        <v>1290.83</v>
      </c>
      <c r="H64" s="129">
        <v>1526.51</v>
      </c>
      <c r="I64" s="129">
        <v>520.21</v>
      </c>
      <c r="J64" s="130"/>
      <c r="K64" s="130">
        <v>233</v>
      </c>
      <c r="L64" s="130">
        <v>52</v>
      </c>
      <c r="M64" s="130">
        <v>61</v>
      </c>
      <c r="N64" s="130">
        <v>21</v>
      </c>
      <c r="O64" s="130">
        <v>92.4</v>
      </c>
      <c r="P64" s="130">
        <v>3.7</v>
      </c>
      <c r="Q64" s="130"/>
      <c r="R64" s="92"/>
    </row>
    <row r="65" spans="1:18" ht="36" x14ac:dyDescent="0.2">
      <c r="A65" s="122">
        <v>32</v>
      </c>
      <c r="B65" s="125" t="s">
        <v>2635</v>
      </c>
      <c r="C65" s="139" t="s">
        <v>2687</v>
      </c>
      <c r="D65" s="127" t="s">
        <v>72</v>
      </c>
      <c r="E65" s="131">
        <v>4</v>
      </c>
      <c r="F65" s="129" t="s">
        <v>2688</v>
      </c>
      <c r="G65" s="130"/>
      <c r="H65" s="130"/>
      <c r="I65" s="130"/>
      <c r="J65" s="130"/>
      <c r="K65" s="130">
        <v>291</v>
      </c>
      <c r="L65" s="130"/>
      <c r="M65" s="130"/>
      <c r="N65" s="130"/>
      <c r="O65" s="130"/>
      <c r="P65" s="130"/>
      <c r="Q65" s="130"/>
      <c r="R65" s="92"/>
    </row>
    <row r="66" spans="1:18" ht="36" x14ac:dyDescent="0.2">
      <c r="A66" s="122">
        <v>33</v>
      </c>
      <c r="B66" s="125" t="s">
        <v>2689</v>
      </c>
      <c r="C66" s="139" t="s">
        <v>2690</v>
      </c>
      <c r="D66" s="127" t="s">
        <v>72</v>
      </c>
      <c r="E66" s="131">
        <v>4</v>
      </c>
      <c r="F66" s="129" t="s">
        <v>2691</v>
      </c>
      <c r="G66" s="130"/>
      <c r="H66" s="130"/>
      <c r="I66" s="130"/>
      <c r="J66" s="130"/>
      <c r="K66" s="130">
        <v>77</v>
      </c>
      <c r="L66" s="130"/>
      <c r="M66" s="130"/>
      <c r="N66" s="130"/>
      <c r="O66" s="130"/>
      <c r="P66" s="130"/>
      <c r="Q66" s="130"/>
      <c r="R66" s="92"/>
    </row>
    <row r="67" spans="1:18" ht="36" x14ac:dyDescent="0.2">
      <c r="A67" s="122">
        <v>34</v>
      </c>
      <c r="B67" s="125" t="s">
        <v>2692</v>
      </c>
      <c r="C67" s="139" t="s">
        <v>2693</v>
      </c>
      <c r="D67" s="127" t="s">
        <v>72</v>
      </c>
      <c r="E67" s="131">
        <v>112</v>
      </c>
      <c r="F67" s="129" t="s">
        <v>2694</v>
      </c>
      <c r="G67" s="130"/>
      <c r="H67" s="130"/>
      <c r="I67" s="130"/>
      <c r="J67" s="130"/>
      <c r="K67" s="130">
        <v>8467</v>
      </c>
      <c r="L67" s="130"/>
      <c r="M67" s="130"/>
      <c r="N67" s="130"/>
      <c r="O67" s="130"/>
      <c r="P67" s="130"/>
      <c r="Q67" s="130"/>
      <c r="R67" s="92"/>
    </row>
    <row r="68" spans="1:18" ht="36" x14ac:dyDescent="0.2">
      <c r="A68" s="122">
        <v>35</v>
      </c>
      <c r="B68" s="125" t="s">
        <v>2692</v>
      </c>
      <c r="C68" s="139" t="s">
        <v>2695</v>
      </c>
      <c r="D68" s="127" t="s">
        <v>72</v>
      </c>
      <c r="E68" s="131">
        <v>20</v>
      </c>
      <c r="F68" s="129" t="s">
        <v>2696</v>
      </c>
      <c r="G68" s="130"/>
      <c r="H68" s="130"/>
      <c r="I68" s="130"/>
      <c r="J68" s="130"/>
      <c r="K68" s="130">
        <v>1758</v>
      </c>
      <c r="L68" s="130"/>
      <c r="M68" s="130"/>
      <c r="N68" s="130"/>
      <c r="O68" s="130"/>
      <c r="P68" s="130"/>
      <c r="Q68" s="130"/>
      <c r="R68" s="92"/>
    </row>
    <row r="69" spans="1:18" ht="36" x14ac:dyDescent="0.2">
      <c r="A69" s="122">
        <v>36</v>
      </c>
      <c r="B69" s="125" t="s">
        <v>2697</v>
      </c>
      <c r="C69" s="139" t="s">
        <v>2698</v>
      </c>
      <c r="D69" s="127" t="s">
        <v>72</v>
      </c>
      <c r="E69" s="131">
        <v>34</v>
      </c>
      <c r="F69" s="129" t="s">
        <v>2691</v>
      </c>
      <c r="G69" s="130"/>
      <c r="H69" s="130"/>
      <c r="I69" s="130"/>
      <c r="J69" s="130"/>
      <c r="K69" s="130">
        <v>656</v>
      </c>
      <c r="L69" s="130"/>
      <c r="M69" s="130"/>
      <c r="N69" s="130"/>
      <c r="O69" s="130"/>
      <c r="P69" s="130"/>
      <c r="Q69" s="130"/>
      <c r="R69" s="92"/>
    </row>
    <row r="70" spans="1:18" ht="31.5" x14ac:dyDescent="0.2">
      <c r="A70" s="122">
        <v>37</v>
      </c>
      <c r="B70" s="125" t="s">
        <v>2293</v>
      </c>
      <c r="C70" s="139" t="s">
        <v>2699</v>
      </c>
      <c r="D70" s="127" t="s">
        <v>108</v>
      </c>
      <c r="E70" s="128" t="s">
        <v>2295</v>
      </c>
      <c r="F70" s="129">
        <v>18498.87</v>
      </c>
      <c r="G70" s="129">
        <v>884.95</v>
      </c>
      <c r="H70" s="129">
        <v>643.96</v>
      </c>
      <c r="I70" s="129">
        <v>31.67</v>
      </c>
      <c r="J70" s="130"/>
      <c r="K70" s="130">
        <v>148</v>
      </c>
      <c r="L70" s="130">
        <v>7</v>
      </c>
      <c r="M70" s="130">
        <v>5</v>
      </c>
      <c r="N70" s="130"/>
      <c r="O70" s="130">
        <v>65.31</v>
      </c>
      <c r="P70" s="130">
        <v>0.52</v>
      </c>
      <c r="Q70" s="130"/>
      <c r="R70" s="92"/>
    </row>
    <row r="71" spans="1:18" x14ac:dyDescent="0.2">
      <c r="A71" s="264" t="s">
        <v>2016</v>
      </c>
      <c r="B71" s="218"/>
      <c r="C71" s="218"/>
      <c r="D71" s="218"/>
      <c r="E71" s="218"/>
      <c r="F71" s="218"/>
      <c r="G71" s="218"/>
      <c r="H71" s="218"/>
      <c r="I71" s="218"/>
      <c r="J71" s="218"/>
      <c r="K71" s="218"/>
      <c r="L71" s="218"/>
      <c r="M71" s="218"/>
      <c r="N71" s="218"/>
      <c r="O71" s="218"/>
      <c r="P71" s="218"/>
      <c r="Q71" s="218"/>
      <c r="R71" s="92"/>
    </row>
    <row r="72" spans="1:18" ht="43.5" x14ac:dyDescent="0.2">
      <c r="A72" s="122">
        <v>38</v>
      </c>
      <c r="B72" s="125" t="s">
        <v>2245</v>
      </c>
      <c r="C72" s="139" t="s">
        <v>2700</v>
      </c>
      <c r="D72" s="127" t="s">
        <v>2247</v>
      </c>
      <c r="E72" s="128" t="s">
        <v>2701</v>
      </c>
      <c r="F72" s="129">
        <v>1655.27</v>
      </c>
      <c r="G72" s="129">
        <v>390.95</v>
      </c>
      <c r="H72" s="129">
        <v>96.44</v>
      </c>
      <c r="I72" s="129">
        <v>6.01</v>
      </c>
      <c r="J72" s="130"/>
      <c r="K72" s="130">
        <v>745</v>
      </c>
      <c r="L72" s="130">
        <v>176</v>
      </c>
      <c r="M72" s="130">
        <v>43</v>
      </c>
      <c r="N72" s="130">
        <v>3</v>
      </c>
      <c r="O72" s="130">
        <v>29.504999999999999</v>
      </c>
      <c r="P72" s="130">
        <v>13.28</v>
      </c>
      <c r="Q72" s="130"/>
      <c r="R72" s="92"/>
    </row>
    <row r="73" spans="1:18" ht="48" x14ac:dyDescent="0.2">
      <c r="A73" s="122">
        <v>39</v>
      </c>
      <c r="B73" s="125" t="s">
        <v>2702</v>
      </c>
      <c r="C73" s="139" t="s">
        <v>2703</v>
      </c>
      <c r="D73" s="127" t="s">
        <v>102</v>
      </c>
      <c r="E73" s="131">
        <v>45</v>
      </c>
      <c r="F73" s="129" t="s">
        <v>2704</v>
      </c>
      <c r="G73" s="130"/>
      <c r="H73" s="130"/>
      <c r="I73" s="130"/>
      <c r="J73" s="130"/>
      <c r="K73" s="130">
        <v>95</v>
      </c>
      <c r="L73" s="130"/>
      <c r="M73" s="130"/>
      <c r="N73" s="130"/>
      <c r="O73" s="130"/>
      <c r="P73" s="130"/>
      <c r="Q73" s="130"/>
      <c r="R73" s="92"/>
    </row>
    <row r="74" spans="1:18" ht="48" x14ac:dyDescent="0.2">
      <c r="A74" s="122">
        <v>40</v>
      </c>
      <c r="B74" s="125" t="s">
        <v>2702</v>
      </c>
      <c r="C74" s="139" t="s">
        <v>2705</v>
      </c>
      <c r="D74" s="127" t="s">
        <v>72</v>
      </c>
      <c r="E74" s="131">
        <v>10</v>
      </c>
      <c r="F74" s="129" t="s">
        <v>2706</v>
      </c>
      <c r="G74" s="130"/>
      <c r="H74" s="130"/>
      <c r="I74" s="130"/>
      <c r="J74" s="130"/>
      <c r="K74" s="130">
        <v>8</v>
      </c>
      <c r="L74" s="130"/>
      <c r="M74" s="130"/>
      <c r="N74" s="130"/>
      <c r="O74" s="130"/>
      <c r="P74" s="130"/>
      <c r="Q74" s="130"/>
      <c r="R74" s="92"/>
    </row>
    <row r="75" spans="1:18" ht="55.5" x14ac:dyDescent="0.2">
      <c r="A75" s="122">
        <v>41</v>
      </c>
      <c r="B75" s="125" t="s">
        <v>2253</v>
      </c>
      <c r="C75" s="139" t="s">
        <v>2254</v>
      </c>
      <c r="D75" s="127" t="s">
        <v>107</v>
      </c>
      <c r="E75" s="128" t="s">
        <v>2707</v>
      </c>
      <c r="F75" s="129">
        <v>2113.34</v>
      </c>
      <c r="G75" s="129">
        <v>523.11</v>
      </c>
      <c r="H75" s="129">
        <v>950.56</v>
      </c>
      <c r="I75" s="129">
        <v>216.12</v>
      </c>
      <c r="J75" s="130"/>
      <c r="K75" s="130">
        <v>1014</v>
      </c>
      <c r="L75" s="130">
        <v>251</v>
      </c>
      <c r="M75" s="130">
        <v>456</v>
      </c>
      <c r="N75" s="130">
        <v>104</v>
      </c>
      <c r="O75" s="130">
        <v>39.479999999999997</v>
      </c>
      <c r="P75" s="130">
        <v>18.95</v>
      </c>
      <c r="Q75" s="130"/>
      <c r="R75" s="92"/>
    </row>
    <row r="76" spans="1:18" ht="48" x14ac:dyDescent="0.2">
      <c r="A76" s="122">
        <v>42</v>
      </c>
      <c r="B76" s="125" t="s">
        <v>2708</v>
      </c>
      <c r="C76" s="139" t="s">
        <v>2709</v>
      </c>
      <c r="D76" s="127" t="s">
        <v>102</v>
      </c>
      <c r="E76" s="131">
        <v>24</v>
      </c>
      <c r="F76" s="129" t="s">
        <v>2710</v>
      </c>
      <c r="G76" s="130"/>
      <c r="H76" s="130"/>
      <c r="I76" s="130"/>
      <c r="J76" s="130"/>
      <c r="K76" s="130">
        <v>668</v>
      </c>
      <c r="L76" s="130"/>
      <c r="M76" s="130"/>
      <c r="N76" s="130"/>
      <c r="O76" s="130"/>
      <c r="P76" s="130"/>
      <c r="Q76" s="130"/>
      <c r="R76" s="92"/>
    </row>
    <row r="77" spans="1:18" ht="48" x14ac:dyDescent="0.2">
      <c r="A77" s="122">
        <v>43</v>
      </c>
      <c r="B77" s="125" t="s">
        <v>2708</v>
      </c>
      <c r="C77" s="139" t="s">
        <v>2711</v>
      </c>
      <c r="D77" s="127" t="s">
        <v>102</v>
      </c>
      <c r="E77" s="131">
        <v>24</v>
      </c>
      <c r="F77" s="129" t="s">
        <v>2712</v>
      </c>
      <c r="G77" s="130"/>
      <c r="H77" s="130"/>
      <c r="I77" s="130"/>
      <c r="J77" s="130"/>
      <c r="K77" s="130">
        <v>435</v>
      </c>
      <c r="L77" s="130"/>
      <c r="M77" s="130"/>
      <c r="N77" s="130"/>
      <c r="O77" s="130"/>
      <c r="P77" s="130"/>
      <c r="Q77" s="130"/>
      <c r="R77" s="92"/>
    </row>
    <row r="78" spans="1:18" ht="48" x14ac:dyDescent="0.2">
      <c r="A78" s="122">
        <v>44</v>
      </c>
      <c r="B78" s="125" t="s">
        <v>2708</v>
      </c>
      <c r="C78" s="139" t="s">
        <v>2257</v>
      </c>
      <c r="D78" s="127" t="s">
        <v>102</v>
      </c>
      <c r="E78" s="131">
        <v>24</v>
      </c>
      <c r="F78" s="129" t="s">
        <v>2258</v>
      </c>
      <c r="G78" s="130"/>
      <c r="H78" s="130"/>
      <c r="I78" s="130"/>
      <c r="J78" s="130"/>
      <c r="K78" s="130">
        <v>848</v>
      </c>
      <c r="L78" s="130"/>
      <c r="M78" s="130"/>
      <c r="N78" s="130"/>
      <c r="O78" s="130"/>
      <c r="P78" s="130"/>
      <c r="Q78" s="130"/>
      <c r="R78" s="92"/>
    </row>
    <row r="79" spans="1:18" ht="48" x14ac:dyDescent="0.2">
      <c r="A79" s="122">
        <v>45</v>
      </c>
      <c r="B79" s="125" t="s">
        <v>2702</v>
      </c>
      <c r="C79" s="139" t="s">
        <v>2259</v>
      </c>
      <c r="D79" s="127" t="s">
        <v>102</v>
      </c>
      <c r="E79" s="131">
        <v>24</v>
      </c>
      <c r="F79" s="129" t="s">
        <v>2260</v>
      </c>
      <c r="G79" s="130"/>
      <c r="H79" s="130"/>
      <c r="I79" s="130"/>
      <c r="J79" s="130"/>
      <c r="K79" s="130">
        <v>573</v>
      </c>
      <c r="L79" s="130"/>
      <c r="M79" s="130"/>
      <c r="N79" s="130"/>
      <c r="O79" s="130"/>
      <c r="P79" s="130"/>
      <c r="Q79" s="130"/>
      <c r="R79" s="92"/>
    </row>
    <row r="80" spans="1:18" ht="48" x14ac:dyDescent="0.2">
      <c r="A80" s="122">
        <v>46</v>
      </c>
      <c r="B80" s="125" t="s">
        <v>2702</v>
      </c>
      <c r="C80" s="139" t="s">
        <v>2713</v>
      </c>
      <c r="D80" s="127" t="s">
        <v>72</v>
      </c>
      <c r="E80" s="131">
        <v>2</v>
      </c>
      <c r="F80" s="129" t="s">
        <v>2714</v>
      </c>
      <c r="G80" s="130"/>
      <c r="H80" s="130"/>
      <c r="I80" s="130"/>
      <c r="J80" s="130"/>
      <c r="K80" s="130">
        <v>33</v>
      </c>
      <c r="L80" s="130"/>
      <c r="M80" s="130"/>
      <c r="N80" s="130"/>
      <c r="O80" s="130"/>
      <c r="P80" s="130"/>
      <c r="Q80" s="130"/>
      <c r="R80" s="92"/>
    </row>
    <row r="81" spans="1:18" ht="48" x14ac:dyDescent="0.2">
      <c r="A81" s="122">
        <v>47</v>
      </c>
      <c r="B81" s="125" t="s">
        <v>2708</v>
      </c>
      <c r="C81" s="139" t="s">
        <v>2715</v>
      </c>
      <c r="D81" s="127" t="s">
        <v>72</v>
      </c>
      <c r="E81" s="131">
        <v>3</v>
      </c>
      <c r="F81" s="129" t="s">
        <v>2716</v>
      </c>
      <c r="G81" s="130"/>
      <c r="H81" s="130"/>
      <c r="I81" s="130"/>
      <c r="J81" s="130"/>
      <c r="K81" s="130">
        <v>418</v>
      </c>
      <c r="L81" s="130"/>
      <c r="M81" s="130"/>
      <c r="N81" s="130"/>
      <c r="O81" s="130"/>
      <c r="P81" s="130"/>
      <c r="Q81" s="130"/>
      <c r="R81" s="92"/>
    </row>
    <row r="82" spans="1:18" ht="48" x14ac:dyDescent="0.2">
      <c r="A82" s="122">
        <v>48</v>
      </c>
      <c r="B82" s="125" t="s">
        <v>2702</v>
      </c>
      <c r="C82" s="139" t="s">
        <v>2717</v>
      </c>
      <c r="D82" s="127" t="s">
        <v>72</v>
      </c>
      <c r="E82" s="131">
        <v>3</v>
      </c>
      <c r="F82" s="129" t="s">
        <v>2718</v>
      </c>
      <c r="G82" s="130"/>
      <c r="H82" s="130"/>
      <c r="I82" s="130"/>
      <c r="J82" s="130"/>
      <c r="K82" s="130">
        <v>241</v>
      </c>
      <c r="L82" s="130"/>
      <c r="M82" s="130"/>
      <c r="N82" s="130"/>
      <c r="O82" s="130"/>
      <c r="P82" s="130"/>
      <c r="Q82" s="130"/>
      <c r="R82" s="92"/>
    </row>
    <row r="83" spans="1:18" ht="48" x14ac:dyDescent="0.2">
      <c r="A83" s="122">
        <v>49</v>
      </c>
      <c r="B83" s="125" t="s">
        <v>2702</v>
      </c>
      <c r="C83" s="139" t="s">
        <v>2719</v>
      </c>
      <c r="D83" s="127" t="s">
        <v>72</v>
      </c>
      <c r="E83" s="131">
        <v>5</v>
      </c>
      <c r="F83" s="129" t="s">
        <v>2720</v>
      </c>
      <c r="G83" s="130"/>
      <c r="H83" s="130"/>
      <c r="I83" s="130"/>
      <c r="J83" s="130"/>
      <c r="K83" s="130">
        <v>537</v>
      </c>
      <c r="L83" s="130"/>
      <c r="M83" s="130"/>
      <c r="N83" s="130"/>
      <c r="O83" s="130"/>
      <c r="P83" s="130"/>
      <c r="Q83" s="130"/>
      <c r="R83" s="92"/>
    </row>
    <row r="84" spans="1:18" ht="48" x14ac:dyDescent="0.2">
      <c r="A84" s="122">
        <v>50</v>
      </c>
      <c r="B84" s="125" t="s">
        <v>2702</v>
      </c>
      <c r="C84" s="139" t="s">
        <v>2721</v>
      </c>
      <c r="D84" s="127" t="s">
        <v>72</v>
      </c>
      <c r="E84" s="131">
        <v>2</v>
      </c>
      <c r="F84" s="129" t="s">
        <v>2722</v>
      </c>
      <c r="G84" s="130"/>
      <c r="H84" s="130"/>
      <c r="I84" s="130"/>
      <c r="J84" s="130"/>
      <c r="K84" s="130">
        <v>36</v>
      </c>
      <c r="L84" s="130"/>
      <c r="M84" s="130"/>
      <c r="N84" s="130"/>
      <c r="O84" s="130"/>
      <c r="P84" s="130"/>
      <c r="Q84" s="130"/>
      <c r="R84" s="92"/>
    </row>
    <row r="85" spans="1:18" ht="48" x14ac:dyDescent="0.2">
      <c r="A85" s="122">
        <v>51</v>
      </c>
      <c r="B85" s="125" t="s">
        <v>2708</v>
      </c>
      <c r="C85" s="139" t="s">
        <v>2723</v>
      </c>
      <c r="D85" s="127" t="s">
        <v>72</v>
      </c>
      <c r="E85" s="131">
        <v>3</v>
      </c>
      <c r="F85" s="129" t="s">
        <v>2264</v>
      </c>
      <c r="G85" s="130"/>
      <c r="H85" s="130"/>
      <c r="I85" s="130"/>
      <c r="J85" s="130"/>
      <c r="K85" s="130">
        <v>454</v>
      </c>
      <c r="L85" s="130"/>
      <c r="M85" s="130"/>
      <c r="N85" s="130"/>
      <c r="O85" s="130"/>
      <c r="P85" s="130"/>
      <c r="Q85" s="130"/>
      <c r="R85" s="92"/>
    </row>
    <row r="86" spans="1:18" ht="48" x14ac:dyDescent="0.2">
      <c r="A86" s="122">
        <v>52</v>
      </c>
      <c r="B86" s="125" t="s">
        <v>2702</v>
      </c>
      <c r="C86" s="139" t="s">
        <v>2261</v>
      </c>
      <c r="D86" s="127" t="s">
        <v>72</v>
      </c>
      <c r="E86" s="131">
        <v>3</v>
      </c>
      <c r="F86" s="129" t="s">
        <v>2262</v>
      </c>
      <c r="G86" s="130"/>
      <c r="H86" s="130"/>
      <c r="I86" s="130"/>
      <c r="J86" s="130"/>
      <c r="K86" s="130">
        <v>280</v>
      </c>
      <c r="L86" s="130"/>
      <c r="M86" s="130"/>
      <c r="N86" s="130"/>
      <c r="O86" s="130"/>
      <c r="P86" s="130"/>
      <c r="Q86" s="130"/>
      <c r="R86" s="92"/>
    </row>
    <row r="87" spans="1:18" ht="48" x14ac:dyDescent="0.2">
      <c r="A87" s="122">
        <v>53</v>
      </c>
      <c r="B87" s="125" t="s">
        <v>2702</v>
      </c>
      <c r="C87" s="139" t="s">
        <v>2265</v>
      </c>
      <c r="D87" s="127" t="s">
        <v>72</v>
      </c>
      <c r="E87" s="131">
        <v>5</v>
      </c>
      <c r="F87" s="129" t="s">
        <v>2266</v>
      </c>
      <c r="G87" s="130"/>
      <c r="H87" s="130"/>
      <c r="I87" s="130"/>
      <c r="J87" s="130"/>
      <c r="K87" s="130">
        <v>547</v>
      </c>
      <c r="L87" s="130"/>
      <c r="M87" s="130"/>
      <c r="N87" s="130"/>
      <c r="O87" s="130"/>
      <c r="P87" s="130"/>
      <c r="Q87" s="130"/>
      <c r="R87" s="92"/>
    </row>
    <row r="88" spans="1:18" ht="48" x14ac:dyDescent="0.2">
      <c r="A88" s="122">
        <v>54</v>
      </c>
      <c r="B88" s="125" t="s">
        <v>2702</v>
      </c>
      <c r="C88" s="139" t="s">
        <v>2724</v>
      </c>
      <c r="D88" s="127" t="s">
        <v>72</v>
      </c>
      <c r="E88" s="131">
        <v>3</v>
      </c>
      <c r="F88" s="129" t="s">
        <v>2725</v>
      </c>
      <c r="G88" s="130"/>
      <c r="H88" s="130"/>
      <c r="I88" s="130"/>
      <c r="J88" s="130"/>
      <c r="K88" s="130">
        <v>201</v>
      </c>
      <c r="L88" s="130"/>
      <c r="M88" s="130"/>
      <c r="N88" s="130"/>
      <c r="O88" s="130"/>
      <c r="P88" s="130"/>
      <c r="Q88" s="130"/>
      <c r="R88" s="92"/>
    </row>
    <row r="89" spans="1:18" ht="48" x14ac:dyDescent="0.2">
      <c r="A89" s="122">
        <v>55</v>
      </c>
      <c r="B89" s="125" t="s">
        <v>2708</v>
      </c>
      <c r="C89" s="139" t="s">
        <v>2726</v>
      </c>
      <c r="D89" s="127" t="s">
        <v>72</v>
      </c>
      <c r="E89" s="131">
        <v>3</v>
      </c>
      <c r="F89" s="129" t="s">
        <v>2727</v>
      </c>
      <c r="G89" s="130"/>
      <c r="H89" s="130"/>
      <c r="I89" s="130"/>
      <c r="J89" s="130"/>
      <c r="K89" s="130">
        <v>135</v>
      </c>
      <c r="L89" s="130"/>
      <c r="M89" s="130"/>
      <c r="N89" s="130"/>
      <c r="O89" s="130"/>
      <c r="P89" s="130"/>
      <c r="Q89" s="130"/>
      <c r="R89" s="92"/>
    </row>
    <row r="90" spans="1:18" ht="48" x14ac:dyDescent="0.2">
      <c r="A90" s="122">
        <v>56</v>
      </c>
      <c r="B90" s="125" t="s">
        <v>2702</v>
      </c>
      <c r="C90" s="139" t="s">
        <v>2267</v>
      </c>
      <c r="D90" s="127" t="s">
        <v>72</v>
      </c>
      <c r="E90" s="131">
        <v>3</v>
      </c>
      <c r="F90" s="129" t="s">
        <v>2268</v>
      </c>
      <c r="G90" s="130"/>
      <c r="H90" s="130"/>
      <c r="I90" s="130"/>
      <c r="J90" s="130"/>
      <c r="K90" s="130">
        <v>232</v>
      </c>
      <c r="L90" s="130"/>
      <c r="M90" s="130"/>
      <c r="N90" s="130"/>
      <c r="O90" s="130"/>
      <c r="P90" s="130"/>
      <c r="Q90" s="130"/>
      <c r="R90" s="92"/>
    </row>
    <row r="91" spans="1:18" ht="48" x14ac:dyDescent="0.2">
      <c r="A91" s="122">
        <v>57</v>
      </c>
      <c r="B91" s="125" t="s">
        <v>2702</v>
      </c>
      <c r="C91" s="139" t="s">
        <v>2269</v>
      </c>
      <c r="D91" s="127" t="s">
        <v>72</v>
      </c>
      <c r="E91" s="131">
        <v>3</v>
      </c>
      <c r="F91" s="129" t="s">
        <v>2270</v>
      </c>
      <c r="G91" s="130"/>
      <c r="H91" s="130"/>
      <c r="I91" s="130"/>
      <c r="J91" s="130"/>
      <c r="K91" s="130">
        <v>179</v>
      </c>
      <c r="L91" s="130"/>
      <c r="M91" s="130"/>
      <c r="N91" s="130"/>
      <c r="O91" s="130"/>
      <c r="P91" s="130"/>
      <c r="Q91" s="130"/>
      <c r="R91" s="92"/>
    </row>
    <row r="92" spans="1:18" ht="48" x14ac:dyDescent="0.2">
      <c r="A92" s="122">
        <v>58</v>
      </c>
      <c r="B92" s="125" t="s">
        <v>2702</v>
      </c>
      <c r="C92" s="139" t="s">
        <v>2271</v>
      </c>
      <c r="D92" s="127" t="s">
        <v>72</v>
      </c>
      <c r="E92" s="131">
        <v>5</v>
      </c>
      <c r="F92" s="129" t="s">
        <v>2272</v>
      </c>
      <c r="G92" s="130"/>
      <c r="H92" s="130"/>
      <c r="I92" s="130"/>
      <c r="J92" s="130"/>
      <c r="K92" s="130">
        <v>282</v>
      </c>
      <c r="L92" s="130"/>
      <c r="M92" s="130"/>
      <c r="N92" s="130"/>
      <c r="O92" s="130"/>
      <c r="P92" s="130"/>
      <c r="Q92" s="130"/>
      <c r="R92" s="92"/>
    </row>
    <row r="93" spans="1:18" ht="48" x14ac:dyDescent="0.2">
      <c r="A93" s="122">
        <v>59</v>
      </c>
      <c r="B93" s="125" t="s">
        <v>2702</v>
      </c>
      <c r="C93" s="139" t="s">
        <v>2728</v>
      </c>
      <c r="D93" s="127" t="s">
        <v>72</v>
      </c>
      <c r="E93" s="131">
        <v>34</v>
      </c>
      <c r="F93" s="129" t="s">
        <v>2274</v>
      </c>
      <c r="G93" s="130"/>
      <c r="H93" s="130"/>
      <c r="I93" s="130"/>
      <c r="J93" s="130"/>
      <c r="K93" s="130">
        <v>1589</v>
      </c>
      <c r="L93" s="130"/>
      <c r="M93" s="130"/>
      <c r="N93" s="130"/>
      <c r="O93" s="130"/>
      <c r="P93" s="130"/>
      <c r="Q93" s="130"/>
      <c r="R93" s="92"/>
    </row>
    <row r="94" spans="1:18" ht="48" x14ac:dyDescent="0.2">
      <c r="A94" s="122">
        <v>60</v>
      </c>
      <c r="B94" s="125" t="s">
        <v>2702</v>
      </c>
      <c r="C94" s="139" t="s">
        <v>2275</v>
      </c>
      <c r="D94" s="127" t="s">
        <v>72</v>
      </c>
      <c r="E94" s="131">
        <v>100</v>
      </c>
      <c r="F94" s="129" t="s">
        <v>2276</v>
      </c>
      <c r="G94" s="130"/>
      <c r="H94" s="130"/>
      <c r="I94" s="130"/>
      <c r="J94" s="130"/>
      <c r="K94" s="130">
        <v>693</v>
      </c>
      <c r="L94" s="130"/>
      <c r="M94" s="130"/>
      <c r="N94" s="130"/>
      <c r="O94" s="130"/>
      <c r="P94" s="130"/>
      <c r="Q94" s="130"/>
      <c r="R94" s="92"/>
    </row>
    <row r="95" spans="1:18" ht="48" x14ac:dyDescent="0.2">
      <c r="A95" s="122">
        <v>61</v>
      </c>
      <c r="B95" s="125" t="s">
        <v>2702</v>
      </c>
      <c r="C95" s="139" t="s">
        <v>2277</v>
      </c>
      <c r="D95" s="127" t="s">
        <v>72</v>
      </c>
      <c r="E95" s="131">
        <v>100</v>
      </c>
      <c r="F95" s="129" t="s">
        <v>2036</v>
      </c>
      <c r="G95" s="130"/>
      <c r="H95" s="130"/>
      <c r="I95" s="130"/>
      <c r="J95" s="130"/>
      <c r="K95" s="130">
        <v>841</v>
      </c>
      <c r="L95" s="130"/>
      <c r="M95" s="130"/>
      <c r="N95" s="130"/>
      <c r="O95" s="130"/>
      <c r="P95" s="130"/>
      <c r="Q95" s="130"/>
      <c r="R95" s="92"/>
    </row>
    <row r="96" spans="1:18" ht="48" x14ac:dyDescent="0.2">
      <c r="A96" s="122">
        <v>62</v>
      </c>
      <c r="B96" s="125" t="s">
        <v>2702</v>
      </c>
      <c r="C96" s="139" t="s">
        <v>2729</v>
      </c>
      <c r="D96" s="127" t="s">
        <v>72</v>
      </c>
      <c r="E96" s="131">
        <v>4</v>
      </c>
      <c r="F96" s="129" t="s">
        <v>2730</v>
      </c>
      <c r="G96" s="130"/>
      <c r="H96" s="130"/>
      <c r="I96" s="130"/>
      <c r="J96" s="130"/>
      <c r="K96" s="130">
        <v>16</v>
      </c>
      <c r="L96" s="130"/>
      <c r="M96" s="130"/>
      <c r="N96" s="130"/>
      <c r="O96" s="130"/>
      <c r="P96" s="130"/>
      <c r="Q96" s="130"/>
      <c r="R96" s="92"/>
    </row>
    <row r="97" spans="1:18" ht="48" x14ac:dyDescent="0.2">
      <c r="A97" s="122">
        <v>63</v>
      </c>
      <c r="B97" s="125" t="s">
        <v>2702</v>
      </c>
      <c r="C97" s="139" t="s">
        <v>2731</v>
      </c>
      <c r="D97" s="127" t="s">
        <v>72</v>
      </c>
      <c r="E97" s="131">
        <v>446</v>
      </c>
      <c r="F97" s="129" t="s">
        <v>2044</v>
      </c>
      <c r="G97" s="130"/>
      <c r="H97" s="130"/>
      <c r="I97" s="130"/>
      <c r="J97" s="130"/>
      <c r="K97" s="130">
        <v>169</v>
      </c>
      <c r="L97" s="130"/>
      <c r="M97" s="130"/>
      <c r="N97" s="130"/>
      <c r="O97" s="130"/>
      <c r="P97" s="130"/>
      <c r="Q97" s="130"/>
      <c r="R97" s="92"/>
    </row>
    <row r="98" spans="1:18" ht="48" x14ac:dyDescent="0.2">
      <c r="A98" s="122">
        <v>64</v>
      </c>
      <c r="B98" s="125" t="s">
        <v>2702</v>
      </c>
      <c r="C98" s="139" t="s">
        <v>2278</v>
      </c>
      <c r="D98" s="127" t="s">
        <v>72</v>
      </c>
      <c r="E98" s="131">
        <v>446</v>
      </c>
      <c r="F98" s="129" t="s">
        <v>2279</v>
      </c>
      <c r="G98" s="130"/>
      <c r="H98" s="130"/>
      <c r="I98" s="130"/>
      <c r="J98" s="130"/>
      <c r="K98" s="130">
        <v>178</v>
      </c>
      <c r="L98" s="130"/>
      <c r="M98" s="130"/>
      <c r="N98" s="130"/>
      <c r="O98" s="130"/>
      <c r="P98" s="130"/>
      <c r="Q98" s="130"/>
      <c r="R98" s="92"/>
    </row>
    <row r="99" spans="1:18" ht="48" x14ac:dyDescent="0.2">
      <c r="A99" s="122">
        <v>65</v>
      </c>
      <c r="B99" s="125" t="s">
        <v>2708</v>
      </c>
      <c r="C99" s="139" t="s">
        <v>2732</v>
      </c>
      <c r="D99" s="127" t="s">
        <v>72</v>
      </c>
      <c r="E99" s="131">
        <v>122</v>
      </c>
      <c r="F99" s="129" t="s">
        <v>2281</v>
      </c>
      <c r="G99" s="130"/>
      <c r="H99" s="130"/>
      <c r="I99" s="130"/>
      <c r="J99" s="130"/>
      <c r="K99" s="130">
        <v>72</v>
      </c>
      <c r="L99" s="130"/>
      <c r="M99" s="130"/>
      <c r="N99" s="130"/>
      <c r="O99" s="130"/>
      <c r="P99" s="130"/>
      <c r="Q99" s="130"/>
      <c r="R99" s="92"/>
    </row>
    <row r="100" spans="1:18" ht="48" x14ac:dyDescent="0.2">
      <c r="A100" s="122">
        <v>66</v>
      </c>
      <c r="B100" s="125" t="s">
        <v>2702</v>
      </c>
      <c r="C100" s="139" t="s">
        <v>2282</v>
      </c>
      <c r="D100" s="127" t="s">
        <v>72</v>
      </c>
      <c r="E100" s="131">
        <v>68</v>
      </c>
      <c r="F100" s="129" t="s">
        <v>2283</v>
      </c>
      <c r="G100" s="130"/>
      <c r="H100" s="130"/>
      <c r="I100" s="130"/>
      <c r="J100" s="130"/>
      <c r="K100" s="130">
        <v>499</v>
      </c>
      <c r="L100" s="130"/>
      <c r="M100" s="130"/>
      <c r="N100" s="130"/>
      <c r="O100" s="130"/>
      <c r="P100" s="130"/>
      <c r="Q100" s="130"/>
      <c r="R100" s="92"/>
    </row>
    <row r="101" spans="1:18" ht="55.5" x14ac:dyDescent="0.2">
      <c r="A101" s="122">
        <v>67</v>
      </c>
      <c r="B101" s="125" t="s">
        <v>2284</v>
      </c>
      <c r="C101" s="139" t="s">
        <v>2285</v>
      </c>
      <c r="D101" s="127" t="s">
        <v>107</v>
      </c>
      <c r="E101" s="128" t="s">
        <v>2733</v>
      </c>
      <c r="F101" s="129">
        <v>1141.75</v>
      </c>
      <c r="G101" s="129">
        <v>212.87</v>
      </c>
      <c r="H101" s="129">
        <v>704.04</v>
      </c>
      <c r="I101" s="129">
        <v>87.33</v>
      </c>
      <c r="J101" s="130"/>
      <c r="K101" s="130">
        <v>548</v>
      </c>
      <c r="L101" s="130">
        <v>102</v>
      </c>
      <c r="M101" s="130">
        <v>338</v>
      </c>
      <c r="N101" s="130">
        <v>42</v>
      </c>
      <c r="O101" s="130">
        <v>16.065000000000001</v>
      </c>
      <c r="P101" s="130">
        <v>7.71</v>
      </c>
      <c r="Q101" s="130"/>
      <c r="R101" s="92"/>
    </row>
    <row r="102" spans="1:18" ht="48" x14ac:dyDescent="0.2">
      <c r="A102" s="122">
        <v>68</v>
      </c>
      <c r="B102" s="125" t="s">
        <v>2702</v>
      </c>
      <c r="C102" s="139" t="s">
        <v>2291</v>
      </c>
      <c r="D102" s="127" t="s">
        <v>72</v>
      </c>
      <c r="E102" s="131">
        <v>50</v>
      </c>
      <c r="F102" s="129" t="s">
        <v>2292</v>
      </c>
      <c r="G102" s="130"/>
      <c r="H102" s="130"/>
      <c r="I102" s="130"/>
      <c r="J102" s="130"/>
      <c r="K102" s="130">
        <v>382</v>
      </c>
      <c r="L102" s="130"/>
      <c r="M102" s="130"/>
      <c r="N102" s="130"/>
      <c r="O102" s="130"/>
      <c r="P102" s="130"/>
      <c r="Q102" s="130"/>
      <c r="R102" s="92"/>
    </row>
    <row r="103" spans="1:18" ht="48" x14ac:dyDescent="0.2">
      <c r="A103" s="122">
        <v>69</v>
      </c>
      <c r="B103" s="125" t="s">
        <v>2702</v>
      </c>
      <c r="C103" s="139" t="s">
        <v>2734</v>
      </c>
      <c r="D103" s="127" t="s">
        <v>72</v>
      </c>
      <c r="E103" s="131">
        <v>1</v>
      </c>
      <c r="F103" s="129" t="s">
        <v>2735</v>
      </c>
      <c r="G103" s="130"/>
      <c r="H103" s="130"/>
      <c r="I103" s="130"/>
      <c r="J103" s="130"/>
      <c r="K103" s="130">
        <v>40</v>
      </c>
      <c r="L103" s="130"/>
      <c r="M103" s="130"/>
      <c r="N103" s="130"/>
      <c r="O103" s="130"/>
      <c r="P103" s="130"/>
      <c r="Q103" s="130"/>
      <c r="R103" s="92"/>
    </row>
    <row r="104" spans="1:18" ht="48" x14ac:dyDescent="0.2">
      <c r="A104" s="122">
        <v>70</v>
      </c>
      <c r="B104" s="125" t="s">
        <v>2702</v>
      </c>
      <c r="C104" s="139" t="s">
        <v>2289</v>
      </c>
      <c r="D104" s="127" t="s">
        <v>72</v>
      </c>
      <c r="E104" s="131">
        <v>100</v>
      </c>
      <c r="F104" s="129" t="s">
        <v>2290</v>
      </c>
      <c r="G104" s="130"/>
      <c r="H104" s="130"/>
      <c r="I104" s="130"/>
      <c r="J104" s="130"/>
      <c r="K104" s="130">
        <v>989</v>
      </c>
      <c r="L104" s="130"/>
      <c r="M104" s="130"/>
      <c r="N104" s="130"/>
      <c r="O104" s="130"/>
      <c r="P104" s="130"/>
      <c r="Q104" s="130"/>
      <c r="R104" s="92"/>
    </row>
    <row r="105" spans="1:18" ht="48" x14ac:dyDescent="0.2">
      <c r="A105" s="122">
        <v>71</v>
      </c>
      <c r="B105" s="125" t="s">
        <v>2702</v>
      </c>
      <c r="C105" s="139" t="s">
        <v>2287</v>
      </c>
      <c r="D105" s="127" t="s">
        <v>72</v>
      </c>
      <c r="E105" s="131">
        <v>50</v>
      </c>
      <c r="F105" s="129" t="s">
        <v>2288</v>
      </c>
      <c r="G105" s="130"/>
      <c r="H105" s="130"/>
      <c r="I105" s="130"/>
      <c r="J105" s="130"/>
      <c r="K105" s="130">
        <v>385</v>
      </c>
      <c r="L105" s="130"/>
      <c r="M105" s="130"/>
      <c r="N105" s="130"/>
      <c r="O105" s="130"/>
      <c r="P105" s="130"/>
      <c r="Q105" s="130"/>
      <c r="R105" s="92"/>
    </row>
    <row r="106" spans="1:18" ht="31.5" x14ac:dyDescent="0.2">
      <c r="A106" s="122">
        <v>72</v>
      </c>
      <c r="B106" s="125" t="s">
        <v>2296</v>
      </c>
      <c r="C106" s="139" t="s">
        <v>2297</v>
      </c>
      <c r="D106" s="127" t="s">
        <v>2298</v>
      </c>
      <c r="E106" s="128" t="s">
        <v>2736</v>
      </c>
      <c r="F106" s="129">
        <v>1064.57</v>
      </c>
      <c r="G106" s="129">
        <v>242.86</v>
      </c>
      <c r="H106" s="129">
        <v>821.71</v>
      </c>
      <c r="I106" s="129">
        <v>76.099999999999994</v>
      </c>
      <c r="J106" s="130"/>
      <c r="K106" s="130">
        <v>6355</v>
      </c>
      <c r="L106" s="130">
        <v>1450</v>
      </c>
      <c r="M106" s="130">
        <v>4905</v>
      </c>
      <c r="N106" s="130">
        <v>454</v>
      </c>
      <c r="O106" s="130">
        <v>18.768000000000001</v>
      </c>
      <c r="P106" s="130">
        <v>112.05</v>
      </c>
      <c r="Q106" s="130"/>
      <c r="R106" s="92"/>
    </row>
    <row r="107" spans="1:18" ht="31.5" x14ac:dyDescent="0.2">
      <c r="A107" s="122">
        <v>73</v>
      </c>
      <c r="B107" s="125" t="s">
        <v>2300</v>
      </c>
      <c r="C107" s="139" t="s">
        <v>2301</v>
      </c>
      <c r="D107" s="127" t="s">
        <v>107</v>
      </c>
      <c r="E107" s="128" t="s">
        <v>2737</v>
      </c>
      <c r="F107" s="129">
        <v>4019.48</v>
      </c>
      <c r="G107" s="129">
        <v>514.76</v>
      </c>
      <c r="H107" s="129">
        <v>186.32</v>
      </c>
      <c r="I107" s="129">
        <v>81.900000000000006</v>
      </c>
      <c r="J107" s="130"/>
      <c r="K107" s="130">
        <v>23996</v>
      </c>
      <c r="L107" s="130">
        <v>3073</v>
      </c>
      <c r="M107" s="130">
        <v>1112</v>
      </c>
      <c r="N107" s="130">
        <v>489</v>
      </c>
      <c r="O107" s="130">
        <v>38.85</v>
      </c>
      <c r="P107" s="130">
        <v>231.93</v>
      </c>
      <c r="Q107" s="130"/>
      <c r="R107" s="92"/>
    </row>
    <row r="108" spans="1:18" ht="24" x14ac:dyDescent="0.2">
      <c r="A108" s="122">
        <v>74</v>
      </c>
      <c r="B108" s="125" t="s">
        <v>2738</v>
      </c>
      <c r="C108" s="139" t="s">
        <v>2739</v>
      </c>
      <c r="D108" s="127" t="s">
        <v>2304</v>
      </c>
      <c r="E108" s="128" t="s">
        <v>2740</v>
      </c>
      <c r="F108" s="129">
        <v>2622.07</v>
      </c>
      <c r="G108" s="129">
        <v>861.61</v>
      </c>
      <c r="H108" s="129">
        <v>47.39</v>
      </c>
      <c r="I108" s="130"/>
      <c r="J108" s="130"/>
      <c r="K108" s="130">
        <v>3131</v>
      </c>
      <c r="L108" s="130">
        <v>1029</v>
      </c>
      <c r="M108" s="130">
        <v>57</v>
      </c>
      <c r="N108" s="130"/>
      <c r="O108" s="130">
        <v>75.58</v>
      </c>
      <c r="P108" s="130">
        <v>90.24</v>
      </c>
      <c r="Q108" s="130"/>
      <c r="R108" s="92"/>
    </row>
    <row r="109" spans="1:18" ht="36" x14ac:dyDescent="0.2">
      <c r="A109" s="122">
        <v>75</v>
      </c>
      <c r="B109" s="125" t="s">
        <v>2741</v>
      </c>
      <c r="C109" s="139" t="s">
        <v>2742</v>
      </c>
      <c r="D109" s="127" t="s">
        <v>2076</v>
      </c>
      <c r="E109" s="128" t="s">
        <v>2317</v>
      </c>
      <c r="F109" s="129" t="s">
        <v>2743</v>
      </c>
      <c r="G109" s="130"/>
      <c r="H109" s="130"/>
      <c r="I109" s="130"/>
      <c r="J109" s="130"/>
      <c r="K109" s="130">
        <v>272</v>
      </c>
      <c r="L109" s="130"/>
      <c r="M109" s="130"/>
      <c r="N109" s="130"/>
      <c r="O109" s="130"/>
      <c r="P109" s="130"/>
      <c r="Q109" s="130"/>
      <c r="R109" s="92"/>
    </row>
    <row r="110" spans="1:18" ht="36" x14ac:dyDescent="0.2">
      <c r="A110" s="122">
        <v>76</v>
      </c>
      <c r="B110" s="125" t="s">
        <v>2744</v>
      </c>
      <c r="C110" s="139" t="s">
        <v>2307</v>
      </c>
      <c r="D110" s="127" t="s">
        <v>2076</v>
      </c>
      <c r="E110" s="128" t="s">
        <v>2745</v>
      </c>
      <c r="F110" s="129" t="s">
        <v>2309</v>
      </c>
      <c r="G110" s="130"/>
      <c r="H110" s="130"/>
      <c r="I110" s="130"/>
      <c r="J110" s="130"/>
      <c r="K110" s="130">
        <v>1491</v>
      </c>
      <c r="L110" s="130"/>
      <c r="M110" s="130"/>
      <c r="N110" s="130"/>
      <c r="O110" s="130"/>
      <c r="P110" s="130"/>
      <c r="Q110" s="130"/>
      <c r="R110" s="92"/>
    </row>
    <row r="111" spans="1:18" ht="36" x14ac:dyDescent="0.2">
      <c r="A111" s="122">
        <v>77</v>
      </c>
      <c r="B111" s="125" t="s">
        <v>2746</v>
      </c>
      <c r="C111" s="139" t="s">
        <v>2310</v>
      </c>
      <c r="D111" s="127" t="s">
        <v>2076</v>
      </c>
      <c r="E111" s="128" t="s">
        <v>2747</v>
      </c>
      <c r="F111" s="129" t="s">
        <v>2312</v>
      </c>
      <c r="G111" s="130"/>
      <c r="H111" s="130"/>
      <c r="I111" s="130"/>
      <c r="J111" s="130"/>
      <c r="K111" s="130">
        <v>1139</v>
      </c>
      <c r="L111" s="130"/>
      <c r="M111" s="130"/>
      <c r="N111" s="130"/>
      <c r="O111" s="130"/>
      <c r="P111" s="130"/>
      <c r="Q111" s="130"/>
      <c r="R111" s="92"/>
    </row>
    <row r="112" spans="1:18" ht="36" x14ac:dyDescent="0.2">
      <c r="A112" s="122">
        <v>78</v>
      </c>
      <c r="B112" s="125" t="s">
        <v>2748</v>
      </c>
      <c r="C112" s="139" t="s">
        <v>2749</v>
      </c>
      <c r="D112" s="127" t="s">
        <v>2076</v>
      </c>
      <c r="E112" s="128" t="s">
        <v>2320</v>
      </c>
      <c r="F112" s="129" t="s">
        <v>2750</v>
      </c>
      <c r="G112" s="130"/>
      <c r="H112" s="130"/>
      <c r="I112" s="130"/>
      <c r="J112" s="130"/>
      <c r="K112" s="130">
        <v>360</v>
      </c>
      <c r="L112" s="130"/>
      <c r="M112" s="130"/>
      <c r="N112" s="130"/>
      <c r="O112" s="130"/>
      <c r="P112" s="130"/>
      <c r="Q112" s="130"/>
      <c r="R112" s="92"/>
    </row>
    <row r="113" spans="1:18" ht="48" x14ac:dyDescent="0.2">
      <c r="A113" s="122">
        <v>79</v>
      </c>
      <c r="B113" s="125" t="s">
        <v>2339</v>
      </c>
      <c r="C113" s="139" t="s">
        <v>2340</v>
      </c>
      <c r="D113" s="127" t="s">
        <v>2076</v>
      </c>
      <c r="E113" s="128" t="s">
        <v>2394</v>
      </c>
      <c r="F113" s="129" t="s">
        <v>2342</v>
      </c>
      <c r="G113" s="130"/>
      <c r="H113" s="130"/>
      <c r="I113" s="130"/>
      <c r="J113" s="130"/>
      <c r="K113" s="130">
        <v>1754</v>
      </c>
      <c r="L113" s="130"/>
      <c r="M113" s="130"/>
      <c r="N113" s="130"/>
      <c r="O113" s="130"/>
      <c r="P113" s="130"/>
      <c r="Q113" s="130"/>
      <c r="R113" s="92"/>
    </row>
    <row r="114" spans="1:18" x14ac:dyDescent="0.2">
      <c r="A114" s="264" t="s">
        <v>2751</v>
      </c>
      <c r="B114" s="218"/>
      <c r="C114" s="218"/>
      <c r="D114" s="218"/>
      <c r="E114" s="218"/>
      <c r="F114" s="218"/>
      <c r="G114" s="218"/>
      <c r="H114" s="218"/>
      <c r="I114" s="218"/>
      <c r="J114" s="218"/>
      <c r="K114" s="218"/>
      <c r="L114" s="218"/>
      <c r="M114" s="218"/>
      <c r="N114" s="218"/>
      <c r="O114" s="218"/>
      <c r="P114" s="218"/>
      <c r="Q114" s="218"/>
      <c r="R114" s="92"/>
    </row>
    <row r="115" spans="1:18" ht="24" x14ac:dyDescent="0.2">
      <c r="A115" s="122">
        <v>80</v>
      </c>
      <c r="B115" s="125" t="s">
        <v>2752</v>
      </c>
      <c r="C115" s="139" t="s">
        <v>2753</v>
      </c>
      <c r="D115" s="127" t="s">
        <v>109</v>
      </c>
      <c r="E115" s="128" t="s">
        <v>141</v>
      </c>
      <c r="F115" s="129">
        <v>502.57</v>
      </c>
      <c r="G115" s="129">
        <v>449.83</v>
      </c>
      <c r="H115" s="129">
        <v>11.69</v>
      </c>
      <c r="I115" s="129">
        <v>0.73</v>
      </c>
      <c r="J115" s="130"/>
      <c r="K115" s="130">
        <v>5</v>
      </c>
      <c r="L115" s="130">
        <v>4</v>
      </c>
      <c r="M115" s="130"/>
      <c r="N115" s="130"/>
      <c r="O115" s="130">
        <v>32.200000000000003</v>
      </c>
      <c r="P115" s="130">
        <v>0.32</v>
      </c>
      <c r="Q115" s="130"/>
      <c r="R115" s="92"/>
    </row>
    <row r="116" spans="1:18" ht="48" x14ac:dyDescent="0.2">
      <c r="A116" s="122">
        <v>81</v>
      </c>
      <c r="B116" s="125" t="s">
        <v>2754</v>
      </c>
      <c r="C116" s="139" t="s">
        <v>2755</v>
      </c>
      <c r="D116" s="127" t="s">
        <v>72</v>
      </c>
      <c r="E116" s="131">
        <v>1</v>
      </c>
      <c r="F116" s="129" t="s">
        <v>2756</v>
      </c>
      <c r="G116" s="130"/>
      <c r="H116" s="130"/>
      <c r="I116" s="130"/>
      <c r="J116" s="130"/>
      <c r="K116" s="130">
        <v>49</v>
      </c>
      <c r="L116" s="130"/>
      <c r="M116" s="130"/>
      <c r="N116" s="130"/>
      <c r="O116" s="130"/>
      <c r="P116" s="130"/>
      <c r="Q116" s="130"/>
      <c r="R116" s="92"/>
    </row>
    <row r="117" spans="1:18" ht="24" x14ac:dyDescent="0.2">
      <c r="A117" s="122">
        <v>82</v>
      </c>
      <c r="B117" s="125" t="s">
        <v>2752</v>
      </c>
      <c r="C117" s="139" t="s">
        <v>2753</v>
      </c>
      <c r="D117" s="127" t="s">
        <v>109</v>
      </c>
      <c r="E117" s="128" t="s">
        <v>274</v>
      </c>
      <c r="F117" s="129">
        <v>502.57</v>
      </c>
      <c r="G117" s="129">
        <v>449.83</v>
      </c>
      <c r="H117" s="129">
        <v>11.69</v>
      </c>
      <c r="I117" s="129">
        <v>0.73</v>
      </c>
      <c r="J117" s="130"/>
      <c r="K117" s="130">
        <v>95</v>
      </c>
      <c r="L117" s="130">
        <v>85</v>
      </c>
      <c r="M117" s="130">
        <v>2</v>
      </c>
      <c r="N117" s="130"/>
      <c r="O117" s="130">
        <v>32.200000000000003</v>
      </c>
      <c r="P117" s="130">
        <v>6.12</v>
      </c>
      <c r="Q117" s="130"/>
      <c r="R117" s="92"/>
    </row>
    <row r="118" spans="1:18" ht="24" x14ac:dyDescent="0.2">
      <c r="A118" s="122">
        <v>83</v>
      </c>
      <c r="B118" s="125" t="s">
        <v>2757</v>
      </c>
      <c r="C118" s="139" t="s">
        <v>2758</v>
      </c>
      <c r="D118" s="127" t="s">
        <v>72</v>
      </c>
      <c r="E118" s="131">
        <v>19</v>
      </c>
      <c r="F118" s="129">
        <v>11.89</v>
      </c>
      <c r="G118" s="130"/>
      <c r="H118" s="130"/>
      <c r="I118" s="130"/>
      <c r="J118" s="130"/>
      <c r="K118" s="130">
        <v>226</v>
      </c>
      <c r="L118" s="130"/>
      <c r="M118" s="130"/>
      <c r="N118" s="130"/>
      <c r="O118" s="130"/>
      <c r="P118" s="130"/>
      <c r="Q118" s="130"/>
      <c r="R118" s="92"/>
    </row>
    <row r="119" spans="1:18" ht="24" x14ac:dyDescent="0.2">
      <c r="A119" s="122">
        <v>84</v>
      </c>
      <c r="B119" s="125" t="s">
        <v>2759</v>
      </c>
      <c r="C119" s="139" t="s">
        <v>2760</v>
      </c>
      <c r="D119" s="127" t="s">
        <v>109</v>
      </c>
      <c r="E119" s="128" t="s">
        <v>141</v>
      </c>
      <c r="F119" s="129">
        <v>511.12</v>
      </c>
      <c r="G119" s="129">
        <v>458.22</v>
      </c>
      <c r="H119" s="129">
        <v>11.69</v>
      </c>
      <c r="I119" s="129">
        <v>0.73</v>
      </c>
      <c r="J119" s="130"/>
      <c r="K119" s="130">
        <v>5</v>
      </c>
      <c r="L119" s="130">
        <v>5</v>
      </c>
      <c r="M119" s="130"/>
      <c r="N119" s="130"/>
      <c r="O119" s="130">
        <v>32.799999999999997</v>
      </c>
      <c r="P119" s="130">
        <v>0.33</v>
      </c>
      <c r="Q119" s="130"/>
      <c r="R119" s="92"/>
    </row>
    <row r="120" spans="1:18" ht="48" x14ac:dyDescent="0.2">
      <c r="A120" s="122">
        <v>85</v>
      </c>
      <c r="B120" s="125" t="s">
        <v>2761</v>
      </c>
      <c r="C120" s="139" t="s">
        <v>2760</v>
      </c>
      <c r="D120" s="127" t="s">
        <v>72</v>
      </c>
      <c r="E120" s="131">
        <v>1</v>
      </c>
      <c r="F120" s="129" t="s">
        <v>2762</v>
      </c>
      <c r="G120" s="130"/>
      <c r="H120" s="130"/>
      <c r="I120" s="130"/>
      <c r="J120" s="130"/>
      <c r="K120" s="130">
        <v>14</v>
      </c>
      <c r="L120" s="130"/>
      <c r="M120" s="130"/>
      <c r="N120" s="130"/>
      <c r="O120" s="130"/>
      <c r="P120" s="130"/>
      <c r="Q120" s="130"/>
      <c r="R120" s="92"/>
    </row>
    <row r="121" spans="1:18" ht="24" x14ac:dyDescent="0.2">
      <c r="A121" s="122">
        <v>86</v>
      </c>
      <c r="B121" s="125" t="s">
        <v>285</v>
      </c>
      <c r="C121" s="139" t="s">
        <v>286</v>
      </c>
      <c r="D121" s="127" t="s">
        <v>109</v>
      </c>
      <c r="E121" s="128" t="s">
        <v>226</v>
      </c>
      <c r="F121" s="129">
        <v>758.17</v>
      </c>
      <c r="G121" s="129">
        <v>551.82000000000005</v>
      </c>
      <c r="H121" s="129">
        <v>27.07</v>
      </c>
      <c r="I121" s="129">
        <v>0.55000000000000004</v>
      </c>
      <c r="J121" s="130"/>
      <c r="K121" s="130">
        <v>197</v>
      </c>
      <c r="L121" s="130">
        <v>143</v>
      </c>
      <c r="M121" s="130">
        <v>7</v>
      </c>
      <c r="N121" s="130"/>
      <c r="O121" s="130">
        <v>39.5</v>
      </c>
      <c r="P121" s="130">
        <v>10.27</v>
      </c>
      <c r="Q121" s="130"/>
      <c r="R121" s="92"/>
    </row>
    <row r="122" spans="1:18" ht="36" x14ac:dyDescent="0.2">
      <c r="A122" s="122">
        <v>87</v>
      </c>
      <c r="B122" s="125" t="s">
        <v>2763</v>
      </c>
      <c r="C122" s="139" t="s">
        <v>2764</v>
      </c>
      <c r="D122" s="127" t="s">
        <v>72</v>
      </c>
      <c r="E122" s="131">
        <v>26</v>
      </c>
      <c r="F122" s="129" t="s">
        <v>2765</v>
      </c>
      <c r="G122" s="130"/>
      <c r="H122" s="130"/>
      <c r="I122" s="130"/>
      <c r="J122" s="130"/>
      <c r="K122" s="130">
        <v>422</v>
      </c>
      <c r="L122" s="130"/>
      <c r="M122" s="130"/>
      <c r="N122" s="130"/>
      <c r="O122" s="130"/>
      <c r="P122" s="130"/>
      <c r="Q122" s="130"/>
      <c r="R122" s="92"/>
    </row>
    <row r="123" spans="1:18" ht="24" x14ac:dyDescent="0.2">
      <c r="A123" s="122">
        <v>88</v>
      </c>
      <c r="B123" s="125" t="s">
        <v>2343</v>
      </c>
      <c r="C123" s="139" t="s">
        <v>2344</v>
      </c>
      <c r="D123" s="127" t="s">
        <v>109</v>
      </c>
      <c r="E123" s="128" t="s">
        <v>135</v>
      </c>
      <c r="F123" s="129">
        <v>1651.95</v>
      </c>
      <c r="G123" s="129">
        <v>1063.1199999999999</v>
      </c>
      <c r="H123" s="129">
        <v>76.69</v>
      </c>
      <c r="I123" s="129">
        <v>2.1800000000000002</v>
      </c>
      <c r="J123" s="130"/>
      <c r="K123" s="130">
        <v>99</v>
      </c>
      <c r="L123" s="130">
        <v>64</v>
      </c>
      <c r="M123" s="130">
        <v>5</v>
      </c>
      <c r="N123" s="130"/>
      <c r="O123" s="130">
        <v>76.099999999999994</v>
      </c>
      <c r="P123" s="130">
        <v>4.57</v>
      </c>
      <c r="Q123" s="130"/>
      <c r="R123" s="92"/>
    </row>
    <row r="124" spans="1:18" ht="24" x14ac:dyDescent="0.2">
      <c r="A124" s="122">
        <v>89</v>
      </c>
      <c r="B124" s="125" t="s">
        <v>2766</v>
      </c>
      <c r="C124" s="139" t="s">
        <v>2767</v>
      </c>
      <c r="D124" s="127" t="s">
        <v>72</v>
      </c>
      <c r="E124" s="131">
        <v>6</v>
      </c>
      <c r="F124" s="129">
        <v>23.81</v>
      </c>
      <c r="G124" s="130"/>
      <c r="H124" s="130"/>
      <c r="I124" s="130"/>
      <c r="J124" s="130"/>
      <c r="K124" s="130">
        <v>143</v>
      </c>
      <c r="L124" s="130"/>
      <c r="M124" s="130"/>
      <c r="N124" s="130"/>
      <c r="O124" s="130"/>
      <c r="P124" s="130"/>
      <c r="Q124" s="130"/>
      <c r="R124" s="92"/>
    </row>
    <row r="125" spans="1:18" x14ac:dyDescent="0.2">
      <c r="A125" s="264" t="s">
        <v>2768</v>
      </c>
      <c r="B125" s="218"/>
      <c r="C125" s="218"/>
      <c r="D125" s="218"/>
      <c r="E125" s="218"/>
      <c r="F125" s="218"/>
      <c r="G125" s="218"/>
      <c r="H125" s="218"/>
      <c r="I125" s="218"/>
      <c r="J125" s="218"/>
      <c r="K125" s="218"/>
      <c r="L125" s="218"/>
      <c r="M125" s="218"/>
      <c r="N125" s="218"/>
      <c r="O125" s="218"/>
      <c r="P125" s="218"/>
      <c r="Q125" s="218"/>
      <c r="R125" s="92"/>
    </row>
    <row r="126" spans="1:18" ht="24" x14ac:dyDescent="0.2">
      <c r="A126" s="122">
        <v>90</v>
      </c>
      <c r="B126" s="125" t="s">
        <v>2769</v>
      </c>
      <c r="C126" s="139" t="s">
        <v>2770</v>
      </c>
      <c r="D126" s="127" t="s">
        <v>109</v>
      </c>
      <c r="E126" s="128" t="s">
        <v>140</v>
      </c>
      <c r="F126" s="129">
        <v>3846.34</v>
      </c>
      <c r="G126" s="129">
        <v>869.83</v>
      </c>
      <c r="H126" s="129">
        <v>2976.51</v>
      </c>
      <c r="I126" s="129">
        <v>329.74</v>
      </c>
      <c r="J126" s="130"/>
      <c r="K126" s="130">
        <v>192</v>
      </c>
      <c r="L126" s="130">
        <v>43</v>
      </c>
      <c r="M126" s="130">
        <v>149</v>
      </c>
      <c r="N126" s="130">
        <v>16</v>
      </c>
      <c r="O126" s="130">
        <v>67.22</v>
      </c>
      <c r="P126" s="130">
        <v>3.36</v>
      </c>
      <c r="Q126" s="130"/>
      <c r="R126" s="92"/>
    </row>
    <row r="127" spans="1:18" ht="33.75" x14ac:dyDescent="0.2">
      <c r="A127" s="122">
        <v>91</v>
      </c>
      <c r="B127" s="125" t="s">
        <v>2133</v>
      </c>
      <c r="C127" s="139" t="s">
        <v>2771</v>
      </c>
      <c r="D127" s="127" t="s">
        <v>73</v>
      </c>
      <c r="E127" s="131">
        <v>5</v>
      </c>
      <c r="F127" s="129">
        <v>64.89</v>
      </c>
      <c r="G127" s="129">
        <v>47.48</v>
      </c>
      <c r="H127" s="129">
        <v>2.92</v>
      </c>
      <c r="I127" s="129">
        <v>0.18</v>
      </c>
      <c r="J127" s="130"/>
      <c r="K127" s="130">
        <v>324</v>
      </c>
      <c r="L127" s="130">
        <v>237</v>
      </c>
      <c r="M127" s="130">
        <v>15</v>
      </c>
      <c r="N127" s="130">
        <v>1</v>
      </c>
      <c r="O127" s="130">
        <v>3.21</v>
      </c>
      <c r="P127" s="130">
        <v>16.05</v>
      </c>
      <c r="Q127" s="130"/>
      <c r="R127" s="92"/>
    </row>
    <row r="128" spans="1:18" ht="36" x14ac:dyDescent="0.2">
      <c r="A128" s="122">
        <v>92</v>
      </c>
      <c r="B128" s="125" t="s">
        <v>2772</v>
      </c>
      <c r="C128" s="139" t="s">
        <v>2773</v>
      </c>
      <c r="D128" s="127" t="s">
        <v>102</v>
      </c>
      <c r="E128" s="131">
        <v>2</v>
      </c>
      <c r="F128" s="129">
        <v>20.68</v>
      </c>
      <c r="G128" s="130"/>
      <c r="H128" s="130"/>
      <c r="I128" s="130"/>
      <c r="J128" s="130"/>
      <c r="K128" s="130">
        <v>41</v>
      </c>
      <c r="L128" s="130"/>
      <c r="M128" s="130"/>
      <c r="N128" s="130"/>
      <c r="O128" s="130"/>
      <c r="P128" s="130"/>
      <c r="Q128" s="130"/>
      <c r="R128" s="92"/>
    </row>
    <row r="129" spans="1:18" ht="33.75" x14ac:dyDescent="0.2">
      <c r="A129" s="122">
        <v>93</v>
      </c>
      <c r="B129" s="125" t="s">
        <v>2138</v>
      </c>
      <c r="C129" s="139" t="s">
        <v>2774</v>
      </c>
      <c r="D129" s="127" t="s">
        <v>2140</v>
      </c>
      <c r="E129" s="131">
        <v>5</v>
      </c>
      <c r="F129" s="129">
        <v>6.5</v>
      </c>
      <c r="G129" s="129">
        <v>6.37</v>
      </c>
      <c r="H129" s="130"/>
      <c r="I129" s="130"/>
      <c r="J129" s="130"/>
      <c r="K129" s="130">
        <v>33</v>
      </c>
      <c r="L129" s="130">
        <v>32</v>
      </c>
      <c r="M129" s="130"/>
      <c r="N129" s="130"/>
      <c r="O129" s="130">
        <v>0.47</v>
      </c>
      <c r="P129" s="130">
        <v>2.35</v>
      </c>
      <c r="Q129" s="130"/>
      <c r="R129" s="92"/>
    </row>
    <row r="130" spans="1:18" ht="48" x14ac:dyDescent="0.2">
      <c r="A130" s="122">
        <v>94</v>
      </c>
      <c r="B130" s="125" t="s">
        <v>2775</v>
      </c>
      <c r="C130" s="139" t="s">
        <v>2141</v>
      </c>
      <c r="D130" s="127" t="s">
        <v>2776</v>
      </c>
      <c r="E130" s="131">
        <v>1</v>
      </c>
      <c r="F130" s="129" t="s">
        <v>2143</v>
      </c>
      <c r="G130" s="130"/>
      <c r="H130" s="130"/>
      <c r="I130" s="130"/>
      <c r="J130" s="130"/>
      <c r="K130" s="130">
        <v>280</v>
      </c>
      <c r="L130" s="130"/>
      <c r="M130" s="130"/>
      <c r="N130" s="130"/>
      <c r="O130" s="130"/>
      <c r="P130" s="130"/>
      <c r="Q130" s="130"/>
      <c r="R130" s="92"/>
    </row>
    <row r="131" spans="1:18" ht="24" x14ac:dyDescent="0.2">
      <c r="A131" s="122">
        <v>95</v>
      </c>
      <c r="B131" s="125" t="s">
        <v>2585</v>
      </c>
      <c r="C131" s="139" t="s">
        <v>2586</v>
      </c>
      <c r="D131" s="127" t="s">
        <v>525</v>
      </c>
      <c r="E131" s="128" t="s">
        <v>140</v>
      </c>
      <c r="F131" s="129">
        <v>1343.1</v>
      </c>
      <c r="G131" s="129">
        <v>944.71</v>
      </c>
      <c r="H131" s="129">
        <v>2.02</v>
      </c>
      <c r="I131" s="129">
        <v>0.78</v>
      </c>
      <c r="J131" s="130"/>
      <c r="K131" s="130">
        <v>67</v>
      </c>
      <c r="L131" s="130">
        <v>47</v>
      </c>
      <c r="M131" s="130"/>
      <c r="N131" s="130"/>
      <c r="O131" s="130">
        <v>78.66</v>
      </c>
      <c r="P131" s="130">
        <v>3.93</v>
      </c>
      <c r="Q131" s="130"/>
      <c r="R131" s="92"/>
    </row>
    <row r="132" spans="1:18" x14ac:dyDescent="0.2">
      <c r="A132" s="264" t="s">
        <v>41</v>
      </c>
      <c r="B132" s="218"/>
      <c r="C132" s="218"/>
      <c r="D132" s="218"/>
      <c r="E132" s="218"/>
      <c r="F132" s="218"/>
      <c r="G132" s="218"/>
      <c r="H132" s="218"/>
      <c r="I132" s="218"/>
      <c r="J132" s="218"/>
      <c r="K132" s="129">
        <v>109788</v>
      </c>
      <c r="L132" s="129">
        <v>8622</v>
      </c>
      <c r="M132" s="129">
        <v>8855</v>
      </c>
      <c r="N132" s="129">
        <v>1634</v>
      </c>
      <c r="O132" s="130"/>
      <c r="P132" s="129">
        <v>657.54</v>
      </c>
      <c r="Q132" s="130"/>
      <c r="R132" s="92"/>
    </row>
    <row r="133" spans="1:18" x14ac:dyDescent="0.2">
      <c r="A133" s="264" t="s">
        <v>113</v>
      </c>
      <c r="B133" s="218"/>
      <c r="C133" s="218"/>
      <c r="D133" s="218"/>
      <c r="E133" s="218"/>
      <c r="F133" s="218"/>
      <c r="G133" s="218"/>
      <c r="H133" s="218"/>
      <c r="I133" s="218"/>
      <c r="J133" s="218"/>
      <c r="K133" s="129">
        <v>111561</v>
      </c>
      <c r="L133" s="129">
        <v>8992</v>
      </c>
      <c r="M133" s="129">
        <v>8925</v>
      </c>
      <c r="N133" s="129">
        <v>1704</v>
      </c>
      <c r="O133" s="130"/>
      <c r="P133" s="129">
        <v>657.54</v>
      </c>
      <c r="Q133" s="130"/>
      <c r="R133" s="92"/>
    </row>
    <row r="134" spans="1:18" x14ac:dyDescent="0.2">
      <c r="A134" s="264" t="s">
        <v>7</v>
      </c>
      <c r="B134" s="218"/>
      <c r="C134" s="218"/>
      <c r="D134" s="218"/>
      <c r="E134" s="218"/>
      <c r="F134" s="218"/>
      <c r="G134" s="218"/>
      <c r="H134" s="218"/>
      <c r="I134" s="218"/>
      <c r="J134" s="218"/>
      <c r="K134" s="129">
        <v>10621</v>
      </c>
      <c r="L134" s="130"/>
      <c r="M134" s="130"/>
      <c r="N134" s="130"/>
      <c r="O134" s="130"/>
      <c r="P134" s="130"/>
      <c r="Q134" s="130"/>
      <c r="R134" s="92"/>
    </row>
    <row r="135" spans="1:18" x14ac:dyDescent="0.2">
      <c r="A135" s="264" t="s">
        <v>8</v>
      </c>
      <c r="B135" s="218"/>
      <c r="C135" s="218"/>
      <c r="D135" s="218"/>
      <c r="E135" s="218"/>
      <c r="F135" s="218"/>
      <c r="G135" s="218"/>
      <c r="H135" s="218"/>
      <c r="I135" s="218"/>
      <c r="J135" s="218"/>
      <c r="K135" s="129">
        <v>7102</v>
      </c>
      <c r="L135" s="130"/>
      <c r="M135" s="130"/>
      <c r="N135" s="130"/>
      <c r="O135" s="130"/>
      <c r="P135" s="130"/>
      <c r="Q135" s="130"/>
      <c r="R135" s="92"/>
    </row>
    <row r="136" spans="1:18" x14ac:dyDescent="0.2">
      <c r="A136" s="265" t="s">
        <v>2351</v>
      </c>
      <c r="B136" s="218"/>
      <c r="C136" s="218"/>
      <c r="D136" s="218"/>
      <c r="E136" s="218"/>
      <c r="F136" s="218"/>
      <c r="G136" s="218"/>
      <c r="H136" s="218"/>
      <c r="I136" s="218"/>
      <c r="J136" s="218"/>
      <c r="K136" s="132">
        <v>129284</v>
      </c>
      <c r="L136" s="130"/>
      <c r="M136" s="130"/>
      <c r="N136" s="130"/>
      <c r="O136" s="130"/>
      <c r="P136" s="132">
        <v>657.54</v>
      </c>
      <c r="Q136" s="130"/>
      <c r="R136" s="92"/>
    </row>
    <row r="137" spans="1:18" x14ac:dyDescent="0.2">
      <c r="A137" s="269" t="s">
        <v>40</v>
      </c>
      <c r="B137" s="219"/>
      <c r="C137" s="219"/>
      <c r="D137" s="219"/>
      <c r="E137" s="219"/>
      <c r="F137" s="219"/>
      <c r="G137" s="219"/>
      <c r="H137" s="219"/>
      <c r="I137" s="219"/>
      <c r="J137" s="219"/>
      <c r="K137" s="219"/>
      <c r="L137" s="219"/>
      <c r="M137" s="219"/>
      <c r="N137" s="219"/>
      <c r="O137" s="219"/>
      <c r="P137" s="219"/>
      <c r="Q137" s="219"/>
      <c r="R137" s="92"/>
    </row>
    <row r="138" spans="1:18" x14ac:dyDescent="0.2">
      <c r="A138" s="264" t="s">
        <v>6</v>
      </c>
      <c r="B138" s="218"/>
      <c r="C138" s="218"/>
      <c r="D138" s="218"/>
      <c r="E138" s="218"/>
      <c r="F138" s="218"/>
      <c r="G138" s="218"/>
      <c r="H138" s="218"/>
      <c r="I138" s="218"/>
      <c r="J138" s="218"/>
      <c r="K138" s="129">
        <v>109788</v>
      </c>
      <c r="L138" s="129">
        <v>8622</v>
      </c>
      <c r="M138" s="129">
        <v>8855</v>
      </c>
      <c r="N138" s="129">
        <v>1634</v>
      </c>
      <c r="O138" s="130"/>
      <c r="P138" s="129">
        <v>657.54</v>
      </c>
      <c r="Q138" s="130"/>
      <c r="R138" s="92"/>
    </row>
    <row r="139" spans="1:18" x14ac:dyDescent="0.2">
      <c r="A139" s="264" t="s">
        <v>111</v>
      </c>
      <c r="B139" s="218"/>
      <c r="C139" s="218"/>
      <c r="D139" s="218"/>
      <c r="E139" s="218"/>
      <c r="F139" s="218"/>
      <c r="G139" s="218"/>
      <c r="H139" s="218"/>
      <c r="I139" s="218"/>
      <c r="J139" s="218"/>
      <c r="K139" s="129">
        <v>111561</v>
      </c>
      <c r="L139" s="129">
        <v>8992</v>
      </c>
      <c r="M139" s="129">
        <v>8925</v>
      </c>
      <c r="N139" s="129">
        <v>1704</v>
      </c>
      <c r="O139" s="130"/>
      <c r="P139" s="129">
        <v>657.54</v>
      </c>
      <c r="Q139" s="130"/>
      <c r="R139" s="92"/>
    </row>
    <row r="140" spans="1:18" x14ac:dyDescent="0.2">
      <c r="A140" s="264" t="s">
        <v>27</v>
      </c>
      <c r="B140" s="218"/>
      <c r="C140" s="218"/>
      <c r="D140" s="218"/>
      <c r="E140" s="218"/>
      <c r="F140" s="218"/>
      <c r="G140" s="218"/>
      <c r="H140" s="218"/>
      <c r="I140" s="218"/>
      <c r="J140" s="218"/>
      <c r="K140" s="130"/>
      <c r="L140" s="130"/>
      <c r="M140" s="130"/>
      <c r="N140" s="130"/>
      <c r="O140" s="130"/>
      <c r="P140" s="130"/>
      <c r="Q140" s="130"/>
      <c r="R140" s="92"/>
    </row>
    <row r="141" spans="1:18" x14ac:dyDescent="0.2">
      <c r="A141" s="264" t="s">
        <v>2777</v>
      </c>
      <c r="B141" s="218"/>
      <c r="C141" s="218"/>
      <c r="D141" s="218"/>
      <c r="E141" s="218"/>
      <c r="F141" s="218"/>
      <c r="G141" s="218"/>
      <c r="H141" s="218"/>
      <c r="I141" s="218"/>
      <c r="J141" s="218"/>
      <c r="K141" s="129">
        <v>440</v>
      </c>
      <c r="L141" s="129">
        <v>371</v>
      </c>
      <c r="M141" s="129">
        <v>70</v>
      </c>
      <c r="N141" s="129">
        <v>70</v>
      </c>
      <c r="O141" s="130"/>
      <c r="P141" s="130"/>
      <c r="Q141" s="130"/>
      <c r="R141" s="92"/>
    </row>
    <row r="142" spans="1:18" x14ac:dyDescent="0.2">
      <c r="A142" s="264" t="s">
        <v>2778</v>
      </c>
      <c r="B142" s="218"/>
      <c r="C142" s="218"/>
      <c r="D142" s="218"/>
      <c r="E142" s="218"/>
      <c r="F142" s="218"/>
      <c r="G142" s="218"/>
      <c r="H142" s="218"/>
      <c r="I142" s="218"/>
      <c r="J142" s="218"/>
      <c r="K142" s="129">
        <v>1248</v>
      </c>
      <c r="L142" s="130"/>
      <c r="M142" s="130"/>
      <c r="N142" s="130"/>
      <c r="O142" s="130"/>
      <c r="P142" s="130"/>
      <c r="Q142" s="130"/>
      <c r="R142" s="92"/>
    </row>
    <row r="143" spans="1:18" x14ac:dyDescent="0.2">
      <c r="A143" s="264" t="s">
        <v>2779</v>
      </c>
      <c r="B143" s="218"/>
      <c r="C143" s="218"/>
      <c r="D143" s="218"/>
      <c r="E143" s="218"/>
      <c r="F143" s="218"/>
      <c r="G143" s="218"/>
      <c r="H143" s="218"/>
      <c r="I143" s="218"/>
      <c r="J143" s="218"/>
      <c r="K143" s="129">
        <v>60</v>
      </c>
      <c r="L143" s="130"/>
      <c r="M143" s="130"/>
      <c r="N143" s="130"/>
      <c r="O143" s="130"/>
      <c r="P143" s="130"/>
      <c r="Q143" s="130"/>
      <c r="R143" s="92"/>
    </row>
    <row r="144" spans="1:18" x14ac:dyDescent="0.2">
      <c r="A144" s="264" t="s">
        <v>2780</v>
      </c>
      <c r="B144" s="218"/>
      <c r="C144" s="218"/>
      <c r="D144" s="218"/>
      <c r="E144" s="218"/>
      <c r="F144" s="218"/>
      <c r="G144" s="218"/>
      <c r="H144" s="218"/>
      <c r="I144" s="218"/>
      <c r="J144" s="218"/>
      <c r="K144" s="129">
        <v>25</v>
      </c>
      <c r="L144" s="130"/>
      <c r="M144" s="130"/>
      <c r="N144" s="130"/>
      <c r="O144" s="130"/>
      <c r="P144" s="130"/>
      <c r="Q144" s="130"/>
      <c r="R144" s="92"/>
    </row>
    <row r="145" spans="1:18" x14ac:dyDescent="0.2">
      <c r="A145" s="264" t="s">
        <v>7</v>
      </c>
      <c r="B145" s="218"/>
      <c r="C145" s="218"/>
      <c r="D145" s="218"/>
      <c r="E145" s="218"/>
      <c r="F145" s="218"/>
      <c r="G145" s="218"/>
      <c r="H145" s="218"/>
      <c r="I145" s="218"/>
      <c r="J145" s="218"/>
      <c r="K145" s="129">
        <v>10621</v>
      </c>
      <c r="L145" s="130"/>
      <c r="M145" s="130"/>
      <c r="N145" s="130"/>
      <c r="O145" s="130"/>
      <c r="P145" s="130"/>
      <c r="Q145" s="130"/>
      <c r="R145" s="92"/>
    </row>
    <row r="146" spans="1:18" x14ac:dyDescent="0.2">
      <c r="A146" s="264" t="s">
        <v>27</v>
      </c>
      <c r="B146" s="218"/>
      <c r="C146" s="218"/>
      <c r="D146" s="218"/>
      <c r="E146" s="218"/>
      <c r="F146" s="218"/>
      <c r="G146" s="218"/>
      <c r="H146" s="218"/>
      <c r="I146" s="218"/>
      <c r="J146" s="218"/>
      <c r="K146" s="130"/>
      <c r="L146" s="130"/>
      <c r="M146" s="130"/>
      <c r="N146" s="130"/>
      <c r="O146" s="130"/>
      <c r="P146" s="130"/>
      <c r="Q146" s="130"/>
      <c r="R146" s="92"/>
    </row>
    <row r="147" spans="1:18" x14ac:dyDescent="0.2">
      <c r="A147" s="264" t="s">
        <v>2781</v>
      </c>
      <c r="B147" s="218"/>
      <c r="C147" s="218"/>
      <c r="D147" s="218"/>
      <c r="E147" s="218"/>
      <c r="F147" s="218"/>
      <c r="G147" s="218"/>
      <c r="H147" s="218"/>
      <c r="I147" s="218"/>
      <c r="J147" s="218"/>
      <c r="K147" s="129">
        <v>38</v>
      </c>
      <c r="L147" s="130"/>
      <c r="M147" s="130"/>
      <c r="N147" s="130"/>
      <c r="O147" s="130"/>
      <c r="P147" s="130"/>
      <c r="Q147" s="130"/>
      <c r="R147" s="92"/>
    </row>
    <row r="148" spans="1:18" x14ac:dyDescent="0.2">
      <c r="A148" s="264" t="s">
        <v>2782</v>
      </c>
      <c r="B148" s="218"/>
      <c r="C148" s="218"/>
      <c r="D148" s="218"/>
      <c r="E148" s="218"/>
      <c r="F148" s="218"/>
      <c r="G148" s="218"/>
      <c r="H148" s="218"/>
      <c r="I148" s="218"/>
      <c r="J148" s="218"/>
      <c r="K148" s="129">
        <v>7151</v>
      </c>
      <c r="L148" s="130"/>
      <c r="M148" s="130"/>
      <c r="N148" s="130"/>
      <c r="O148" s="130"/>
      <c r="P148" s="130"/>
      <c r="Q148" s="130"/>
      <c r="R148" s="92"/>
    </row>
    <row r="149" spans="1:18" x14ac:dyDescent="0.2">
      <c r="A149" s="264" t="s">
        <v>2783</v>
      </c>
      <c r="B149" s="218"/>
      <c r="C149" s="218"/>
      <c r="D149" s="218"/>
      <c r="E149" s="218"/>
      <c r="F149" s="218"/>
      <c r="G149" s="218"/>
      <c r="H149" s="218"/>
      <c r="I149" s="218"/>
      <c r="J149" s="218"/>
      <c r="K149" s="129">
        <v>3432</v>
      </c>
      <c r="L149" s="130"/>
      <c r="M149" s="130"/>
      <c r="N149" s="130"/>
      <c r="O149" s="130"/>
      <c r="P149" s="130"/>
      <c r="Q149" s="130"/>
      <c r="R149" s="92"/>
    </row>
    <row r="150" spans="1:18" x14ac:dyDescent="0.2">
      <c r="A150" s="264" t="s">
        <v>8</v>
      </c>
      <c r="B150" s="218"/>
      <c r="C150" s="218"/>
      <c r="D150" s="218"/>
      <c r="E150" s="218"/>
      <c r="F150" s="218"/>
      <c r="G150" s="218"/>
      <c r="H150" s="218"/>
      <c r="I150" s="218"/>
      <c r="J150" s="218"/>
      <c r="K150" s="129">
        <v>7102</v>
      </c>
      <c r="L150" s="130"/>
      <c r="M150" s="130"/>
      <c r="N150" s="130"/>
      <c r="O150" s="130"/>
      <c r="P150" s="130"/>
      <c r="Q150" s="130"/>
      <c r="R150" s="92"/>
    </row>
    <row r="151" spans="1:18" x14ac:dyDescent="0.2">
      <c r="A151" s="264" t="s">
        <v>27</v>
      </c>
      <c r="B151" s="218"/>
      <c r="C151" s="218"/>
      <c r="D151" s="218"/>
      <c r="E151" s="218"/>
      <c r="F151" s="218"/>
      <c r="G151" s="218"/>
      <c r="H151" s="218"/>
      <c r="I151" s="218"/>
      <c r="J151" s="218"/>
      <c r="K151" s="130"/>
      <c r="L151" s="130"/>
      <c r="M151" s="130"/>
      <c r="N151" s="130"/>
      <c r="O151" s="130"/>
      <c r="P151" s="130"/>
      <c r="Q151" s="130"/>
      <c r="R151" s="92"/>
    </row>
    <row r="152" spans="1:18" x14ac:dyDescent="0.2">
      <c r="A152" s="264" t="s">
        <v>2784</v>
      </c>
      <c r="B152" s="218"/>
      <c r="C152" s="218"/>
      <c r="D152" s="218"/>
      <c r="E152" s="218"/>
      <c r="F152" s="218"/>
      <c r="G152" s="218"/>
      <c r="H152" s="218"/>
      <c r="I152" s="218"/>
      <c r="J152" s="218"/>
      <c r="K152" s="129">
        <v>25</v>
      </c>
      <c r="L152" s="130"/>
      <c r="M152" s="130"/>
      <c r="N152" s="130"/>
      <c r="O152" s="130"/>
      <c r="P152" s="130"/>
      <c r="Q152" s="130"/>
      <c r="R152" s="92"/>
    </row>
    <row r="153" spans="1:18" x14ac:dyDescent="0.2">
      <c r="A153" s="264" t="s">
        <v>2785</v>
      </c>
      <c r="B153" s="218"/>
      <c r="C153" s="218"/>
      <c r="D153" s="218"/>
      <c r="E153" s="218"/>
      <c r="F153" s="218"/>
      <c r="G153" s="218"/>
      <c r="H153" s="218"/>
      <c r="I153" s="218"/>
      <c r="J153" s="218"/>
      <c r="K153" s="129">
        <v>4893</v>
      </c>
      <c r="L153" s="130"/>
      <c r="M153" s="130"/>
      <c r="N153" s="130"/>
      <c r="O153" s="130"/>
      <c r="P153" s="130"/>
      <c r="Q153" s="130"/>
      <c r="R153" s="92"/>
    </row>
    <row r="154" spans="1:18" x14ac:dyDescent="0.2">
      <c r="A154" s="264" t="s">
        <v>2786</v>
      </c>
      <c r="B154" s="218"/>
      <c r="C154" s="218"/>
      <c r="D154" s="218"/>
      <c r="E154" s="218"/>
      <c r="F154" s="218"/>
      <c r="G154" s="218"/>
      <c r="H154" s="218"/>
      <c r="I154" s="218"/>
      <c r="J154" s="218"/>
      <c r="K154" s="129">
        <v>2184</v>
      </c>
      <c r="L154" s="130"/>
      <c r="M154" s="130"/>
      <c r="N154" s="130"/>
      <c r="O154" s="130"/>
      <c r="P154" s="130"/>
      <c r="Q154" s="130"/>
      <c r="R154" s="92"/>
    </row>
    <row r="155" spans="1:18" x14ac:dyDescent="0.2">
      <c r="A155" s="265" t="s">
        <v>961</v>
      </c>
      <c r="B155" s="218"/>
      <c r="C155" s="218"/>
      <c r="D155" s="218"/>
      <c r="E155" s="218"/>
      <c r="F155" s="218"/>
      <c r="G155" s="218"/>
      <c r="H155" s="218"/>
      <c r="I155" s="218"/>
      <c r="J155" s="218"/>
      <c r="K155" s="132">
        <v>129284</v>
      </c>
      <c r="L155" s="130"/>
      <c r="M155" s="130"/>
      <c r="N155" s="130"/>
      <c r="O155" s="130"/>
      <c r="P155" s="132">
        <v>657.54</v>
      </c>
      <c r="Q155" s="130"/>
      <c r="R155" s="92"/>
    </row>
    <row r="156" spans="1:18" x14ac:dyDescent="0.2">
      <c r="A156" s="264" t="s">
        <v>38</v>
      </c>
      <c r="B156" s="218"/>
      <c r="C156" s="218"/>
      <c r="D156" s="218"/>
      <c r="E156" s="218"/>
      <c r="F156" s="218"/>
      <c r="G156" s="218"/>
      <c r="H156" s="218"/>
      <c r="I156" s="218"/>
      <c r="J156" s="218"/>
      <c r="K156" s="129">
        <v>15554</v>
      </c>
      <c r="L156" s="130"/>
      <c r="M156" s="130"/>
      <c r="N156" s="130"/>
      <c r="O156" s="130"/>
      <c r="P156" s="129">
        <v>209.58</v>
      </c>
      <c r="Q156" s="130"/>
      <c r="R156" s="92"/>
    </row>
    <row r="157" spans="1:18" x14ac:dyDescent="0.2">
      <c r="A157" s="264" t="s">
        <v>26</v>
      </c>
      <c r="B157" s="218"/>
      <c r="C157" s="218"/>
      <c r="D157" s="218"/>
      <c r="E157" s="218"/>
      <c r="F157" s="218"/>
      <c r="G157" s="218"/>
      <c r="H157" s="218"/>
      <c r="I157" s="218"/>
      <c r="J157" s="218"/>
      <c r="K157" s="129">
        <v>111648</v>
      </c>
      <c r="L157" s="130"/>
      <c r="M157" s="130"/>
      <c r="N157" s="130"/>
      <c r="O157" s="130"/>
      <c r="P157" s="129">
        <v>447.96</v>
      </c>
      <c r="Q157" s="130"/>
      <c r="R157" s="92"/>
    </row>
    <row r="158" spans="1:18" x14ac:dyDescent="0.2">
      <c r="A158" s="264" t="s">
        <v>25</v>
      </c>
      <c r="B158" s="218"/>
      <c r="C158" s="218"/>
      <c r="D158" s="218"/>
      <c r="E158" s="218"/>
      <c r="F158" s="218"/>
      <c r="G158" s="218"/>
      <c r="H158" s="218"/>
      <c r="I158" s="218"/>
      <c r="J158" s="218"/>
      <c r="K158" s="129">
        <v>2082</v>
      </c>
      <c r="L158" s="130"/>
      <c r="M158" s="130"/>
      <c r="N158" s="130"/>
      <c r="O158" s="130"/>
      <c r="P158" s="130"/>
      <c r="Q158" s="130"/>
      <c r="R158" s="92"/>
    </row>
    <row r="159" spans="1:18" x14ac:dyDescent="0.2">
      <c r="A159" s="264" t="s">
        <v>9</v>
      </c>
      <c r="B159" s="218"/>
      <c r="C159" s="218"/>
      <c r="D159" s="218"/>
      <c r="E159" s="218"/>
      <c r="F159" s="218"/>
      <c r="G159" s="218"/>
      <c r="H159" s="218"/>
      <c r="I159" s="218"/>
      <c r="J159" s="218"/>
      <c r="K159" s="129">
        <v>129284</v>
      </c>
      <c r="L159" s="130"/>
      <c r="M159" s="130"/>
      <c r="N159" s="130"/>
      <c r="O159" s="130"/>
      <c r="P159" s="129">
        <v>657.54</v>
      </c>
      <c r="Q159" s="130"/>
      <c r="R159" s="92"/>
    </row>
    <row r="160" spans="1:18" x14ac:dyDescent="0.2">
      <c r="A160" s="264" t="s">
        <v>10</v>
      </c>
      <c r="B160" s="218"/>
      <c r="C160" s="218"/>
      <c r="D160" s="218"/>
      <c r="E160" s="218"/>
      <c r="F160" s="218"/>
      <c r="G160" s="218"/>
      <c r="H160" s="218"/>
      <c r="I160" s="218"/>
      <c r="J160" s="218"/>
      <c r="K160" s="130"/>
      <c r="L160" s="130"/>
      <c r="M160" s="130"/>
      <c r="N160" s="130"/>
      <c r="O160" s="130"/>
      <c r="P160" s="130"/>
      <c r="Q160" s="130"/>
      <c r="R160" s="92"/>
    </row>
    <row r="161" spans="1:18" x14ac:dyDescent="0.2">
      <c r="A161" s="264" t="s">
        <v>11</v>
      </c>
      <c r="B161" s="218"/>
      <c r="C161" s="218"/>
      <c r="D161" s="218"/>
      <c r="E161" s="218"/>
      <c r="F161" s="218"/>
      <c r="G161" s="218"/>
      <c r="H161" s="218"/>
      <c r="I161" s="218"/>
      <c r="J161" s="218"/>
      <c r="K161" s="129">
        <v>91562</v>
      </c>
      <c r="L161" s="130"/>
      <c r="M161" s="130"/>
      <c r="N161" s="130"/>
      <c r="O161" s="130"/>
      <c r="P161" s="130"/>
      <c r="Q161" s="130"/>
      <c r="R161" s="92"/>
    </row>
    <row r="162" spans="1:18" x14ac:dyDescent="0.2">
      <c r="A162" s="264" t="s">
        <v>12</v>
      </c>
      <c r="B162" s="218"/>
      <c r="C162" s="218"/>
      <c r="D162" s="218"/>
      <c r="E162" s="218"/>
      <c r="F162" s="218"/>
      <c r="G162" s="218"/>
      <c r="H162" s="218"/>
      <c r="I162" s="218"/>
      <c r="J162" s="218"/>
      <c r="K162" s="129">
        <f>8925-N139</f>
        <v>7221</v>
      </c>
      <c r="L162" s="130"/>
      <c r="M162" s="130"/>
      <c r="N162" s="130"/>
      <c r="O162" s="130"/>
      <c r="P162" s="130"/>
      <c r="Q162" s="130"/>
      <c r="R162" s="92"/>
    </row>
    <row r="163" spans="1:18" x14ac:dyDescent="0.2">
      <c r="A163" s="264" t="s">
        <v>13</v>
      </c>
      <c r="B163" s="218"/>
      <c r="C163" s="218"/>
      <c r="D163" s="218"/>
      <c r="E163" s="218"/>
      <c r="F163" s="218"/>
      <c r="G163" s="218"/>
      <c r="H163" s="218"/>
      <c r="I163" s="218"/>
      <c r="J163" s="218"/>
      <c r="K163" s="129">
        <v>10696</v>
      </c>
      <c r="L163" s="130"/>
      <c r="M163" s="130"/>
      <c r="N163" s="130"/>
      <c r="O163" s="130"/>
      <c r="P163" s="130"/>
      <c r="Q163" s="130"/>
      <c r="R163" s="92"/>
    </row>
    <row r="164" spans="1:18" x14ac:dyDescent="0.2">
      <c r="A164" s="264" t="s">
        <v>0</v>
      </c>
      <c r="B164" s="218"/>
      <c r="C164" s="218"/>
      <c r="D164" s="218"/>
      <c r="E164" s="218"/>
      <c r="F164" s="218"/>
      <c r="G164" s="218"/>
      <c r="H164" s="218"/>
      <c r="I164" s="218"/>
      <c r="J164" s="218"/>
      <c r="K164" s="129">
        <v>2082</v>
      </c>
      <c r="L164" s="130"/>
      <c r="M164" s="130"/>
      <c r="N164" s="130"/>
      <c r="O164" s="130"/>
      <c r="P164" s="130"/>
      <c r="Q164" s="130"/>
      <c r="R164" s="92"/>
    </row>
    <row r="165" spans="1:18" x14ac:dyDescent="0.2">
      <c r="A165" s="264" t="s">
        <v>14</v>
      </c>
      <c r="B165" s="218"/>
      <c r="C165" s="218"/>
      <c r="D165" s="218"/>
      <c r="E165" s="218"/>
      <c r="F165" s="218"/>
      <c r="G165" s="218"/>
      <c r="H165" s="218"/>
      <c r="I165" s="218"/>
      <c r="J165" s="218"/>
      <c r="K165" s="129">
        <v>10621</v>
      </c>
      <c r="L165" s="130"/>
      <c r="M165" s="130"/>
      <c r="N165" s="130"/>
      <c r="O165" s="130"/>
      <c r="P165" s="130"/>
      <c r="Q165" s="130"/>
      <c r="R165" s="92"/>
    </row>
    <row r="166" spans="1:18" x14ac:dyDescent="0.2">
      <c r="A166" s="264" t="s">
        <v>15</v>
      </c>
      <c r="B166" s="218"/>
      <c r="C166" s="218"/>
      <c r="D166" s="218"/>
      <c r="E166" s="218"/>
      <c r="F166" s="218"/>
      <c r="G166" s="218"/>
      <c r="H166" s="218"/>
      <c r="I166" s="218"/>
      <c r="J166" s="218"/>
      <c r="K166" s="129">
        <v>7102</v>
      </c>
      <c r="L166" s="130"/>
      <c r="M166" s="130"/>
      <c r="N166" s="130"/>
      <c r="O166" s="130"/>
      <c r="P166" s="130"/>
      <c r="Q166" s="130"/>
      <c r="R166" s="92"/>
    </row>
    <row r="167" spans="1:18" x14ac:dyDescent="0.2">
      <c r="A167" s="265" t="s">
        <v>16</v>
      </c>
      <c r="B167" s="218"/>
      <c r="C167" s="218"/>
      <c r="D167" s="218"/>
      <c r="E167" s="218"/>
      <c r="F167" s="218"/>
      <c r="G167" s="218"/>
      <c r="H167" s="218"/>
      <c r="I167" s="218"/>
      <c r="J167" s="218"/>
      <c r="K167" s="132">
        <v>129284</v>
      </c>
      <c r="L167" s="130"/>
      <c r="M167" s="130"/>
      <c r="N167" s="130"/>
      <c r="O167" s="130"/>
      <c r="P167" s="132">
        <v>657.54</v>
      </c>
      <c r="Q167" s="130"/>
      <c r="R167" s="92"/>
    </row>
    <row r="168" spans="1:18" x14ac:dyDescent="0.2">
      <c r="A168" s="190"/>
      <c r="B168" s="191"/>
      <c r="C168" s="191"/>
      <c r="D168" s="191"/>
      <c r="E168" s="191"/>
      <c r="F168" s="191"/>
      <c r="G168" s="191"/>
      <c r="H168" s="191"/>
      <c r="I168" s="191"/>
      <c r="J168" s="191"/>
      <c r="K168" s="192"/>
      <c r="L168" s="193"/>
      <c r="M168" s="193"/>
      <c r="N168" s="193"/>
      <c r="O168" s="193"/>
      <c r="P168" s="192"/>
      <c r="Q168" s="193"/>
      <c r="R168" s="92"/>
    </row>
    <row r="169" spans="1:18" x14ac:dyDescent="0.2">
      <c r="A169" s="115"/>
      <c r="B169" s="116"/>
      <c r="C169" s="117"/>
      <c r="D169" s="118"/>
      <c r="E169" s="195"/>
      <c r="F169" s="140"/>
      <c r="G169" s="140"/>
      <c r="H169" s="140"/>
      <c r="I169" s="140"/>
      <c r="J169" s="140"/>
      <c r="K169" s="140"/>
      <c r="L169" s="140"/>
      <c r="M169" s="140"/>
      <c r="N169" s="140"/>
      <c r="O169" s="140"/>
      <c r="P169" s="140"/>
      <c r="Q169" s="140"/>
      <c r="R169" s="92"/>
    </row>
    <row r="170" spans="1:18" x14ac:dyDescent="0.2">
      <c r="A170" s="115"/>
      <c r="B170" s="116"/>
      <c r="C170" s="117"/>
      <c r="D170" s="118"/>
      <c r="E170" s="195"/>
      <c r="F170" s="140"/>
      <c r="G170" s="140"/>
      <c r="H170" s="140"/>
      <c r="I170" s="140"/>
      <c r="J170" s="140"/>
      <c r="K170" s="140"/>
      <c r="L170" s="140"/>
      <c r="M170" s="140"/>
      <c r="N170" s="140"/>
      <c r="O170" s="140"/>
      <c r="P170" s="140"/>
      <c r="Q170" s="140"/>
      <c r="R170" s="92"/>
    </row>
    <row r="171" spans="1:18" x14ac:dyDescent="0.2">
      <c r="A171" s="115"/>
      <c r="B171" s="199" t="s">
        <v>2153</v>
      </c>
      <c r="F171" s="41"/>
      <c r="G171" s="41"/>
      <c r="H171" s="41"/>
      <c r="I171" s="41"/>
      <c r="J171" s="41"/>
      <c r="K171" s="41"/>
      <c r="L171" s="41"/>
      <c r="M171" s="140"/>
      <c r="N171" s="140"/>
      <c r="O171" s="140"/>
      <c r="P171" s="140"/>
      <c r="Q171" s="140"/>
      <c r="R171" s="92"/>
    </row>
    <row r="172" spans="1:18" x14ac:dyDescent="0.2">
      <c r="A172" s="115"/>
      <c r="B172" s="116"/>
      <c r="C172" s="117"/>
      <c r="D172" s="118"/>
      <c r="E172" s="195"/>
      <c r="F172" s="140"/>
      <c r="G172" s="140"/>
      <c r="H172" s="140"/>
      <c r="I172" s="140"/>
      <c r="J172" s="140"/>
      <c r="K172" s="140"/>
      <c r="L172" s="140"/>
      <c r="M172" s="140"/>
      <c r="N172" s="140"/>
      <c r="O172" s="140"/>
      <c r="P172" s="140"/>
      <c r="Q172" s="140"/>
      <c r="R172" s="92"/>
    </row>
    <row r="173" spans="1:18" x14ac:dyDescent="0.2">
      <c r="A173" s="115"/>
      <c r="B173" s="291" t="s">
        <v>2154</v>
      </c>
      <c r="C173" s="291"/>
      <c r="D173" s="291"/>
      <c r="E173" s="291"/>
      <c r="F173" s="291"/>
      <c r="G173" s="291"/>
      <c r="H173" s="291"/>
      <c r="I173" s="291"/>
      <c r="J173" s="291"/>
      <c r="K173" s="291"/>
      <c r="L173" s="291"/>
      <c r="M173" s="291"/>
      <c r="N173" s="291"/>
      <c r="O173" s="291"/>
      <c r="P173" s="291"/>
      <c r="Q173" s="291"/>
      <c r="R173" s="92"/>
    </row>
    <row r="174" spans="1:18" x14ac:dyDescent="0.2">
      <c r="A174" s="115"/>
      <c r="B174" s="291" t="s">
        <v>2155</v>
      </c>
      <c r="C174" s="291"/>
      <c r="D174" s="291"/>
      <c r="E174" s="291"/>
      <c r="F174" s="291"/>
      <c r="G174" s="291"/>
      <c r="H174" s="291"/>
      <c r="I174" s="291"/>
      <c r="J174" s="291"/>
      <c r="K174" s="291"/>
      <c r="L174" s="291"/>
      <c r="M174" s="291"/>
      <c r="N174" s="291"/>
      <c r="O174" s="291"/>
      <c r="P174" s="291"/>
      <c r="Q174" s="291"/>
      <c r="R174" s="92"/>
    </row>
    <row r="175" spans="1:18" x14ac:dyDescent="0.2">
      <c r="A175" s="115"/>
      <c r="B175" s="116"/>
      <c r="C175" s="117"/>
      <c r="D175" s="118"/>
      <c r="E175" s="195"/>
      <c r="F175" s="140"/>
      <c r="G175" s="140"/>
      <c r="H175" s="140"/>
      <c r="I175" s="140"/>
      <c r="J175" s="140"/>
      <c r="K175" s="140"/>
      <c r="L175" s="140"/>
      <c r="M175" s="140"/>
      <c r="N175" s="140"/>
      <c r="O175" s="140"/>
      <c r="P175" s="140"/>
      <c r="Q175" s="140"/>
      <c r="R175" s="92"/>
    </row>
    <row r="176" spans="1:18" x14ac:dyDescent="0.2">
      <c r="A176" s="115"/>
      <c r="B176" s="47" t="s">
        <v>2156</v>
      </c>
      <c r="C176" s="47"/>
      <c r="D176" s="47"/>
      <c r="E176" s="41"/>
      <c r="F176" s="46" t="s">
        <v>2157</v>
      </c>
      <c r="G176" s="46"/>
      <c r="H176" s="46"/>
      <c r="I176" s="46"/>
      <c r="J176" s="46"/>
      <c r="K176" s="46"/>
      <c r="L176" s="46"/>
      <c r="M176" s="46"/>
      <c r="N176" s="46"/>
      <c r="O176" s="46"/>
      <c r="P176" s="46"/>
      <c r="R176" s="85"/>
    </row>
    <row r="177" spans="1:18" x14ac:dyDescent="0.2">
      <c r="A177" s="115"/>
      <c r="B177" s="3"/>
      <c r="C177" s="84"/>
      <c r="D177" s="4"/>
      <c r="E177" s="41"/>
      <c r="F177" s="292" t="s">
        <v>2362</v>
      </c>
      <c r="G177" s="292"/>
      <c r="H177" s="159"/>
      <c r="I177" s="47"/>
      <c r="J177" s="47"/>
      <c r="K177" s="47"/>
      <c r="L177" s="47"/>
      <c r="M177" s="47"/>
      <c r="N177" s="166"/>
      <c r="O177" s="166"/>
      <c r="P177" s="166"/>
      <c r="R177" s="85"/>
    </row>
    <row r="178" spans="1:18" x14ac:dyDescent="0.2">
      <c r="A178" s="115"/>
      <c r="B178" s="3"/>
      <c r="C178" s="84"/>
      <c r="D178" s="4"/>
      <c r="E178" s="41"/>
      <c r="F178" s="293" t="s">
        <v>2159</v>
      </c>
      <c r="G178" s="293"/>
      <c r="H178" s="293"/>
      <c r="I178" s="293"/>
      <c r="J178" s="293"/>
      <c r="K178" s="293"/>
      <c r="L178" s="293"/>
      <c r="M178" s="293"/>
      <c r="N178" s="293"/>
      <c r="O178" s="293"/>
      <c r="P178" s="293"/>
      <c r="Q178" s="293"/>
      <c r="R178" s="293"/>
    </row>
  </sheetData>
  <mergeCells count="74">
    <mergeCell ref="F178:R178"/>
    <mergeCell ref="A165:J165"/>
    <mergeCell ref="A166:J166"/>
    <mergeCell ref="A167:J167"/>
    <mergeCell ref="B173:Q173"/>
    <mergeCell ref="B174:Q174"/>
    <mergeCell ref="F177:G177"/>
    <mergeCell ref="A164:J164"/>
    <mergeCell ref="A153:J153"/>
    <mergeCell ref="A154:J154"/>
    <mergeCell ref="A155:J155"/>
    <mergeCell ref="A156:J156"/>
    <mergeCell ref="A157:J157"/>
    <mergeCell ref="A158:J158"/>
    <mergeCell ref="A159:J159"/>
    <mergeCell ref="A160:J160"/>
    <mergeCell ref="A161:J161"/>
    <mergeCell ref="A162:J162"/>
    <mergeCell ref="A163:J163"/>
    <mergeCell ref="A152:J152"/>
    <mergeCell ref="A141:J141"/>
    <mergeCell ref="A142:J142"/>
    <mergeCell ref="A143:J143"/>
    <mergeCell ref="A144:J144"/>
    <mergeCell ref="A145:J145"/>
    <mergeCell ref="A146:J146"/>
    <mergeCell ref="A147:J147"/>
    <mergeCell ref="A148:J148"/>
    <mergeCell ref="A149:J149"/>
    <mergeCell ref="A150:J150"/>
    <mergeCell ref="A151:J151"/>
    <mergeCell ref="A140:J140"/>
    <mergeCell ref="A71:Q71"/>
    <mergeCell ref="A114:Q114"/>
    <mergeCell ref="A125:Q125"/>
    <mergeCell ref="A132:J132"/>
    <mergeCell ref="A133:J133"/>
    <mergeCell ref="A134:J134"/>
    <mergeCell ref="A135:J135"/>
    <mergeCell ref="A136:J136"/>
    <mergeCell ref="A137:Q137"/>
    <mergeCell ref="A138:J138"/>
    <mergeCell ref="A139:J139"/>
    <mergeCell ref="A49:Q49"/>
    <mergeCell ref="J24:N24"/>
    <mergeCell ref="O24:O26"/>
    <mergeCell ref="P24:P26"/>
    <mergeCell ref="Q24:Q26"/>
    <mergeCell ref="F25:F26"/>
    <mergeCell ref="G25:I25"/>
    <mergeCell ref="J25:J26"/>
    <mergeCell ref="K25:K26"/>
    <mergeCell ref="L25:N25"/>
    <mergeCell ref="A28:Q28"/>
    <mergeCell ref="A29:Q29"/>
    <mergeCell ref="A30:Q30"/>
    <mergeCell ref="A37:Q37"/>
    <mergeCell ref="A46:Q46"/>
    <mergeCell ref="J18:K18"/>
    <mergeCell ref="J19:K19"/>
    <mergeCell ref="J20:K20"/>
    <mergeCell ref="D22:K22"/>
    <mergeCell ref="A24:A26"/>
    <mergeCell ref="B24:B26"/>
    <mergeCell ref="C24:C26"/>
    <mergeCell ref="D24:D26"/>
    <mergeCell ref="E24:E26"/>
    <mergeCell ref="F24:I24"/>
    <mergeCell ref="J17:K17"/>
    <mergeCell ref="E1:I1"/>
    <mergeCell ref="D11:K11"/>
    <mergeCell ref="D12:K12"/>
    <mergeCell ref="J15:K15"/>
    <mergeCell ref="J16:K16"/>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60"/>
  <sheetViews>
    <sheetView workbookViewId="0">
      <selection activeCell="D11" sqref="D11"/>
    </sheetView>
  </sheetViews>
  <sheetFormatPr defaultRowHeight="12.75" x14ac:dyDescent="0.2"/>
  <cols>
    <col min="3" max="3" width="33.42578125" customWidth="1"/>
  </cols>
  <sheetData>
    <row r="1" spans="1:17" x14ac:dyDescent="0.2">
      <c r="A1" s="152" t="s">
        <v>306</v>
      </c>
      <c r="B1" s="45"/>
      <c r="C1" s="44"/>
      <c r="D1" s="201"/>
      <c r="E1" s="280" t="s">
        <v>21</v>
      </c>
      <c r="F1" s="280"/>
      <c r="G1" s="280"/>
      <c r="H1" s="280"/>
      <c r="I1" s="280"/>
      <c r="J1" s="42"/>
      <c r="K1" s="42"/>
      <c r="L1" s="42"/>
      <c r="M1" s="152" t="s">
        <v>308</v>
      </c>
      <c r="N1" s="42"/>
      <c r="O1" s="42"/>
      <c r="P1" s="42"/>
      <c r="Q1" s="92"/>
    </row>
    <row r="2" spans="1:17" x14ac:dyDescent="0.2">
      <c r="A2" s="2"/>
      <c r="B2" s="45"/>
      <c r="C2" s="44"/>
      <c r="D2" s="43"/>
      <c r="E2" s="43"/>
      <c r="F2" s="42"/>
      <c r="G2" s="202" t="s">
        <v>2</v>
      </c>
      <c r="H2" s="42"/>
      <c r="I2" s="42"/>
      <c r="J2" s="42"/>
      <c r="K2" s="42"/>
      <c r="L2" s="42"/>
      <c r="M2" s="2" t="s">
        <v>1223</v>
      </c>
      <c r="N2" s="42"/>
      <c r="O2" s="42"/>
      <c r="P2" s="42"/>
      <c r="Q2" s="92"/>
    </row>
    <row r="3" spans="1:17" x14ac:dyDescent="0.2">
      <c r="A3" s="2"/>
      <c r="B3" s="45"/>
      <c r="C3" s="44"/>
      <c r="D3" s="43"/>
      <c r="E3" s="43"/>
      <c r="F3" s="42"/>
      <c r="G3" s="202"/>
      <c r="H3" s="42"/>
      <c r="I3" s="42"/>
      <c r="J3" s="42"/>
      <c r="K3" s="42"/>
      <c r="L3" s="2"/>
      <c r="M3" s="2" t="s">
        <v>2461</v>
      </c>
      <c r="N3" s="42"/>
      <c r="O3" s="42"/>
      <c r="P3" s="42"/>
      <c r="Q3" s="92"/>
    </row>
    <row r="4" spans="1:17" x14ac:dyDescent="0.2">
      <c r="A4" s="2" t="s">
        <v>310</v>
      </c>
      <c r="B4" s="45"/>
      <c r="C4" s="44"/>
      <c r="D4" s="43"/>
      <c r="E4" s="43"/>
      <c r="F4" s="42"/>
      <c r="G4" s="42"/>
      <c r="H4" s="42"/>
      <c r="I4" s="42"/>
      <c r="J4" s="42"/>
      <c r="K4" s="42"/>
      <c r="L4" s="42"/>
      <c r="M4" s="2" t="s">
        <v>310</v>
      </c>
      <c r="N4" s="42"/>
      <c r="O4" s="42"/>
      <c r="P4" s="42"/>
      <c r="Q4" s="92"/>
    </row>
    <row r="5" spans="1:17" x14ac:dyDescent="0.2">
      <c r="A5" s="2" t="s">
        <v>312</v>
      </c>
      <c r="B5" s="45"/>
      <c r="C5" s="44"/>
      <c r="D5" s="43"/>
      <c r="E5" s="43"/>
      <c r="F5" s="42"/>
      <c r="G5" s="42"/>
      <c r="H5" s="42"/>
      <c r="I5" s="42"/>
      <c r="J5" s="42"/>
      <c r="K5" s="42"/>
      <c r="L5" s="42"/>
      <c r="M5" s="2" t="s">
        <v>314</v>
      </c>
      <c r="N5" s="42"/>
      <c r="O5" s="42"/>
      <c r="P5" s="42"/>
      <c r="Q5" s="92"/>
    </row>
    <row r="6" spans="1:17" x14ac:dyDescent="0.2">
      <c r="A6" s="5"/>
      <c r="B6" s="45"/>
      <c r="C6" s="43"/>
      <c r="D6" s="1"/>
      <c r="E6" s="42"/>
      <c r="F6" s="42"/>
      <c r="G6" s="42"/>
      <c r="H6" s="42"/>
      <c r="I6" s="42"/>
      <c r="J6" s="42"/>
      <c r="K6" s="42"/>
      <c r="L6" s="42"/>
      <c r="M6" s="42"/>
      <c r="N6" s="42"/>
      <c r="O6" s="42"/>
      <c r="P6" s="42"/>
      <c r="Q6" s="92"/>
    </row>
    <row r="7" spans="1:17" x14ac:dyDescent="0.2">
      <c r="A7" s="99"/>
      <c r="B7" s="100"/>
      <c r="C7" s="101"/>
      <c r="D7" s="92"/>
      <c r="E7" s="91"/>
      <c r="F7" s="91"/>
      <c r="G7" s="102" t="s">
        <v>2462</v>
      </c>
      <c r="H7" s="102"/>
      <c r="I7" s="102"/>
      <c r="J7" s="91"/>
      <c r="K7" s="91"/>
      <c r="L7" s="91"/>
      <c r="M7" s="91"/>
      <c r="N7" s="91"/>
      <c r="O7" s="91"/>
      <c r="P7" s="91"/>
      <c r="Q7" s="92"/>
    </row>
    <row r="8" spans="1:17" x14ac:dyDescent="0.2">
      <c r="A8" s="99"/>
      <c r="B8" s="100"/>
      <c r="C8" s="101"/>
      <c r="D8" s="92"/>
      <c r="E8" s="91"/>
      <c r="F8" s="91"/>
      <c r="G8" s="99" t="s">
        <v>37</v>
      </c>
      <c r="H8" s="99"/>
      <c r="I8" s="99"/>
      <c r="J8" s="91"/>
      <c r="K8" s="91"/>
      <c r="L8" s="91"/>
      <c r="M8" s="91"/>
      <c r="N8" s="91"/>
      <c r="O8" s="91"/>
      <c r="P8" s="91"/>
      <c r="Q8" s="92"/>
    </row>
    <row r="9" spans="1:17" x14ac:dyDescent="0.2">
      <c r="A9" s="99"/>
      <c r="B9" s="100"/>
      <c r="C9" s="101"/>
      <c r="D9" s="92"/>
      <c r="E9" s="91"/>
      <c r="F9" s="91"/>
      <c r="G9" s="91"/>
      <c r="H9" s="91"/>
      <c r="I9" s="91"/>
      <c r="J9" s="91"/>
      <c r="K9" s="91"/>
      <c r="L9" s="91"/>
      <c r="M9" s="91"/>
      <c r="N9" s="91"/>
      <c r="O9" s="91"/>
      <c r="P9" s="91"/>
      <c r="Q9" s="92"/>
    </row>
    <row r="10" spans="1:17" x14ac:dyDescent="0.2">
      <c r="A10" s="99"/>
      <c r="B10" s="100"/>
      <c r="C10" s="103" t="s">
        <v>3</v>
      </c>
      <c r="D10" s="203" t="s">
        <v>2463</v>
      </c>
      <c r="E10" s="204"/>
      <c r="F10" s="204"/>
      <c r="G10" s="205"/>
      <c r="H10" s="204"/>
      <c r="I10" s="204"/>
      <c r="J10" s="204"/>
      <c r="K10" s="204"/>
      <c r="L10" s="204"/>
      <c r="M10" s="204"/>
      <c r="N10" s="105"/>
      <c r="O10" s="105"/>
      <c r="P10" s="91"/>
      <c r="Q10" s="92"/>
    </row>
    <row r="11" spans="1:17" x14ac:dyDescent="0.2">
      <c r="A11" s="99"/>
      <c r="B11" s="100"/>
      <c r="C11" s="103"/>
      <c r="D11" s="206" t="s">
        <v>2464</v>
      </c>
      <c r="E11" s="91"/>
      <c r="F11" s="91"/>
      <c r="G11" s="99"/>
      <c r="H11" s="91"/>
      <c r="I11" s="91"/>
      <c r="J11" s="91"/>
      <c r="K11" s="188"/>
      <c r="L11" s="91"/>
      <c r="M11" s="91"/>
      <c r="N11" s="91"/>
      <c r="O11" s="91"/>
      <c r="P11" s="91"/>
      <c r="Q11" s="92"/>
    </row>
    <row r="12" spans="1:17" x14ac:dyDescent="0.2">
      <c r="A12" s="99"/>
      <c r="B12" s="100"/>
      <c r="C12" s="101"/>
      <c r="D12" s="207"/>
      <c r="E12" s="208"/>
      <c r="F12" s="208"/>
      <c r="G12" s="209" t="s">
        <v>31</v>
      </c>
      <c r="H12" s="209"/>
      <c r="I12" s="209"/>
      <c r="J12" s="208"/>
      <c r="K12" s="107"/>
      <c r="L12" s="91"/>
      <c r="M12" s="91"/>
      <c r="N12" s="91"/>
      <c r="O12" s="91"/>
      <c r="P12" s="91"/>
      <c r="Q12" s="92"/>
    </row>
    <row r="13" spans="1:17" x14ac:dyDescent="0.2">
      <c r="A13" s="109"/>
      <c r="B13" s="110"/>
      <c r="C13" s="101"/>
      <c r="D13" s="92"/>
      <c r="E13" s="91"/>
      <c r="F13" s="91"/>
      <c r="G13" s="91"/>
      <c r="H13" s="91"/>
      <c r="I13" s="91"/>
      <c r="J13" s="91"/>
      <c r="K13" s="91"/>
      <c r="L13" s="91"/>
      <c r="M13" s="91"/>
      <c r="N13" s="91"/>
      <c r="O13" s="91"/>
      <c r="P13" s="91"/>
      <c r="Q13" s="92"/>
    </row>
    <row r="14" spans="1:17" x14ac:dyDescent="0.2">
      <c r="A14" s="99"/>
      <c r="B14" s="100"/>
      <c r="C14" s="101"/>
      <c r="D14" s="112" t="s">
        <v>2465</v>
      </c>
      <c r="E14" s="91"/>
      <c r="F14" s="91"/>
      <c r="G14" s="91"/>
      <c r="H14" s="112"/>
      <c r="I14" s="112"/>
      <c r="J14" s="112"/>
      <c r="K14" s="91"/>
      <c r="L14" s="91"/>
      <c r="M14" s="91"/>
      <c r="N14" s="91"/>
      <c r="O14" s="91"/>
      <c r="P14" s="91"/>
      <c r="Q14" s="91"/>
    </row>
    <row r="15" spans="1:17" x14ac:dyDescent="0.2">
      <c r="A15" s="99"/>
      <c r="B15" s="100"/>
      <c r="C15" s="101"/>
      <c r="D15" s="112" t="s">
        <v>19</v>
      </c>
      <c r="E15" s="91"/>
      <c r="F15" s="91"/>
      <c r="G15" s="91"/>
      <c r="H15" s="112"/>
      <c r="I15" s="112"/>
      <c r="J15" s="279" t="s">
        <v>2466</v>
      </c>
      <c r="K15" s="220"/>
      <c r="L15" s="114" t="s">
        <v>30</v>
      </c>
      <c r="M15" s="91"/>
      <c r="N15" s="91"/>
      <c r="O15" s="91"/>
      <c r="P15" s="91"/>
      <c r="Q15" s="92"/>
    </row>
    <row r="16" spans="1:17" x14ac:dyDescent="0.2">
      <c r="A16" s="99"/>
      <c r="B16" s="100"/>
      <c r="C16" s="101"/>
      <c r="D16" s="112" t="s">
        <v>39</v>
      </c>
      <c r="E16" s="91"/>
      <c r="F16" s="91"/>
      <c r="G16" s="91"/>
      <c r="H16" s="112"/>
      <c r="I16" s="112"/>
      <c r="J16" s="279" t="s">
        <v>2467</v>
      </c>
      <c r="K16" s="220"/>
      <c r="L16" s="114" t="s">
        <v>30</v>
      </c>
      <c r="M16" s="91"/>
      <c r="N16" s="91"/>
      <c r="O16" s="91"/>
      <c r="P16" s="91"/>
      <c r="Q16" s="92"/>
    </row>
    <row r="17" spans="1:17" x14ac:dyDescent="0.2">
      <c r="A17" s="99"/>
      <c r="B17" s="100"/>
      <c r="C17" s="101"/>
      <c r="D17" s="112" t="s">
        <v>20</v>
      </c>
      <c r="E17" s="91"/>
      <c r="F17" s="91"/>
      <c r="G17" s="91"/>
      <c r="H17" s="112"/>
      <c r="I17" s="112"/>
      <c r="J17" s="279" t="s">
        <v>2468</v>
      </c>
      <c r="K17" s="220"/>
      <c r="L17" s="114" t="s">
        <v>30</v>
      </c>
      <c r="M17" s="91"/>
      <c r="N17" s="91"/>
      <c r="O17" s="91"/>
      <c r="P17" s="91"/>
      <c r="Q17" s="92"/>
    </row>
    <row r="18" spans="1:17" x14ac:dyDescent="0.2">
      <c r="A18" s="99"/>
      <c r="B18" s="100"/>
      <c r="C18" s="101"/>
      <c r="D18" s="112" t="s">
        <v>1361</v>
      </c>
      <c r="E18" s="91"/>
      <c r="F18" s="91"/>
      <c r="G18" s="91"/>
      <c r="H18" s="112"/>
      <c r="I18" s="112"/>
      <c r="J18" s="279" t="s">
        <v>2469</v>
      </c>
      <c r="K18" s="220"/>
      <c r="L18" s="114" t="s">
        <v>30</v>
      </c>
      <c r="M18" s="91"/>
      <c r="N18" s="91"/>
      <c r="O18" s="91"/>
      <c r="P18" s="91"/>
      <c r="Q18" s="92"/>
    </row>
    <row r="19" spans="1:17" x14ac:dyDescent="0.2">
      <c r="A19" s="99"/>
      <c r="B19" s="100"/>
      <c r="C19" s="101"/>
      <c r="D19" s="112" t="s">
        <v>17</v>
      </c>
      <c r="E19" s="91"/>
      <c r="F19" s="91"/>
      <c r="G19" s="91"/>
      <c r="H19" s="112"/>
      <c r="I19" s="112"/>
      <c r="J19" s="279" t="s">
        <v>2470</v>
      </c>
      <c r="K19" s="220"/>
      <c r="L19" s="114" t="s">
        <v>18</v>
      </c>
      <c r="M19" s="91"/>
      <c r="N19" s="91"/>
      <c r="O19" s="91"/>
      <c r="P19" s="91"/>
      <c r="Q19" s="92"/>
    </row>
    <row r="20" spans="1:17" x14ac:dyDescent="0.2">
      <c r="A20" s="99"/>
      <c r="B20" s="100"/>
      <c r="C20" s="101"/>
      <c r="D20" s="47" t="s">
        <v>2471</v>
      </c>
      <c r="E20" s="91"/>
      <c r="F20" s="91"/>
      <c r="G20" s="91"/>
      <c r="H20" s="91"/>
      <c r="I20" s="91"/>
      <c r="J20" s="91"/>
      <c r="K20" s="91">
        <f>K114/1000</f>
        <v>39.500999999999998</v>
      </c>
      <c r="L20" s="114" t="s">
        <v>30</v>
      </c>
      <c r="M20" s="91"/>
      <c r="N20" s="91"/>
      <c r="O20" s="91"/>
      <c r="P20" s="91"/>
      <c r="Q20" s="92"/>
    </row>
    <row r="21" spans="1:17" x14ac:dyDescent="0.2">
      <c r="A21" s="99"/>
      <c r="B21" s="100"/>
      <c r="C21" s="111"/>
      <c r="D21" s="163" t="s">
        <v>323</v>
      </c>
      <c r="E21" s="99"/>
      <c r="F21" s="91"/>
      <c r="G21" s="91"/>
      <c r="H21" s="91"/>
      <c r="I21" s="91"/>
      <c r="J21" s="91"/>
      <c r="K21" s="91"/>
      <c r="L21" s="91"/>
      <c r="M21" s="91"/>
      <c r="N21" s="91"/>
      <c r="O21" s="91"/>
      <c r="P21" s="91"/>
      <c r="Q21" s="92"/>
    </row>
    <row r="22" spans="1:17" x14ac:dyDescent="0.2">
      <c r="A22" s="99"/>
      <c r="B22" s="100"/>
      <c r="C22" s="111"/>
      <c r="D22" s="101"/>
      <c r="E22" s="99"/>
      <c r="F22" s="91"/>
      <c r="G22" s="91"/>
      <c r="H22" s="91"/>
      <c r="I22" s="91"/>
      <c r="J22" s="91"/>
      <c r="K22" s="91"/>
      <c r="L22" s="91"/>
      <c r="M22" s="91"/>
      <c r="N22" s="91"/>
      <c r="O22" s="91"/>
      <c r="P22" s="91"/>
      <c r="Q22" s="92"/>
    </row>
    <row r="23" spans="1:17" x14ac:dyDescent="0.2">
      <c r="A23" s="270" t="s">
        <v>4</v>
      </c>
      <c r="B23" s="273" t="s">
        <v>87</v>
      </c>
      <c r="C23" s="270" t="s">
        <v>83</v>
      </c>
      <c r="D23" s="270" t="s">
        <v>82</v>
      </c>
      <c r="E23" s="270" t="s">
        <v>81</v>
      </c>
      <c r="F23" s="270" t="s">
        <v>29</v>
      </c>
      <c r="G23" s="271"/>
      <c r="H23" s="271"/>
      <c r="I23" s="271"/>
      <c r="J23" s="270" t="s">
        <v>28</v>
      </c>
      <c r="K23" s="289"/>
      <c r="L23" s="289"/>
      <c r="M23" s="289"/>
      <c r="N23" s="289"/>
      <c r="O23" s="270" t="s">
        <v>80</v>
      </c>
      <c r="P23" s="270" t="s">
        <v>79</v>
      </c>
      <c r="Q23" s="290" t="s">
        <v>1364</v>
      </c>
    </row>
    <row r="24" spans="1:17" x14ac:dyDescent="0.2">
      <c r="A24" s="271"/>
      <c r="B24" s="274"/>
      <c r="C24" s="275"/>
      <c r="D24" s="270"/>
      <c r="E24" s="270"/>
      <c r="F24" s="270" t="s">
        <v>5</v>
      </c>
      <c r="G24" s="270" t="s">
        <v>78</v>
      </c>
      <c r="H24" s="271"/>
      <c r="I24" s="271"/>
      <c r="J24" s="270" t="s">
        <v>1365</v>
      </c>
      <c r="K24" s="270" t="s">
        <v>5</v>
      </c>
      <c r="L24" s="270" t="s">
        <v>78</v>
      </c>
      <c r="M24" s="271"/>
      <c r="N24" s="271"/>
      <c r="O24" s="270"/>
      <c r="P24" s="270"/>
      <c r="Q24" s="290"/>
    </row>
    <row r="25" spans="1:17" x14ac:dyDescent="0.2">
      <c r="A25" s="271"/>
      <c r="B25" s="274"/>
      <c r="C25" s="275"/>
      <c r="D25" s="270"/>
      <c r="E25" s="270"/>
      <c r="F25" s="271"/>
      <c r="G25" s="121" t="s">
        <v>77</v>
      </c>
      <c r="H25" s="121" t="s">
        <v>76</v>
      </c>
      <c r="I25" s="121" t="s">
        <v>75</v>
      </c>
      <c r="J25" s="275"/>
      <c r="K25" s="271"/>
      <c r="L25" s="121" t="s">
        <v>77</v>
      </c>
      <c r="M25" s="121" t="s">
        <v>76</v>
      </c>
      <c r="N25" s="121" t="s">
        <v>75</v>
      </c>
      <c r="O25" s="270"/>
      <c r="P25" s="270"/>
      <c r="Q25" s="290"/>
    </row>
    <row r="26" spans="1:17" x14ac:dyDescent="0.2">
      <c r="A26" s="122">
        <v>1</v>
      </c>
      <c r="B26" s="123">
        <v>2</v>
      </c>
      <c r="C26" s="121">
        <v>3</v>
      </c>
      <c r="D26" s="121">
        <v>4</v>
      </c>
      <c r="E26" s="127">
        <v>5</v>
      </c>
      <c r="F26" s="124">
        <v>6</v>
      </c>
      <c r="G26" s="124">
        <v>7</v>
      </c>
      <c r="H26" s="124">
        <v>8</v>
      </c>
      <c r="I26" s="124">
        <v>9</v>
      </c>
      <c r="J26" s="124">
        <v>10</v>
      </c>
      <c r="K26" s="124">
        <v>11</v>
      </c>
      <c r="L26" s="124">
        <v>12</v>
      </c>
      <c r="M26" s="124">
        <v>13</v>
      </c>
      <c r="N26" s="124">
        <v>14</v>
      </c>
      <c r="O26" s="124">
        <v>15</v>
      </c>
      <c r="P26" s="124">
        <v>16</v>
      </c>
      <c r="Q26" s="124">
        <v>17</v>
      </c>
    </row>
    <row r="27" spans="1:17" x14ac:dyDescent="0.2">
      <c r="A27" s="266" t="s">
        <v>2170</v>
      </c>
      <c r="B27" s="218"/>
      <c r="C27" s="218"/>
      <c r="D27" s="218"/>
      <c r="E27" s="218"/>
      <c r="F27" s="218"/>
      <c r="G27" s="218"/>
      <c r="H27" s="218"/>
      <c r="I27" s="218"/>
      <c r="J27" s="218"/>
      <c r="K27" s="218"/>
      <c r="L27" s="218"/>
      <c r="M27" s="218"/>
      <c r="N27" s="218"/>
      <c r="O27" s="218"/>
      <c r="P27" s="218"/>
      <c r="Q27" s="218"/>
    </row>
    <row r="28" spans="1:17" ht="48" x14ac:dyDescent="0.2">
      <c r="A28" s="122">
        <v>1</v>
      </c>
      <c r="B28" s="125" t="s">
        <v>2472</v>
      </c>
      <c r="C28" s="139" t="s">
        <v>2473</v>
      </c>
      <c r="D28" s="127" t="s">
        <v>72</v>
      </c>
      <c r="E28" s="131">
        <v>9</v>
      </c>
      <c r="F28" s="129" t="s">
        <v>2474</v>
      </c>
      <c r="G28" s="130"/>
      <c r="H28" s="130"/>
      <c r="I28" s="130"/>
      <c r="J28" s="130"/>
      <c r="K28" s="130">
        <v>7355</v>
      </c>
      <c r="L28" s="130"/>
      <c r="M28" s="130"/>
      <c r="N28" s="130"/>
      <c r="O28" s="130"/>
      <c r="P28" s="130"/>
      <c r="Q28" s="130"/>
    </row>
    <row r="29" spans="1:17" ht="48" x14ac:dyDescent="0.2">
      <c r="A29" s="122">
        <v>2</v>
      </c>
      <c r="B29" s="125" t="s">
        <v>2475</v>
      </c>
      <c r="C29" s="139" t="s">
        <v>2476</v>
      </c>
      <c r="D29" s="127" t="s">
        <v>72</v>
      </c>
      <c r="E29" s="131">
        <v>13</v>
      </c>
      <c r="F29" s="129" t="s">
        <v>2477</v>
      </c>
      <c r="G29" s="130"/>
      <c r="H29" s="130"/>
      <c r="I29" s="130"/>
      <c r="J29" s="130"/>
      <c r="K29" s="130">
        <v>1100</v>
      </c>
      <c r="L29" s="130"/>
      <c r="M29" s="130"/>
      <c r="N29" s="130"/>
      <c r="O29" s="130"/>
      <c r="P29" s="130"/>
      <c r="Q29" s="130"/>
    </row>
    <row r="30" spans="1:17" ht="36" x14ac:dyDescent="0.2">
      <c r="A30" s="122">
        <v>3</v>
      </c>
      <c r="B30" s="125" t="s">
        <v>2478</v>
      </c>
      <c r="C30" s="139" t="s">
        <v>2479</v>
      </c>
      <c r="D30" s="127" t="s">
        <v>2480</v>
      </c>
      <c r="E30" s="131">
        <v>9</v>
      </c>
      <c r="F30" s="129">
        <v>118.35</v>
      </c>
      <c r="G30" s="129">
        <v>28.58</v>
      </c>
      <c r="H30" s="129">
        <v>85.08</v>
      </c>
      <c r="I30" s="129">
        <v>12.5</v>
      </c>
      <c r="J30" s="130"/>
      <c r="K30" s="130">
        <v>1065</v>
      </c>
      <c r="L30" s="130">
        <v>257</v>
      </c>
      <c r="M30" s="130">
        <v>766</v>
      </c>
      <c r="N30" s="130">
        <v>113</v>
      </c>
      <c r="O30" s="130">
        <v>2.29</v>
      </c>
      <c r="P30" s="130">
        <v>20.61</v>
      </c>
      <c r="Q30" s="130"/>
    </row>
    <row r="31" spans="1:17" ht="48" x14ac:dyDescent="0.2">
      <c r="A31" s="122">
        <v>4</v>
      </c>
      <c r="B31" s="125" t="s">
        <v>2481</v>
      </c>
      <c r="C31" s="139" t="s">
        <v>2482</v>
      </c>
      <c r="D31" s="127" t="s">
        <v>72</v>
      </c>
      <c r="E31" s="131">
        <v>9</v>
      </c>
      <c r="F31" s="129" t="s">
        <v>2483</v>
      </c>
      <c r="G31" s="130"/>
      <c r="H31" s="130"/>
      <c r="I31" s="130"/>
      <c r="J31" s="130"/>
      <c r="K31" s="130">
        <v>2295</v>
      </c>
      <c r="L31" s="130"/>
      <c r="M31" s="130"/>
      <c r="N31" s="130"/>
      <c r="O31" s="130"/>
      <c r="P31" s="130"/>
      <c r="Q31" s="130"/>
    </row>
    <row r="32" spans="1:17" ht="48" x14ac:dyDescent="0.2">
      <c r="A32" s="122">
        <v>5</v>
      </c>
      <c r="B32" s="125" t="s">
        <v>2484</v>
      </c>
      <c r="C32" s="139" t="s">
        <v>2485</v>
      </c>
      <c r="D32" s="127" t="s">
        <v>72</v>
      </c>
      <c r="E32" s="131">
        <v>9</v>
      </c>
      <c r="F32" s="129" t="s">
        <v>2486</v>
      </c>
      <c r="G32" s="130"/>
      <c r="H32" s="130"/>
      <c r="I32" s="130"/>
      <c r="J32" s="130"/>
      <c r="K32" s="130">
        <v>36</v>
      </c>
      <c r="L32" s="130"/>
      <c r="M32" s="130"/>
      <c r="N32" s="130"/>
      <c r="O32" s="130"/>
      <c r="P32" s="130"/>
      <c r="Q32" s="130"/>
    </row>
    <row r="33" spans="1:17" ht="48" x14ac:dyDescent="0.2">
      <c r="A33" s="122">
        <v>6</v>
      </c>
      <c r="B33" s="125" t="s">
        <v>2487</v>
      </c>
      <c r="C33" s="139" t="s">
        <v>2488</v>
      </c>
      <c r="D33" s="127" t="s">
        <v>102</v>
      </c>
      <c r="E33" s="131">
        <v>4.5</v>
      </c>
      <c r="F33" s="129" t="s">
        <v>2489</v>
      </c>
      <c r="G33" s="130"/>
      <c r="H33" s="130"/>
      <c r="I33" s="130"/>
      <c r="J33" s="130"/>
      <c r="K33" s="130">
        <v>61</v>
      </c>
      <c r="L33" s="130"/>
      <c r="M33" s="130"/>
      <c r="N33" s="130"/>
      <c r="O33" s="130"/>
      <c r="P33" s="130"/>
      <c r="Q33" s="130"/>
    </row>
    <row r="34" spans="1:17" ht="43.5" x14ac:dyDescent="0.2">
      <c r="A34" s="122">
        <v>7</v>
      </c>
      <c r="B34" s="125" t="s">
        <v>2490</v>
      </c>
      <c r="C34" s="139" t="s">
        <v>2491</v>
      </c>
      <c r="D34" s="127" t="s">
        <v>217</v>
      </c>
      <c r="E34" s="128" t="s">
        <v>275</v>
      </c>
      <c r="F34" s="129">
        <v>56.47</v>
      </c>
      <c r="G34" s="129">
        <v>47.57</v>
      </c>
      <c r="H34" s="129">
        <v>7.95</v>
      </c>
      <c r="I34" s="129">
        <v>0.18</v>
      </c>
      <c r="J34" s="130"/>
      <c r="K34" s="130">
        <v>28</v>
      </c>
      <c r="L34" s="130">
        <v>24</v>
      </c>
      <c r="M34" s="130">
        <v>4</v>
      </c>
      <c r="N34" s="130"/>
      <c r="O34" s="130">
        <v>3.59</v>
      </c>
      <c r="P34" s="130">
        <v>1.8</v>
      </c>
      <c r="Q34" s="130"/>
    </row>
    <row r="35" spans="1:17" ht="48" x14ac:dyDescent="0.2">
      <c r="A35" s="133" t="s">
        <v>350</v>
      </c>
      <c r="B35" s="134" t="s">
        <v>2492</v>
      </c>
      <c r="C35" s="135" t="s">
        <v>2493</v>
      </c>
      <c r="D35" s="133" t="s">
        <v>92</v>
      </c>
      <c r="E35" s="136" t="s">
        <v>2494</v>
      </c>
      <c r="F35" s="137">
        <v>10329.200000000001</v>
      </c>
      <c r="G35" s="130"/>
      <c r="H35" s="130"/>
      <c r="I35" s="130"/>
      <c r="J35" s="130"/>
      <c r="K35" s="138">
        <v>1.03</v>
      </c>
      <c r="L35" s="130"/>
      <c r="M35" s="130"/>
      <c r="N35" s="130"/>
      <c r="O35" s="130"/>
      <c r="P35" s="130"/>
      <c r="Q35" s="130"/>
    </row>
    <row r="36" spans="1:17" ht="36" x14ac:dyDescent="0.2">
      <c r="A36" s="133" t="s">
        <v>350</v>
      </c>
      <c r="B36" s="134" t="s">
        <v>2495</v>
      </c>
      <c r="C36" s="135" t="s">
        <v>2496</v>
      </c>
      <c r="D36" s="133" t="s">
        <v>92</v>
      </c>
      <c r="E36" s="136" t="s">
        <v>2497</v>
      </c>
      <c r="F36" s="137">
        <v>6190.38</v>
      </c>
      <c r="G36" s="130"/>
      <c r="H36" s="130"/>
      <c r="I36" s="130"/>
      <c r="J36" s="130"/>
      <c r="K36" s="138">
        <v>3.1</v>
      </c>
      <c r="L36" s="130"/>
      <c r="M36" s="130"/>
      <c r="N36" s="130"/>
      <c r="O36" s="130"/>
      <c r="P36" s="130"/>
      <c r="Q36" s="130"/>
    </row>
    <row r="37" spans="1:17" ht="48" x14ac:dyDescent="0.2">
      <c r="A37" s="122">
        <v>8</v>
      </c>
      <c r="B37" s="125" t="s">
        <v>2498</v>
      </c>
      <c r="C37" s="139" t="s">
        <v>2499</v>
      </c>
      <c r="D37" s="127" t="s">
        <v>72</v>
      </c>
      <c r="E37" s="131">
        <v>9</v>
      </c>
      <c r="F37" s="129" t="s">
        <v>2500</v>
      </c>
      <c r="G37" s="130"/>
      <c r="H37" s="130"/>
      <c r="I37" s="130"/>
      <c r="J37" s="130"/>
      <c r="K37" s="130">
        <v>225</v>
      </c>
      <c r="L37" s="130"/>
      <c r="M37" s="130"/>
      <c r="N37" s="130"/>
      <c r="O37" s="130"/>
      <c r="P37" s="130"/>
      <c r="Q37" s="130"/>
    </row>
    <row r="38" spans="1:17" ht="48" x14ac:dyDescent="0.2">
      <c r="A38" s="122">
        <v>9</v>
      </c>
      <c r="B38" s="125" t="s">
        <v>2501</v>
      </c>
      <c r="C38" s="139" t="s">
        <v>2502</v>
      </c>
      <c r="D38" s="127" t="s">
        <v>104</v>
      </c>
      <c r="E38" s="128" t="s">
        <v>2503</v>
      </c>
      <c r="F38" s="129" t="s">
        <v>2504</v>
      </c>
      <c r="G38" s="130"/>
      <c r="H38" s="130"/>
      <c r="I38" s="130"/>
      <c r="J38" s="130"/>
      <c r="K38" s="130">
        <v>33</v>
      </c>
      <c r="L38" s="130"/>
      <c r="M38" s="130"/>
      <c r="N38" s="130"/>
      <c r="O38" s="130"/>
      <c r="P38" s="130"/>
      <c r="Q38" s="130"/>
    </row>
    <row r="39" spans="1:17" ht="48" x14ac:dyDescent="0.2">
      <c r="A39" s="122">
        <v>10</v>
      </c>
      <c r="B39" s="125" t="s">
        <v>2505</v>
      </c>
      <c r="C39" s="139" t="s">
        <v>2506</v>
      </c>
      <c r="D39" s="127" t="s">
        <v>72</v>
      </c>
      <c r="E39" s="131">
        <v>9</v>
      </c>
      <c r="F39" s="129" t="s">
        <v>2507</v>
      </c>
      <c r="G39" s="130"/>
      <c r="H39" s="130"/>
      <c r="I39" s="130"/>
      <c r="J39" s="130"/>
      <c r="K39" s="130">
        <v>98</v>
      </c>
      <c r="L39" s="130"/>
      <c r="M39" s="130"/>
      <c r="N39" s="130"/>
      <c r="O39" s="130"/>
      <c r="P39" s="130"/>
      <c r="Q39" s="130"/>
    </row>
    <row r="40" spans="1:17" ht="48" x14ac:dyDescent="0.2">
      <c r="A40" s="122">
        <v>11</v>
      </c>
      <c r="B40" s="125" t="s">
        <v>2508</v>
      </c>
      <c r="C40" s="139" t="s">
        <v>2509</v>
      </c>
      <c r="D40" s="127" t="s">
        <v>72</v>
      </c>
      <c r="E40" s="131">
        <v>9</v>
      </c>
      <c r="F40" s="129" t="s">
        <v>2510</v>
      </c>
      <c r="G40" s="130"/>
      <c r="H40" s="130"/>
      <c r="I40" s="130"/>
      <c r="J40" s="130"/>
      <c r="K40" s="130">
        <v>627</v>
      </c>
      <c r="L40" s="130"/>
      <c r="M40" s="130"/>
      <c r="N40" s="130"/>
      <c r="O40" s="130"/>
      <c r="P40" s="130"/>
      <c r="Q40" s="130"/>
    </row>
    <row r="41" spans="1:17" ht="48" x14ac:dyDescent="0.2">
      <c r="A41" s="122">
        <v>12</v>
      </c>
      <c r="B41" s="125" t="s">
        <v>2511</v>
      </c>
      <c r="C41" s="139" t="s">
        <v>2512</v>
      </c>
      <c r="D41" s="127" t="s">
        <v>72</v>
      </c>
      <c r="E41" s="131">
        <v>1</v>
      </c>
      <c r="F41" s="129" t="s">
        <v>2513</v>
      </c>
      <c r="G41" s="130"/>
      <c r="H41" s="130"/>
      <c r="I41" s="130"/>
      <c r="J41" s="130"/>
      <c r="K41" s="130">
        <v>827</v>
      </c>
      <c r="L41" s="130"/>
      <c r="M41" s="130"/>
      <c r="N41" s="130"/>
      <c r="O41" s="130"/>
      <c r="P41" s="130"/>
      <c r="Q41" s="130"/>
    </row>
    <row r="42" spans="1:17" ht="36" x14ac:dyDescent="0.2">
      <c r="A42" s="122">
        <v>13</v>
      </c>
      <c r="B42" s="125" t="s">
        <v>2514</v>
      </c>
      <c r="C42" s="139" t="s">
        <v>2515</v>
      </c>
      <c r="D42" s="127" t="s">
        <v>73</v>
      </c>
      <c r="E42" s="131">
        <v>1</v>
      </c>
      <c r="F42" s="129">
        <v>178.88</v>
      </c>
      <c r="G42" s="129">
        <v>81.86</v>
      </c>
      <c r="H42" s="129">
        <v>23.4</v>
      </c>
      <c r="I42" s="129">
        <v>1.27</v>
      </c>
      <c r="J42" s="130"/>
      <c r="K42" s="130">
        <v>179</v>
      </c>
      <c r="L42" s="130">
        <v>82</v>
      </c>
      <c r="M42" s="130">
        <v>23</v>
      </c>
      <c r="N42" s="130">
        <v>1</v>
      </c>
      <c r="O42" s="130">
        <v>5.86</v>
      </c>
      <c r="P42" s="130">
        <v>5.86</v>
      </c>
      <c r="Q42" s="130"/>
    </row>
    <row r="43" spans="1:17" ht="24" x14ac:dyDescent="0.2">
      <c r="A43" s="122">
        <v>14</v>
      </c>
      <c r="B43" s="125" t="s">
        <v>2516</v>
      </c>
      <c r="C43" s="139" t="s">
        <v>2517</v>
      </c>
      <c r="D43" s="127" t="s">
        <v>73</v>
      </c>
      <c r="E43" s="131">
        <v>1</v>
      </c>
      <c r="F43" s="129">
        <v>34.520000000000003</v>
      </c>
      <c r="G43" s="129">
        <v>28.62</v>
      </c>
      <c r="H43" s="129">
        <v>0.37</v>
      </c>
      <c r="I43" s="130"/>
      <c r="J43" s="130"/>
      <c r="K43" s="130">
        <v>35</v>
      </c>
      <c r="L43" s="130">
        <v>29</v>
      </c>
      <c r="M43" s="130"/>
      <c r="N43" s="130"/>
      <c r="O43" s="130">
        <v>2.16</v>
      </c>
      <c r="P43" s="130">
        <v>2.16</v>
      </c>
      <c r="Q43" s="130"/>
    </row>
    <row r="44" spans="1:17" ht="48" x14ac:dyDescent="0.2">
      <c r="A44" s="122">
        <v>15</v>
      </c>
      <c r="B44" s="125" t="s">
        <v>2518</v>
      </c>
      <c r="C44" s="139" t="s">
        <v>2519</v>
      </c>
      <c r="D44" s="127" t="s">
        <v>104</v>
      </c>
      <c r="E44" s="131">
        <v>5.0000000000000001E-3</v>
      </c>
      <c r="F44" s="129" t="s">
        <v>2520</v>
      </c>
      <c r="G44" s="130"/>
      <c r="H44" s="130"/>
      <c r="I44" s="130"/>
      <c r="J44" s="130"/>
      <c r="K44" s="130">
        <v>853</v>
      </c>
      <c r="L44" s="130"/>
      <c r="M44" s="130"/>
      <c r="N44" s="130"/>
      <c r="O44" s="130"/>
      <c r="P44" s="130"/>
      <c r="Q44" s="130"/>
    </row>
    <row r="45" spans="1:17" ht="87" x14ac:dyDescent="0.2">
      <c r="A45" s="122">
        <v>16</v>
      </c>
      <c r="B45" s="125" t="s">
        <v>2521</v>
      </c>
      <c r="C45" s="139" t="s">
        <v>2522</v>
      </c>
      <c r="D45" s="127" t="s">
        <v>74</v>
      </c>
      <c r="E45" s="128" t="s">
        <v>140</v>
      </c>
      <c r="F45" s="129">
        <v>1051.55</v>
      </c>
      <c r="G45" s="129">
        <v>219.1</v>
      </c>
      <c r="H45" s="129">
        <v>639.74</v>
      </c>
      <c r="I45" s="129">
        <v>68.540000000000006</v>
      </c>
      <c r="J45" s="130"/>
      <c r="K45" s="130">
        <v>53</v>
      </c>
      <c r="L45" s="130">
        <v>11</v>
      </c>
      <c r="M45" s="130">
        <v>32</v>
      </c>
      <c r="N45" s="130">
        <v>3</v>
      </c>
      <c r="O45" s="130">
        <v>16.170000000000002</v>
      </c>
      <c r="P45" s="130">
        <v>0.81</v>
      </c>
      <c r="Q45" s="130"/>
    </row>
    <row r="46" spans="1:17" ht="48" x14ac:dyDescent="0.2">
      <c r="A46" s="122">
        <v>17</v>
      </c>
      <c r="B46" s="125" t="s">
        <v>2523</v>
      </c>
      <c r="C46" s="139" t="s">
        <v>2524</v>
      </c>
      <c r="D46" s="127" t="s">
        <v>72</v>
      </c>
      <c r="E46" s="131">
        <v>2</v>
      </c>
      <c r="F46" s="129" t="s">
        <v>2525</v>
      </c>
      <c r="G46" s="130"/>
      <c r="H46" s="130"/>
      <c r="I46" s="130"/>
      <c r="J46" s="130"/>
      <c r="K46" s="130">
        <v>201</v>
      </c>
      <c r="L46" s="130"/>
      <c r="M46" s="130"/>
      <c r="N46" s="130"/>
      <c r="O46" s="130"/>
      <c r="P46" s="130"/>
      <c r="Q46" s="130"/>
    </row>
    <row r="47" spans="1:17" ht="48" x14ac:dyDescent="0.2">
      <c r="A47" s="122">
        <v>18</v>
      </c>
      <c r="B47" s="125" t="s">
        <v>2523</v>
      </c>
      <c r="C47" s="139" t="s">
        <v>2526</v>
      </c>
      <c r="D47" s="127" t="s">
        <v>72</v>
      </c>
      <c r="E47" s="131">
        <v>2</v>
      </c>
      <c r="F47" s="129" t="s">
        <v>2527</v>
      </c>
      <c r="G47" s="130"/>
      <c r="H47" s="130"/>
      <c r="I47" s="130"/>
      <c r="J47" s="130"/>
      <c r="K47" s="130">
        <v>490</v>
      </c>
      <c r="L47" s="130"/>
      <c r="M47" s="130"/>
      <c r="N47" s="130"/>
      <c r="O47" s="130"/>
      <c r="P47" s="130"/>
      <c r="Q47" s="130"/>
    </row>
    <row r="48" spans="1:17" ht="48" x14ac:dyDescent="0.2">
      <c r="A48" s="122">
        <v>19</v>
      </c>
      <c r="B48" s="125" t="s">
        <v>2523</v>
      </c>
      <c r="C48" s="139" t="s">
        <v>2528</v>
      </c>
      <c r="D48" s="127" t="s">
        <v>72</v>
      </c>
      <c r="E48" s="131">
        <v>2</v>
      </c>
      <c r="F48" s="129" t="s">
        <v>2529</v>
      </c>
      <c r="G48" s="130"/>
      <c r="H48" s="130"/>
      <c r="I48" s="130"/>
      <c r="J48" s="130"/>
      <c r="K48" s="130">
        <v>12</v>
      </c>
      <c r="L48" s="130"/>
      <c r="M48" s="130"/>
      <c r="N48" s="130"/>
      <c r="O48" s="130"/>
      <c r="P48" s="130"/>
      <c r="Q48" s="130"/>
    </row>
    <row r="49" spans="1:17" ht="87" x14ac:dyDescent="0.2">
      <c r="A49" s="122">
        <v>20</v>
      </c>
      <c r="B49" s="125" t="s">
        <v>2530</v>
      </c>
      <c r="C49" s="139" t="s">
        <v>2531</v>
      </c>
      <c r="D49" s="127" t="s">
        <v>2532</v>
      </c>
      <c r="E49" s="131">
        <v>2</v>
      </c>
      <c r="F49" s="129">
        <v>192.97</v>
      </c>
      <c r="G49" s="129">
        <v>170.73</v>
      </c>
      <c r="H49" s="130"/>
      <c r="I49" s="130"/>
      <c r="J49" s="130"/>
      <c r="K49" s="130">
        <v>386</v>
      </c>
      <c r="L49" s="130">
        <v>341</v>
      </c>
      <c r="M49" s="130"/>
      <c r="N49" s="130"/>
      <c r="O49" s="130">
        <v>12.6</v>
      </c>
      <c r="P49" s="130">
        <v>25.2</v>
      </c>
      <c r="Q49" s="130"/>
    </row>
    <row r="50" spans="1:17" ht="75" x14ac:dyDescent="0.2">
      <c r="A50" s="122">
        <v>21</v>
      </c>
      <c r="B50" s="125" t="s">
        <v>2533</v>
      </c>
      <c r="C50" s="139" t="s">
        <v>2534</v>
      </c>
      <c r="D50" s="127" t="s">
        <v>109</v>
      </c>
      <c r="E50" s="128" t="s">
        <v>2535</v>
      </c>
      <c r="F50" s="129">
        <v>247.93</v>
      </c>
      <c r="G50" s="129">
        <v>243.3</v>
      </c>
      <c r="H50" s="130"/>
      <c r="I50" s="130"/>
      <c r="J50" s="130"/>
      <c r="K50" s="130">
        <v>25</v>
      </c>
      <c r="L50" s="130">
        <v>24</v>
      </c>
      <c r="M50" s="130"/>
      <c r="N50" s="130"/>
      <c r="O50" s="130">
        <v>17.954999999999998</v>
      </c>
      <c r="P50" s="130">
        <v>1.8</v>
      </c>
      <c r="Q50" s="130"/>
    </row>
    <row r="51" spans="1:17" ht="48" x14ac:dyDescent="0.2">
      <c r="A51" s="122">
        <v>22</v>
      </c>
      <c r="B51" s="125" t="s">
        <v>2518</v>
      </c>
      <c r="C51" s="139" t="s">
        <v>2536</v>
      </c>
      <c r="D51" s="127" t="s">
        <v>104</v>
      </c>
      <c r="E51" s="131">
        <v>0.19600000000000001</v>
      </c>
      <c r="F51" s="129" t="s">
        <v>2537</v>
      </c>
      <c r="G51" s="130"/>
      <c r="H51" s="130"/>
      <c r="I51" s="130"/>
      <c r="J51" s="130"/>
      <c r="K51" s="130">
        <v>5063</v>
      </c>
      <c r="L51" s="130"/>
      <c r="M51" s="130"/>
      <c r="N51" s="130"/>
      <c r="O51" s="130"/>
      <c r="P51" s="130"/>
      <c r="Q51" s="130"/>
    </row>
    <row r="52" spans="1:17" ht="36" x14ac:dyDescent="0.2">
      <c r="A52" s="122">
        <v>23</v>
      </c>
      <c r="B52" s="125" t="s">
        <v>2538</v>
      </c>
      <c r="C52" s="139" t="s">
        <v>2539</v>
      </c>
      <c r="D52" s="127" t="s">
        <v>2540</v>
      </c>
      <c r="E52" s="131">
        <v>0.185</v>
      </c>
      <c r="F52" s="129">
        <v>1700.79</v>
      </c>
      <c r="G52" s="129">
        <v>451.61</v>
      </c>
      <c r="H52" s="129">
        <v>703.45</v>
      </c>
      <c r="I52" s="129">
        <v>82.6</v>
      </c>
      <c r="J52" s="130"/>
      <c r="K52" s="130">
        <v>315</v>
      </c>
      <c r="L52" s="130">
        <v>84</v>
      </c>
      <c r="M52" s="130">
        <v>130</v>
      </c>
      <c r="N52" s="130">
        <v>15</v>
      </c>
      <c r="O52" s="130">
        <v>34.9</v>
      </c>
      <c r="P52" s="130">
        <v>6.46</v>
      </c>
      <c r="Q52" s="130"/>
    </row>
    <row r="53" spans="1:17" ht="48" x14ac:dyDescent="0.2">
      <c r="A53" s="122">
        <v>24</v>
      </c>
      <c r="B53" s="125" t="s">
        <v>2541</v>
      </c>
      <c r="C53" s="139" t="s">
        <v>2542</v>
      </c>
      <c r="D53" s="127" t="s">
        <v>72</v>
      </c>
      <c r="E53" s="131">
        <v>1</v>
      </c>
      <c r="F53" s="129" t="s">
        <v>2543</v>
      </c>
      <c r="G53" s="130"/>
      <c r="H53" s="130"/>
      <c r="I53" s="130"/>
      <c r="J53" s="130"/>
      <c r="K53" s="130">
        <v>114</v>
      </c>
      <c r="L53" s="130"/>
      <c r="M53" s="130"/>
      <c r="N53" s="130"/>
      <c r="O53" s="130"/>
      <c r="P53" s="130"/>
      <c r="Q53" s="130"/>
    </row>
    <row r="54" spans="1:17" ht="48" x14ac:dyDescent="0.2">
      <c r="A54" s="122">
        <v>25</v>
      </c>
      <c r="B54" s="125" t="s">
        <v>2544</v>
      </c>
      <c r="C54" s="139" t="s">
        <v>2545</v>
      </c>
      <c r="D54" s="127" t="s">
        <v>72</v>
      </c>
      <c r="E54" s="131">
        <v>1</v>
      </c>
      <c r="F54" s="129" t="s">
        <v>2546</v>
      </c>
      <c r="G54" s="130"/>
      <c r="H54" s="130"/>
      <c r="I54" s="130"/>
      <c r="J54" s="130"/>
      <c r="K54" s="130">
        <v>41</v>
      </c>
      <c r="L54" s="130"/>
      <c r="M54" s="130"/>
      <c r="N54" s="130"/>
      <c r="O54" s="130"/>
      <c r="P54" s="130"/>
      <c r="Q54" s="130"/>
    </row>
    <row r="55" spans="1:17" ht="36" x14ac:dyDescent="0.2">
      <c r="A55" s="122">
        <v>26</v>
      </c>
      <c r="B55" s="125" t="s">
        <v>2547</v>
      </c>
      <c r="C55" s="139" t="s">
        <v>2548</v>
      </c>
      <c r="D55" s="127" t="s">
        <v>72</v>
      </c>
      <c r="E55" s="131">
        <v>9</v>
      </c>
      <c r="F55" s="129">
        <v>1638.74</v>
      </c>
      <c r="G55" s="130"/>
      <c r="H55" s="130"/>
      <c r="I55" s="130"/>
      <c r="J55" s="130"/>
      <c r="K55" s="130">
        <v>14749</v>
      </c>
      <c r="L55" s="130"/>
      <c r="M55" s="130"/>
      <c r="N55" s="130"/>
      <c r="O55" s="130"/>
      <c r="P55" s="130"/>
      <c r="Q55" s="130"/>
    </row>
    <row r="56" spans="1:17" ht="48" x14ac:dyDescent="0.2">
      <c r="A56" s="122">
        <v>27</v>
      </c>
      <c r="B56" s="125" t="s">
        <v>2549</v>
      </c>
      <c r="C56" s="139" t="s">
        <v>2550</v>
      </c>
      <c r="D56" s="127" t="s">
        <v>134</v>
      </c>
      <c r="E56" s="128" t="s">
        <v>159</v>
      </c>
      <c r="F56" s="129">
        <v>22279.24</v>
      </c>
      <c r="G56" s="129">
        <v>6252.36</v>
      </c>
      <c r="H56" s="129">
        <v>11202.06</v>
      </c>
      <c r="I56" s="129">
        <v>1601.05</v>
      </c>
      <c r="J56" s="130"/>
      <c r="K56" s="130">
        <v>2005</v>
      </c>
      <c r="L56" s="130">
        <v>563</v>
      </c>
      <c r="M56" s="130">
        <v>1008</v>
      </c>
      <c r="N56" s="130">
        <v>144</v>
      </c>
      <c r="O56" s="130">
        <v>495.04</v>
      </c>
      <c r="P56" s="130">
        <v>44.55</v>
      </c>
      <c r="Q56" s="130"/>
    </row>
    <row r="57" spans="1:17" ht="24" x14ac:dyDescent="0.2">
      <c r="A57" s="122">
        <v>28</v>
      </c>
      <c r="B57" s="125" t="s">
        <v>2128</v>
      </c>
      <c r="C57" s="139" t="s">
        <v>2129</v>
      </c>
      <c r="D57" s="127" t="s">
        <v>217</v>
      </c>
      <c r="E57" s="128" t="s">
        <v>271</v>
      </c>
      <c r="F57" s="129">
        <v>933.5</v>
      </c>
      <c r="G57" s="129">
        <v>141.78</v>
      </c>
      <c r="H57" s="129">
        <v>71.23</v>
      </c>
      <c r="I57" s="129">
        <v>3.46</v>
      </c>
      <c r="J57" s="130"/>
      <c r="K57" s="130">
        <v>934</v>
      </c>
      <c r="L57" s="130">
        <v>142</v>
      </c>
      <c r="M57" s="130">
        <v>71</v>
      </c>
      <c r="N57" s="130">
        <v>3</v>
      </c>
      <c r="O57" s="130">
        <v>10.7</v>
      </c>
      <c r="P57" s="130">
        <v>10.7</v>
      </c>
      <c r="Q57" s="130"/>
    </row>
    <row r="58" spans="1:17" ht="36" x14ac:dyDescent="0.2">
      <c r="A58" s="122">
        <v>29</v>
      </c>
      <c r="B58" s="125" t="s">
        <v>2551</v>
      </c>
      <c r="C58" s="139" t="s">
        <v>2552</v>
      </c>
      <c r="D58" s="127" t="s">
        <v>107</v>
      </c>
      <c r="E58" s="128" t="s">
        <v>262</v>
      </c>
      <c r="F58" s="129">
        <v>376.75</v>
      </c>
      <c r="G58" s="129">
        <v>219.95</v>
      </c>
      <c r="H58" s="129">
        <v>92.37</v>
      </c>
      <c r="I58" s="129">
        <v>4</v>
      </c>
      <c r="J58" s="130"/>
      <c r="K58" s="130">
        <v>94</v>
      </c>
      <c r="L58" s="130">
        <v>55</v>
      </c>
      <c r="M58" s="130">
        <v>23</v>
      </c>
      <c r="N58" s="130">
        <v>1</v>
      </c>
      <c r="O58" s="130">
        <v>16.600000000000001</v>
      </c>
      <c r="P58" s="130">
        <v>4.1500000000000004</v>
      </c>
      <c r="Q58" s="130"/>
    </row>
    <row r="59" spans="1:17" ht="24" x14ac:dyDescent="0.2">
      <c r="A59" s="133" t="s">
        <v>350</v>
      </c>
      <c r="B59" s="134" t="s">
        <v>2429</v>
      </c>
      <c r="C59" s="135" t="s">
        <v>2430</v>
      </c>
      <c r="D59" s="133" t="s">
        <v>92</v>
      </c>
      <c r="E59" s="136" t="s">
        <v>2553</v>
      </c>
      <c r="F59" s="137">
        <v>6659.79</v>
      </c>
      <c r="G59" s="130"/>
      <c r="H59" s="130"/>
      <c r="I59" s="130"/>
      <c r="J59" s="130"/>
      <c r="K59" s="138">
        <v>216.44</v>
      </c>
      <c r="L59" s="130"/>
      <c r="M59" s="130"/>
      <c r="N59" s="130"/>
      <c r="O59" s="130"/>
      <c r="P59" s="130"/>
      <c r="Q59" s="130"/>
    </row>
    <row r="60" spans="1:17" ht="24" x14ac:dyDescent="0.2">
      <c r="A60" s="122">
        <v>30</v>
      </c>
      <c r="B60" s="125" t="s">
        <v>2554</v>
      </c>
      <c r="C60" s="139" t="s">
        <v>2430</v>
      </c>
      <c r="D60" s="127" t="s">
        <v>92</v>
      </c>
      <c r="E60" s="131">
        <v>4.1000000000000002E-2</v>
      </c>
      <c r="F60" s="129">
        <v>6659.79</v>
      </c>
      <c r="G60" s="130"/>
      <c r="H60" s="130"/>
      <c r="I60" s="130"/>
      <c r="J60" s="130"/>
      <c r="K60" s="130">
        <v>273</v>
      </c>
      <c r="L60" s="130"/>
      <c r="M60" s="130"/>
      <c r="N60" s="130"/>
      <c r="O60" s="130"/>
      <c r="P60" s="130"/>
      <c r="Q60" s="130"/>
    </row>
    <row r="61" spans="1:17" ht="75" x14ac:dyDescent="0.2">
      <c r="A61" s="122">
        <v>31</v>
      </c>
      <c r="B61" s="125" t="s">
        <v>2555</v>
      </c>
      <c r="C61" s="139" t="s">
        <v>2556</v>
      </c>
      <c r="D61" s="127" t="s">
        <v>107</v>
      </c>
      <c r="E61" s="128" t="s">
        <v>671</v>
      </c>
      <c r="F61" s="129">
        <v>1903.24</v>
      </c>
      <c r="G61" s="129">
        <v>441.03</v>
      </c>
      <c r="H61" s="129">
        <v>824.1</v>
      </c>
      <c r="I61" s="129">
        <v>180.73</v>
      </c>
      <c r="J61" s="130"/>
      <c r="K61" s="130">
        <v>343</v>
      </c>
      <c r="L61" s="130">
        <v>79</v>
      </c>
      <c r="M61" s="130">
        <v>148</v>
      </c>
      <c r="N61" s="130">
        <v>33</v>
      </c>
      <c r="O61" s="130">
        <v>33.284999999999997</v>
      </c>
      <c r="P61" s="130">
        <v>5.99</v>
      </c>
      <c r="Q61" s="130"/>
    </row>
    <row r="62" spans="1:17" ht="48" x14ac:dyDescent="0.2">
      <c r="A62" s="122">
        <v>32</v>
      </c>
      <c r="B62" s="125" t="s">
        <v>2557</v>
      </c>
      <c r="C62" s="139" t="s">
        <v>2558</v>
      </c>
      <c r="D62" s="127" t="s">
        <v>102</v>
      </c>
      <c r="E62" s="128" t="s">
        <v>2559</v>
      </c>
      <c r="F62" s="129" t="s">
        <v>2560</v>
      </c>
      <c r="G62" s="130"/>
      <c r="H62" s="130"/>
      <c r="I62" s="130"/>
      <c r="J62" s="130"/>
      <c r="K62" s="130">
        <v>929</v>
      </c>
      <c r="L62" s="130"/>
      <c r="M62" s="130"/>
      <c r="N62" s="130"/>
      <c r="O62" s="130"/>
      <c r="P62" s="130"/>
      <c r="Q62" s="130"/>
    </row>
    <row r="63" spans="1:17" ht="48" x14ac:dyDescent="0.2">
      <c r="A63" s="122">
        <v>33</v>
      </c>
      <c r="B63" s="125" t="s">
        <v>2557</v>
      </c>
      <c r="C63" s="139" t="s">
        <v>2561</v>
      </c>
      <c r="D63" s="127" t="s">
        <v>102</v>
      </c>
      <c r="E63" s="128" t="s">
        <v>2559</v>
      </c>
      <c r="F63" s="129" t="s">
        <v>2562</v>
      </c>
      <c r="G63" s="130"/>
      <c r="H63" s="130"/>
      <c r="I63" s="130"/>
      <c r="J63" s="130"/>
      <c r="K63" s="130">
        <v>365</v>
      </c>
      <c r="L63" s="130"/>
      <c r="M63" s="130"/>
      <c r="N63" s="130"/>
      <c r="O63" s="130"/>
      <c r="P63" s="130"/>
      <c r="Q63" s="130"/>
    </row>
    <row r="64" spans="1:17" ht="48" x14ac:dyDescent="0.2">
      <c r="A64" s="122">
        <v>34</v>
      </c>
      <c r="B64" s="125" t="s">
        <v>2557</v>
      </c>
      <c r="C64" s="139" t="s">
        <v>2563</v>
      </c>
      <c r="D64" s="127" t="s">
        <v>72</v>
      </c>
      <c r="E64" s="131">
        <v>32</v>
      </c>
      <c r="F64" s="129" t="s">
        <v>2564</v>
      </c>
      <c r="G64" s="130"/>
      <c r="H64" s="130"/>
      <c r="I64" s="130"/>
      <c r="J64" s="130"/>
      <c r="K64" s="130">
        <v>900</v>
      </c>
      <c r="L64" s="130"/>
      <c r="M64" s="130"/>
      <c r="N64" s="130"/>
      <c r="O64" s="130"/>
      <c r="P64" s="130"/>
      <c r="Q64" s="130"/>
    </row>
    <row r="65" spans="1:17" ht="48" x14ac:dyDescent="0.2">
      <c r="A65" s="122">
        <v>35</v>
      </c>
      <c r="B65" s="125" t="s">
        <v>2557</v>
      </c>
      <c r="C65" s="139" t="s">
        <v>2565</v>
      </c>
      <c r="D65" s="127" t="s">
        <v>72</v>
      </c>
      <c r="E65" s="131">
        <v>40</v>
      </c>
      <c r="F65" s="129" t="s">
        <v>2566</v>
      </c>
      <c r="G65" s="130"/>
      <c r="H65" s="130"/>
      <c r="I65" s="130"/>
      <c r="J65" s="130"/>
      <c r="K65" s="130">
        <v>331</v>
      </c>
      <c r="L65" s="130"/>
      <c r="M65" s="130"/>
      <c r="N65" s="130"/>
      <c r="O65" s="130"/>
      <c r="P65" s="130"/>
      <c r="Q65" s="130"/>
    </row>
    <row r="66" spans="1:17" ht="60" x14ac:dyDescent="0.2">
      <c r="A66" s="122">
        <v>36</v>
      </c>
      <c r="B66" s="125" t="s">
        <v>2567</v>
      </c>
      <c r="C66" s="139" t="s">
        <v>2568</v>
      </c>
      <c r="D66" s="127" t="s">
        <v>102</v>
      </c>
      <c r="E66" s="131">
        <v>1</v>
      </c>
      <c r="F66" s="129">
        <v>40.83</v>
      </c>
      <c r="G66" s="130"/>
      <c r="H66" s="130"/>
      <c r="I66" s="130"/>
      <c r="J66" s="130"/>
      <c r="K66" s="130">
        <v>41</v>
      </c>
      <c r="L66" s="130"/>
      <c r="M66" s="130"/>
      <c r="N66" s="130"/>
      <c r="O66" s="130"/>
      <c r="P66" s="130"/>
      <c r="Q66" s="130"/>
    </row>
    <row r="67" spans="1:17" ht="36" x14ac:dyDescent="0.2">
      <c r="A67" s="122">
        <v>37</v>
      </c>
      <c r="B67" s="125" t="s">
        <v>2569</v>
      </c>
      <c r="C67" s="139" t="s">
        <v>2570</v>
      </c>
      <c r="D67" s="127" t="s">
        <v>109</v>
      </c>
      <c r="E67" s="128" t="s">
        <v>141</v>
      </c>
      <c r="F67" s="129">
        <v>5264.08</v>
      </c>
      <c r="G67" s="129">
        <v>1256.8599999999999</v>
      </c>
      <c r="H67" s="129">
        <v>4007.22</v>
      </c>
      <c r="I67" s="129">
        <v>443.92</v>
      </c>
      <c r="J67" s="130"/>
      <c r="K67" s="130">
        <v>53</v>
      </c>
      <c r="L67" s="130">
        <v>13</v>
      </c>
      <c r="M67" s="130">
        <v>40</v>
      </c>
      <c r="N67" s="130">
        <v>4</v>
      </c>
      <c r="O67" s="130">
        <v>97.13</v>
      </c>
      <c r="P67" s="130">
        <v>0.97</v>
      </c>
      <c r="Q67" s="130"/>
    </row>
    <row r="68" spans="1:17" ht="63" x14ac:dyDescent="0.2">
      <c r="A68" s="122">
        <v>38</v>
      </c>
      <c r="B68" s="125" t="s">
        <v>2571</v>
      </c>
      <c r="C68" s="139" t="s">
        <v>2572</v>
      </c>
      <c r="D68" s="127" t="s">
        <v>73</v>
      </c>
      <c r="E68" s="131">
        <v>1</v>
      </c>
      <c r="F68" s="129">
        <v>502.03</v>
      </c>
      <c r="G68" s="129">
        <v>49.85</v>
      </c>
      <c r="H68" s="129">
        <v>437.69</v>
      </c>
      <c r="I68" s="129">
        <v>50.96</v>
      </c>
      <c r="J68" s="130"/>
      <c r="K68" s="130">
        <v>502</v>
      </c>
      <c r="L68" s="130">
        <v>50</v>
      </c>
      <c r="M68" s="130">
        <v>438</v>
      </c>
      <c r="N68" s="130">
        <v>51</v>
      </c>
      <c r="O68" s="130">
        <v>3.3704999999999998</v>
      </c>
      <c r="P68" s="130">
        <v>3.37</v>
      </c>
      <c r="Q68" s="130"/>
    </row>
    <row r="69" spans="1:17" ht="94.5" x14ac:dyDescent="0.2">
      <c r="A69" s="122">
        <v>39</v>
      </c>
      <c r="B69" s="125" t="s">
        <v>2573</v>
      </c>
      <c r="C69" s="139" t="s">
        <v>2574</v>
      </c>
      <c r="D69" s="127" t="s">
        <v>2140</v>
      </c>
      <c r="E69" s="131">
        <v>1</v>
      </c>
      <c r="F69" s="129">
        <v>6.82</v>
      </c>
      <c r="G69" s="129">
        <v>6.69</v>
      </c>
      <c r="H69" s="130"/>
      <c r="I69" s="130"/>
      <c r="J69" s="130"/>
      <c r="K69" s="130">
        <v>7</v>
      </c>
      <c r="L69" s="130">
        <v>7</v>
      </c>
      <c r="M69" s="130"/>
      <c r="N69" s="130"/>
      <c r="O69" s="130">
        <v>0.49349999999999999</v>
      </c>
      <c r="P69" s="130">
        <v>0.49</v>
      </c>
      <c r="Q69" s="130"/>
    </row>
    <row r="70" spans="1:17" ht="24" x14ac:dyDescent="0.2">
      <c r="A70" s="133" t="s">
        <v>350</v>
      </c>
      <c r="B70" s="134" t="s">
        <v>2575</v>
      </c>
      <c r="C70" s="135" t="s">
        <v>2576</v>
      </c>
      <c r="D70" s="133" t="s">
        <v>110</v>
      </c>
      <c r="E70" s="136" t="s">
        <v>2577</v>
      </c>
      <c r="F70" s="137">
        <v>9.76</v>
      </c>
      <c r="G70" s="130"/>
      <c r="H70" s="130"/>
      <c r="I70" s="130"/>
      <c r="J70" s="130"/>
      <c r="K70" s="138">
        <v>1.46</v>
      </c>
      <c r="L70" s="130"/>
      <c r="M70" s="130"/>
      <c r="N70" s="130"/>
      <c r="O70" s="130"/>
      <c r="P70" s="130"/>
      <c r="Q70" s="130"/>
    </row>
    <row r="71" spans="1:17" ht="24" x14ac:dyDescent="0.2">
      <c r="A71" s="133" t="s">
        <v>350</v>
      </c>
      <c r="B71" s="134" t="s">
        <v>2578</v>
      </c>
      <c r="C71" s="135" t="s">
        <v>2579</v>
      </c>
      <c r="D71" s="133" t="s">
        <v>110</v>
      </c>
      <c r="E71" s="136" t="s">
        <v>2580</v>
      </c>
      <c r="F71" s="137">
        <v>17.93</v>
      </c>
      <c r="G71" s="130"/>
      <c r="H71" s="130"/>
      <c r="I71" s="130"/>
      <c r="J71" s="130"/>
      <c r="K71" s="138">
        <v>12.91</v>
      </c>
      <c r="L71" s="130"/>
      <c r="M71" s="130"/>
      <c r="N71" s="130"/>
      <c r="O71" s="130"/>
      <c r="P71" s="130"/>
      <c r="Q71" s="130"/>
    </row>
    <row r="72" spans="1:17" ht="36" x14ac:dyDescent="0.2">
      <c r="A72" s="133" t="s">
        <v>350</v>
      </c>
      <c r="B72" s="134" t="s">
        <v>2581</v>
      </c>
      <c r="C72" s="135" t="s">
        <v>2582</v>
      </c>
      <c r="D72" s="133" t="s">
        <v>92</v>
      </c>
      <c r="E72" s="136" t="s">
        <v>2583</v>
      </c>
      <c r="F72" s="137">
        <v>28510.02</v>
      </c>
      <c r="G72" s="130"/>
      <c r="H72" s="130"/>
      <c r="I72" s="130"/>
      <c r="J72" s="130"/>
      <c r="K72" s="138">
        <v>2.85</v>
      </c>
      <c r="L72" s="130"/>
      <c r="M72" s="130"/>
      <c r="N72" s="130"/>
      <c r="O72" s="130"/>
      <c r="P72" s="130"/>
      <c r="Q72" s="130"/>
    </row>
    <row r="73" spans="1:17" ht="48" x14ac:dyDescent="0.2">
      <c r="A73" s="122">
        <v>40</v>
      </c>
      <c r="B73" s="125" t="s">
        <v>2557</v>
      </c>
      <c r="C73" s="139" t="s">
        <v>2584</v>
      </c>
      <c r="D73" s="127" t="s">
        <v>72</v>
      </c>
      <c r="E73" s="131">
        <v>1</v>
      </c>
      <c r="F73" s="129" t="s">
        <v>2143</v>
      </c>
      <c r="G73" s="130"/>
      <c r="H73" s="130"/>
      <c r="I73" s="130"/>
      <c r="J73" s="130"/>
      <c r="K73" s="130">
        <v>280</v>
      </c>
      <c r="L73" s="130"/>
      <c r="M73" s="130"/>
      <c r="N73" s="130"/>
      <c r="O73" s="130"/>
      <c r="P73" s="130"/>
      <c r="Q73" s="130"/>
    </row>
    <row r="74" spans="1:17" ht="36" x14ac:dyDescent="0.2">
      <c r="A74" s="122">
        <v>41</v>
      </c>
      <c r="B74" s="125" t="s">
        <v>2585</v>
      </c>
      <c r="C74" s="139" t="s">
        <v>2586</v>
      </c>
      <c r="D74" s="127" t="s">
        <v>525</v>
      </c>
      <c r="E74" s="128" t="s">
        <v>141</v>
      </c>
      <c r="F74" s="129">
        <v>1343.1</v>
      </c>
      <c r="G74" s="129">
        <v>944.71</v>
      </c>
      <c r="H74" s="129">
        <v>2.02</v>
      </c>
      <c r="I74" s="129">
        <v>0.78</v>
      </c>
      <c r="J74" s="130"/>
      <c r="K74" s="130">
        <v>13</v>
      </c>
      <c r="L74" s="130">
        <v>9</v>
      </c>
      <c r="M74" s="130"/>
      <c r="N74" s="130"/>
      <c r="O74" s="130">
        <v>78.66</v>
      </c>
      <c r="P74" s="130">
        <v>0.79</v>
      </c>
      <c r="Q74" s="130"/>
    </row>
    <row r="75" spans="1:17" x14ac:dyDescent="0.2">
      <c r="A75" s="265" t="s">
        <v>2443</v>
      </c>
      <c r="B75" s="218"/>
      <c r="C75" s="218"/>
      <c r="D75" s="218"/>
      <c r="E75" s="218"/>
      <c r="F75" s="218"/>
      <c r="G75" s="218"/>
      <c r="H75" s="218"/>
      <c r="I75" s="218"/>
      <c r="J75" s="218"/>
      <c r="K75" s="132">
        <v>48162</v>
      </c>
      <c r="L75" s="130"/>
      <c r="M75" s="130"/>
      <c r="N75" s="130"/>
      <c r="O75" s="130"/>
      <c r="P75" s="132">
        <v>135.71</v>
      </c>
      <c r="Q75" s="130"/>
    </row>
    <row r="76" spans="1:17" x14ac:dyDescent="0.2">
      <c r="A76" s="266" t="s">
        <v>2587</v>
      </c>
      <c r="B76" s="218"/>
      <c r="C76" s="218"/>
      <c r="D76" s="218"/>
      <c r="E76" s="218"/>
      <c r="F76" s="218"/>
      <c r="G76" s="218"/>
      <c r="H76" s="218"/>
      <c r="I76" s="218"/>
      <c r="J76" s="218"/>
      <c r="K76" s="218"/>
      <c r="L76" s="218"/>
      <c r="M76" s="218"/>
      <c r="N76" s="218"/>
      <c r="O76" s="218"/>
      <c r="P76" s="218"/>
      <c r="Q76" s="218"/>
    </row>
    <row r="77" spans="1:17" ht="15" x14ac:dyDescent="0.2">
      <c r="A77" s="294" t="s">
        <v>2588</v>
      </c>
      <c r="B77" s="295"/>
      <c r="C77" s="295"/>
      <c r="D77" s="295"/>
      <c r="E77" s="295"/>
      <c r="F77" s="295"/>
      <c r="G77" s="295"/>
      <c r="H77" s="295"/>
      <c r="I77" s="295"/>
      <c r="J77" s="295"/>
      <c r="K77" s="295"/>
      <c r="L77" s="295"/>
      <c r="M77" s="295"/>
      <c r="N77" s="295"/>
      <c r="O77" s="295"/>
      <c r="P77" s="295"/>
      <c r="Q77" s="296"/>
    </row>
    <row r="78" spans="1:17" ht="36" x14ac:dyDescent="0.2">
      <c r="A78" s="122">
        <v>42</v>
      </c>
      <c r="B78" s="125" t="s">
        <v>2589</v>
      </c>
      <c r="C78" s="139" t="s">
        <v>2590</v>
      </c>
      <c r="D78" s="127" t="s">
        <v>101</v>
      </c>
      <c r="E78" s="128" t="s">
        <v>2591</v>
      </c>
      <c r="F78" s="129">
        <v>2725.52</v>
      </c>
      <c r="G78" s="129">
        <v>2725.52</v>
      </c>
      <c r="H78" s="130"/>
      <c r="I78" s="130"/>
      <c r="J78" s="130"/>
      <c r="K78" s="130">
        <v>104</v>
      </c>
      <c r="L78" s="130">
        <v>104</v>
      </c>
      <c r="M78" s="130"/>
      <c r="N78" s="130"/>
      <c r="O78" s="130">
        <v>248</v>
      </c>
      <c r="P78" s="130">
        <v>9.42</v>
      </c>
      <c r="Q78" s="130"/>
    </row>
    <row r="79" spans="1:17" ht="24" x14ac:dyDescent="0.2">
      <c r="A79" s="122">
        <v>43</v>
      </c>
      <c r="B79" s="125" t="s">
        <v>2592</v>
      </c>
      <c r="C79" s="139" t="s">
        <v>2593</v>
      </c>
      <c r="D79" s="127" t="s">
        <v>101</v>
      </c>
      <c r="E79" s="128" t="s">
        <v>2591</v>
      </c>
      <c r="F79" s="129">
        <v>1278.97</v>
      </c>
      <c r="G79" s="129">
        <v>1278.97</v>
      </c>
      <c r="H79" s="130"/>
      <c r="I79" s="130"/>
      <c r="J79" s="130"/>
      <c r="K79" s="130">
        <v>49</v>
      </c>
      <c r="L79" s="130">
        <v>49</v>
      </c>
      <c r="M79" s="130"/>
      <c r="N79" s="130"/>
      <c r="O79" s="130">
        <v>121</v>
      </c>
      <c r="P79" s="130">
        <v>4.5999999999999996</v>
      </c>
      <c r="Q79" s="130"/>
    </row>
    <row r="80" spans="1:17" ht="48" x14ac:dyDescent="0.2">
      <c r="A80" s="122">
        <v>44</v>
      </c>
      <c r="B80" s="125" t="s">
        <v>2594</v>
      </c>
      <c r="C80" s="139" t="s">
        <v>2595</v>
      </c>
      <c r="D80" s="127" t="s">
        <v>119</v>
      </c>
      <c r="E80" s="128" t="s">
        <v>2591</v>
      </c>
      <c r="F80" s="129">
        <v>721.54</v>
      </c>
      <c r="G80" s="129">
        <v>179.67</v>
      </c>
      <c r="H80" s="129">
        <v>541.87</v>
      </c>
      <c r="I80" s="129">
        <v>56.7</v>
      </c>
      <c r="J80" s="130"/>
      <c r="K80" s="130">
        <v>27</v>
      </c>
      <c r="L80" s="130">
        <v>7</v>
      </c>
      <c r="M80" s="130">
        <v>20</v>
      </c>
      <c r="N80" s="130">
        <v>2</v>
      </c>
      <c r="O80" s="130">
        <v>14.96</v>
      </c>
      <c r="P80" s="130">
        <v>0.56999999999999995</v>
      </c>
      <c r="Q80" s="130"/>
    </row>
    <row r="81" spans="1:17" ht="15" x14ac:dyDescent="0.2">
      <c r="A81" s="294" t="s">
        <v>2596</v>
      </c>
      <c r="B81" s="295"/>
      <c r="C81" s="295"/>
      <c r="D81" s="295"/>
      <c r="E81" s="295"/>
      <c r="F81" s="295"/>
      <c r="G81" s="295"/>
      <c r="H81" s="295"/>
      <c r="I81" s="295"/>
      <c r="J81" s="295"/>
      <c r="K81" s="295"/>
      <c r="L81" s="295"/>
      <c r="M81" s="295"/>
      <c r="N81" s="295"/>
      <c r="O81" s="295"/>
      <c r="P81" s="295"/>
      <c r="Q81" s="296"/>
    </row>
    <row r="82" spans="1:17" ht="36" x14ac:dyDescent="0.2">
      <c r="A82" s="122">
        <v>45</v>
      </c>
      <c r="B82" s="125" t="s">
        <v>2597</v>
      </c>
      <c r="C82" s="139" t="s">
        <v>2598</v>
      </c>
      <c r="D82" s="127" t="s">
        <v>340</v>
      </c>
      <c r="E82" s="128" t="s">
        <v>159</v>
      </c>
      <c r="F82" s="129">
        <v>3199.54</v>
      </c>
      <c r="G82" s="129">
        <v>167.05</v>
      </c>
      <c r="H82" s="129">
        <v>3032.49</v>
      </c>
      <c r="I82" s="129">
        <v>259.14</v>
      </c>
      <c r="J82" s="130"/>
      <c r="K82" s="130">
        <v>288</v>
      </c>
      <c r="L82" s="130">
        <v>15</v>
      </c>
      <c r="M82" s="130">
        <v>273</v>
      </c>
      <c r="N82" s="130">
        <v>23</v>
      </c>
      <c r="O82" s="130">
        <v>15.2</v>
      </c>
      <c r="P82" s="130">
        <v>1.37</v>
      </c>
      <c r="Q82" s="130"/>
    </row>
    <row r="83" spans="1:17" ht="36" x14ac:dyDescent="0.2">
      <c r="A83" s="122">
        <v>46</v>
      </c>
      <c r="B83" s="125" t="s">
        <v>342</v>
      </c>
      <c r="C83" s="139" t="s">
        <v>343</v>
      </c>
      <c r="D83" s="127" t="s">
        <v>2599</v>
      </c>
      <c r="E83" s="128" t="s">
        <v>2600</v>
      </c>
      <c r="F83" s="129">
        <v>288.26</v>
      </c>
      <c r="G83" s="129">
        <v>27.62</v>
      </c>
      <c r="H83" s="129">
        <v>67.69</v>
      </c>
      <c r="I83" s="129">
        <v>7.48</v>
      </c>
      <c r="J83" s="130"/>
      <c r="K83" s="130">
        <v>259</v>
      </c>
      <c r="L83" s="130">
        <v>25</v>
      </c>
      <c r="M83" s="130">
        <v>61</v>
      </c>
      <c r="N83" s="130">
        <v>7</v>
      </c>
      <c r="O83" s="130">
        <v>2.4</v>
      </c>
      <c r="P83" s="130">
        <v>2.16</v>
      </c>
      <c r="Q83" s="130"/>
    </row>
    <row r="84" spans="1:17" x14ac:dyDescent="0.2">
      <c r="A84" s="265" t="s">
        <v>2601</v>
      </c>
      <c r="B84" s="218"/>
      <c r="C84" s="218"/>
      <c r="D84" s="218"/>
      <c r="E84" s="218"/>
      <c r="F84" s="218"/>
      <c r="G84" s="218"/>
      <c r="H84" s="218"/>
      <c r="I84" s="218"/>
      <c r="J84" s="218"/>
      <c r="K84" s="132">
        <v>1067</v>
      </c>
      <c r="L84" s="130"/>
      <c r="M84" s="130"/>
      <c r="N84" s="130"/>
      <c r="O84" s="130"/>
      <c r="P84" s="132">
        <v>18.12</v>
      </c>
      <c r="Q84" s="130"/>
    </row>
    <row r="85" spans="1:17" x14ac:dyDescent="0.2">
      <c r="A85" s="269" t="s">
        <v>40</v>
      </c>
      <c r="B85" s="219"/>
      <c r="C85" s="219"/>
      <c r="D85" s="219"/>
      <c r="E85" s="219"/>
      <c r="F85" s="219"/>
      <c r="G85" s="219"/>
      <c r="H85" s="219"/>
      <c r="I85" s="219"/>
      <c r="J85" s="219"/>
      <c r="K85" s="219"/>
      <c r="L85" s="219"/>
      <c r="M85" s="219"/>
      <c r="N85" s="219"/>
      <c r="O85" s="219"/>
      <c r="P85" s="219"/>
      <c r="Q85" s="219"/>
    </row>
    <row r="86" spans="1:17" x14ac:dyDescent="0.2">
      <c r="A86" s="264" t="s">
        <v>6</v>
      </c>
      <c r="B86" s="218"/>
      <c r="C86" s="218"/>
      <c r="D86" s="218"/>
      <c r="E86" s="218"/>
      <c r="F86" s="218"/>
      <c r="G86" s="218"/>
      <c r="H86" s="218"/>
      <c r="I86" s="218"/>
      <c r="J86" s="218"/>
      <c r="K86" s="129">
        <v>44063</v>
      </c>
      <c r="L86" s="129">
        <v>1970</v>
      </c>
      <c r="M86" s="129">
        <v>3037</v>
      </c>
      <c r="N86" s="129">
        <v>400</v>
      </c>
      <c r="O86" s="130"/>
      <c r="P86" s="129">
        <v>153.83000000000001</v>
      </c>
      <c r="Q86" s="130"/>
    </row>
    <row r="87" spans="1:17" x14ac:dyDescent="0.2">
      <c r="A87" s="264" t="s">
        <v>111</v>
      </c>
      <c r="B87" s="218"/>
      <c r="C87" s="218"/>
      <c r="D87" s="218"/>
      <c r="E87" s="218"/>
      <c r="F87" s="218"/>
      <c r="G87" s="218"/>
      <c r="H87" s="218"/>
      <c r="I87" s="218"/>
      <c r="J87" s="218"/>
      <c r="K87" s="129">
        <v>44610</v>
      </c>
      <c r="L87" s="129">
        <v>2055</v>
      </c>
      <c r="M87" s="129">
        <v>3054</v>
      </c>
      <c r="N87" s="129">
        <v>417</v>
      </c>
      <c r="O87" s="130"/>
      <c r="P87" s="129">
        <v>153.83000000000001</v>
      </c>
      <c r="Q87" s="130"/>
    </row>
    <row r="88" spans="1:17" x14ac:dyDescent="0.2">
      <c r="A88" s="264" t="s">
        <v>27</v>
      </c>
      <c r="B88" s="218"/>
      <c r="C88" s="218"/>
      <c r="D88" s="218"/>
      <c r="E88" s="218"/>
      <c r="F88" s="218"/>
      <c r="G88" s="218"/>
      <c r="H88" s="218"/>
      <c r="I88" s="218"/>
      <c r="J88" s="218"/>
      <c r="K88" s="130"/>
      <c r="L88" s="130"/>
      <c r="M88" s="130"/>
      <c r="N88" s="130"/>
      <c r="O88" s="130"/>
      <c r="P88" s="130"/>
      <c r="Q88" s="130"/>
    </row>
    <row r="89" spans="1:17" x14ac:dyDescent="0.2">
      <c r="A89" s="264" t="s">
        <v>2602</v>
      </c>
      <c r="B89" s="218"/>
      <c r="C89" s="218"/>
      <c r="D89" s="218"/>
      <c r="E89" s="218"/>
      <c r="F89" s="218"/>
      <c r="G89" s="218"/>
      <c r="H89" s="218"/>
      <c r="I89" s="218"/>
      <c r="J89" s="218"/>
      <c r="K89" s="129">
        <v>102</v>
      </c>
      <c r="L89" s="129">
        <v>84</v>
      </c>
      <c r="M89" s="129">
        <v>17</v>
      </c>
      <c r="N89" s="129">
        <v>17</v>
      </c>
      <c r="O89" s="130"/>
      <c r="P89" s="130"/>
      <c r="Q89" s="130"/>
    </row>
    <row r="90" spans="1:17" x14ac:dyDescent="0.2">
      <c r="A90" s="264" t="s">
        <v>2603</v>
      </c>
      <c r="B90" s="218"/>
      <c r="C90" s="218"/>
      <c r="D90" s="218"/>
      <c r="E90" s="218"/>
      <c r="F90" s="218"/>
      <c r="G90" s="218"/>
      <c r="H90" s="218"/>
      <c r="I90" s="218"/>
      <c r="J90" s="218"/>
      <c r="K90" s="129">
        <v>445</v>
      </c>
      <c r="L90" s="130"/>
      <c r="M90" s="130"/>
      <c r="N90" s="130"/>
      <c r="O90" s="130"/>
      <c r="P90" s="130"/>
      <c r="Q90" s="130"/>
    </row>
    <row r="91" spans="1:17" x14ac:dyDescent="0.2">
      <c r="A91" s="264" t="s">
        <v>7</v>
      </c>
      <c r="B91" s="218"/>
      <c r="C91" s="218"/>
      <c r="D91" s="218"/>
      <c r="E91" s="218"/>
      <c r="F91" s="218"/>
      <c r="G91" s="218"/>
      <c r="H91" s="218"/>
      <c r="I91" s="218"/>
      <c r="J91" s="218"/>
      <c r="K91" s="129">
        <v>2816</v>
      </c>
      <c r="L91" s="130"/>
      <c r="M91" s="130"/>
      <c r="N91" s="130"/>
      <c r="O91" s="130"/>
      <c r="P91" s="130"/>
      <c r="Q91" s="130"/>
    </row>
    <row r="92" spans="1:17" x14ac:dyDescent="0.2">
      <c r="A92" s="264" t="s">
        <v>27</v>
      </c>
      <c r="B92" s="218"/>
      <c r="C92" s="218"/>
      <c r="D92" s="218"/>
      <c r="E92" s="218"/>
      <c r="F92" s="218"/>
      <c r="G92" s="218"/>
      <c r="H92" s="218"/>
      <c r="I92" s="218"/>
      <c r="J92" s="218"/>
      <c r="K92" s="130"/>
      <c r="L92" s="130"/>
      <c r="M92" s="130"/>
      <c r="N92" s="130"/>
      <c r="O92" s="130"/>
      <c r="P92" s="130"/>
      <c r="Q92" s="130"/>
    </row>
    <row r="93" spans="1:17" x14ac:dyDescent="0.2">
      <c r="A93" s="264" t="s">
        <v>2604</v>
      </c>
      <c r="B93" s="218"/>
      <c r="C93" s="218"/>
      <c r="D93" s="218"/>
      <c r="E93" s="218"/>
      <c r="F93" s="218"/>
      <c r="G93" s="218"/>
      <c r="H93" s="218"/>
      <c r="I93" s="218"/>
      <c r="J93" s="218"/>
      <c r="K93" s="129">
        <v>7</v>
      </c>
      <c r="L93" s="130"/>
      <c r="M93" s="130"/>
      <c r="N93" s="130"/>
      <c r="O93" s="130"/>
      <c r="P93" s="130"/>
      <c r="Q93" s="130"/>
    </row>
    <row r="94" spans="1:17" x14ac:dyDescent="0.2">
      <c r="A94" s="264" t="s">
        <v>2605</v>
      </c>
      <c r="B94" s="218"/>
      <c r="C94" s="218"/>
      <c r="D94" s="218"/>
      <c r="E94" s="218"/>
      <c r="F94" s="218"/>
      <c r="G94" s="218"/>
      <c r="H94" s="218"/>
      <c r="I94" s="218"/>
      <c r="J94" s="218"/>
      <c r="K94" s="129">
        <v>184</v>
      </c>
      <c r="L94" s="130"/>
      <c r="M94" s="130"/>
      <c r="N94" s="130"/>
      <c r="O94" s="130"/>
      <c r="P94" s="130"/>
      <c r="Q94" s="130"/>
    </row>
    <row r="95" spans="1:17" x14ac:dyDescent="0.2">
      <c r="A95" s="264" t="s">
        <v>2606</v>
      </c>
      <c r="B95" s="218"/>
      <c r="C95" s="218"/>
      <c r="D95" s="218"/>
      <c r="E95" s="218"/>
      <c r="F95" s="218"/>
      <c r="G95" s="218"/>
      <c r="H95" s="218"/>
      <c r="I95" s="218"/>
      <c r="J95" s="218"/>
      <c r="K95" s="129">
        <v>908</v>
      </c>
      <c r="L95" s="130"/>
      <c r="M95" s="130"/>
      <c r="N95" s="130"/>
      <c r="O95" s="130"/>
      <c r="P95" s="130"/>
      <c r="Q95" s="130"/>
    </row>
    <row r="96" spans="1:17" x14ac:dyDescent="0.2">
      <c r="A96" s="264" t="s">
        <v>2607</v>
      </c>
      <c r="B96" s="218"/>
      <c r="C96" s="218"/>
      <c r="D96" s="218"/>
      <c r="E96" s="218"/>
      <c r="F96" s="218"/>
      <c r="G96" s="218"/>
      <c r="H96" s="218"/>
      <c r="I96" s="218"/>
      <c r="J96" s="218"/>
      <c r="K96" s="129">
        <v>515</v>
      </c>
      <c r="L96" s="130"/>
      <c r="M96" s="130"/>
      <c r="N96" s="130"/>
      <c r="O96" s="130"/>
      <c r="P96" s="130"/>
      <c r="Q96" s="130"/>
    </row>
    <row r="97" spans="1:17" x14ac:dyDescent="0.2">
      <c r="A97" s="264" t="s">
        <v>2608</v>
      </c>
      <c r="B97" s="218"/>
      <c r="C97" s="218"/>
      <c r="D97" s="218"/>
      <c r="E97" s="218"/>
      <c r="F97" s="218"/>
      <c r="G97" s="218"/>
      <c r="H97" s="218"/>
      <c r="I97" s="218"/>
      <c r="J97" s="218"/>
      <c r="K97" s="129">
        <v>20</v>
      </c>
      <c r="L97" s="130"/>
      <c r="M97" s="130"/>
      <c r="N97" s="130"/>
      <c r="O97" s="130"/>
      <c r="P97" s="130"/>
      <c r="Q97" s="130"/>
    </row>
    <row r="98" spans="1:17" x14ac:dyDescent="0.2">
      <c r="A98" s="264" t="s">
        <v>2609</v>
      </c>
      <c r="B98" s="218"/>
      <c r="C98" s="218"/>
      <c r="D98" s="218"/>
      <c r="E98" s="218"/>
      <c r="F98" s="218"/>
      <c r="G98" s="218"/>
      <c r="H98" s="218"/>
      <c r="I98" s="218"/>
      <c r="J98" s="218"/>
      <c r="K98" s="129">
        <v>40</v>
      </c>
      <c r="L98" s="130"/>
      <c r="M98" s="130"/>
      <c r="N98" s="130"/>
      <c r="O98" s="130"/>
      <c r="P98" s="130"/>
      <c r="Q98" s="130"/>
    </row>
    <row r="99" spans="1:17" x14ac:dyDescent="0.2">
      <c r="A99" s="264" t="s">
        <v>2610</v>
      </c>
      <c r="B99" s="218"/>
      <c r="C99" s="218"/>
      <c r="D99" s="218"/>
      <c r="E99" s="218"/>
      <c r="F99" s="218"/>
      <c r="G99" s="218"/>
      <c r="H99" s="218"/>
      <c r="I99" s="218"/>
      <c r="J99" s="218"/>
      <c r="K99" s="129">
        <v>1142</v>
      </c>
      <c r="L99" s="130"/>
      <c r="M99" s="130"/>
      <c r="N99" s="130"/>
      <c r="O99" s="130"/>
      <c r="P99" s="130"/>
      <c r="Q99" s="130"/>
    </row>
    <row r="100" spans="1:17" x14ac:dyDescent="0.2">
      <c r="A100" s="264" t="s">
        <v>8</v>
      </c>
      <c r="B100" s="218"/>
      <c r="C100" s="218"/>
      <c r="D100" s="218"/>
      <c r="E100" s="218"/>
      <c r="F100" s="218"/>
      <c r="G100" s="218"/>
      <c r="H100" s="218"/>
      <c r="I100" s="218"/>
      <c r="J100" s="218"/>
      <c r="K100" s="129">
        <v>1803</v>
      </c>
      <c r="L100" s="130"/>
      <c r="M100" s="130"/>
      <c r="N100" s="130"/>
      <c r="O100" s="130"/>
      <c r="P100" s="130"/>
      <c r="Q100" s="130"/>
    </row>
    <row r="101" spans="1:17" x14ac:dyDescent="0.2">
      <c r="A101" s="264" t="s">
        <v>27</v>
      </c>
      <c r="B101" s="218"/>
      <c r="C101" s="218"/>
      <c r="D101" s="218"/>
      <c r="E101" s="218"/>
      <c r="F101" s="218"/>
      <c r="G101" s="218"/>
      <c r="H101" s="218"/>
      <c r="I101" s="218"/>
      <c r="J101" s="218"/>
      <c r="K101" s="130"/>
      <c r="L101" s="130"/>
      <c r="M101" s="130"/>
      <c r="N101" s="130"/>
      <c r="O101" s="130"/>
      <c r="P101" s="130"/>
      <c r="Q101" s="130"/>
    </row>
    <row r="102" spans="1:17" x14ac:dyDescent="0.2">
      <c r="A102" s="264" t="s">
        <v>2611</v>
      </c>
      <c r="B102" s="218"/>
      <c r="C102" s="218"/>
      <c r="D102" s="218"/>
      <c r="E102" s="218"/>
      <c r="F102" s="218"/>
      <c r="G102" s="218"/>
      <c r="H102" s="218"/>
      <c r="I102" s="218"/>
      <c r="J102" s="218"/>
      <c r="K102" s="129">
        <v>90</v>
      </c>
      <c r="L102" s="130"/>
      <c r="M102" s="130"/>
      <c r="N102" s="130"/>
      <c r="O102" s="130"/>
      <c r="P102" s="130"/>
      <c r="Q102" s="130"/>
    </row>
    <row r="103" spans="1:17" x14ac:dyDescent="0.2">
      <c r="A103" s="264" t="s">
        <v>2612</v>
      </c>
      <c r="B103" s="218"/>
      <c r="C103" s="218"/>
      <c r="D103" s="218"/>
      <c r="E103" s="218"/>
      <c r="F103" s="218"/>
      <c r="G103" s="218"/>
      <c r="H103" s="218"/>
      <c r="I103" s="218"/>
      <c r="J103" s="218"/>
      <c r="K103" s="129">
        <v>10</v>
      </c>
      <c r="L103" s="130"/>
      <c r="M103" s="130"/>
      <c r="N103" s="130"/>
      <c r="O103" s="130"/>
      <c r="P103" s="130"/>
      <c r="Q103" s="130"/>
    </row>
    <row r="104" spans="1:17" x14ac:dyDescent="0.2">
      <c r="A104" s="264" t="s">
        <v>2613</v>
      </c>
      <c r="B104" s="218"/>
      <c r="C104" s="218"/>
      <c r="D104" s="218"/>
      <c r="E104" s="218"/>
      <c r="F104" s="218"/>
      <c r="G104" s="218"/>
      <c r="H104" s="218"/>
      <c r="I104" s="218"/>
      <c r="J104" s="218"/>
      <c r="K104" s="129">
        <v>312</v>
      </c>
      <c r="L104" s="130"/>
      <c r="M104" s="130"/>
      <c r="N104" s="130"/>
      <c r="O104" s="130"/>
      <c r="P104" s="130"/>
      <c r="Q104" s="130"/>
    </row>
    <row r="105" spans="1:17" x14ac:dyDescent="0.2">
      <c r="A105" s="264" t="s">
        <v>2614</v>
      </c>
      <c r="B105" s="218"/>
      <c r="C105" s="218"/>
      <c r="D105" s="218"/>
      <c r="E105" s="218"/>
      <c r="F105" s="218"/>
      <c r="G105" s="218"/>
      <c r="H105" s="218"/>
      <c r="I105" s="218"/>
      <c r="J105" s="218"/>
      <c r="K105" s="129">
        <v>615</v>
      </c>
      <c r="L105" s="130"/>
      <c r="M105" s="130"/>
      <c r="N105" s="130"/>
      <c r="O105" s="130"/>
      <c r="P105" s="130"/>
      <c r="Q105" s="130"/>
    </row>
    <row r="106" spans="1:17" x14ac:dyDescent="0.2">
      <c r="A106" s="264" t="s">
        <v>2615</v>
      </c>
      <c r="B106" s="218"/>
      <c r="C106" s="218"/>
      <c r="D106" s="218"/>
      <c r="E106" s="218"/>
      <c r="F106" s="218"/>
      <c r="G106" s="218"/>
      <c r="H106" s="218"/>
      <c r="I106" s="218"/>
      <c r="J106" s="218"/>
      <c r="K106" s="129">
        <v>13</v>
      </c>
      <c r="L106" s="130"/>
      <c r="M106" s="130"/>
      <c r="N106" s="130"/>
      <c r="O106" s="130"/>
      <c r="P106" s="130"/>
      <c r="Q106" s="130"/>
    </row>
    <row r="107" spans="1:17" x14ac:dyDescent="0.2">
      <c r="A107" s="264" t="s">
        <v>2616</v>
      </c>
      <c r="B107" s="218"/>
      <c r="C107" s="218"/>
      <c r="D107" s="218"/>
      <c r="E107" s="218"/>
      <c r="F107" s="218"/>
      <c r="G107" s="218"/>
      <c r="H107" s="218"/>
      <c r="I107" s="218"/>
      <c r="J107" s="218"/>
      <c r="K107" s="129">
        <v>26</v>
      </c>
      <c r="L107" s="130"/>
      <c r="M107" s="130"/>
      <c r="N107" s="130"/>
      <c r="O107" s="130"/>
      <c r="P107" s="130"/>
      <c r="Q107" s="130"/>
    </row>
    <row r="108" spans="1:17" x14ac:dyDescent="0.2">
      <c r="A108" s="264" t="s">
        <v>2617</v>
      </c>
      <c r="B108" s="218"/>
      <c r="C108" s="218"/>
      <c r="D108" s="218"/>
      <c r="E108" s="218"/>
      <c r="F108" s="218"/>
      <c r="G108" s="218"/>
      <c r="H108" s="218"/>
      <c r="I108" s="218"/>
      <c r="J108" s="218"/>
      <c r="K108" s="129">
        <v>737</v>
      </c>
      <c r="L108" s="130"/>
      <c r="M108" s="130"/>
      <c r="N108" s="130"/>
      <c r="O108" s="130"/>
      <c r="P108" s="130"/>
      <c r="Q108" s="130"/>
    </row>
    <row r="109" spans="1:17" x14ac:dyDescent="0.2">
      <c r="A109" s="265" t="s">
        <v>961</v>
      </c>
      <c r="B109" s="218"/>
      <c r="C109" s="218"/>
      <c r="D109" s="218"/>
      <c r="E109" s="218"/>
      <c r="F109" s="218"/>
      <c r="G109" s="218"/>
      <c r="H109" s="218"/>
      <c r="I109" s="218"/>
      <c r="J109" s="218"/>
      <c r="K109" s="132">
        <v>49229</v>
      </c>
      <c r="L109" s="130"/>
      <c r="M109" s="130"/>
      <c r="N109" s="130"/>
      <c r="O109" s="130"/>
      <c r="P109" s="132">
        <v>153.83000000000001</v>
      </c>
      <c r="Q109" s="130"/>
    </row>
    <row r="110" spans="1:17" x14ac:dyDescent="0.2">
      <c r="A110" s="264" t="s">
        <v>38</v>
      </c>
      <c r="B110" s="218"/>
      <c r="C110" s="218"/>
      <c r="D110" s="218"/>
      <c r="E110" s="218"/>
      <c r="F110" s="218"/>
      <c r="G110" s="218"/>
      <c r="H110" s="218"/>
      <c r="I110" s="218"/>
      <c r="J110" s="218"/>
      <c r="K110" s="129">
        <v>7303</v>
      </c>
      <c r="L110" s="130"/>
      <c r="M110" s="130"/>
      <c r="N110" s="130"/>
      <c r="O110" s="130"/>
      <c r="P110" s="129">
        <v>91.5</v>
      </c>
      <c r="Q110" s="130"/>
    </row>
    <row r="111" spans="1:17" x14ac:dyDescent="0.2">
      <c r="A111" s="264" t="s">
        <v>26</v>
      </c>
      <c r="B111" s="218"/>
      <c r="C111" s="218"/>
      <c r="D111" s="218"/>
      <c r="E111" s="218"/>
      <c r="F111" s="218"/>
      <c r="G111" s="218"/>
      <c r="H111" s="218"/>
      <c r="I111" s="218"/>
      <c r="J111" s="218"/>
      <c r="K111" s="129">
        <v>41926</v>
      </c>
      <c r="L111" s="130"/>
      <c r="M111" s="130"/>
      <c r="N111" s="130"/>
      <c r="O111" s="130"/>
      <c r="P111" s="129">
        <v>62.33</v>
      </c>
      <c r="Q111" s="130"/>
    </row>
    <row r="112" spans="1:17" x14ac:dyDescent="0.2">
      <c r="A112" s="264" t="s">
        <v>9</v>
      </c>
      <c r="B112" s="218"/>
      <c r="C112" s="218"/>
      <c r="D112" s="218"/>
      <c r="E112" s="218"/>
      <c r="F112" s="218"/>
      <c r="G112" s="218"/>
      <c r="H112" s="218"/>
      <c r="I112" s="218"/>
      <c r="J112" s="218"/>
      <c r="K112" s="129">
        <v>49229</v>
      </c>
      <c r="L112" s="130"/>
      <c r="M112" s="130"/>
      <c r="N112" s="130"/>
      <c r="O112" s="130"/>
      <c r="P112" s="129">
        <v>153.83000000000001</v>
      </c>
      <c r="Q112" s="130"/>
    </row>
    <row r="113" spans="1:17" x14ac:dyDescent="0.2">
      <c r="A113" s="264" t="s">
        <v>10</v>
      </c>
      <c r="B113" s="218"/>
      <c r="C113" s="218"/>
      <c r="D113" s="218"/>
      <c r="E113" s="218"/>
      <c r="F113" s="218"/>
      <c r="G113" s="218"/>
      <c r="H113" s="218"/>
      <c r="I113" s="218"/>
      <c r="J113" s="218"/>
      <c r="K113" s="130"/>
      <c r="L113" s="130"/>
      <c r="M113" s="130"/>
      <c r="N113" s="130"/>
      <c r="O113" s="130"/>
      <c r="P113" s="130"/>
      <c r="Q113" s="130"/>
    </row>
    <row r="114" spans="1:17" x14ac:dyDescent="0.2">
      <c r="A114" s="264" t="s">
        <v>11</v>
      </c>
      <c r="B114" s="218"/>
      <c r="C114" s="218"/>
      <c r="D114" s="218"/>
      <c r="E114" s="218"/>
      <c r="F114" s="218"/>
      <c r="G114" s="218"/>
      <c r="H114" s="218"/>
      <c r="I114" s="218"/>
      <c r="J114" s="218"/>
      <c r="K114" s="129">
        <v>39501</v>
      </c>
      <c r="L114" s="130"/>
      <c r="M114" s="130"/>
      <c r="N114" s="130"/>
      <c r="O114" s="130"/>
      <c r="P114" s="130"/>
      <c r="Q114" s="130"/>
    </row>
    <row r="115" spans="1:17" x14ac:dyDescent="0.2">
      <c r="A115" s="264" t="s">
        <v>12</v>
      </c>
      <c r="B115" s="218"/>
      <c r="C115" s="218"/>
      <c r="D115" s="218"/>
      <c r="E115" s="218"/>
      <c r="F115" s="218"/>
      <c r="G115" s="218"/>
      <c r="H115" s="218"/>
      <c r="I115" s="218"/>
      <c r="J115" s="218"/>
      <c r="K115" s="129">
        <f>3054-N87</f>
        <v>2637</v>
      </c>
      <c r="L115" s="130"/>
      <c r="M115" s="130"/>
      <c r="N115" s="130"/>
      <c r="O115" s="130"/>
      <c r="P115" s="130"/>
      <c r="Q115" s="130"/>
    </row>
    <row r="116" spans="1:17" x14ac:dyDescent="0.2">
      <c r="A116" s="264" t="s">
        <v>13</v>
      </c>
      <c r="B116" s="218"/>
      <c r="C116" s="218"/>
      <c r="D116" s="218"/>
      <c r="E116" s="218"/>
      <c r="F116" s="218"/>
      <c r="G116" s="218"/>
      <c r="H116" s="218"/>
      <c r="I116" s="218"/>
      <c r="J116" s="218"/>
      <c r="K116" s="129">
        <v>2472</v>
      </c>
      <c r="L116" s="130"/>
      <c r="M116" s="130"/>
      <c r="N116" s="130"/>
      <c r="O116" s="130"/>
      <c r="P116" s="130"/>
      <c r="Q116" s="130"/>
    </row>
    <row r="117" spans="1:17" x14ac:dyDescent="0.2">
      <c r="A117" s="264" t="s">
        <v>14</v>
      </c>
      <c r="B117" s="218"/>
      <c r="C117" s="218"/>
      <c r="D117" s="218"/>
      <c r="E117" s="218"/>
      <c r="F117" s="218"/>
      <c r="G117" s="218"/>
      <c r="H117" s="218"/>
      <c r="I117" s="218"/>
      <c r="J117" s="218"/>
      <c r="K117" s="129">
        <v>2816</v>
      </c>
      <c r="L117" s="130"/>
      <c r="M117" s="130"/>
      <c r="N117" s="130"/>
      <c r="O117" s="130"/>
      <c r="P117" s="130"/>
      <c r="Q117" s="130"/>
    </row>
    <row r="118" spans="1:17" x14ac:dyDescent="0.2">
      <c r="A118" s="264" t="s">
        <v>15</v>
      </c>
      <c r="B118" s="218"/>
      <c r="C118" s="218"/>
      <c r="D118" s="218"/>
      <c r="E118" s="218"/>
      <c r="F118" s="218"/>
      <c r="G118" s="218"/>
      <c r="H118" s="218"/>
      <c r="I118" s="218"/>
      <c r="J118" s="218"/>
      <c r="K118" s="129">
        <v>1803</v>
      </c>
      <c r="L118" s="130"/>
      <c r="M118" s="130"/>
      <c r="N118" s="130"/>
      <c r="O118" s="130"/>
      <c r="P118" s="130"/>
      <c r="Q118" s="130"/>
    </row>
    <row r="119" spans="1:17" x14ac:dyDescent="0.2">
      <c r="A119" s="265" t="s">
        <v>16</v>
      </c>
      <c r="B119" s="218"/>
      <c r="C119" s="218"/>
      <c r="D119" s="218"/>
      <c r="E119" s="218"/>
      <c r="F119" s="218"/>
      <c r="G119" s="218"/>
      <c r="H119" s="218"/>
      <c r="I119" s="218"/>
      <c r="J119" s="218"/>
      <c r="K119" s="132">
        <f>SUM(K114:K118)</f>
        <v>49229</v>
      </c>
      <c r="L119" s="130"/>
      <c r="M119" s="130"/>
      <c r="N119" s="130"/>
      <c r="O119" s="130"/>
      <c r="P119" s="132">
        <v>153.83000000000001</v>
      </c>
      <c r="Q119" s="130"/>
    </row>
    <row r="120" spans="1:17" x14ac:dyDescent="0.2">
      <c r="A120" s="190"/>
      <c r="B120" s="191"/>
      <c r="C120" s="191"/>
      <c r="D120" s="191"/>
      <c r="E120" s="191"/>
      <c r="F120" s="191"/>
      <c r="G120" s="191"/>
      <c r="H120" s="191"/>
      <c r="I120" s="191"/>
      <c r="J120" s="191"/>
      <c r="K120" s="192"/>
      <c r="L120" s="193"/>
      <c r="M120" s="193"/>
      <c r="N120" s="193"/>
      <c r="O120" s="193"/>
      <c r="P120" s="192"/>
      <c r="Q120" s="193"/>
    </row>
    <row r="121" spans="1:17" x14ac:dyDescent="0.2">
      <c r="A121" s="163" t="s">
        <v>1289</v>
      </c>
      <c r="B121" s="163"/>
      <c r="C121" s="163"/>
      <c r="D121" s="163"/>
      <c r="E121" s="163"/>
      <c r="F121" s="163"/>
      <c r="G121" s="163"/>
      <c r="H121" s="163"/>
      <c r="I121" s="163"/>
      <c r="J121" s="163"/>
      <c r="K121" s="163"/>
      <c r="L121" s="163"/>
      <c r="M121" s="163"/>
      <c r="N121" s="210"/>
      <c r="O121" s="210"/>
      <c r="P121" s="211"/>
      <c r="Q121" s="212"/>
    </row>
    <row r="122" spans="1:17" x14ac:dyDescent="0.2">
      <c r="A122" s="115"/>
      <c r="B122" s="197" t="s">
        <v>2618</v>
      </c>
      <c r="C122" s="297" t="s">
        <v>2154</v>
      </c>
      <c r="D122" s="297"/>
      <c r="E122" s="297"/>
      <c r="F122" s="297"/>
      <c r="G122" s="297"/>
      <c r="H122" s="297"/>
      <c r="I122" s="297"/>
      <c r="J122" s="297"/>
      <c r="K122" s="297"/>
      <c r="L122" s="297"/>
      <c r="M122" s="297"/>
      <c r="N122" s="297"/>
      <c r="O122" s="297"/>
      <c r="P122" s="297"/>
      <c r="Q122" s="297"/>
    </row>
    <row r="123" spans="1:17" x14ac:dyDescent="0.2">
      <c r="A123" s="196"/>
      <c r="B123" s="163"/>
      <c r="C123" s="163"/>
      <c r="D123" s="163"/>
      <c r="E123" s="163"/>
      <c r="F123" s="163"/>
      <c r="G123" s="163"/>
      <c r="H123" s="163"/>
      <c r="I123" s="163"/>
      <c r="J123" s="163"/>
      <c r="K123" s="163"/>
      <c r="L123" s="163"/>
      <c r="M123" s="163"/>
      <c r="N123" s="210"/>
      <c r="O123" s="210"/>
      <c r="P123" s="211"/>
      <c r="Q123" s="212"/>
    </row>
    <row r="124" spans="1:17" x14ac:dyDescent="0.2">
      <c r="A124" s="9"/>
      <c r="B124" s="47" t="s">
        <v>962</v>
      </c>
      <c r="C124" s="47"/>
      <c r="D124" s="47"/>
      <c r="E124" s="47"/>
      <c r="F124" s="47"/>
      <c r="G124" s="47"/>
      <c r="H124" s="47"/>
      <c r="I124" s="47" t="s">
        <v>2619</v>
      </c>
      <c r="J124" s="47"/>
      <c r="K124" s="47"/>
      <c r="L124" s="47"/>
      <c r="M124" s="47"/>
      <c r="N124" s="166"/>
      <c r="O124" s="166"/>
      <c r="P124" s="166"/>
    </row>
    <row r="125" spans="1:17" x14ac:dyDescent="0.2">
      <c r="A125" s="9"/>
      <c r="B125" s="167"/>
      <c r="C125" s="168"/>
      <c r="D125" s="169"/>
      <c r="E125" s="167"/>
      <c r="F125" s="167"/>
      <c r="G125" s="168"/>
      <c r="H125" s="159"/>
      <c r="I125" s="47" t="s">
        <v>2620</v>
      </c>
      <c r="J125" s="47"/>
      <c r="K125" s="47"/>
      <c r="L125" s="47"/>
      <c r="M125" s="47"/>
      <c r="N125" s="166"/>
      <c r="O125" s="166"/>
      <c r="P125" s="166"/>
    </row>
    <row r="126" spans="1:17" x14ac:dyDescent="0.2">
      <c r="E126" s="4"/>
      <c r="F126" s="41"/>
      <c r="G126" s="41"/>
      <c r="H126" s="41"/>
      <c r="I126" s="47" t="s">
        <v>2621</v>
      </c>
      <c r="J126" s="41"/>
      <c r="K126" s="41"/>
      <c r="L126" s="41"/>
      <c r="M126" s="41"/>
      <c r="N126" s="41"/>
      <c r="O126" s="41"/>
      <c r="P126" s="41"/>
      <c r="Q126" s="41"/>
    </row>
    <row r="127" spans="1:17" x14ac:dyDescent="0.2">
      <c r="A127" s="115"/>
      <c r="B127" s="116"/>
      <c r="C127" s="117"/>
      <c r="D127" s="118"/>
      <c r="E127" s="195"/>
      <c r="F127" s="140"/>
      <c r="G127" s="140"/>
      <c r="H127" s="140"/>
      <c r="I127" s="140"/>
      <c r="J127" s="140"/>
      <c r="K127" s="140"/>
      <c r="L127" s="140"/>
      <c r="M127" s="140"/>
      <c r="N127" s="140"/>
      <c r="O127" s="140"/>
      <c r="P127" s="140"/>
      <c r="Q127" s="140"/>
    </row>
    <row r="128" spans="1:17" x14ac:dyDescent="0.2">
      <c r="A128" s="115"/>
      <c r="B128" s="116"/>
      <c r="C128" s="117"/>
      <c r="D128" s="118"/>
      <c r="E128" s="195"/>
      <c r="F128" s="140"/>
      <c r="G128" s="140"/>
      <c r="H128" s="140"/>
      <c r="I128" s="140"/>
      <c r="J128" s="140"/>
      <c r="K128" s="140"/>
      <c r="L128" s="140"/>
      <c r="M128" s="140"/>
      <c r="N128" s="140"/>
      <c r="O128" s="140"/>
      <c r="P128" s="140"/>
      <c r="Q128" s="140"/>
    </row>
    <row r="129" spans="1:17" x14ac:dyDescent="0.2">
      <c r="A129" s="115"/>
      <c r="B129" s="116"/>
      <c r="C129" s="117"/>
      <c r="D129" s="118"/>
      <c r="E129" s="195"/>
      <c r="F129" s="140"/>
      <c r="G129" s="140"/>
      <c r="H129" s="140"/>
      <c r="I129" s="140"/>
      <c r="J129" s="140"/>
      <c r="K129" s="140"/>
      <c r="L129" s="140"/>
      <c r="M129" s="140"/>
      <c r="N129" s="140"/>
      <c r="O129" s="140"/>
      <c r="P129" s="140"/>
      <c r="Q129" s="140"/>
    </row>
    <row r="130" spans="1:17" x14ac:dyDescent="0.2">
      <c r="A130" s="115"/>
      <c r="B130" s="116"/>
      <c r="C130" s="117"/>
      <c r="D130" s="118"/>
      <c r="E130" s="195"/>
      <c r="F130" s="140"/>
      <c r="G130" s="140"/>
      <c r="H130" s="140"/>
      <c r="I130" s="140"/>
      <c r="J130" s="140"/>
      <c r="K130" s="140"/>
      <c r="L130" s="140"/>
      <c r="M130" s="140"/>
      <c r="N130" s="140"/>
      <c r="O130" s="140"/>
      <c r="P130" s="140"/>
      <c r="Q130" s="140"/>
    </row>
    <row r="131" spans="1:17" x14ac:dyDescent="0.2">
      <c r="A131" s="115"/>
      <c r="B131" s="116"/>
      <c r="C131" s="117"/>
      <c r="D131" s="118"/>
      <c r="E131" s="195"/>
      <c r="F131" s="140"/>
      <c r="G131" s="140"/>
      <c r="H131" s="140"/>
      <c r="I131" s="140"/>
      <c r="J131" s="140"/>
      <c r="K131" s="140"/>
      <c r="L131" s="140"/>
      <c r="M131" s="140"/>
      <c r="N131" s="140"/>
      <c r="O131" s="140"/>
      <c r="P131" s="140"/>
      <c r="Q131" s="140"/>
    </row>
    <row r="132" spans="1:17" x14ac:dyDescent="0.2">
      <c r="A132" s="115"/>
      <c r="B132" s="116"/>
      <c r="C132" s="117"/>
      <c r="D132" s="118"/>
      <c r="E132" s="195"/>
      <c r="F132" s="140"/>
      <c r="G132" s="140"/>
      <c r="H132" s="140"/>
      <c r="I132" s="140"/>
      <c r="J132" s="140"/>
      <c r="K132" s="140"/>
      <c r="L132" s="140"/>
      <c r="M132" s="140"/>
      <c r="N132" s="140"/>
      <c r="O132" s="140"/>
      <c r="P132" s="140"/>
      <c r="Q132" s="140"/>
    </row>
    <row r="133" spans="1:17" x14ac:dyDescent="0.2">
      <c r="A133" s="115"/>
      <c r="B133" s="116"/>
      <c r="C133" s="117"/>
      <c r="D133" s="118"/>
      <c r="E133" s="195"/>
      <c r="F133" s="140"/>
      <c r="G133" s="140"/>
      <c r="H133" s="140"/>
      <c r="I133" s="140"/>
      <c r="J133" s="140"/>
      <c r="K133" s="140"/>
      <c r="L133" s="140"/>
      <c r="M133" s="140"/>
      <c r="N133" s="140"/>
      <c r="O133" s="140"/>
      <c r="P133" s="140"/>
      <c r="Q133" s="140"/>
    </row>
    <row r="134" spans="1:17" x14ac:dyDescent="0.2">
      <c r="A134" s="115"/>
      <c r="B134" s="116"/>
      <c r="C134" s="117"/>
      <c r="D134" s="118"/>
      <c r="E134" s="195"/>
      <c r="F134" s="140"/>
      <c r="G134" s="140"/>
      <c r="H134" s="140"/>
      <c r="I134" s="140"/>
      <c r="J134" s="140"/>
      <c r="K134" s="140"/>
      <c r="L134" s="140"/>
      <c r="M134" s="140"/>
      <c r="N134" s="140"/>
      <c r="O134" s="140"/>
      <c r="P134" s="140"/>
      <c r="Q134" s="140"/>
    </row>
    <row r="135" spans="1:17" x14ac:dyDescent="0.2">
      <c r="A135" s="115"/>
      <c r="B135" s="116"/>
      <c r="C135" s="117"/>
      <c r="D135" s="118"/>
      <c r="E135" s="195"/>
      <c r="F135" s="140"/>
      <c r="G135" s="140"/>
      <c r="H135" s="140"/>
      <c r="I135" s="140"/>
      <c r="J135" s="140"/>
      <c r="K135" s="140"/>
      <c r="L135" s="140"/>
      <c r="M135" s="140"/>
      <c r="N135" s="140"/>
      <c r="O135" s="140"/>
      <c r="P135" s="140"/>
      <c r="Q135" s="140"/>
    </row>
    <row r="136" spans="1:17" x14ac:dyDescent="0.2">
      <c r="A136" s="115"/>
      <c r="B136" s="116"/>
      <c r="C136" s="117"/>
      <c r="D136" s="118"/>
      <c r="E136" s="195"/>
      <c r="F136" s="140"/>
      <c r="G136" s="140"/>
      <c r="H136" s="140"/>
      <c r="I136" s="140"/>
      <c r="J136" s="140"/>
      <c r="K136" s="140"/>
      <c r="L136" s="140"/>
      <c r="M136" s="140"/>
      <c r="N136" s="140"/>
      <c r="O136" s="140"/>
      <c r="P136" s="140"/>
      <c r="Q136" s="140"/>
    </row>
    <row r="137" spans="1:17" x14ac:dyDescent="0.2">
      <c r="A137" s="115"/>
      <c r="B137" s="116"/>
      <c r="C137" s="117"/>
      <c r="D137" s="118"/>
      <c r="E137" s="195"/>
      <c r="F137" s="140"/>
      <c r="G137" s="140"/>
      <c r="H137" s="140"/>
      <c r="I137" s="140"/>
      <c r="J137" s="140"/>
      <c r="K137" s="140"/>
      <c r="L137" s="140"/>
      <c r="M137" s="140"/>
      <c r="N137" s="140"/>
      <c r="O137" s="140"/>
      <c r="P137" s="140"/>
      <c r="Q137" s="140"/>
    </row>
    <row r="138" spans="1:17" x14ac:dyDescent="0.2">
      <c r="A138" s="115"/>
      <c r="B138" s="116"/>
      <c r="C138" s="117"/>
      <c r="D138" s="118"/>
      <c r="E138" s="195"/>
      <c r="F138" s="140"/>
      <c r="G138" s="140"/>
      <c r="H138" s="140"/>
      <c r="I138" s="140"/>
      <c r="J138" s="140"/>
      <c r="K138" s="140"/>
      <c r="L138" s="140"/>
      <c r="M138" s="140"/>
      <c r="N138" s="140"/>
      <c r="O138" s="140"/>
      <c r="P138" s="140"/>
      <c r="Q138" s="140"/>
    </row>
    <row r="139" spans="1:17" x14ac:dyDescent="0.2">
      <c r="A139" s="115"/>
      <c r="B139" s="116"/>
      <c r="C139" s="117"/>
      <c r="D139" s="118"/>
      <c r="E139" s="195"/>
      <c r="F139" s="140"/>
      <c r="G139" s="140"/>
      <c r="H139" s="140"/>
      <c r="I139" s="140"/>
      <c r="J139" s="140"/>
      <c r="K139" s="140"/>
      <c r="L139" s="140"/>
      <c r="M139" s="140"/>
      <c r="N139" s="140"/>
      <c r="O139" s="140"/>
      <c r="P139" s="140"/>
      <c r="Q139" s="140"/>
    </row>
    <row r="140" spans="1:17" x14ac:dyDescent="0.2">
      <c r="A140" s="115"/>
      <c r="B140" s="116"/>
      <c r="C140" s="117"/>
      <c r="D140" s="118"/>
      <c r="E140" s="195"/>
      <c r="F140" s="140"/>
      <c r="G140" s="140"/>
      <c r="H140" s="140"/>
      <c r="I140" s="140"/>
      <c r="J140" s="140"/>
      <c r="K140" s="140"/>
      <c r="L140" s="140"/>
      <c r="M140" s="140"/>
      <c r="N140" s="140"/>
      <c r="O140" s="140"/>
      <c r="P140" s="140"/>
      <c r="Q140" s="140"/>
    </row>
    <row r="141" spans="1:17" x14ac:dyDescent="0.2">
      <c r="A141" s="115"/>
      <c r="B141" s="116"/>
      <c r="C141" s="117"/>
      <c r="D141" s="118"/>
      <c r="E141" s="195"/>
      <c r="F141" s="140"/>
      <c r="G141" s="140"/>
      <c r="H141" s="140"/>
      <c r="I141" s="140"/>
      <c r="J141" s="140"/>
      <c r="K141" s="140"/>
      <c r="L141" s="140"/>
      <c r="M141" s="140"/>
      <c r="N141" s="140"/>
      <c r="O141" s="140"/>
      <c r="P141" s="140"/>
      <c r="Q141" s="140"/>
    </row>
    <row r="142" spans="1:17" x14ac:dyDescent="0.2">
      <c r="A142" s="115"/>
      <c r="B142" s="116"/>
      <c r="C142" s="117"/>
      <c r="D142" s="118"/>
      <c r="E142" s="195"/>
      <c r="F142" s="140"/>
      <c r="G142" s="140"/>
      <c r="H142" s="140"/>
      <c r="I142" s="140"/>
      <c r="J142" s="140"/>
      <c r="K142" s="140"/>
      <c r="L142" s="140"/>
      <c r="M142" s="140"/>
      <c r="N142" s="140"/>
      <c r="O142" s="140"/>
      <c r="P142" s="140"/>
      <c r="Q142" s="140"/>
    </row>
    <row r="143" spans="1:17" x14ac:dyDescent="0.2">
      <c r="A143" s="115"/>
      <c r="B143" s="116"/>
      <c r="C143" s="117"/>
      <c r="D143" s="118"/>
      <c r="E143" s="195"/>
      <c r="F143" s="140"/>
      <c r="G143" s="140"/>
      <c r="H143" s="140"/>
      <c r="I143" s="140"/>
      <c r="J143" s="140"/>
      <c r="K143" s="140"/>
      <c r="L143" s="140"/>
      <c r="M143" s="140"/>
      <c r="N143" s="140"/>
      <c r="O143" s="140"/>
      <c r="P143" s="140"/>
      <c r="Q143" s="140"/>
    </row>
    <row r="144" spans="1:17" x14ac:dyDescent="0.2">
      <c r="A144" s="115"/>
      <c r="B144" s="116"/>
      <c r="C144" s="117"/>
      <c r="D144" s="118"/>
      <c r="E144" s="195"/>
      <c r="F144" s="140"/>
      <c r="G144" s="140"/>
      <c r="H144" s="140"/>
      <c r="I144" s="140"/>
      <c r="J144" s="140"/>
      <c r="K144" s="140"/>
      <c r="L144" s="140"/>
      <c r="M144" s="140"/>
      <c r="N144" s="140"/>
      <c r="O144" s="140"/>
      <c r="P144" s="140"/>
      <c r="Q144" s="140"/>
    </row>
    <row r="145" spans="1:17" x14ac:dyDescent="0.2">
      <c r="A145" s="115"/>
      <c r="B145" s="116"/>
      <c r="C145" s="117"/>
      <c r="D145" s="118"/>
      <c r="E145" s="195"/>
      <c r="F145" s="140"/>
      <c r="G145" s="140"/>
      <c r="H145" s="140"/>
      <c r="I145" s="140"/>
      <c r="J145" s="140"/>
      <c r="K145" s="140"/>
      <c r="L145" s="140"/>
      <c r="M145" s="140"/>
      <c r="N145" s="140"/>
      <c r="O145" s="140"/>
      <c r="P145" s="140"/>
      <c r="Q145" s="140"/>
    </row>
    <row r="146" spans="1:17" x14ac:dyDescent="0.2">
      <c r="A146" s="115"/>
      <c r="B146" s="116"/>
      <c r="C146" s="117"/>
      <c r="D146" s="118"/>
      <c r="E146" s="195"/>
      <c r="F146" s="140"/>
      <c r="G146" s="140"/>
      <c r="H146" s="140"/>
      <c r="I146" s="140"/>
      <c r="J146" s="140"/>
      <c r="K146" s="140"/>
      <c r="L146" s="140"/>
      <c r="M146" s="140"/>
      <c r="N146" s="140"/>
      <c r="O146" s="140"/>
      <c r="P146" s="140"/>
      <c r="Q146" s="140"/>
    </row>
    <row r="147" spans="1:17" x14ac:dyDescent="0.2">
      <c r="A147" s="115"/>
      <c r="B147" s="116"/>
      <c r="C147" s="117"/>
      <c r="D147" s="118"/>
      <c r="E147" s="195"/>
      <c r="F147" s="140"/>
      <c r="G147" s="140"/>
      <c r="H147" s="140"/>
      <c r="I147" s="140"/>
      <c r="J147" s="140"/>
      <c r="K147" s="140"/>
      <c r="L147" s="140"/>
      <c r="M147" s="140"/>
      <c r="N147" s="140"/>
      <c r="O147" s="140"/>
      <c r="P147" s="140"/>
      <c r="Q147" s="140"/>
    </row>
    <row r="148" spans="1:17" x14ac:dyDescent="0.2">
      <c r="A148" s="115"/>
      <c r="B148" s="116"/>
      <c r="C148" s="117"/>
      <c r="D148" s="118"/>
      <c r="E148" s="195"/>
      <c r="F148" s="140"/>
      <c r="G148" s="140"/>
      <c r="H148" s="140"/>
      <c r="I148" s="140"/>
      <c r="J148" s="140"/>
      <c r="K148" s="140"/>
      <c r="L148" s="140"/>
      <c r="M148" s="140"/>
      <c r="N148" s="140"/>
      <c r="O148" s="140"/>
      <c r="P148" s="140"/>
      <c r="Q148" s="140"/>
    </row>
    <row r="149" spans="1:17" x14ac:dyDescent="0.2">
      <c r="A149" s="115"/>
      <c r="B149" s="116"/>
      <c r="C149" s="117"/>
      <c r="D149" s="118"/>
      <c r="E149" s="195"/>
      <c r="F149" s="140"/>
      <c r="G149" s="140"/>
      <c r="H149" s="140"/>
      <c r="I149" s="140"/>
      <c r="J149" s="140"/>
      <c r="K149" s="140"/>
      <c r="L149" s="140"/>
      <c r="M149" s="140"/>
      <c r="N149" s="140"/>
      <c r="O149" s="140"/>
      <c r="P149" s="140"/>
      <c r="Q149" s="140"/>
    </row>
    <row r="150" spans="1:17" x14ac:dyDescent="0.2">
      <c r="A150" s="115"/>
      <c r="B150" s="116"/>
      <c r="C150" s="117"/>
      <c r="D150" s="118"/>
      <c r="E150" s="195"/>
      <c r="F150" s="140"/>
      <c r="G150" s="140"/>
      <c r="H150" s="140"/>
      <c r="I150" s="140"/>
      <c r="J150" s="140"/>
      <c r="K150" s="140"/>
      <c r="L150" s="140"/>
      <c r="M150" s="140"/>
      <c r="N150" s="140"/>
      <c r="O150" s="140"/>
      <c r="P150" s="140"/>
      <c r="Q150" s="140"/>
    </row>
    <row r="151" spans="1:17" x14ac:dyDescent="0.2">
      <c r="A151" s="115"/>
      <c r="B151" s="116"/>
      <c r="C151" s="117"/>
      <c r="D151" s="118"/>
      <c r="E151" s="195"/>
      <c r="F151" s="140"/>
      <c r="G151" s="140"/>
      <c r="H151" s="140"/>
      <c r="I151" s="140"/>
      <c r="J151" s="140"/>
      <c r="K151" s="140"/>
      <c r="L151" s="140"/>
      <c r="M151" s="140"/>
      <c r="N151" s="140"/>
      <c r="O151" s="140"/>
      <c r="P151" s="140"/>
      <c r="Q151" s="140"/>
    </row>
    <row r="152" spans="1:17" x14ac:dyDescent="0.2">
      <c r="A152" s="115"/>
      <c r="B152" s="116"/>
      <c r="C152" s="117"/>
      <c r="D152" s="118"/>
      <c r="E152" s="195"/>
      <c r="F152" s="140"/>
      <c r="G152" s="140"/>
      <c r="H152" s="140"/>
      <c r="I152" s="140"/>
      <c r="J152" s="140"/>
      <c r="K152" s="140"/>
      <c r="L152" s="140"/>
      <c r="M152" s="140"/>
      <c r="N152" s="140"/>
      <c r="O152" s="140"/>
      <c r="P152" s="140"/>
      <c r="Q152" s="140"/>
    </row>
    <row r="153" spans="1:17" x14ac:dyDescent="0.2">
      <c r="A153" s="115"/>
      <c r="B153" s="116"/>
      <c r="C153" s="117"/>
      <c r="D153" s="118"/>
      <c r="E153" s="195"/>
      <c r="F153" s="140"/>
      <c r="G153" s="140"/>
      <c r="H153" s="140"/>
      <c r="I153" s="140"/>
      <c r="J153" s="140"/>
      <c r="K153" s="140"/>
      <c r="L153" s="140"/>
      <c r="M153" s="140"/>
      <c r="N153" s="140"/>
      <c r="O153" s="140"/>
      <c r="P153" s="140"/>
      <c r="Q153" s="140"/>
    </row>
    <row r="154" spans="1:17" x14ac:dyDescent="0.2">
      <c r="A154" s="115"/>
      <c r="B154" s="116"/>
      <c r="C154" s="117"/>
      <c r="D154" s="118"/>
      <c r="E154" s="195"/>
      <c r="F154" s="140"/>
      <c r="G154" s="140"/>
      <c r="H154" s="140"/>
      <c r="I154" s="140"/>
      <c r="J154" s="140"/>
      <c r="K154" s="140"/>
      <c r="L154" s="140"/>
      <c r="M154" s="140"/>
      <c r="N154" s="140"/>
      <c r="O154" s="140"/>
      <c r="P154" s="140"/>
      <c r="Q154" s="140"/>
    </row>
    <row r="155" spans="1:17" x14ac:dyDescent="0.2">
      <c r="A155" s="115"/>
      <c r="B155" s="116"/>
      <c r="C155" s="117"/>
      <c r="D155" s="118"/>
      <c r="E155" s="195"/>
      <c r="F155" s="140"/>
      <c r="G155" s="140"/>
      <c r="H155" s="140"/>
      <c r="I155" s="140"/>
      <c r="J155" s="140"/>
      <c r="K155" s="140"/>
      <c r="L155" s="140"/>
      <c r="M155" s="140"/>
      <c r="N155" s="140"/>
      <c r="O155" s="140"/>
      <c r="P155" s="140"/>
      <c r="Q155" s="140"/>
    </row>
    <row r="156" spans="1:17" x14ac:dyDescent="0.2">
      <c r="A156" s="115"/>
      <c r="B156" s="116"/>
      <c r="C156" s="117"/>
      <c r="D156" s="118"/>
      <c r="E156" s="195"/>
      <c r="F156" s="140"/>
      <c r="G156" s="140"/>
      <c r="H156" s="140"/>
      <c r="I156" s="140"/>
      <c r="J156" s="140"/>
      <c r="K156" s="140"/>
      <c r="L156" s="140"/>
      <c r="M156" s="140"/>
      <c r="N156" s="140"/>
      <c r="O156" s="140"/>
      <c r="P156" s="140"/>
      <c r="Q156" s="140"/>
    </row>
    <row r="157" spans="1:17" x14ac:dyDescent="0.2">
      <c r="A157" s="115"/>
      <c r="B157" s="116"/>
      <c r="C157" s="117"/>
      <c r="D157" s="118"/>
      <c r="E157" s="195"/>
      <c r="F157" s="140"/>
      <c r="G157" s="140"/>
      <c r="H157" s="140"/>
      <c r="I157" s="140"/>
      <c r="J157" s="140"/>
      <c r="K157" s="140"/>
      <c r="L157" s="140"/>
      <c r="M157" s="140"/>
      <c r="N157" s="140"/>
      <c r="O157" s="140"/>
      <c r="P157" s="140"/>
      <c r="Q157" s="140"/>
    </row>
    <row r="158" spans="1:17" x14ac:dyDescent="0.2">
      <c r="A158" s="115"/>
      <c r="B158" s="116"/>
      <c r="C158" s="117"/>
      <c r="D158" s="118"/>
      <c r="E158" s="195"/>
      <c r="F158" s="140"/>
      <c r="G158" s="140"/>
      <c r="H158" s="140"/>
      <c r="I158" s="140"/>
      <c r="J158" s="140"/>
      <c r="K158" s="140"/>
      <c r="L158" s="140"/>
      <c r="M158" s="140"/>
      <c r="N158" s="140"/>
      <c r="O158" s="140"/>
      <c r="P158" s="140"/>
      <c r="Q158" s="140"/>
    </row>
    <row r="159" spans="1:17" x14ac:dyDescent="0.2">
      <c r="A159" s="115"/>
      <c r="B159" s="116"/>
      <c r="C159" s="117"/>
      <c r="D159" s="118"/>
      <c r="E159" s="195"/>
      <c r="F159" s="140"/>
      <c r="G159" s="140"/>
      <c r="H159" s="140"/>
      <c r="I159" s="140"/>
      <c r="J159" s="140"/>
      <c r="K159" s="140"/>
      <c r="L159" s="140"/>
      <c r="M159" s="140"/>
      <c r="N159" s="140"/>
      <c r="O159" s="140"/>
      <c r="P159" s="140"/>
      <c r="Q159" s="140"/>
    </row>
    <row r="160" spans="1:17" x14ac:dyDescent="0.2">
      <c r="A160" s="115"/>
      <c r="B160" s="116"/>
      <c r="C160" s="117"/>
      <c r="D160" s="118"/>
      <c r="E160" s="195"/>
      <c r="F160" s="140"/>
      <c r="G160" s="140"/>
      <c r="H160" s="140"/>
      <c r="I160" s="140"/>
      <c r="J160" s="140"/>
      <c r="K160" s="140"/>
      <c r="L160" s="140"/>
      <c r="M160" s="140"/>
      <c r="N160" s="140"/>
      <c r="O160" s="140"/>
      <c r="P160" s="140"/>
      <c r="Q160" s="140"/>
    </row>
    <row r="161" spans="1:17" x14ac:dyDescent="0.2">
      <c r="A161" s="115"/>
      <c r="B161" s="116"/>
      <c r="C161" s="117"/>
      <c r="D161" s="118"/>
      <c r="E161" s="195"/>
      <c r="F161" s="140"/>
      <c r="G161" s="140"/>
      <c r="H161" s="140"/>
      <c r="I161" s="140"/>
      <c r="J161" s="140"/>
      <c r="K161" s="140"/>
      <c r="L161" s="140"/>
      <c r="M161" s="140"/>
      <c r="N161" s="140"/>
      <c r="O161" s="140"/>
      <c r="P161" s="140"/>
      <c r="Q161" s="140"/>
    </row>
    <row r="162" spans="1:17" x14ac:dyDescent="0.2">
      <c r="A162" s="115"/>
      <c r="B162" s="116"/>
      <c r="C162" s="117"/>
      <c r="D162" s="118"/>
      <c r="E162" s="195"/>
      <c r="F162" s="140"/>
      <c r="G162" s="140"/>
      <c r="H162" s="140"/>
      <c r="I162" s="140"/>
      <c r="J162" s="140"/>
      <c r="K162" s="140"/>
      <c r="L162" s="140"/>
      <c r="M162" s="140"/>
      <c r="N162" s="140"/>
      <c r="O162" s="140"/>
      <c r="P162" s="140"/>
      <c r="Q162" s="140"/>
    </row>
    <row r="163" spans="1:17" x14ac:dyDescent="0.2">
      <c r="A163" s="115"/>
      <c r="B163" s="116"/>
      <c r="C163" s="117"/>
      <c r="D163" s="118"/>
      <c r="E163" s="195"/>
      <c r="F163" s="140"/>
      <c r="G163" s="140"/>
      <c r="H163" s="140"/>
      <c r="I163" s="140"/>
      <c r="J163" s="140"/>
      <c r="K163" s="140"/>
      <c r="L163" s="140"/>
      <c r="M163" s="140"/>
      <c r="N163" s="140"/>
      <c r="O163" s="140"/>
      <c r="P163" s="140"/>
      <c r="Q163" s="140"/>
    </row>
    <row r="164" spans="1:17" x14ac:dyDescent="0.2">
      <c r="A164" s="115"/>
      <c r="B164" s="116"/>
      <c r="C164" s="117"/>
      <c r="D164" s="118"/>
      <c r="E164" s="195"/>
      <c r="F164" s="140"/>
      <c r="G164" s="140"/>
      <c r="H164" s="140"/>
      <c r="I164" s="140"/>
      <c r="J164" s="140"/>
      <c r="K164" s="140"/>
      <c r="L164" s="140"/>
      <c r="M164" s="140"/>
      <c r="N164" s="140"/>
      <c r="O164" s="140"/>
      <c r="P164" s="140"/>
      <c r="Q164" s="140"/>
    </row>
    <row r="165" spans="1:17" x14ac:dyDescent="0.2">
      <c r="A165" s="115"/>
      <c r="B165" s="116"/>
      <c r="C165" s="117"/>
      <c r="D165" s="118"/>
      <c r="E165" s="195"/>
      <c r="F165" s="140"/>
      <c r="G165" s="140"/>
      <c r="H165" s="140"/>
      <c r="I165" s="140"/>
      <c r="J165" s="140"/>
      <c r="K165" s="140"/>
      <c r="L165" s="140"/>
      <c r="M165" s="140"/>
      <c r="N165" s="140"/>
      <c r="O165" s="140"/>
      <c r="P165" s="140"/>
      <c r="Q165" s="140"/>
    </row>
    <row r="166" spans="1:17" x14ac:dyDescent="0.2">
      <c r="A166" s="115"/>
      <c r="B166" s="116"/>
      <c r="C166" s="117"/>
      <c r="D166" s="118"/>
      <c r="E166" s="195"/>
      <c r="F166" s="140"/>
      <c r="G166" s="140"/>
      <c r="H166" s="140"/>
      <c r="I166" s="140"/>
      <c r="J166" s="140"/>
      <c r="K166" s="140"/>
      <c r="L166" s="140"/>
      <c r="M166" s="140"/>
      <c r="N166" s="140"/>
      <c r="O166" s="140"/>
      <c r="P166" s="140"/>
      <c r="Q166" s="140"/>
    </row>
    <row r="167" spans="1:17" x14ac:dyDescent="0.2">
      <c r="A167" s="115"/>
      <c r="B167" s="116"/>
      <c r="C167" s="117"/>
      <c r="D167" s="118"/>
      <c r="E167" s="195"/>
      <c r="F167" s="140"/>
      <c r="G167" s="140"/>
      <c r="H167" s="140"/>
      <c r="I167" s="140"/>
      <c r="J167" s="140"/>
      <c r="K167" s="140"/>
      <c r="L167" s="140"/>
      <c r="M167" s="140"/>
      <c r="N167" s="140"/>
      <c r="O167" s="140"/>
      <c r="P167" s="140"/>
      <c r="Q167" s="140"/>
    </row>
    <row r="168" spans="1:17" x14ac:dyDescent="0.2">
      <c r="A168" s="115"/>
      <c r="B168" s="116"/>
      <c r="C168" s="117"/>
      <c r="D168" s="118"/>
      <c r="E168" s="195"/>
      <c r="F168" s="140"/>
      <c r="G168" s="140"/>
      <c r="H168" s="140"/>
      <c r="I168" s="140"/>
      <c r="J168" s="140"/>
      <c r="K168" s="140"/>
      <c r="L168" s="140"/>
      <c r="M168" s="140"/>
      <c r="N168" s="140"/>
      <c r="O168" s="140"/>
      <c r="P168" s="140"/>
      <c r="Q168" s="140"/>
    </row>
    <row r="169" spans="1:17" x14ac:dyDescent="0.2">
      <c r="A169" s="115"/>
      <c r="B169" s="116"/>
      <c r="C169" s="117"/>
      <c r="D169" s="118"/>
      <c r="E169" s="195"/>
      <c r="F169" s="140"/>
      <c r="G169" s="140"/>
      <c r="H169" s="140"/>
      <c r="I169" s="140"/>
      <c r="J169" s="140"/>
      <c r="K169" s="140"/>
      <c r="L169" s="140"/>
      <c r="M169" s="140"/>
      <c r="N169" s="140"/>
      <c r="O169" s="140"/>
      <c r="P169" s="140"/>
      <c r="Q169" s="140"/>
    </row>
    <row r="170" spans="1:17" x14ac:dyDescent="0.2">
      <c r="A170" s="115"/>
      <c r="B170" s="116"/>
      <c r="C170" s="117"/>
      <c r="D170" s="118"/>
      <c r="E170" s="195"/>
      <c r="F170" s="140"/>
      <c r="G170" s="140"/>
      <c r="H170" s="140"/>
      <c r="I170" s="140"/>
      <c r="J170" s="140"/>
      <c r="K170" s="140"/>
      <c r="L170" s="140"/>
      <c r="M170" s="140"/>
      <c r="N170" s="140"/>
      <c r="O170" s="140"/>
      <c r="P170" s="140"/>
      <c r="Q170" s="140"/>
    </row>
    <row r="171" spans="1:17" x14ac:dyDescent="0.2">
      <c r="A171" s="115"/>
      <c r="B171" s="116"/>
      <c r="C171" s="117"/>
      <c r="D171" s="118"/>
      <c r="E171" s="195"/>
      <c r="F171" s="140"/>
      <c r="G171" s="140"/>
      <c r="H171" s="140"/>
      <c r="I171" s="140"/>
      <c r="J171" s="140"/>
      <c r="K171" s="140"/>
      <c r="L171" s="140"/>
      <c r="M171" s="140"/>
      <c r="N171" s="140"/>
      <c r="O171" s="140"/>
      <c r="P171" s="140"/>
      <c r="Q171" s="140"/>
    </row>
    <row r="172" spans="1:17" x14ac:dyDescent="0.2">
      <c r="A172" s="115"/>
      <c r="B172" s="116"/>
      <c r="C172" s="117"/>
      <c r="D172" s="118"/>
      <c r="E172" s="195"/>
      <c r="F172" s="140"/>
      <c r="G172" s="140"/>
      <c r="H172" s="140"/>
      <c r="I172" s="140"/>
      <c r="J172" s="140"/>
      <c r="K172" s="140"/>
      <c r="L172" s="140"/>
      <c r="M172" s="140"/>
      <c r="N172" s="140"/>
      <c r="O172" s="140"/>
      <c r="P172" s="140"/>
      <c r="Q172" s="140"/>
    </row>
    <row r="173" spans="1:17" x14ac:dyDescent="0.2">
      <c r="A173" s="115"/>
      <c r="B173" s="116"/>
      <c r="C173" s="117"/>
      <c r="D173" s="118"/>
      <c r="E173" s="195"/>
      <c r="F173" s="140"/>
      <c r="G173" s="140"/>
      <c r="H173" s="140"/>
      <c r="I173" s="140"/>
      <c r="J173" s="140"/>
      <c r="K173" s="140"/>
      <c r="L173" s="140"/>
      <c r="M173" s="140"/>
      <c r="N173" s="140"/>
      <c r="O173" s="140"/>
      <c r="P173" s="140"/>
      <c r="Q173" s="140"/>
    </row>
    <row r="174" spans="1:17" x14ac:dyDescent="0.2">
      <c r="A174" s="115"/>
      <c r="B174" s="116"/>
      <c r="C174" s="117"/>
      <c r="D174" s="118"/>
      <c r="E174" s="195"/>
      <c r="F174" s="140"/>
      <c r="G174" s="140"/>
      <c r="H174" s="140"/>
      <c r="I174" s="140"/>
      <c r="J174" s="140"/>
      <c r="K174" s="140"/>
      <c r="L174" s="140"/>
      <c r="M174" s="140"/>
      <c r="N174" s="140"/>
      <c r="O174" s="140"/>
      <c r="P174" s="140"/>
      <c r="Q174" s="140"/>
    </row>
    <row r="175" spans="1:17" x14ac:dyDescent="0.2">
      <c r="A175" s="115"/>
      <c r="B175" s="116"/>
      <c r="C175" s="117"/>
      <c r="D175" s="118"/>
      <c r="E175" s="195"/>
      <c r="F175" s="140"/>
      <c r="G175" s="140"/>
      <c r="H175" s="140"/>
      <c r="I175" s="140"/>
      <c r="J175" s="140"/>
      <c r="K175" s="140"/>
      <c r="L175" s="140"/>
      <c r="M175" s="140"/>
      <c r="N175" s="140"/>
      <c r="O175" s="140"/>
      <c r="P175" s="140"/>
      <c r="Q175" s="140"/>
    </row>
    <row r="176" spans="1:17" x14ac:dyDescent="0.2">
      <c r="A176" s="115"/>
      <c r="B176" s="116"/>
      <c r="C176" s="117"/>
      <c r="D176" s="118"/>
      <c r="E176" s="195"/>
      <c r="F176" s="140"/>
      <c r="G176" s="140"/>
      <c r="H176" s="140"/>
      <c r="I176" s="140"/>
      <c r="J176" s="140"/>
      <c r="K176" s="140"/>
      <c r="L176" s="140"/>
      <c r="M176" s="140"/>
      <c r="N176" s="140"/>
      <c r="O176" s="140"/>
      <c r="P176" s="140"/>
      <c r="Q176" s="140"/>
    </row>
    <row r="177" spans="1:17" x14ac:dyDescent="0.2">
      <c r="A177" s="115"/>
      <c r="B177" s="116"/>
      <c r="C177" s="117"/>
      <c r="D177" s="118"/>
      <c r="E177" s="195"/>
      <c r="F177" s="140"/>
      <c r="G177" s="140"/>
      <c r="H177" s="140"/>
      <c r="I177" s="140"/>
      <c r="J177" s="140"/>
      <c r="K177" s="140"/>
      <c r="L177" s="140"/>
      <c r="M177" s="140"/>
      <c r="N177" s="140"/>
      <c r="O177" s="140"/>
      <c r="P177" s="140"/>
      <c r="Q177" s="140"/>
    </row>
    <row r="178" spans="1:17" x14ac:dyDescent="0.2">
      <c r="A178" s="115"/>
      <c r="B178" s="116"/>
      <c r="C178" s="117"/>
      <c r="D178" s="118"/>
      <c r="E178" s="195"/>
      <c r="F178" s="140"/>
      <c r="G178" s="140"/>
      <c r="H178" s="140"/>
      <c r="I178" s="140"/>
      <c r="J178" s="140"/>
      <c r="K178" s="140"/>
      <c r="L178" s="140"/>
      <c r="M178" s="140"/>
      <c r="N178" s="140"/>
      <c r="O178" s="140"/>
      <c r="P178" s="140"/>
      <c r="Q178" s="140"/>
    </row>
    <row r="179" spans="1:17" x14ac:dyDescent="0.2">
      <c r="A179" s="115"/>
      <c r="B179" s="116"/>
      <c r="C179" s="117"/>
      <c r="D179" s="118"/>
      <c r="E179" s="195"/>
      <c r="F179" s="140"/>
      <c r="G179" s="140"/>
      <c r="H179" s="140"/>
      <c r="I179" s="140"/>
      <c r="J179" s="140"/>
      <c r="K179" s="140"/>
      <c r="L179" s="140"/>
      <c r="M179" s="140"/>
      <c r="N179" s="140"/>
      <c r="O179" s="140"/>
      <c r="P179" s="140"/>
      <c r="Q179" s="140"/>
    </row>
    <row r="180" spans="1:17" x14ac:dyDescent="0.2">
      <c r="A180" s="115"/>
      <c r="B180" s="116"/>
      <c r="C180" s="117"/>
      <c r="D180" s="118"/>
      <c r="E180" s="195"/>
      <c r="F180" s="140"/>
      <c r="G180" s="140"/>
      <c r="H180" s="140"/>
      <c r="I180" s="140"/>
      <c r="J180" s="140"/>
      <c r="K180" s="140"/>
      <c r="L180" s="140"/>
      <c r="M180" s="140"/>
      <c r="N180" s="140"/>
      <c r="O180" s="140"/>
      <c r="P180" s="140"/>
      <c r="Q180" s="140"/>
    </row>
    <row r="181" spans="1:17" x14ac:dyDescent="0.2">
      <c r="A181" s="115"/>
      <c r="B181" s="116"/>
      <c r="C181" s="117"/>
      <c r="D181" s="118"/>
      <c r="E181" s="195"/>
      <c r="F181" s="140"/>
      <c r="G181" s="140"/>
      <c r="H181" s="140"/>
      <c r="I181" s="140"/>
      <c r="J181" s="140"/>
      <c r="K181" s="140"/>
      <c r="L181" s="140"/>
      <c r="M181" s="140"/>
      <c r="N181" s="140"/>
      <c r="O181" s="140"/>
      <c r="P181" s="140"/>
      <c r="Q181" s="140"/>
    </row>
    <row r="182" spans="1:17" x14ac:dyDescent="0.2">
      <c r="A182" s="115"/>
      <c r="B182" s="116"/>
      <c r="C182" s="117"/>
      <c r="D182" s="118"/>
      <c r="E182" s="195"/>
      <c r="F182" s="140"/>
      <c r="G182" s="140"/>
      <c r="H182" s="140"/>
      <c r="I182" s="140"/>
      <c r="J182" s="140"/>
      <c r="K182" s="140"/>
      <c r="L182" s="140"/>
      <c r="M182" s="140"/>
      <c r="N182" s="140"/>
      <c r="O182" s="140"/>
      <c r="P182" s="140"/>
      <c r="Q182" s="140"/>
    </row>
    <row r="183" spans="1:17" x14ac:dyDescent="0.2">
      <c r="A183" s="115"/>
      <c r="B183" s="116"/>
      <c r="C183" s="117"/>
      <c r="D183" s="118"/>
      <c r="E183" s="195"/>
      <c r="F183" s="140"/>
      <c r="G183" s="140"/>
      <c r="H183" s="140"/>
      <c r="I183" s="140"/>
      <c r="J183" s="140"/>
      <c r="K183" s="140"/>
      <c r="L183" s="140"/>
      <c r="M183" s="140"/>
      <c r="N183" s="140"/>
      <c r="O183" s="140"/>
      <c r="P183" s="140"/>
      <c r="Q183" s="140"/>
    </row>
    <row r="184" spans="1:17" x14ac:dyDescent="0.2">
      <c r="A184" s="115"/>
      <c r="B184" s="116"/>
      <c r="C184" s="117"/>
      <c r="D184" s="118"/>
      <c r="E184" s="195"/>
      <c r="F184" s="140"/>
      <c r="G184" s="140"/>
      <c r="H184" s="140"/>
      <c r="I184" s="140"/>
      <c r="J184" s="140"/>
      <c r="K184" s="140"/>
      <c r="L184" s="140"/>
      <c r="M184" s="140"/>
      <c r="N184" s="140"/>
      <c r="O184" s="140"/>
      <c r="P184" s="140"/>
      <c r="Q184" s="140"/>
    </row>
    <row r="185" spans="1:17" x14ac:dyDescent="0.2">
      <c r="A185" s="115"/>
      <c r="B185" s="116"/>
      <c r="C185" s="117"/>
      <c r="D185" s="118"/>
      <c r="E185" s="195"/>
      <c r="F185" s="140"/>
      <c r="G185" s="140"/>
      <c r="H185" s="140"/>
      <c r="I185" s="140"/>
      <c r="J185" s="140"/>
      <c r="K185" s="140"/>
      <c r="L185" s="140"/>
      <c r="M185" s="140"/>
      <c r="N185" s="140"/>
      <c r="O185" s="140"/>
      <c r="P185" s="140"/>
      <c r="Q185" s="140"/>
    </row>
    <row r="186" spans="1:17" x14ac:dyDescent="0.2">
      <c r="A186" s="115"/>
      <c r="B186" s="116"/>
      <c r="C186" s="117"/>
      <c r="D186" s="118"/>
      <c r="E186" s="195"/>
      <c r="F186" s="140"/>
      <c r="G186" s="140"/>
      <c r="H186" s="140"/>
      <c r="I186" s="140"/>
      <c r="J186" s="140"/>
      <c r="K186" s="140"/>
      <c r="L186" s="140"/>
      <c r="M186" s="140"/>
      <c r="N186" s="140"/>
      <c r="O186" s="140"/>
      <c r="P186" s="140"/>
      <c r="Q186" s="140"/>
    </row>
    <row r="187" spans="1:17" x14ac:dyDescent="0.2">
      <c r="A187" s="115"/>
      <c r="B187" s="116"/>
      <c r="C187" s="117"/>
      <c r="D187" s="118"/>
      <c r="E187" s="195"/>
      <c r="F187" s="140"/>
      <c r="G187" s="140"/>
      <c r="H187" s="140"/>
      <c r="I187" s="140"/>
      <c r="J187" s="140"/>
      <c r="K187" s="140"/>
      <c r="L187" s="140"/>
      <c r="M187" s="140"/>
      <c r="N187" s="140"/>
      <c r="O187" s="140"/>
      <c r="P187" s="140"/>
      <c r="Q187" s="140"/>
    </row>
    <row r="188" spans="1:17" x14ac:dyDescent="0.2">
      <c r="A188" s="115"/>
      <c r="B188" s="116"/>
      <c r="C188" s="117"/>
      <c r="D188" s="118"/>
      <c r="E188" s="195"/>
      <c r="F188" s="140"/>
      <c r="G188" s="140"/>
      <c r="H188" s="140"/>
      <c r="I188" s="140"/>
      <c r="J188" s="140"/>
      <c r="K188" s="140"/>
      <c r="L188" s="140"/>
      <c r="M188" s="140"/>
      <c r="N188" s="140"/>
      <c r="O188" s="140"/>
      <c r="P188" s="140"/>
      <c r="Q188" s="140"/>
    </row>
    <row r="189" spans="1:17" x14ac:dyDescent="0.2">
      <c r="A189" s="115"/>
      <c r="B189" s="116"/>
      <c r="C189" s="117"/>
      <c r="D189" s="118"/>
      <c r="E189" s="195"/>
      <c r="F189" s="140"/>
      <c r="G189" s="140"/>
      <c r="H189" s="140"/>
      <c r="I189" s="140"/>
      <c r="J189" s="140"/>
      <c r="K189" s="140"/>
      <c r="L189" s="140"/>
      <c r="M189" s="140"/>
      <c r="N189" s="140"/>
      <c r="O189" s="140"/>
      <c r="P189" s="140"/>
      <c r="Q189" s="140"/>
    </row>
    <row r="190" spans="1:17" x14ac:dyDescent="0.2">
      <c r="A190" s="115"/>
      <c r="B190" s="116"/>
      <c r="C190" s="117"/>
      <c r="D190" s="118"/>
      <c r="E190" s="195"/>
      <c r="F190" s="140"/>
      <c r="G190" s="140"/>
      <c r="H190" s="140"/>
      <c r="I190" s="140"/>
      <c r="J190" s="140"/>
      <c r="K190" s="140"/>
      <c r="L190" s="140"/>
      <c r="M190" s="140"/>
      <c r="N190" s="140"/>
      <c r="O190" s="140"/>
      <c r="P190" s="140"/>
      <c r="Q190" s="140"/>
    </row>
    <row r="191" spans="1:17" x14ac:dyDescent="0.2">
      <c r="A191" s="115"/>
      <c r="B191" s="116"/>
      <c r="C191" s="117"/>
      <c r="D191" s="118"/>
      <c r="E191" s="195"/>
      <c r="F191" s="140"/>
      <c r="G191" s="140"/>
      <c r="H191" s="140"/>
      <c r="I191" s="140"/>
      <c r="J191" s="140"/>
      <c r="K191" s="140"/>
      <c r="L191" s="140"/>
      <c r="M191" s="140"/>
      <c r="N191" s="140"/>
      <c r="O191" s="140"/>
      <c r="P191" s="140"/>
      <c r="Q191" s="140"/>
    </row>
    <row r="192" spans="1:17" x14ac:dyDescent="0.2">
      <c r="A192" s="115"/>
      <c r="B192" s="116"/>
      <c r="C192" s="117"/>
      <c r="D192" s="118"/>
      <c r="E192" s="195"/>
      <c r="F192" s="140"/>
      <c r="G192" s="140"/>
      <c r="H192" s="140"/>
      <c r="I192" s="140"/>
      <c r="J192" s="140"/>
      <c r="K192" s="140"/>
      <c r="L192" s="140"/>
      <c r="M192" s="140"/>
      <c r="N192" s="140"/>
      <c r="O192" s="140"/>
      <c r="P192" s="140"/>
      <c r="Q192" s="140"/>
    </row>
    <row r="193" spans="1:17" x14ac:dyDescent="0.2">
      <c r="A193" s="115"/>
      <c r="B193" s="116"/>
      <c r="C193" s="117"/>
      <c r="D193" s="118"/>
      <c r="E193" s="195"/>
      <c r="F193" s="140"/>
      <c r="G193" s="140"/>
      <c r="H193" s="140"/>
      <c r="I193" s="140"/>
      <c r="J193" s="140"/>
      <c r="K193" s="140"/>
      <c r="L193" s="140"/>
      <c r="M193" s="140"/>
      <c r="N193" s="140"/>
      <c r="O193" s="140"/>
      <c r="P193" s="140"/>
      <c r="Q193" s="140"/>
    </row>
    <row r="194" spans="1:17" x14ac:dyDescent="0.2">
      <c r="A194" s="115"/>
      <c r="B194" s="116"/>
      <c r="C194" s="117"/>
      <c r="D194" s="118"/>
      <c r="E194" s="195"/>
      <c r="F194" s="140"/>
      <c r="G194" s="140"/>
      <c r="H194" s="140"/>
      <c r="I194" s="140"/>
      <c r="J194" s="140"/>
      <c r="K194" s="140"/>
      <c r="L194" s="140"/>
      <c r="M194" s="140"/>
      <c r="N194" s="140"/>
      <c r="O194" s="140"/>
      <c r="P194" s="140"/>
      <c r="Q194" s="140"/>
    </row>
    <row r="195" spans="1:17" x14ac:dyDescent="0.2">
      <c r="A195" s="115"/>
      <c r="B195" s="116"/>
      <c r="C195" s="117"/>
      <c r="D195" s="118"/>
      <c r="E195" s="195"/>
      <c r="F195" s="140"/>
      <c r="G195" s="140"/>
      <c r="H195" s="140"/>
      <c r="I195" s="140"/>
      <c r="J195" s="140"/>
      <c r="K195" s="140"/>
      <c r="L195" s="140"/>
      <c r="M195" s="140"/>
      <c r="N195" s="140"/>
      <c r="O195" s="140"/>
      <c r="P195" s="140"/>
      <c r="Q195" s="140"/>
    </row>
    <row r="196" spans="1:17" x14ac:dyDescent="0.2">
      <c r="A196" s="115"/>
      <c r="B196" s="116"/>
      <c r="C196" s="117"/>
      <c r="D196" s="118"/>
      <c r="E196" s="195"/>
      <c r="F196" s="140"/>
      <c r="G196" s="140"/>
      <c r="H196" s="140"/>
      <c r="I196" s="140"/>
      <c r="J196" s="140"/>
      <c r="K196" s="140"/>
      <c r="L196" s="140"/>
      <c r="M196" s="140"/>
      <c r="N196" s="140"/>
      <c r="O196" s="140"/>
      <c r="P196" s="140"/>
      <c r="Q196" s="140"/>
    </row>
    <row r="197" spans="1:17" x14ac:dyDescent="0.2">
      <c r="A197" s="115"/>
      <c r="B197" s="116"/>
      <c r="C197" s="117"/>
      <c r="D197" s="118"/>
      <c r="E197" s="195"/>
      <c r="F197" s="140"/>
      <c r="G197" s="140"/>
      <c r="H197" s="140"/>
      <c r="I197" s="140"/>
      <c r="J197" s="140"/>
      <c r="K197" s="140"/>
      <c r="L197" s="140"/>
      <c r="M197" s="140"/>
      <c r="N197" s="140"/>
      <c r="O197" s="140"/>
      <c r="P197" s="140"/>
      <c r="Q197" s="140"/>
    </row>
    <row r="198" spans="1:17" x14ac:dyDescent="0.2">
      <c r="A198" s="115"/>
      <c r="B198" s="116"/>
      <c r="C198" s="117"/>
      <c r="D198" s="118"/>
      <c r="E198" s="195"/>
      <c r="F198" s="140"/>
      <c r="G198" s="140"/>
      <c r="H198" s="140"/>
      <c r="I198" s="140"/>
      <c r="J198" s="140"/>
      <c r="K198" s="140"/>
      <c r="L198" s="140"/>
      <c r="M198" s="140"/>
      <c r="N198" s="140"/>
      <c r="O198" s="140"/>
      <c r="P198" s="140"/>
      <c r="Q198" s="140"/>
    </row>
    <row r="199" spans="1:17" x14ac:dyDescent="0.2">
      <c r="A199" s="115"/>
      <c r="B199" s="116"/>
      <c r="C199" s="117"/>
      <c r="D199" s="118"/>
      <c r="E199" s="195"/>
      <c r="F199" s="140"/>
      <c r="G199" s="140"/>
      <c r="H199" s="140"/>
      <c r="I199" s="140"/>
      <c r="J199" s="140"/>
      <c r="K199" s="140"/>
      <c r="L199" s="140"/>
      <c r="M199" s="140"/>
      <c r="N199" s="140"/>
      <c r="O199" s="140"/>
      <c r="P199" s="140"/>
      <c r="Q199" s="140"/>
    </row>
    <row r="200" spans="1:17" x14ac:dyDescent="0.2">
      <c r="A200" s="115"/>
      <c r="B200" s="116"/>
      <c r="C200" s="117"/>
      <c r="D200" s="118"/>
      <c r="E200" s="195"/>
      <c r="F200" s="140"/>
      <c r="G200" s="140"/>
      <c r="H200" s="140"/>
      <c r="I200" s="140"/>
      <c r="J200" s="140"/>
      <c r="K200" s="140"/>
      <c r="L200" s="140"/>
      <c r="M200" s="140"/>
      <c r="N200" s="140"/>
      <c r="O200" s="140"/>
      <c r="P200" s="140"/>
      <c r="Q200" s="140"/>
    </row>
    <row r="201" spans="1:17" x14ac:dyDescent="0.2">
      <c r="A201" s="115"/>
      <c r="B201" s="116"/>
      <c r="C201" s="117"/>
      <c r="D201" s="118"/>
      <c r="E201" s="195"/>
      <c r="F201" s="140"/>
      <c r="G201" s="140"/>
      <c r="H201" s="140"/>
      <c r="I201" s="140"/>
      <c r="J201" s="140"/>
      <c r="K201" s="140"/>
      <c r="L201" s="140"/>
      <c r="M201" s="140"/>
      <c r="N201" s="140"/>
      <c r="O201" s="140"/>
      <c r="P201" s="140"/>
      <c r="Q201" s="140"/>
    </row>
    <row r="202" spans="1:17" x14ac:dyDescent="0.2">
      <c r="A202" s="115"/>
      <c r="B202" s="116"/>
      <c r="C202" s="117"/>
      <c r="D202" s="118"/>
      <c r="E202" s="195"/>
      <c r="F202" s="140"/>
      <c r="G202" s="140"/>
      <c r="H202" s="140"/>
      <c r="I202" s="140"/>
      <c r="J202" s="140"/>
      <c r="K202" s="140"/>
      <c r="L202" s="140"/>
      <c r="M202" s="140"/>
      <c r="N202" s="140"/>
      <c r="O202" s="140"/>
      <c r="P202" s="140"/>
      <c r="Q202" s="140"/>
    </row>
    <row r="203" spans="1:17" x14ac:dyDescent="0.2">
      <c r="A203" s="115"/>
      <c r="B203" s="116"/>
      <c r="C203" s="117"/>
      <c r="D203" s="118"/>
      <c r="E203" s="195"/>
      <c r="F203" s="140"/>
      <c r="G203" s="140"/>
      <c r="H203" s="140"/>
      <c r="I203" s="140"/>
      <c r="J203" s="140"/>
      <c r="K203" s="140"/>
      <c r="L203" s="140"/>
      <c r="M203" s="140"/>
      <c r="N203" s="140"/>
      <c r="O203" s="140"/>
      <c r="P203" s="140"/>
      <c r="Q203" s="140"/>
    </row>
    <row r="204" spans="1:17" x14ac:dyDescent="0.2">
      <c r="A204" s="115"/>
      <c r="B204" s="116"/>
      <c r="C204" s="117"/>
      <c r="D204" s="118"/>
      <c r="E204" s="195"/>
      <c r="F204" s="140"/>
      <c r="G204" s="140"/>
      <c r="H204" s="140"/>
      <c r="I204" s="140"/>
      <c r="J204" s="140"/>
      <c r="K204" s="140"/>
      <c r="L204" s="140"/>
      <c r="M204" s="140"/>
      <c r="N204" s="140"/>
      <c r="O204" s="140"/>
      <c r="P204" s="140"/>
      <c r="Q204" s="140"/>
    </row>
    <row r="205" spans="1:17" x14ac:dyDescent="0.2">
      <c r="A205" s="115"/>
      <c r="B205" s="116"/>
      <c r="C205" s="117"/>
      <c r="D205" s="118"/>
      <c r="E205" s="195"/>
      <c r="F205" s="140"/>
      <c r="G205" s="140"/>
      <c r="H205" s="140"/>
      <c r="I205" s="140"/>
      <c r="J205" s="140"/>
      <c r="K205" s="140"/>
      <c r="L205" s="140"/>
      <c r="M205" s="140"/>
      <c r="N205" s="140"/>
      <c r="O205" s="140"/>
      <c r="P205" s="140"/>
      <c r="Q205" s="140"/>
    </row>
    <row r="206" spans="1:17" x14ac:dyDescent="0.2">
      <c r="A206" s="115"/>
      <c r="B206" s="116"/>
      <c r="C206" s="117"/>
      <c r="D206" s="118"/>
      <c r="E206" s="195"/>
      <c r="F206" s="140"/>
      <c r="G206" s="140"/>
      <c r="H206" s="140"/>
      <c r="I206" s="140"/>
      <c r="J206" s="140"/>
      <c r="K206" s="140"/>
      <c r="L206" s="140"/>
      <c r="M206" s="140"/>
      <c r="N206" s="140"/>
      <c r="O206" s="140"/>
      <c r="P206" s="140"/>
      <c r="Q206" s="140"/>
    </row>
    <row r="207" spans="1:17" x14ac:dyDescent="0.2">
      <c r="A207" s="115"/>
      <c r="B207" s="116"/>
      <c r="C207" s="117"/>
      <c r="D207" s="118"/>
      <c r="E207" s="195"/>
      <c r="F207" s="140"/>
      <c r="G207" s="140"/>
      <c r="H207" s="140"/>
      <c r="I207" s="140"/>
      <c r="J207" s="140"/>
      <c r="K207" s="140"/>
      <c r="L207" s="140"/>
      <c r="M207" s="140"/>
      <c r="N207" s="140"/>
      <c r="O207" s="140"/>
      <c r="P207" s="140"/>
      <c r="Q207" s="140"/>
    </row>
    <row r="208" spans="1:17" x14ac:dyDescent="0.2">
      <c r="A208" s="115"/>
      <c r="B208" s="116"/>
      <c r="C208" s="117"/>
      <c r="D208" s="118"/>
      <c r="E208" s="195"/>
      <c r="F208" s="140"/>
      <c r="G208" s="140"/>
      <c r="H208" s="140"/>
      <c r="I208" s="140"/>
      <c r="J208" s="140"/>
      <c r="K208" s="140"/>
      <c r="L208" s="140"/>
      <c r="M208" s="140"/>
      <c r="N208" s="140"/>
      <c r="O208" s="140"/>
      <c r="P208" s="140"/>
      <c r="Q208" s="140"/>
    </row>
    <row r="209" spans="1:17" x14ac:dyDescent="0.2">
      <c r="A209" s="115"/>
      <c r="B209" s="116"/>
      <c r="C209" s="117"/>
      <c r="D209" s="118"/>
      <c r="E209" s="195"/>
      <c r="F209" s="140"/>
      <c r="G209" s="140"/>
      <c r="H209" s="140"/>
      <c r="I209" s="140"/>
      <c r="J209" s="140"/>
      <c r="K209" s="140"/>
      <c r="L209" s="140"/>
      <c r="M209" s="140"/>
      <c r="N209" s="140"/>
      <c r="O209" s="140"/>
      <c r="P209" s="140"/>
      <c r="Q209" s="140"/>
    </row>
    <row r="210" spans="1:17" x14ac:dyDescent="0.2">
      <c r="A210" s="115"/>
      <c r="B210" s="116"/>
      <c r="C210" s="117"/>
      <c r="D210" s="118"/>
      <c r="E210" s="195"/>
      <c r="F210" s="140"/>
      <c r="G210" s="140"/>
      <c r="H210" s="140"/>
      <c r="I210" s="140"/>
      <c r="J210" s="140"/>
      <c r="K210" s="140"/>
      <c r="L210" s="140"/>
      <c r="M210" s="140"/>
      <c r="N210" s="140"/>
      <c r="O210" s="140"/>
      <c r="P210" s="140"/>
      <c r="Q210" s="140"/>
    </row>
    <row r="211" spans="1:17" x14ac:dyDescent="0.2">
      <c r="A211" s="115"/>
      <c r="B211" s="116"/>
      <c r="C211" s="117"/>
      <c r="D211" s="118"/>
      <c r="E211" s="195"/>
      <c r="F211" s="140"/>
      <c r="G211" s="140"/>
      <c r="H211" s="140"/>
      <c r="I211" s="140"/>
      <c r="J211" s="140"/>
      <c r="K211" s="140"/>
      <c r="L211" s="140"/>
      <c r="M211" s="140"/>
      <c r="N211" s="140"/>
      <c r="O211" s="140"/>
      <c r="P211" s="140"/>
      <c r="Q211" s="140"/>
    </row>
    <row r="212" spans="1:17" x14ac:dyDescent="0.2">
      <c r="A212" s="115"/>
      <c r="B212" s="116"/>
      <c r="C212" s="117"/>
      <c r="D212" s="118"/>
      <c r="E212" s="195"/>
      <c r="F212" s="140"/>
      <c r="G212" s="140"/>
      <c r="H212" s="140"/>
      <c r="I212" s="140"/>
      <c r="J212" s="140"/>
      <c r="K212" s="140"/>
      <c r="L212" s="140"/>
      <c r="M212" s="140"/>
      <c r="N212" s="140"/>
      <c r="O212" s="140"/>
      <c r="P212" s="140"/>
      <c r="Q212" s="140"/>
    </row>
    <row r="213" spans="1:17" x14ac:dyDescent="0.2">
      <c r="A213" s="115"/>
      <c r="B213" s="116"/>
      <c r="C213" s="117"/>
      <c r="D213" s="118"/>
      <c r="E213" s="195"/>
      <c r="F213" s="140"/>
      <c r="G213" s="140"/>
      <c r="H213" s="140"/>
      <c r="I213" s="140"/>
      <c r="J213" s="140"/>
      <c r="K213" s="140"/>
      <c r="L213" s="140"/>
      <c r="M213" s="140"/>
      <c r="N213" s="140"/>
      <c r="O213" s="140"/>
      <c r="P213" s="140"/>
      <c r="Q213" s="140"/>
    </row>
    <row r="214" spans="1:17" x14ac:dyDescent="0.2">
      <c r="A214" s="115"/>
      <c r="B214" s="116"/>
      <c r="C214" s="117"/>
      <c r="D214" s="118"/>
      <c r="E214" s="195"/>
      <c r="F214" s="140"/>
      <c r="G214" s="140"/>
      <c r="H214" s="140"/>
      <c r="I214" s="140"/>
      <c r="J214" s="140"/>
      <c r="K214" s="140"/>
      <c r="L214" s="140"/>
      <c r="M214" s="140"/>
      <c r="N214" s="140"/>
      <c r="O214" s="140"/>
      <c r="P214" s="140"/>
      <c r="Q214" s="140"/>
    </row>
    <row r="215" spans="1:17" x14ac:dyDescent="0.2">
      <c r="A215" s="115"/>
      <c r="B215" s="116"/>
      <c r="C215" s="117"/>
      <c r="D215" s="118"/>
      <c r="E215" s="195"/>
      <c r="F215" s="140"/>
      <c r="G215" s="140"/>
      <c r="H215" s="140"/>
      <c r="I215" s="140"/>
      <c r="J215" s="140"/>
      <c r="K215" s="140"/>
      <c r="L215" s="140"/>
      <c r="M215" s="140"/>
      <c r="N215" s="140"/>
      <c r="O215" s="140"/>
      <c r="P215" s="140"/>
      <c r="Q215" s="140"/>
    </row>
    <row r="216" spans="1:17" x14ac:dyDescent="0.2">
      <c r="A216" s="115"/>
      <c r="B216" s="116"/>
      <c r="C216" s="117"/>
      <c r="D216" s="118"/>
      <c r="E216" s="195"/>
      <c r="F216" s="140"/>
      <c r="G216" s="140"/>
      <c r="H216" s="140"/>
      <c r="I216" s="140"/>
      <c r="J216" s="140"/>
      <c r="K216" s="140"/>
      <c r="L216" s="140"/>
      <c r="M216" s="140"/>
      <c r="N216" s="140"/>
      <c r="O216" s="140"/>
      <c r="P216" s="140"/>
      <c r="Q216" s="140"/>
    </row>
    <row r="217" spans="1:17" x14ac:dyDescent="0.2">
      <c r="A217" s="115"/>
      <c r="B217" s="116"/>
      <c r="C217" s="117"/>
      <c r="D217" s="118"/>
      <c r="E217" s="195"/>
      <c r="F217" s="140"/>
      <c r="G217" s="140"/>
      <c r="H217" s="140"/>
      <c r="I217" s="140"/>
      <c r="J217" s="140"/>
      <c r="K217" s="140"/>
      <c r="L217" s="140"/>
      <c r="M217" s="140"/>
      <c r="N217" s="140"/>
      <c r="O217" s="140"/>
      <c r="P217" s="140"/>
      <c r="Q217" s="140"/>
    </row>
    <row r="218" spans="1:17" x14ac:dyDescent="0.2">
      <c r="A218" s="115"/>
      <c r="B218" s="116"/>
      <c r="C218" s="117"/>
      <c r="D218" s="118"/>
      <c r="E218" s="195"/>
      <c r="F218" s="140"/>
      <c r="G218" s="140"/>
      <c r="H218" s="140"/>
      <c r="I218" s="140"/>
      <c r="J218" s="140"/>
      <c r="K218" s="140"/>
      <c r="L218" s="140"/>
      <c r="M218" s="140"/>
      <c r="N218" s="140"/>
      <c r="O218" s="140"/>
      <c r="P218" s="140"/>
      <c r="Q218" s="140"/>
    </row>
    <row r="219" spans="1:17" x14ac:dyDescent="0.2">
      <c r="A219" s="115"/>
      <c r="B219" s="116"/>
      <c r="C219" s="117"/>
      <c r="D219" s="118"/>
      <c r="E219" s="195"/>
      <c r="F219" s="140"/>
      <c r="G219" s="140"/>
      <c r="H219" s="140"/>
      <c r="I219" s="140"/>
      <c r="J219" s="140"/>
      <c r="K219" s="140"/>
      <c r="L219" s="140"/>
      <c r="M219" s="140"/>
      <c r="N219" s="140"/>
      <c r="O219" s="140"/>
      <c r="P219" s="140"/>
      <c r="Q219" s="140"/>
    </row>
    <row r="220" spans="1:17" x14ac:dyDescent="0.2">
      <c r="A220" s="115"/>
      <c r="B220" s="116"/>
      <c r="C220" s="117"/>
      <c r="D220" s="118"/>
      <c r="E220" s="195"/>
      <c r="F220" s="140"/>
      <c r="G220" s="140"/>
      <c r="H220" s="140"/>
      <c r="I220" s="140"/>
      <c r="J220" s="140"/>
      <c r="K220" s="140"/>
      <c r="L220" s="140"/>
      <c r="M220" s="140"/>
      <c r="N220" s="140"/>
      <c r="O220" s="140"/>
      <c r="P220" s="140"/>
      <c r="Q220" s="140"/>
    </row>
    <row r="221" spans="1:17" x14ac:dyDescent="0.2">
      <c r="A221" s="115"/>
      <c r="B221" s="116"/>
      <c r="C221" s="117"/>
      <c r="D221" s="118"/>
      <c r="E221" s="195"/>
      <c r="F221" s="140"/>
      <c r="G221" s="140"/>
      <c r="H221" s="140"/>
      <c r="I221" s="140"/>
      <c r="J221" s="140"/>
      <c r="K221" s="140"/>
      <c r="L221" s="140"/>
      <c r="M221" s="140"/>
      <c r="N221" s="140"/>
      <c r="O221" s="140"/>
      <c r="P221" s="140"/>
      <c r="Q221" s="140"/>
    </row>
    <row r="222" spans="1:17" x14ac:dyDescent="0.2">
      <c r="A222" s="115"/>
      <c r="B222" s="116"/>
      <c r="C222" s="117"/>
      <c r="D222" s="118"/>
      <c r="E222" s="195"/>
      <c r="F222" s="140"/>
      <c r="G222" s="140"/>
      <c r="H222" s="140"/>
      <c r="I222" s="140"/>
      <c r="J222" s="140"/>
      <c r="K222" s="140"/>
      <c r="L222" s="140"/>
      <c r="M222" s="140"/>
      <c r="N222" s="140"/>
      <c r="O222" s="140"/>
      <c r="P222" s="140"/>
      <c r="Q222" s="140"/>
    </row>
    <row r="223" spans="1:17" x14ac:dyDescent="0.2">
      <c r="A223" s="115"/>
      <c r="B223" s="116"/>
      <c r="C223" s="117"/>
      <c r="D223" s="118"/>
      <c r="E223" s="195"/>
      <c r="F223" s="140"/>
      <c r="G223" s="140"/>
      <c r="H223" s="140"/>
      <c r="I223" s="140"/>
      <c r="J223" s="140"/>
      <c r="K223" s="140"/>
      <c r="L223" s="140"/>
      <c r="M223" s="140"/>
      <c r="N223" s="140"/>
      <c r="O223" s="140"/>
      <c r="P223" s="140"/>
      <c r="Q223" s="140"/>
    </row>
    <row r="224" spans="1:17" x14ac:dyDescent="0.2">
      <c r="A224" s="115"/>
      <c r="B224" s="116"/>
      <c r="C224" s="117"/>
      <c r="D224" s="118"/>
      <c r="E224" s="195"/>
      <c r="F224" s="140"/>
      <c r="G224" s="140"/>
      <c r="H224" s="140"/>
      <c r="I224" s="140"/>
      <c r="J224" s="140"/>
      <c r="K224" s="140"/>
      <c r="L224" s="140"/>
      <c r="M224" s="140"/>
      <c r="N224" s="140"/>
      <c r="O224" s="140"/>
      <c r="P224" s="140"/>
      <c r="Q224" s="140"/>
    </row>
    <row r="225" spans="1:17" x14ac:dyDescent="0.2">
      <c r="A225" s="115"/>
      <c r="B225" s="116"/>
      <c r="C225" s="117"/>
      <c r="D225" s="118"/>
      <c r="E225" s="195"/>
      <c r="F225" s="140"/>
      <c r="G225" s="140"/>
      <c r="H225" s="140"/>
      <c r="I225" s="140"/>
      <c r="J225" s="140"/>
      <c r="K225" s="140"/>
      <c r="L225" s="140"/>
      <c r="M225" s="140"/>
      <c r="N225" s="140"/>
      <c r="O225" s="140"/>
      <c r="P225" s="140"/>
      <c r="Q225" s="140"/>
    </row>
    <row r="226" spans="1:17" x14ac:dyDescent="0.2">
      <c r="A226" s="115"/>
      <c r="B226" s="116"/>
      <c r="C226" s="117"/>
      <c r="D226" s="118"/>
      <c r="E226" s="195"/>
      <c r="F226" s="140"/>
      <c r="G226" s="140"/>
      <c r="H226" s="140"/>
      <c r="I226" s="140"/>
      <c r="J226" s="140"/>
      <c r="K226" s="140"/>
      <c r="L226" s="140"/>
      <c r="M226" s="140"/>
      <c r="N226" s="140"/>
      <c r="O226" s="140"/>
      <c r="P226" s="140"/>
      <c r="Q226" s="140"/>
    </row>
    <row r="227" spans="1:17" x14ac:dyDescent="0.2">
      <c r="A227" s="115"/>
      <c r="B227" s="116"/>
      <c r="C227" s="117"/>
      <c r="D227" s="118"/>
      <c r="E227" s="195"/>
      <c r="F227" s="140"/>
      <c r="G227" s="140"/>
      <c r="H227" s="140"/>
      <c r="I227" s="140"/>
      <c r="J227" s="140"/>
      <c r="K227" s="140"/>
      <c r="L227" s="140"/>
      <c r="M227" s="140"/>
      <c r="N227" s="140"/>
      <c r="O227" s="140"/>
      <c r="P227" s="140"/>
      <c r="Q227" s="140"/>
    </row>
    <row r="228" spans="1:17" x14ac:dyDescent="0.2">
      <c r="A228" s="115"/>
      <c r="B228" s="116"/>
      <c r="C228" s="117"/>
      <c r="D228" s="118"/>
      <c r="E228" s="195"/>
      <c r="F228" s="140"/>
      <c r="G228" s="140"/>
      <c r="H228" s="140"/>
      <c r="I228" s="140"/>
      <c r="J228" s="140"/>
      <c r="K228" s="140"/>
      <c r="L228" s="140"/>
      <c r="M228" s="140"/>
      <c r="N228" s="140"/>
      <c r="O228" s="140"/>
      <c r="P228" s="140"/>
      <c r="Q228" s="140"/>
    </row>
    <row r="229" spans="1:17" x14ac:dyDescent="0.2">
      <c r="A229" s="115"/>
      <c r="B229" s="116"/>
      <c r="C229" s="117"/>
      <c r="D229" s="118"/>
      <c r="E229" s="195"/>
      <c r="F229" s="140"/>
      <c r="G229" s="140"/>
      <c r="H229" s="140"/>
      <c r="I229" s="140"/>
      <c r="J229" s="140"/>
      <c r="K229" s="140"/>
      <c r="L229" s="140"/>
      <c r="M229" s="140"/>
      <c r="N229" s="140"/>
      <c r="O229" s="140"/>
      <c r="P229" s="140"/>
      <c r="Q229" s="140"/>
    </row>
    <row r="230" spans="1:17" x14ac:dyDescent="0.2">
      <c r="A230" s="115"/>
      <c r="B230" s="116"/>
      <c r="C230" s="117"/>
      <c r="D230" s="118"/>
      <c r="E230" s="195"/>
      <c r="F230" s="140"/>
      <c r="G230" s="140"/>
      <c r="H230" s="140"/>
      <c r="I230" s="140"/>
      <c r="J230" s="140"/>
      <c r="K230" s="140"/>
      <c r="L230" s="140"/>
      <c r="M230" s="140"/>
      <c r="N230" s="140"/>
      <c r="O230" s="140"/>
      <c r="P230" s="140"/>
      <c r="Q230" s="140"/>
    </row>
    <row r="231" spans="1:17" x14ac:dyDescent="0.2">
      <c r="A231" s="115"/>
      <c r="B231" s="116"/>
      <c r="C231" s="117"/>
      <c r="D231" s="118"/>
      <c r="E231" s="195"/>
      <c r="F231" s="140"/>
      <c r="G231" s="140"/>
      <c r="H231" s="140"/>
      <c r="I231" s="140"/>
      <c r="J231" s="140"/>
      <c r="K231" s="140"/>
      <c r="L231" s="140"/>
      <c r="M231" s="140"/>
      <c r="N231" s="140"/>
      <c r="O231" s="140"/>
      <c r="P231" s="140"/>
      <c r="Q231" s="140"/>
    </row>
    <row r="232" spans="1:17" x14ac:dyDescent="0.2">
      <c r="A232" s="115"/>
      <c r="B232" s="116"/>
      <c r="C232" s="117"/>
      <c r="D232" s="118"/>
      <c r="E232" s="195"/>
      <c r="F232" s="140"/>
      <c r="G232" s="140"/>
      <c r="H232" s="140"/>
      <c r="I232" s="140"/>
      <c r="J232" s="140"/>
      <c r="K232" s="140"/>
      <c r="L232" s="140"/>
      <c r="M232" s="140"/>
      <c r="N232" s="140"/>
      <c r="O232" s="140"/>
      <c r="P232" s="140"/>
      <c r="Q232" s="140"/>
    </row>
    <row r="233" spans="1:17" x14ac:dyDescent="0.2">
      <c r="A233" s="115"/>
      <c r="B233" s="116"/>
      <c r="C233" s="117"/>
      <c r="D233" s="118"/>
      <c r="E233" s="195"/>
      <c r="F233" s="140"/>
      <c r="G233" s="140"/>
      <c r="H233" s="140"/>
      <c r="I233" s="140"/>
      <c r="J233" s="140"/>
      <c r="K233" s="140"/>
      <c r="L233" s="140"/>
      <c r="M233" s="140"/>
      <c r="N233" s="140"/>
      <c r="O233" s="140"/>
      <c r="P233" s="140"/>
      <c r="Q233" s="140"/>
    </row>
    <row r="234" spans="1:17" x14ac:dyDescent="0.2">
      <c r="A234" s="115"/>
      <c r="B234" s="116"/>
      <c r="C234" s="117"/>
      <c r="D234" s="118"/>
      <c r="E234" s="195"/>
      <c r="F234" s="140"/>
      <c r="G234" s="140"/>
      <c r="H234" s="140"/>
      <c r="I234" s="140"/>
      <c r="J234" s="140"/>
      <c r="K234" s="140"/>
      <c r="L234" s="140"/>
      <c r="M234" s="140"/>
      <c r="N234" s="140"/>
      <c r="O234" s="140"/>
      <c r="P234" s="140"/>
      <c r="Q234" s="140"/>
    </row>
    <row r="235" spans="1:17" x14ac:dyDescent="0.2">
      <c r="A235" s="115"/>
      <c r="B235" s="116"/>
      <c r="C235" s="117"/>
      <c r="D235" s="118"/>
      <c r="E235" s="195"/>
      <c r="F235" s="140"/>
      <c r="G235" s="140"/>
      <c r="H235" s="140"/>
      <c r="I235" s="140"/>
      <c r="J235" s="140"/>
      <c r="K235" s="140"/>
      <c r="L235" s="140"/>
      <c r="M235" s="140"/>
      <c r="N235" s="140"/>
      <c r="O235" s="140"/>
      <c r="P235" s="140"/>
      <c r="Q235" s="140"/>
    </row>
    <row r="236" spans="1:17" x14ac:dyDescent="0.2">
      <c r="A236" s="115"/>
      <c r="B236" s="116"/>
      <c r="C236" s="117"/>
      <c r="D236" s="118"/>
      <c r="E236" s="195"/>
      <c r="F236" s="140"/>
      <c r="G236" s="140"/>
      <c r="H236" s="140"/>
      <c r="I236" s="140"/>
      <c r="J236" s="140"/>
      <c r="K236" s="140"/>
      <c r="L236" s="140"/>
      <c r="M236" s="140"/>
      <c r="N236" s="140"/>
      <c r="O236" s="140"/>
      <c r="P236" s="140"/>
      <c r="Q236" s="140"/>
    </row>
    <row r="237" spans="1:17" x14ac:dyDescent="0.2">
      <c r="A237" s="115"/>
      <c r="B237" s="116"/>
      <c r="C237" s="117"/>
      <c r="D237" s="118"/>
      <c r="E237" s="195"/>
      <c r="F237" s="140"/>
      <c r="G237" s="140"/>
      <c r="H237" s="140"/>
      <c r="I237" s="140"/>
      <c r="J237" s="140"/>
      <c r="K237" s="140"/>
      <c r="L237" s="140"/>
      <c r="M237" s="140"/>
      <c r="N237" s="140"/>
      <c r="O237" s="140"/>
      <c r="P237" s="140"/>
      <c r="Q237" s="140"/>
    </row>
    <row r="238" spans="1:17" x14ac:dyDescent="0.2">
      <c r="A238" s="115"/>
      <c r="B238" s="116"/>
      <c r="C238" s="117"/>
      <c r="D238" s="118"/>
      <c r="E238" s="195"/>
      <c r="F238" s="140"/>
      <c r="G238" s="140"/>
      <c r="H238" s="140"/>
      <c r="I238" s="140"/>
      <c r="J238" s="140"/>
      <c r="K238" s="140"/>
      <c r="L238" s="140"/>
      <c r="M238" s="140"/>
      <c r="N238" s="140"/>
      <c r="O238" s="140"/>
      <c r="P238" s="140"/>
      <c r="Q238" s="140"/>
    </row>
    <row r="239" spans="1:17" x14ac:dyDescent="0.2">
      <c r="A239" s="115"/>
      <c r="B239" s="116"/>
      <c r="C239" s="117"/>
      <c r="D239" s="118"/>
      <c r="E239" s="195"/>
      <c r="F239" s="140"/>
      <c r="G239" s="140"/>
      <c r="H239" s="140"/>
      <c r="I239" s="140"/>
      <c r="J239" s="140"/>
      <c r="K239" s="140"/>
      <c r="L239" s="140"/>
      <c r="M239" s="140"/>
      <c r="N239" s="140"/>
      <c r="O239" s="140"/>
      <c r="P239" s="140"/>
      <c r="Q239" s="140"/>
    </row>
    <row r="240" spans="1:17" x14ac:dyDescent="0.2">
      <c r="A240" s="115"/>
      <c r="B240" s="116"/>
      <c r="C240" s="117"/>
      <c r="D240" s="118"/>
      <c r="E240" s="195"/>
      <c r="F240" s="140"/>
      <c r="G240" s="140"/>
      <c r="H240" s="140"/>
      <c r="I240" s="140"/>
      <c r="J240" s="140"/>
      <c r="K240" s="140"/>
      <c r="L240" s="140"/>
      <c r="M240" s="140"/>
      <c r="N240" s="140"/>
      <c r="O240" s="140"/>
      <c r="P240" s="140"/>
      <c r="Q240" s="140"/>
    </row>
    <row r="241" spans="1:17" x14ac:dyDescent="0.2">
      <c r="A241" s="115"/>
      <c r="B241" s="116"/>
      <c r="C241" s="117"/>
      <c r="D241" s="118"/>
      <c r="E241" s="195"/>
      <c r="F241" s="140"/>
      <c r="G241" s="140"/>
      <c r="H241" s="140"/>
      <c r="I241" s="140"/>
      <c r="J241" s="140"/>
      <c r="K241" s="140"/>
      <c r="L241" s="140"/>
      <c r="M241" s="140"/>
      <c r="N241" s="140"/>
      <c r="O241" s="140"/>
      <c r="P241" s="140"/>
      <c r="Q241" s="140"/>
    </row>
    <row r="242" spans="1:17" x14ac:dyDescent="0.2">
      <c r="A242" s="115"/>
      <c r="B242" s="116"/>
      <c r="C242" s="117"/>
      <c r="D242" s="118"/>
      <c r="E242" s="195"/>
      <c r="F242" s="140"/>
      <c r="G242" s="140"/>
      <c r="H242" s="140"/>
      <c r="I242" s="140"/>
      <c r="J242" s="140"/>
      <c r="K242" s="140"/>
      <c r="L242" s="140"/>
      <c r="M242" s="140"/>
      <c r="N242" s="140"/>
      <c r="O242" s="140"/>
      <c r="P242" s="140"/>
      <c r="Q242" s="140"/>
    </row>
    <row r="243" spans="1:17" x14ac:dyDescent="0.2">
      <c r="A243" s="115"/>
      <c r="B243" s="116"/>
      <c r="C243" s="117"/>
      <c r="D243" s="118"/>
      <c r="E243" s="195"/>
      <c r="F243" s="140"/>
      <c r="G243" s="140"/>
      <c r="H243" s="140"/>
      <c r="I243" s="140"/>
      <c r="J243" s="140"/>
      <c r="K243" s="140"/>
      <c r="L243" s="140"/>
      <c r="M243" s="140"/>
      <c r="N243" s="140"/>
      <c r="O243" s="140"/>
      <c r="P243" s="140"/>
      <c r="Q243" s="140"/>
    </row>
    <row r="244" spans="1:17" x14ac:dyDescent="0.2">
      <c r="A244" s="115"/>
      <c r="B244" s="116"/>
      <c r="C244" s="117"/>
      <c r="D244" s="118"/>
      <c r="E244" s="195"/>
      <c r="F244" s="140"/>
      <c r="G244" s="140"/>
      <c r="H244" s="140"/>
      <c r="I244" s="140"/>
      <c r="J244" s="140"/>
      <c r="K244" s="140"/>
      <c r="L244" s="140"/>
      <c r="M244" s="140"/>
      <c r="N244" s="140"/>
      <c r="O244" s="140"/>
      <c r="P244" s="140"/>
      <c r="Q244" s="140"/>
    </row>
    <row r="245" spans="1:17" x14ac:dyDescent="0.2">
      <c r="A245" s="115"/>
      <c r="B245" s="116"/>
      <c r="C245" s="117"/>
      <c r="D245" s="118"/>
      <c r="E245" s="195"/>
      <c r="F245" s="140"/>
      <c r="G245" s="140"/>
      <c r="H245" s="140"/>
      <c r="I245" s="140"/>
      <c r="J245" s="140"/>
      <c r="K245" s="140"/>
      <c r="L245" s="140"/>
      <c r="M245" s="140"/>
      <c r="N245" s="140"/>
      <c r="O245" s="140"/>
      <c r="P245" s="140"/>
      <c r="Q245" s="140"/>
    </row>
    <row r="246" spans="1:17" x14ac:dyDescent="0.2">
      <c r="A246" s="115"/>
      <c r="B246" s="116"/>
      <c r="C246" s="117"/>
      <c r="D246" s="118"/>
      <c r="E246" s="195"/>
      <c r="F246" s="140"/>
      <c r="G246" s="140"/>
      <c r="H246" s="140"/>
      <c r="I246" s="140"/>
      <c r="J246" s="140"/>
      <c r="K246" s="140"/>
      <c r="L246" s="140"/>
      <c r="M246" s="140"/>
      <c r="N246" s="140"/>
      <c r="O246" s="140"/>
      <c r="P246" s="140"/>
      <c r="Q246" s="140"/>
    </row>
    <row r="247" spans="1:17" x14ac:dyDescent="0.2">
      <c r="A247" s="115"/>
      <c r="B247" s="116"/>
      <c r="C247" s="117"/>
      <c r="D247" s="118"/>
      <c r="E247" s="195"/>
      <c r="F247" s="140"/>
      <c r="G247" s="140"/>
      <c r="H247" s="140"/>
      <c r="I247" s="140"/>
      <c r="J247" s="140"/>
      <c r="K247" s="140"/>
      <c r="L247" s="140"/>
      <c r="M247" s="140"/>
      <c r="N247" s="140"/>
      <c r="O247" s="140"/>
      <c r="P247" s="140"/>
      <c r="Q247" s="140"/>
    </row>
    <row r="248" spans="1:17" x14ac:dyDescent="0.2">
      <c r="A248" s="115"/>
      <c r="B248" s="116"/>
      <c r="C248" s="117"/>
      <c r="D248" s="118"/>
      <c r="E248" s="195"/>
      <c r="F248" s="140"/>
      <c r="G248" s="140"/>
      <c r="H248" s="140"/>
      <c r="I248" s="140"/>
      <c r="J248" s="140"/>
      <c r="K248" s="140"/>
      <c r="L248" s="140"/>
      <c r="M248" s="140"/>
      <c r="N248" s="140"/>
      <c r="O248" s="140"/>
      <c r="P248" s="140"/>
      <c r="Q248" s="140"/>
    </row>
    <row r="249" spans="1:17" x14ac:dyDescent="0.2">
      <c r="A249" s="115"/>
      <c r="B249" s="116"/>
      <c r="C249" s="117"/>
      <c r="D249" s="118"/>
      <c r="E249" s="195"/>
      <c r="F249" s="140"/>
      <c r="G249" s="140"/>
      <c r="H249" s="140"/>
      <c r="I249" s="140"/>
      <c r="J249" s="140"/>
      <c r="K249" s="140"/>
      <c r="L249" s="140"/>
      <c r="M249" s="140"/>
      <c r="N249" s="140"/>
      <c r="O249" s="140"/>
      <c r="P249" s="140"/>
      <c r="Q249" s="140"/>
    </row>
    <row r="250" spans="1:17" x14ac:dyDescent="0.2">
      <c r="A250" s="115"/>
      <c r="B250" s="116"/>
      <c r="C250" s="117"/>
      <c r="D250" s="118"/>
      <c r="E250" s="195"/>
      <c r="F250" s="140"/>
      <c r="G250" s="140"/>
      <c r="H250" s="140"/>
      <c r="I250" s="140"/>
      <c r="J250" s="140"/>
      <c r="K250" s="140"/>
      <c r="L250" s="140"/>
      <c r="M250" s="140"/>
      <c r="N250" s="140"/>
      <c r="O250" s="140"/>
      <c r="P250" s="140"/>
      <c r="Q250" s="140"/>
    </row>
    <row r="251" spans="1:17" x14ac:dyDescent="0.2">
      <c r="A251" s="115"/>
      <c r="B251" s="116"/>
      <c r="C251" s="117"/>
      <c r="D251" s="118"/>
      <c r="E251" s="195"/>
      <c r="F251" s="140"/>
      <c r="G251" s="140"/>
      <c r="H251" s="140"/>
      <c r="I251" s="140"/>
      <c r="J251" s="140"/>
      <c r="K251" s="140"/>
      <c r="L251" s="140"/>
      <c r="M251" s="140"/>
      <c r="N251" s="140"/>
      <c r="O251" s="140"/>
      <c r="P251" s="140"/>
      <c r="Q251" s="140"/>
    </row>
    <row r="252" spans="1:17" x14ac:dyDescent="0.2">
      <c r="A252" s="115"/>
      <c r="B252" s="116"/>
      <c r="C252" s="117"/>
      <c r="D252" s="118"/>
      <c r="E252" s="195"/>
      <c r="F252" s="140"/>
      <c r="G252" s="140"/>
      <c r="H252" s="140"/>
      <c r="I252" s="140"/>
      <c r="J252" s="140"/>
      <c r="K252" s="140"/>
      <c r="L252" s="140"/>
      <c r="M252" s="140"/>
      <c r="N252" s="140"/>
      <c r="O252" s="140"/>
      <c r="P252" s="140"/>
      <c r="Q252" s="140"/>
    </row>
    <row r="253" spans="1:17" x14ac:dyDescent="0.2">
      <c r="A253" s="115"/>
      <c r="B253" s="116"/>
      <c r="C253" s="117"/>
      <c r="D253" s="118"/>
      <c r="E253" s="195"/>
      <c r="F253" s="140"/>
      <c r="G253" s="140"/>
      <c r="H253" s="140"/>
      <c r="I253" s="140"/>
      <c r="J253" s="140"/>
      <c r="K253" s="140"/>
      <c r="L253" s="140"/>
      <c r="M253" s="140"/>
      <c r="N253" s="140"/>
      <c r="O253" s="140"/>
      <c r="P253" s="140"/>
      <c r="Q253" s="140"/>
    </row>
    <row r="254" spans="1:17" x14ac:dyDescent="0.2">
      <c r="A254" s="115"/>
      <c r="B254" s="116"/>
      <c r="C254" s="117"/>
      <c r="D254" s="118"/>
      <c r="E254" s="195"/>
      <c r="F254" s="140"/>
      <c r="G254" s="140"/>
      <c r="H254" s="140"/>
      <c r="I254" s="140"/>
      <c r="J254" s="140"/>
      <c r="K254" s="140"/>
      <c r="L254" s="140"/>
      <c r="M254" s="140"/>
      <c r="N254" s="140"/>
      <c r="O254" s="140"/>
      <c r="P254" s="140"/>
      <c r="Q254" s="140"/>
    </row>
    <row r="255" spans="1:17" x14ac:dyDescent="0.2">
      <c r="A255" s="115"/>
      <c r="B255" s="116"/>
      <c r="C255" s="117"/>
      <c r="D255" s="118"/>
      <c r="E255" s="195"/>
      <c r="F255" s="140"/>
      <c r="G255" s="140"/>
      <c r="H255" s="140"/>
      <c r="I255" s="140"/>
      <c r="J255" s="140"/>
      <c r="K255" s="140"/>
      <c r="L255" s="140"/>
      <c r="M255" s="140"/>
      <c r="N255" s="140"/>
      <c r="O255" s="140"/>
      <c r="P255" s="140"/>
      <c r="Q255" s="140"/>
    </row>
    <row r="256" spans="1:17" x14ac:dyDescent="0.2">
      <c r="A256" s="115"/>
      <c r="B256" s="116"/>
      <c r="C256" s="117"/>
      <c r="D256" s="118"/>
      <c r="E256" s="195"/>
      <c r="F256" s="140"/>
      <c r="G256" s="140"/>
      <c r="H256" s="140"/>
      <c r="I256" s="140"/>
      <c r="J256" s="140"/>
      <c r="K256" s="140"/>
      <c r="L256" s="140"/>
      <c r="M256" s="140"/>
      <c r="N256" s="140"/>
      <c r="O256" s="140"/>
      <c r="P256" s="140"/>
      <c r="Q256" s="140"/>
    </row>
    <row r="257" spans="1:17" x14ac:dyDescent="0.2">
      <c r="A257" s="115"/>
      <c r="B257" s="116"/>
      <c r="C257" s="117"/>
      <c r="D257" s="118"/>
      <c r="E257" s="195"/>
      <c r="F257" s="140"/>
      <c r="G257" s="140"/>
      <c r="H257" s="140"/>
      <c r="I257" s="140"/>
      <c r="J257" s="140"/>
      <c r="K257" s="140"/>
      <c r="L257" s="140"/>
      <c r="M257" s="140"/>
      <c r="N257" s="140"/>
      <c r="O257" s="140"/>
      <c r="P257" s="140"/>
      <c r="Q257" s="140"/>
    </row>
    <row r="258" spans="1:17" x14ac:dyDescent="0.2">
      <c r="A258" s="115"/>
      <c r="B258" s="116"/>
      <c r="C258" s="117"/>
      <c r="D258" s="118"/>
      <c r="E258" s="195"/>
      <c r="F258" s="140"/>
      <c r="G258" s="140"/>
      <c r="H258" s="140"/>
      <c r="I258" s="140"/>
      <c r="J258" s="140"/>
      <c r="K258" s="140"/>
      <c r="L258" s="140"/>
      <c r="M258" s="140"/>
      <c r="N258" s="140"/>
      <c r="O258" s="140"/>
      <c r="P258" s="140"/>
      <c r="Q258" s="140"/>
    </row>
    <row r="259" spans="1:17" x14ac:dyDescent="0.2">
      <c r="A259" s="115"/>
      <c r="B259" s="116"/>
      <c r="C259" s="117"/>
      <c r="D259" s="118"/>
      <c r="E259" s="195"/>
      <c r="F259" s="140"/>
      <c r="G259" s="140"/>
      <c r="H259" s="140"/>
      <c r="I259" s="140"/>
      <c r="J259" s="140"/>
      <c r="K259" s="140"/>
      <c r="L259" s="140"/>
      <c r="M259" s="140"/>
      <c r="N259" s="140"/>
      <c r="O259" s="140"/>
      <c r="P259" s="140"/>
      <c r="Q259" s="140"/>
    </row>
    <row r="260" spans="1:17" x14ac:dyDescent="0.2">
      <c r="A260" s="115"/>
      <c r="B260" s="116"/>
      <c r="C260" s="117"/>
      <c r="D260" s="118"/>
      <c r="E260" s="195"/>
      <c r="F260" s="140"/>
      <c r="G260" s="140"/>
      <c r="H260" s="140"/>
      <c r="I260" s="140"/>
      <c r="J260" s="140"/>
      <c r="K260" s="140"/>
      <c r="L260" s="140"/>
      <c r="M260" s="140"/>
      <c r="N260" s="140"/>
      <c r="O260" s="140"/>
      <c r="P260" s="140"/>
      <c r="Q260" s="140"/>
    </row>
  </sheetData>
  <mergeCells count="63">
    <mergeCell ref="C122:Q122"/>
    <mergeCell ref="A109:J109"/>
    <mergeCell ref="A110:J110"/>
    <mergeCell ref="A111:J111"/>
    <mergeCell ref="A112:J112"/>
    <mergeCell ref="A113:J113"/>
    <mergeCell ref="A114:J114"/>
    <mergeCell ref="A115:J115"/>
    <mergeCell ref="A116:J116"/>
    <mergeCell ref="A117:J117"/>
    <mergeCell ref="A118:J118"/>
    <mergeCell ref="A119:J119"/>
    <mergeCell ref="A108:J108"/>
    <mergeCell ref="A97:J97"/>
    <mergeCell ref="A98:J98"/>
    <mergeCell ref="A99:J99"/>
    <mergeCell ref="A100:J100"/>
    <mergeCell ref="A101:J101"/>
    <mergeCell ref="A102:J102"/>
    <mergeCell ref="A103:J103"/>
    <mergeCell ref="A104:J104"/>
    <mergeCell ref="A105:J105"/>
    <mergeCell ref="A106:J106"/>
    <mergeCell ref="A107:J107"/>
    <mergeCell ref="A96:J96"/>
    <mergeCell ref="A85:Q85"/>
    <mergeCell ref="A86:J86"/>
    <mergeCell ref="A87:J87"/>
    <mergeCell ref="A88:J88"/>
    <mergeCell ref="A89:J89"/>
    <mergeCell ref="A90:J90"/>
    <mergeCell ref="A91:J91"/>
    <mergeCell ref="A92:J92"/>
    <mergeCell ref="A93:J93"/>
    <mergeCell ref="A94:J94"/>
    <mergeCell ref="A95:J95"/>
    <mergeCell ref="A27:Q27"/>
    <mergeCell ref="A75:J75"/>
    <mergeCell ref="A76:Q76"/>
    <mergeCell ref="A77:Q77"/>
    <mergeCell ref="A81:Q81"/>
    <mergeCell ref="A84:J84"/>
    <mergeCell ref="J23:N23"/>
    <mergeCell ref="O23:O25"/>
    <mergeCell ref="P23:P25"/>
    <mergeCell ref="Q23:Q25"/>
    <mergeCell ref="F24:F25"/>
    <mergeCell ref="G24:I24"/>
    <mergeCell ref="J24:J25"/>
    <mergeCell ref="K24:K25"/>
    <mergeCell ref="L24:N24"/>
    <mergeCell ref="A23:A25"/>
    <mergeCell ref="B23:B25"/>
    <mergeCell ref="C23:C25"/>
    <mergeCell ref="D23:D25"/>
    <mergeCell ref="E23:E25"/>
    <mergeCell ref="F23:I23"/>
    <mergeCell ref="J19:K19"/>
    <mergeCell ref="E1:I1"/>
    <mergeCell ref="J15:K15"/>
    <mergeCell ref="J16:K16"/>
    <mergeCell ref="J17:K17"/>
    <mergeCell ref="J18:K18"/>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17"/>
  <sheetViews>
    <sheetView topLeftCell="A70" workbookViewId="0">
      <selection activeCell="D12" sqref="D12:K12"/>
    </sheetView>
  </sheetViews>
  <sheetFormatPr defaultRowHeight="12.75" x14ac:dyDescent="0.2"/>
  <cols>
    <col min="3" max="3" width="55.5703125" customWidth="1"/>
  </cols>
  <sheetData>
    <row r="1" spans="1:18" x14ac:dyDescent="0.2">
      <c r="A1" s="86" t="s">
        <v>306</v>
      </c>
      <c r="B1" s="87"/>
      <c r="C1" s="88"/>
      <c r="D1" s="89"/>
      <c r="E1" s="276" t="s">
        <v>307</v>
      </c>
      <c r="F1" s="276"/>
      <c r="G1" s="276"/>
      <c r="H1" s="276"/>
      <c r="I1" s="276"/>
      <c r="J1" s="200"/>
      <c r="K1" s="90"/>
      <c r="L1" s="90"/>
      <c r="M1" s="86" t="s">
        <v>308</v>
      </c>
      <c r="N1" s="90"/>
      <c r="O1" s="91"/>
      <c r="P1" s="91"/>
      <c r="Q1" s="91"/>
      <c r="R1" s="92"/>
    </row>
    <row r="2" spans="1:18" x14ac:dyDescent="0.2">
      <c r="A2" s="93"/>
      <c r="B2" s="87"/>
      <c r="C2" s="88"/>
      <c r="D2" s="89"/>
      <c r="E2" s="89"/>
      <c r="F2" s="90"/>
      <c r="G2" s="94" t="s">
        <v>2</v>
      </c>
      <c r="H2" s="90"/>
      <c r="I2" s="90"/>
      <c r="J2" s="90"/>
      <c r="K2" s="90"/>
      <c r="L2" s="90"/>
      <c r="M2" s="93" t="s">
        <v>309</v>
      </c>
      <c r="N2" s="90"/>
      <c r="O2" s="91"/>
      <c r="P2" s="91"/>
      <c r="Q2" s="91"/>
      <c r="R2" s="92"/>
    </row>
    <row r="3" spans="1:18" x14ac:dyDescent="0.2">
      <c r="A3" s="93" t="s">
        <v>310</v>
      </c>
      <c r="B3" s="87"/>
      <c r="C3" s="88"/>
      <c r="D3" s="89"/>
      <c r="E3" s="89"/>
      <c r="F3" s="90"/>
      <c r="G3" s="90"/>
      <c r="H3" s="90"/>
      <c r="I3" s="90"/>
      <c r="J3" s="90"/>
      <c r="K3" s="90"/>
      <c r="L3" s="90"/>
      <c r="M3" s="93"/>
      <c r="N3" s="90" t="s">
        <v>311</v>
      </c>
      <c r="O3" s="91"/>
      <c r="P3" s="91"/>
      <c r="Q3" s="91"/>
      <c r="R3" s="92"/>
    </row>
    <row r="4" spans="1:18" x14ac:dyDescent="0.2">
      <c r="A4" s="93" t="s">
        <v>312</v>
      </c>
      <c r="B4" s="87"/>
      <c r="C4" s="88"/>
      <c r="D4" s="89"/>
      <c r="E4" s="89"/>
      <c r="F4" s="90"/>
      <c r="G4" s="90"/>
      <c r="H4" s="90"/>
      <c r="I4" s="90"/>
      <c r="J4" s="90"/>
      <c r="K4" s="90"/>
      <c r="L4" s="90"/>
      <c r="M4" s="95" t="s">
        <v>313</v>
      </c>
      <c r="N4" s="90"/>
      <c r="O4" s="91"/>
      <c r="P4" s="91"/>
      <c r="Q4" s="91"/>
      <c r="R4" s="96"/>
    </row>
    <row r="5" spans="1:18" x14ac:dyDescent="0.2">
      <c r="A5" s="97"/>
      <c r="B5" s="87"/>
      <c r="C5" s="89"/>
      <c r="D5" s="95"/>
      <c r="E5" s="90"/>
      <c r="F5" s="90"/>
      <c r="G5" s="98"/>
      <c r="H5" s="98"/>
      <c r="I5" s="98"/>
      <c r="J5" s="90"/>
      <c r="K5" s="90"/>
      <c r="L5" s="90"/>
      <c r="M5" s="93" t="s">
        <v>314</v>
      </c>
      <c r="N5" s="90"/>
      <c r="O5" s="91"/>
      <c r="P5" s="91"/>
      <c r="Q5" s="91"/>
      <c r="R5" s="92"/>
    </row>
    <row r="6" spans="1:18" x14ac:dyDescent="0.2">
      <c r="A6" s="99"/>
      <c r="B6" s="100"/>
      <c r="C6" s="111"/>
      <c r="D6" s="101"/>
      <c r="E6" s="92"/>
      <c r="F6" s="91"/>
      <c r="G6" s="91"/>
      <c r="H6" s="91"/>
      <c r="I6" s="91"/>
      <c r="J6" s="91"/>
      <c r="K6" s="91"/>
      <c r="L6" s="91"/>
      <c r="M6" s="91"/>
      <c r="N6" s="91"/>
      <c r="O6" s="91"/>
      <c r="P6" s="91"/>
      <c r="Q6" s="91"/>
      <c r="R6" s="92"/>
    </row>
    <row r="7" spans="1:18" x14ac:dyDescent="0.2">
      <c r="A7" s="99"/>
      <c r="B7" s="100"/>
      <c r="C7" s="111"/>
      <c r="D7" s="101"/>
      <c r="E7" s="92"/>
      <c r="F7" s="91"/>
      <c r="G7" s="91"/>
      <c r="H7" s="102" t="s">
        <v>2787</v>
      </c>
      <c r="I7" s="102"/>
      <c r="J7" s="91"/>
      <c r="K7" s="91"/>
      <c r="L7" s="91"/>
      <c r="M7" s="91"/>
      <c r="N7" s="91"/>
      <c r="O7" s="91"/>
      <c r="P7" s="91"/>
      <c r="Q7" s="91"/>
      <c r="R7" s="92"/>
    </row>
    <row r="8" spans="1:18" x14ac:dyDescent="0.2">
      <c r="A8" s="99"/>
      <c r="B8" s="100"/>
      <c r="C8" s="111"/>
      <c r="D8" s="101"/>
      <c r="E8" s="92"/>
      <c r="F8" s="91"/>
      <c r="G8" s="91"/>
      <c r="H8" s="99" t="s">
        <v>37</v>
      </c>
      <c r="I8" s="99"/>
      <c r="J8" s="91"/>
      <c r="K8" s="91"/>
      <c r="L8" s="91"/>
      <c r="M8" s="91"/>
      <c r="N8" s="91"/>
      <c r="O8" s="91"/>
      <c r="P8" s="91"/>
      <c r="Q8" s="91"/>
      <c r="R8" s="92"/>
    </row>
    <row r="9" spans="1:18" x14ac:dyDescent="0.2">
      <c r="A9" s="99"/>
      <c r="B9" s="100"/>
      <c r="C9" s="111"/>
      <c r="D9" s="101"/>
      <c r="E9" s="92"/>
      <c r="F9" s="91"/>
      <c r="G9" s="91"/>
      <c r="H9" s="91"/>
      <c r="I9" s="91"/>
      <c r="J9" s="91"/>
      <c r="K9" s="91"/>
      <c r="L9" s="91"/>
      <c r="M9" s="91"/>
      <c r="N9" s="91"/>
      <c r="O9" s="91"/>
      <c r="P9" s="91"/>
      <c r="Q9" s="91"/>
      <c r="R9" s="92"/>
    </row>
    <row r="10" spans="1:18" x14ac:dyDescent="0.2">
      <c r="A10" s="99"/>
      <c r="B10" s="100"/>
      <c r="C10" s="103" t="s">
        <v>3</v>
      </c>
      <c r="D10" s="104" t="s">
        <v>316</v>
      </c>
      <c r="E10" s="105"/>
      <c r="F10" s="105"/>
      <c r="G10" s="106"/>
      <c r="H10" s="105"/>
      <c r="I10" s="105"/>
      <c r="J10" s="105"/>
      <c r="K10" s="105"/>
      <c r="L10" s="105"/>
      <c r="M10" s="91"/>
      <c r="N10" s="91"/>
      <c r="O10" s="91"/>
      <c r="P10" s="91"/>
      <c r="Q10" s="91"/>
      <c r="R10" s="92"/>
    </row>
    <row r="11" spans="1:18" x14ac:dyDescent="0.2">
      <c r="A11" s="99"/>
      <c r="B11" s="100"/>
      <c r="C11" s="111"/>
      <c r="D11" s="277" t="s">
        <v>317</v>
      </c>
      <c r="E11" s="277"/>
      <c r="F11" s="277"/>
      <c r="G11" s="277"/>
      <c r="H11" s="277"/>
      <c r="I11" s="277"/>
      <c r="J11" s="277"/>
      <c r="K11" s="277"/>
      <c r="L11" s="91"/>
      <c r="M11" s="91"/>
      <c r="N11" s="91"/>
      <c r="O11" s="91"/>
      <c r="P11" s="91"/>
      <c r="Q11" s="91"/>
      <c r="R11" s="92"/>
    </row>
    <row r="12" spans="1:18" x14ac:dyDescent="0.2">
      <c r="A12" s="109"/>
      <c r="B12" s="110"/>
      <c r="C12" s="111"/>
      <c r="D12" s="278" t="s">
        <v>2788</v>
      </c>
      <c r="E12" s="277"/>
      <c r="F12" s="277"/>
      <c r="G12" s="277"/>
      <c r="H12" s="277"/>
      <c r="I12" s="277"/>
      <c r="J12" s="277"/>
      <c r="K12" s="277"/>
      <c r="L12" s="91"/>
      <c r="M12" s="91"/>
      <c r="N12" s="91"/>
      <c r="O12" s="91"/>
      <c r="P12" s="91"/>
      <c r="Q12" s="91"/>
      <c r="R12" s="92"/>
    </row>
    <row r="13" spans="1:18" ht="14.25" x14ac:dyDescent="0.2">
      <c r="A13" s="99"/>
      <c r="B13" s="100"/>
      <c r="C13" s="111"/>
      <c r="D13" s="112" t="s">
        <v>2789</v>
      </c>
      <c r="E13" s="99"/>
      <c r="F13" s="91"/>
      <c r="G13" s="91"/>
      <c r="H13" s="91"/>
      <c r="I13" s="112"/>
      <c r="J13" s="112"/>
      <c r="K13" s="91"/>
      <c r="L13" s="91"/>
      <c r="M13" s="91"/>
      <c r="N13" s="91"/>
      <c r="O13" s="91"/>
      <c r="P13" s="91"/>
      <c r="Q13" s="91"/>
      <c r="R13" s="113"/>
    </row>
    <row r="14" spans="1:18" x14ac:dyDescent="0.2">
      <c r="A14" s="99"/>
      <c r="B14" s="100"/>
      <c r="C14" s="111"/>
      <c r="D14" s="112" t="s">
        <v>19</v>
      </c>
      <c r="E14" s="99"/>
      <c r="F14" s="91"/>
      <c r="G14" s="91"/>
      <c r="H14" s="91"/>
      <c r="I14" s="112"/>
      <c r="J14" s="279" t="s">
        <v>2790</v>
      </c>
      <c r="K14" s="220"/>
      <c r="L14" s="114" t="s">
        <v>30</v>
      </c>
      <c r="M14" s="91"/>
      <c r="N14" s="91"/>
      <c r="O14" s="91"/>
      <c r="P14" s="91"/>
      <c r="Q14" s="91"/>
      <c r="R14" s="92"/>
    </row>
    <row r="15" spans="1:18" x14ac:dyDescent="0.2">
      <c r="A15" s="99"/>
      <c r="B15" s="100"/>
      <c r="C15" s="111"/>
      <c r="D15" s="112" t="s">
        <v>39</v>
      </c>
      <c r="E15" s="99"/>
      <c r="F15" s="91"/>
      <c r="G15" s="91"/>
      <c r="H15" s="91"/>
      <c r="I15" s="112"/>
      <c r="J15" s="279" t="s">
        <v>2791</v>
      </c>
      <c r="K15" s="220"/>
      <c r="L15" s="114" t="s">
        <v>30</v>
      </c>
      <c r="M15" s="91"/>
      <c r="N15" s="91"/>
      <c r="O15" s="91"/>
      <c r="P15" s="91"/>
      <c r="Q15" s="91"/>
      <c r="R15" s="92"/>
    </row>
    <row r="16" spans="1:18" x14ac:dyDescent="0.2">
      <c r="A16" s="99"/>
      <c r="B16" s="100"/>
      <c r="C16" s="111"/>
      <c r="D16" s="112" t="s">
        <v>20</v>
      </c>
      <c r="E16" s="99"/>
      <c r="F16" s="91"/>
      <c r="G16" s="91"/>
      <c r="H16" s="91"/>
      <c r="I16" s="112"/>
      <c r="J16" s="279" t="s">
        <v>2792</v>
      </c>
      <c r="K16" s="220"/>
      <c r="L16" s="114" t="s">
        <v>30</v>
      </c>
      <c r="M16" s="91"/>
      <c r="N16" s="91"/>
      <c r="O16" s="91"/>
      <c r="P16" s="91"/>
      <c r="Q16" s="91"/>
      <c r="R16" s="92"/>
    </row>
    <row r="17" spans="1:18" x14ac:dyDescent="0.2">
      <c r="A17" s="99"/>
      <c r="B17" s="100"/>
      <c r="C17" s="111"/>
      <c r="D17" s="112" t="s">
        <v>84</v>
      </c>
      <c r="E17" s="99"/>
      <c r="F17" s="91"/>
      <c r="G17" s="91"/>
      <c r="H17" s="91"/>
      <c r="I17" s="112"/>
      <c r="J17" s="279" t="s">
        <v>2793</v>
      </c>
      <c r="K17" s="220"/>
      <c r="L17" s="114" t="s">
        <v>30</v>
      </c>
      <c r="M17" s="91"/>
      <c r="N17" s="91"/>
      <c r="O17" s="91"/>
      <c r="P17" s="91"/>
      <c r="Q17" s="91"/>
      <c r="R17" s="92"/>
    </row>
    <row r="18" spans="1:18" x14ac:dyDescent="0.2">
      <c r="A18" s="99"/>
      <c r="B18" s="100"/>
      <c r="C18" s="111"/>
      <c r="D18" s="112" t="s">
        <v>17</v>
      </c>
      <c r="E18" s="99"/>
      <c r="F18" s="91"/>
      <c r="G18" s="91"/>
      <c r="H18" s="91"/>
      <c r="I18" s="112"/>
      <c r="J18" s="279" t="s">
        <v>2794</v>
      </c>
      <c r="K18" s="220"/>
      <c r="L18" s="114" t="s">
        <v>18</v>
      </c>
      <c r="M18" s="91"/>
      <c r="N18" s="91"/>
      <c r="O18" s="91"/>
      <c r="P18" s="91"/>
      <c r="Q18" s="91"/>
      <c r="R18" s="92"/>
    </row>
    <row r="19" spans="1:18" x14ac:dyDescent="0.2">
      <c r="A19" s="99"/>
      <c r="B19" s="100"/>
      <c r="C19" s="111"/>
      <c r="D19" s="198" t="s">
        <v>2795</v>
      </c>
      <c r="E19" s="91"/>
      <c r="F19" s="91"/>
      <c r="G19" s="91"/>
      <c r="H19" s="91"/>
      <c r="I19" s="91"/>
      <c r="J19" s="91"/>
      <c r="K19" s="91"/>
      <c r="L19" s="114" t="s">
        <v>30</v>
      </c>
      <c r="M19" s="91"/>
      <c r="N19" s="91"/>
      <c r="O19" s="91"/>
      <c r="P19" s="91"/>
      <c r="Q19" s="91"/>
      <c r="R19" s="92"/>
    </row>
    <row r="20" spans="1:18" x14ac:dyDescent="0.2">
      <c r="A20" s="99"/>
      <c r="B20" s="100"/>
      <c r="C20" s="111"/>
      <c r="D20" s="272" t="s">
        <v>323</v>
      </c>
      <c r="E20" s="272"/>
      <c r="F20" s="272"/>
      <c r="G20" s="272"/>
      <c r="H20" s="272"/>
      <c r="I20" s="272"/>
      <c r="J20" s="272"/>
      <c r="K20" s="272"/>
      <c r="L20" s="91"/>
      <c r="M20" s="91"/>
      <c r="N20" s="91"/>
      <c r="O20" s="91"/>
      <c r="P20" s="91"/>
      <c r="Q20" s="91"/>
      <c r="R20" s="92"/>
    </row>
    <row r="21" spans="1:18" x14ac:dyDescent="0.2">
      <c r="A21" s="115"/>
      <c r="B21" s="116"/>
      <c r="C21" s="117"/>
      <c r="D21" s="118"/>
      <c r="E21" s="119"/>
      <c r="F21" s="120"/>
      <c r="G21" s="120"/>
      <c r="H21" s="120"/>
      <c r="I21" s="120"/>
      <c r="J21" s="120"/>
      <c r="K21" s="120"/>
      <c r="L21" s="120"/>
      <c r="M21" s="120"/>
      <c r="N21" s="120"/>
      <c r="O21" s="120"/>
      <c r="P21" s="120"/>
      <c r="Q21" s="120"/>
      <c r="R21" s="92"/>
    </row>
    <row r="22" spans="1:18" x14ac:dyDescent="0.2">
      <c r="A22" s="270" t="s">
        <v>4</v>
      </c>
      <c r="B22" s="273" t="s">
        <v>87</v>
      </c>
      <c r="C22" s="270" t="s">
        <v>83</v>
      </c>
      <c r="D22" s="270" t="s">
        <v>82</v>
      </c>
      <c r="E22" s="270" t="s">
        <v>81</v>
      </c>
      <c r="F22" s="270" t="s">
        <v>29</v>
      </c>
      <c r="G22" s="271"/>
      <c r="H22" s="271"/>
      <c r="I22" s="271"/>
      <c r="J22" s="270" t="s">
        <v>28</v>
      </c>
      <c r="K22" s="271"/>
      <c r="L22" s="271"/>
      <c r="M22" s="271"/>
      <c r="N22" s="270" t="s">
        <v>80</v>
      </c>
      <c r="O22" s="270" t="s">
        <v>79</v>
      </c>
      <c r="P22" s="270" t="s">
        <v>88</v>
      </c>
      <c r="Q22" s="270" t="s">
        <v>89</v>
      </c>
      <c r="R22" s="92"/>
    </row>
    <row r="23" spans="1:18" x14ac:dyDescent="0.2">
      <c r="A23" s="271"/>
      <c r="B23" s="274"/>
      <c r="C23" s="275"/>
      <c r="D23" s="270"/>
      <c r="E23" s="271"/>
      <c r="F23" s="270" t="s">
        <v>5</v>
      </c>
      <c r="G23" s="270" t="s">
        <v>78</v>
      </c>
      <c r="H23" s="271"/>
      <c r="I23" s="271"/>
      <c r="J23" s="270" t="s">
        <v>5</v>
      </c>
      <c r="K23" s="270" t="s">
        <v>78</v>
      </c>
      <c r="L23" s="271"/>
      <c r="M23" s="271"/>
      <c r="N23" s="270"/>
      <c r="O23" s="270"/>
      <c r="P23" s="270"/>
      <c r="Q23" s="270"/>
      <c r="R23" s="92"/>
    </row>
    <row r="24" spans="1:18" x14ac:dyDescent="0.2">
      <c r="A24" s="271"/>
      <c r="B24" s="274"/>
      <c r="C24" s="275"/>
      <c r="D24" s="270"/>
      <c r="E24" s="271"/>
      <c r="F24" s="271"/>
      <c r="G24" s="121" t="s">
        <v>77</v>
      </c>
      <c r="H24" s="121" t="s">
        <v>76</v>
      </c>
      <c r="I24" s="121" t="s">
        <v>75</v>
      </c>
      <c r="J24" s="271"/>
      <c r="K24" s="121" t="s">
        <v>77</v>
      </c>
      <c r="L24" s="121" t="s">
        <v>76</v>
      </c>
      <c r="M24" s="121" t="s">
        <v>75</v>
      </c>
      <c r="N24" s="270"/>
      <c r="O24" s="270"/>
      <c r="P24" s="270"/>
      <c r="Q24" s="270"/>
      <c r="R24" s="92"/>
    </row>
    <row r="25" spans="1:18" x14ac:dyDescent="0.2">
      <c r="A25" s="122">
        <v>1</v>
      </c>
      <c r="B25" s="123">
        <v>2</v>
      </c>
      <c r="C25" s="121">
        <v>3</v>
      </c>
      <c r="D25" s="121">
        <v>4</v>
      </c>
      <c r="E25" s="122">
        <v>5</v>
      </c>
      <c r="F25" s="124">
        <v>6</v>
      </c>
      <c r="G25" s="124">
        <v>7</v>
      </c>
      <c r="H25" s="124">
        <v>8</v>
      </c>
      <c r="I25" s="124">
        <v>9</v>
      </c>
      <c r="J25" s="124">
        <v>10</v>
      </c>
      <c r="K25" s="124">
        <v>11</v>
      </c>
      <c r="L25" s="124">
        <v>12</v>
      </c>
      <c r="M25" s="124">
        <v>13</v>
      </c>
      <c r="N25" s="124">
        <v>14</v>
      </c>
      <c r="O25" s="124">
        <v>15</v>
      </c>
      <c r="P25" s="124">
        <v>16</v>
      </c>
      <c r="Q25" s="124">
        <v>17</v>
      </c>
      <c r="R25" s="92"/>
    </row>
    <row r="26" spans="1:18" x14ac:dyDescent="0.2">
      <c r="A26" s="266" t="s">
        <v>2796</v>
      </c>
      <c r="B26" s="218"/>
      <c r="C26" s="218"/>
      <c r="D26" s="218"/>
      <c r="E26" s="218"/>
      <c r="F26" s="218"/>
      <c r="G26" s="218"/>
      <c r="H26" s="218"/>
      <c r="I26" s="218"/>
      <c r="J26" s="218"/>
      <c r="K26" s="218"/>
      <c r="L26" s="218"/>
      <c r="M26" s="218"/>
      <c r="N26" s="218"/>
      <c r="O26" s="218"/>
      <c r="P26" s="218"/>
      <c r="Q26" s="218"/>
      <c r="R26" s="92"/>
    </row>
    <row r="27" spans="1:18" ht="24" x14ac:dyDescent="0.2">
      <c r="A27" s="122">
        <v>1</v>
      </c>
      <c r="B27" s="125" t="s">
        <v>2597</v>
      </c>
      <c r="C27" s="139" t="s">
        <v>2797</v>
      </c>
      <c r="D27" s="127" t="s">
        <v>340</v>
      </c>
      <c r="E27" s="128" t="s">
        <v>248</v>
      </c>
      <c r="F27" s="129">
        <v>3199.54</v>
      </c>
      <c r="G27" s="129">
        <v>167.05</v>
      </c>
      <c r="H27" s="129">
        <v>3032.49</v>
      </c>
      <c r="I27" s="129">
        <v>259.14</v>
      </c>
      <c r="J27" s="130">
        <v>64</v>
      </c>
      <c r="K27" s="130">
        <v>3</v>
      </c>
      <c r="L27" s="130">
        <v>61</v>
      </c>
      <c r="M27" s="130">
        <v>5</v>
      </c>
      <c r="N27" s="130">
        <v>15.2</v>
      </c>
      <c r="O27" s="130">
        <v>0.3</v>
      </c>
      <c r="P27" s="130">
        <v>16.59</v>
      </c>
      <c r="Q27" s="130">
        <v>0.33</v>
      </c>
      <c r="R27" s="92"/>
    </row>
    <row r="28" spans="1:18" ht="36" x14ac:dyDescent="0.2">
      <c r="A28" s="122">
        <v>2</v>
      </c>
      <c r="B28" s="125" t="s">
        <v>342</v>
      </c>
      <c r="C28" s="139" t="s">
        <v>343</v>
      </c>
      <c r="D28" s="127" t="s">
        <v>2599</v>
      </c>
      <c r="E28" s="131">
        <v>0.2</v>
      </c>
      <c r="F28" s="129">
        <v>288.26</v>
      </c>
      <c r="G28" s="129">
        <v>27.62</v>
      </c>
      <c r="H28" s="129">
        <v>67.69</v>
      </c>
      <c r="I28" s="129">
        <v>7.48</v>
      </c>
      <c r="J28" s="130">
        <v>58</v>
      </c>
      <c r="K28" s="130">
        <v>6</v>
      </c>
      <c r="L28" s="130">
        <v>14</v>
      </c>
      <c r="M28" s="130">
        <v>1</v>
      </c>
      <c r="N28" s="130">
        <v>2.4</v>
      </c>
      <c r="O28" s="130">
        <v>0.48</v>
      </c>
      <c r="P28" s="130">
        <v>0.54</v>
      </c>
      <c r="Q28" s="130">
        <v>0.11</v>
      </c>
      <c r="R28" s="92"/>
    </row>
    <row r="29" spans="1:18" ht="36" x14ac:dyDescent="0.2">
      <c r="A29" s="122">
        <v>3</v>
      </c>
      <c r="B29" s="125" t="s">
        <v>2798</v>
      </c>
      <c r="C29" s="139" t="s">
        <v>2799</v>
      </c>
      <c r="D29" s="127" t="s">
        <v>109</v>
      </c>
      <c r="E29" s="128" t="s">
        <v>2800</v>
      </c>
      <c r="F29" s="129">
        <v>22279.24</v>
      </c>
      <c r="G29" s="129">
        <v>6252.36</v>
      </c>
      <c r="H29" s="129">
        <v>11202.06</v>
      </c>
      <c r="I29" s="129">
        <v>1601.05</v>
      </c>
      <c r="J29" s="130">
        <v>891</v>
      </c>
      <c r="K29" s="130">
        <v>250</v>
      </c>
      <c r="L29" s="130">
        <v>448</v>
      </c>
      <c r="M29" s="130">
        <v>64</v>
      </c>
      <c r="N29" s="130">
        <v>495.04</v>
      </c>
      <c r="O29" s="130">
        <v>19.8</v>
      </c>
      <c r="P29" s="130">
        <v>87.97</v>
      </c>
      <c r="Q29" s="130">
        <v>3.52</v>
      </c>
      <c r="R29" s="92"/>
    </row>
    <row r="30" spans="1:18" ht="36" x14ac:dyDescent="0.2">
      <c r="A30" s="122">
        <v>4</v>
      </c>
      <c r="B30" s="125" t="s">
        <v>2801</v>
      </c>
      <c r="C30" s="139" t="s">
        <v>2802</v>
      </c>
      <c r="D30" s="127" t="s">
        <v>125</v>
      </c>
      <c r="E30" s="131">
        <v>2</v>
      </c>
      <c r="F30" s="129" t="s">
        <v>2803</v>
      </c>
      <c r="G30" s="130"/>
      <c r="H30" s="130"/>
      <c r="I30" s="130"/>
      <c r="J30" s="130">
        <v>28053</v>
      </c>
      <c r="K30" s="130"/>
      <c r="L30" s="130"/>
      <c r="M30" s="130"/>
      <c r="N30" s="130"/>
      <c r="O30" s="130"/>
      <c r="P30" s="130"/>
      <c r="Q30" s="130"/>
      <c r="R30" s="92"/>
    </row>
    <row r="31" spans="1:18" ht="36" x14ac:dyDescent="0.2">
      <c r="A31" s="122">
        <v>5</v>
      </c>
      <c r="B31" s="125" t="s">
        <v>2804</v>
      </c>
      <c r="C31" s="139" t="s">
        <v>2805</v>
      </c>
      <c r="D31" s="127" t="s">
        <v>72</v>
      </c>
      <c r="E31" s="131">
        <v>2</v>
      </c>
      <c r="F31" s="129" t="s">
        <v>2806</v>
      </c>
      <c r="G31" s="130"/>
      <c r="H31" s="130"/>
      <c r="I31" s="130"/>
      <c r="J31" s="130">
        <v>1757</v>
      </c>
      <c r="K31" s="130"/>
      <c r="L31" s="130"/>
      <c r="M31" s="130"/>
      <c r="N31" s="130"/>
      <c r="O31" s="130"/>
      <c r="P31" s="130"/>
      <c r="Q31" s="130"/>
      <c r="R31" s="92"/>
    </row>
    <row r="32" spans="1:18" ht="48" x14ac:dyDescent="0.2">
      <c r="A32" s="122">
        <v>6</v>
      </c>
      <c r="B32" s="125" t="s">
        <v>2807</v>
      </c>
      <c r="C32" s="139" t="s">
        <v>2808</v>
      </c>
      <c r="D32" s="127" t="s">
        <v>525</v>
      </c>
      <c r="E32" s="128" t="s">
        <v>248</v>
      </c>
      <c r="F32" s="129">
        <v>2712.24</v>
      </c>
      <c r="G32" s="129">
        <v>234.42</v>
      </c>
      <c r="H32" s="129">
        <v>872.51</v>
      </c>
      <c r="I32" s="129">
        <v>222.22</v>
      </c>
      <c r="J32" s="130">
        <v>54</v>
      </c>
      <c r="K32" s="130">
        <v>5</v>
      </c>
      <c r="L32" s="130">
        <v>17</v>
      </c>
      <c r="M32" s="130">
        <v>4</v>
      </c>
      <c r="N32" s="130">
        <v>17.3</v>
      </c>
      <c r="O32" s="130">
        <v>0.35</v>
      </c>
      <c r="P32" s="130">
        <v>16.399999999999999</v>
      </c>
      <c r="Q32" s="130">
        <v>0.33</v>
      </c>
      <c r="R32" s="92"/>
    </row>
    <row r="33" spans="1:18" ht="43.5" x14ac:dyDescent="0.2">
      <c r="A33" s="122">
        <v>7</v>
      </c>
      <c r="B33" s="125" t="s">
        <v>2809</v>
      </c>
      <c r="C33" s="139" t="s">
        <v>2810</v>
      </c>
      <c r="D33" s="127" t="s">
        <v>525</v>
      </c>
      <c r="E33" s="128" t="s">
        <v>248</v>
      </c>
      <c r="F33" s="129">
        <v>233.26</v>
      </c>
      <c r="G33" s="129">
        <v>5.14</v>
      </c>
      <c r="H33" s="129">
        <v>67.599999999999994</v>
      </c>
      <c r="I33" s="129">
        <v>22.22</v>
      </c>
      <c r="J33" s="130">
        <v>5</v>
      </c>
      <c r="K33" s="130"/>
      <c r="L33" s="130">
        <v>1</v>
      </c>
      <c r="M33" s="130"/>
      <c r="N33" s="130">
        <v>0.38</v>
      </c>
      <c r="O33" s="130">
        <v>0.01</v>
      </c>
      <c r="P33" s="130">
        <v>1.64</v>
      </c>
      <c r="Q33" s="130">
        <v>0.03</v>
      </c>
      <c r="R33" s="92"/>
    </row>
    <row r="34" spans="1:18" x14ac:dyDescent="0.2">
      <c r="A34" s="264" t="s">
        <v>41</v>
      </c>
      <c r="B34" s="218"/>
      <c r="C34" s="218"/>
      <c r="D34" s="218"/>
      <c r="E34" s="218"/>
      <c r="F34" s="218"/>
      <c r="G34" s="218"/>
      <c r="H34" s="218"/>
      <c r="I34" s="218"/>
      <c r="J34" s="129">
        <v>30882</v>
      </c>
      <c r="K34" s="129">
        <v>264</v>
      </c>
      <c r="L34" s="129">
        <v>541</v>
      </c>
      <c r="M34" s="129">
        <v>74</v>
      </c>
      <c r="N34" s="130"/>
      <c r="O34" s="129">
        <v>20.94</v>
      </c>
      <c r="P34" s="130"/>
      <c r="Q34" s="129">
        <v>4.32</v>
      </c>
      <c r="R34" s="92"/>
    </row>
    <row r="35" spans="1:18" x14ac:dyDescent="0.2">
      <c r="A35" s="264" t="s">
        <v>113</v>
      </c>
      <c r="B35" s="218"/>
      <c r="C35" s="218"/>
      <c r="D35" s="218"/>
      <c r="E35" s="218"/>
      <c r="F35" s="218"/>
      <c r="G35" s="218"/>
      <c r="H35" s="218"/>
      <c r="I35" s="218"/>
      <c r="J35" s="129">
        <v>31492</v>
      </c>
      <c r="K35" s="129">
        <v>275</v>
      </c>
      <c r="L35" s="129">
        <v>544</v>
      </c>
      <c r="M35" s="129">
        <v>77</v>
      </c>
      <c r="N35" s="130"/>
      <c r="O35" s="129">
        <v>20.94</v>
      </c>
      <c r="P35" s="130"/>
      <c r="Q35" s="129">
        <v>4.32</v>
      </c>
      <c r="R35" s="92"/>
    </row>
    <row r="36" spans="1:18" x14ac:dyDescent="0.2">
      <c r="A36" s="264" t="s">
        <v>7</v>
      </c>
      <c r="B36" s="218"/>
      <c r="C36" s="218"/>
      <c r="D36" s="218"/>
      <c r="E36" s="218"/>
      <c r="F36" s="218"/>
      <c r="G36" s="218"/>
      <c r="H36" s="218"/>
      <c r="I36" s="218"/>
      <c r="J36" s="129">
        <v>533</v>
      </c>
      <c r="K36" s="130"/>
      <c r="L36" s="130"/>
      <c r="M36" s="130"/>
      <c r="N36" s="130"/>
      <c r="O36" s="130"/>
      <c r="P36" s="130"/>
      <c r="Q36" s="130"/>
      <c r="R36" s="92"/>
    </row>
    <row r="37" spans="1:18" x14ac:dyDescent="0.2">
      <c r="A37" s="264" t="s">
        <v>8</v>
      </c>
      <c r="B37" s="218"/>
      <c r="C37" s="218"/>
      <c r="D37" s="218"/>
      <c r="E37" s="218"/>
      <c r="F37" s="218"/>
      <c r="G37" s="218"/>
      <c r="H37" s="218"/>
      <c r="I37" s="218"/>
      <c r="J37" s="129">
        <v>344</v>
      </c>
      <c r="K37" s="130"/>
      <c r="L37" s="130"/>
      <c r="M37" s="130"/>
      <c r="N37" s="130"/>
      <c r="O37" s="130"/>
      <c r="P37" s="130"/>
      <c r="Q37" s="130"/>
      <c r="R37" s="92"/>
    </row>
    <row r="38" spans="1:18" x14ac:dyDescent="0.2">
      <c r="A38" s="265" t="s">
        <v>2811</v>
      </c>
      <c r="B38" s="218"/>
      <c r="C38" s="218"/>
      <c r="D38" s="218"/>
      <c r="E38" s="218"/>
      <c r="F38" s="218"/>
      <c r="G38" s="218"/>
      <c r="H38" s="218"/>
      <c r="I38" s="218"/>
      <c r="J38" s="132">
        <v>32369</v>
      </c>
      <c r="K38" s="130"/>
      <c r="L38" s="130"/>
      <c r="M38" s="130"/>
      <c r="N38" s="130"/>
      <c r="O38" s="132">
        <v>20.94</v>
      </c>
      <c r="P38" s="130"/>
      <c r="Q38" s="132">
        <v>4.32</v>
      </c>
      <c r="R38" s="92"/>
    </row>
    <row r="39" spans="1:18" x14ac:dyDescent="0.2">
      <c r="A39" s="266" t="s">
        <v>2015</v>
      </c>
      <c r="B39" s="218"/>
      <c r="C39" s="218"/>
      <c r="D39" s="218"/>
      <c r="E39" s="218"/>
      <c r="F39" s="218"/>
      <c r="G39" s="218"/>
      <c r="H39" s="218"/>
      <c r="I39" s="218"/>
      <c r="J39" s="218"/>
      <c r="K39" s="218"/>
      <c r="L39" s="218"/>
      <c r="M39" s="218"/>
      <c r="N39" s="218"/>
      <c r="O39" s="218"/>
      <c r="P39" s="218"/>
      <c r="Q39" s="218"/>
      <c r="R39" s="92"/>
    </row>
    <row r="40" spans="1:18" ht="24" x14ac:dyDescent="0.2">
      <c r="A40" s="122">
        <v>8</v>
      </c>
      <c r="B40" s="125" t="s">
        <v>2812</v>
      </c>
      <c r="C40" s="139" t="s">
        <v>2813</v>
      </c>
      <c r="D40" s="127" t="s">
        <v>2814</v>
      </c>
      <c r="E40" s="131">
        <v>2</v>
      </c>
      <c r="F40" s="129">
        <v>636.20000000000005</v>
      </c>
      <c r="G40" s="129">
        <v>88.48</v>
      </c>
      <c r="H40" s="130"/>
      <c r="I40" s="130"/>
      <c r="J40" s="130">
        <v>1272</v>
      </c>
      <c r="K40" s="130">
        <v>177</v>
      </c>
      <c r="L40" s="130"/>
      <c r="M40" s="130"/>
      <c r="N40" s="130">
        <v>6.53</v>
      </c>
      <c r="O40" s="130">
        <v>13.06</v>
      </c>
      <c r="P40" s="130"/>
      <c r="Q40" s="130"/>
      <c r="R40" s="92"/>
    </row>
    <row r="41" spans="1:18" ht="48" x14ac:dyDescent="0.2">
      <c r="A41" s="122">
        <v>9</v>
      </c>
      <c r="B41" s="125" t="s">
        <v>2815</v>
      </c>
      <c r="C41" s="139" t="s">
        <v>2816</v>
      </c>
      <c r="D41" s="127" t="s">
        <v>72</v>
      </c>
      <c r="E41" s="131">
        <v>2</v>
      </c>
      <c r="F41" s="129" t="s">
        <v>2817</v>
      </c>
      <c r="G41" s="130"/>
      <c r="H41" s="130"/>
      <c r="I41" s="130"/>
      <c r="J41" s="130">
        <v>288</v>
      </c>
      <c r="K41" s="130"/>
      <c r="L41" s="130"/>
      <c r="M41" s="130"/>
      <c r="N41" s="130"/>
      <c r="O41" s="130"/>
      <c r="P41" s="130"/>
      <c r="Q41" s="130"/>
      <c r="R41" s="92"/>
    </row>
    <row r="42" spans="1:18" ht="48" x14ac:dyDescent="0.2">
      <c r="A42" s="122">
        <v>10</v>
      </c>
      <c r="B42" s="125" t="s">
        <v>2815</v>
      </c>
      <c r="C42" s="139" t="s">
        <v>2818</v>
      </c>
      <c r="D42" s="127" t="s">
        <v>72</v>
      </c>
      <c r="E42" s="131">
        <v>2</v>
      </c>
      <c r="F42" s="129" t="s">
        <v>2819</v>
      </c>
      <c r="G42" s="130"/>
      <c r="H42" s="130"/>
      <c r="I42" s="130"/>
      <c r="J42" s="130">
        <v>129</v>
      </c>
      <c r="K42" s="130"/>
      <c r="L42" s="130"/>
      <c r="M42" s="130"/>
      <c r="N42" s="130"/>
      <c r="O42" s="130"/>
      <c r="P42" s="130"/>
      <c r="Q42" s="130"/>
      <c r="R42" s="92"/>
    </row>
    <row r="43" spans="1:18" ht="48" x14ac:dyDescent="0.2">
      <c r="A43" s="122">
        <v>11</v>
      </c>
      <c r="B43" s="125" t="s">
        <v>2820</v>
      </c>
      <c r="C43" s="139" t="s">
        <v>2821</v>
      </c>
      <c r="D43" s="127" t="s">
        <v>72</v>
      </c>
      <c r="E43" s="131">
        <v>2</v>
      </c>
      <c r="F43" s="129" t="s">
        <v>2822</v>
      </c>
      <c r="G43" s="130"/>
      <c r="H43" s="130"/>
      <c r="I43" s="130"/>
      <c r="J43" s="130">
        <v>202</v>
      </c>
      <c r="K43" s="130"/>
      <c r="L43" s="130"/>
      <c r="M43" s="130"/>
      <c r="N43" s="130"/>
      <c r="O43" s="130"/>
      <c r="P43" s="130"/>
      <c r="Q43" s="130"/>
      <c r="R43" s="92"/>
    </row>
    <row r="44" spans="1:18" ht="36" x14ac:dyDescent="0.2">
      <c r="A44" s="122">
        <v>12</v>
      </c>
      <c r="B44" s="125" t="s">
        <v>2823</v>
      </c>
      <c r="C44" s="139" t="s">
        <v>2824</v>
      </c>
      <c r="D44" s="127" t="s">
        <v>72</v>
      </c>
      <c r="E44" s="131">
        <v>4</v>
      </c>
      <c r="F44" s="129">
        <v>8.09</v>
      </c>
      <c r="G44" s="130"/>
      <c r="H44" s="130"/>
      <c r="I44" s="130"/>
      <c r="J44" s="130">
        <v>32</v>
      </c>
      <c r="K44" s="130"/>
      <c r="L44" s="130"/>
      <c r="M44" s="130"/>
      <c r="N44" s="130"/>
      <c r="O44" s="130"/>
      <c r="P44" s="130"/>
      <c r="Q44" s="130"/>
      <c r="R44" s="92"/>
    </row>
    <row r="45" spans="1:18" ht="36" x14ac:dyDescent="0.2">
      <c r="A45" s="122">
        <v>13</v>
      </c>
      <c r="B45" s="125" t="s">
        <v>2825</v>
      </c>
      <c r="C45" s="139" t="s">
        <v>2826</v>
      </c>
      <c r="D45" s="127" t="s">
        <v>72</v>
      </c>
      <c r="E45" s="131">
        <v>4</v>
      </c>
      <c r="F45" s="129" t="s">
        <v>2827</v>
      </c>
      <c r="G45" s="130"/>
      <c r="H45" s="130"/>
      <c r="I45" s="130"/>
      <c r="J45" s="130">
        <v>8</v>
      </c>
      <c r="K45" s="130"/>
      <c r="L45" s="130"/>
      <c r="M45" s="130"/>
      <c r="N45" s="130"/>
      <c r="O45" s="130"/>
      <c r="P45" s="130"/>
      <c r="Q45" s="130"/>
      <c r="R45" s="92"/>
    </row>
    <row r="46" spans="1:18" ht="24" x14ac:dyDescent="0.2">
      <c r="A46" s="122">
        <v>14</v>
      </c>
      <c r="B46" s="125" t="s">
        <v>49</v>
      </c>
      <c r="C46" s="139" t="s">
        <v>294</v>
      </c>
      <c r="D46" s="127" t="s">
        <v>73</v>
      </c>
      <c r="E46" s="131">
        <v>2</v>
      </c>
      <c r="F46" s="129">
        <v>110.22</v>
      </c>
      <c r="G46" s="129">
        <v>97.56</v>
      </c>
      <c r="H46" s="130"/>
      <c r="I46" s="130"/>
      <c r="J46" s="130">
        <v>220</v>
      </c>
      <c r="K46" s="130">
        <v>195</v>
      </c>
      <c r="L46" s="130"/>
      <c r="M46" s="130"/>
      <c r="N46" s="130">
        <v>7.2</v>
      </c>
      <c r="O46" s="130">
        <v>14.4</v>
      </c>
      <c r="P46" s="130"/>
      <c r="Q46" s="130"/>
      <c r="R46" s="92"/>
    </row>
    <row r="47" spans="1:18" ht="36" x14ac:dyDescent="0.2">
      <c r="A47" s="122">
        <v>15</v>
      </c>
      <c r="B47" s="125" t="s">
        <v>2828</v>
      </c>
      <c r="C47" s="139" t="s">
        <v>2829</v>
      </c>
      <c r="D47" s="127" t="s">
        <v>72</v>
      </c>
      <c r="E47" s="131">
        <v>2</v>
      </c>
      <c r="F47" s="129" t="s">
        <v>2830</v>
      </c>
      <c r="G47" s="130"/>
      <c r="H47" s="130"/>
      <c r="I47" s="130"/>
      <c r="J47" s="130">
        <v>237</v>
      </c>
      <c r="K47" s="130"/>
      <c r="L47" s="130"/>
      <c r="M47" s="130"/>
      <c r="N47" s="130"/>
      <c r="O47" s="130"/>
      <c r="P47" s="130"/>
      <c r="Q47" s="130"/>
      <c r="R47" s="92"/>
    </row>
    <row r="48" spans="1:18" ht="36" x14ac:dyDescent="0.2">
      <c r="A48" s="122">
        <v>16</v>
      </c>
      <c r="B48" s="125" t="s">
        <v>2831</v>
      </c>
      <c r="C48" s="139" t="s">
        <v>2832</v>
      </c>
      <c r="D48" s="127" t="s">
        <v>72</v>
      </c>
      <c r="E48" s="131">
        <v>1</v>
      </c>
      <c r="F48" s="129" t="s">
        <v>2833</v>
      </c>
      <c r="G48" s="130"/>
      <c r="H48" s="130"/>
      <c r="I48" s="130"/>
      <c r="J48" s="130">
        <v>12</v>
      </c>
      <c r="K48" s="130"/>
      <c r="L48" s="130"/>
      <c r="M48" s="130"/>
      <c r="N48" s="130"/>
      <c r="O48" s="130"/>
      <c r="P48" s="130"/>
      <c r="Q48" s="130"/>
      <c r="R48" s="92"/>
    </row>
    <row r="49" spans="1:18" ht="24" x14ac:dyDescent="0.2">
      <c r="A49" s="122">
        <v>17</v>
      </c>
      <c r="B49" s="125" t="s">
        <v>2834</v>
      </c>
      <c r="C49" s="139" t="s">
        <v>2835</v>
      </c>
      <c r="D49" s="127" t="s">
        <v>73</v>
      </c>
      <c r="E49" s="131">
        <v>2</v>
      </c>
      <c r="F49" s="129">
        <v>13</v>
      </c>
      <c r="G49" s="129">
        <v>12.01</v>
      </c>
      <c r="H49" s="130"/>
      <c r="I49" s="130"/>
      <c r="J49" s="130">
        <v>26</v>
      </c>
      <c r="K49" s="130">
        <v>24</v>
      </c>
      <c r="L49" s="130"/>
      <c r="M49" s="130"/>
      <c r="N49" s="130">
        <v>1</v>
      </c>
      <c r="O49" s="130">
        <v>2</v>
      </c>
      <c r="P49" s="130"/>
      <c r="Q49" s="130"/>
      <c r="R49" s="92"/>
    </row>
    <row r="50" spans="1:18" ht="36" x14ac:dyDescent="0.2">
      <c r="A50" s="122">
        <v>18</v>
      </c>
      <c r="B50" s="125" t="s">
        <v>2836</v>
      </c>
      <c r="C50" s="139" t="s">
        <v>2837</v>
      </c>
      <c r="D50" s="127" t="s">
        <v>72</v>
      </c>
      <c r="E50" s="131">
        <v>2</v>
      </c>
      <c r="F50" s="129" t="s">
        <v>2838</v>
      </c>
      <c r="G50" s="130"/>
      <c r="H50" s="130"/>
      <c r="I50" s="130"/>
      <c r="J50" s="130">
        <v>87</v>
      </c>
      <c r="K50" s="130"/>
      <c r="L50" s="130"/>
      <c r="M50" s="130"/>
      <c r="N50" s="130"/>
      <c r="O50" s="130"/>
      <c r="P50" s="130"/>
      <c r="Q50" s="130"/>
      <c r="R50" s="92"/>
    </row>
    <row r="51" spans="1:18" ht="24" x14ac:dyDescent="0.2">
      <c r="A51" s="122">
        <v>19</v>
      </c>
      <c r="B51" s="125" t="s">
        <v>2839</v>
      </c>
      <c r="C51" s="139" t="s">
        <v>2840</v>
      </c>
      <c r="D51" s="127" t="s">
        <v>73</v>
      </c>
      <c r="E51" s="131">
        <v>1</v>
      </c>
      <c r="F51" s="129">
        <v>58.16</v>
      </c>
      <c r="G51" s="129">
        <v>48.04</v>
      </c>
      <c r="H51" s="130"/>
      <c r="I51" s="130"/>
      <c r="J51" s="130">
        <v>58</v>
      </c>
      <c r="K51" s="130">
        <v>48</v>
      </c>
      <c r="L51" s="130"/>
      <c r="M51" s="130"/>
      <c r="N51" s="130">
        <v>4</v>
      </c>
      <c r="O51" s="130">
        <v>4</v>
      </c>
      <c r="P51" s="130"/>
      <c r="Q51" s="130"/>
      <c r="R51" s="92"/>
    </row>
    <row r="52" spans="1:18" ht="36" x14ac:dyDescent="0.2">
      <c r="A52" s="122">
        <v>20</v>
      </c>
      <c r="B52" s="125" t="s">
        <v>2841</v>
      </c>
      <c r="C52" s="139" t="s">
        <v>2842</v>
      </c>
      <c r="D52" s="127" t="s">
        <v>2843</v>
      </c>
      <c r="E52" s="128" t="s">
        <v>2844</v>
      </c>
      <c r="F52" s="129">
        <v>14.28</v>
      </c>
      <c r="G52" s="129">
        <v>13.55</v>
      </c>
      <c r="H52" s="130"/>
      <c r="I52" s="130"/>
      <c r="J52" s="130">
        <v>6</v>
      </c>
      <c r="K52" s="130">
        <v>5</v>
      </c>
      <c r="L52" s="130"/>
      <c r="M52" s="130"/>
      <c r="N52" s="130">
        <v>1</v>
      </c>
      <c r="O52" s="130">
        <v>0.4</v>
      </c>
      <c r="P52" s="130"/>
      <c r="Q52" s="130"/>
      <c r="R52" s="92"/>
    </row>
    <row r="53" spans="1:18" ht="36" x14ac:dyDescent="0.2">
      <c r="A53" s="122">
        <v>21</v>
      </c>
      <c r="B53" s="125" t="s">
        <v>2845</v>
      </c>
      <c r="C53" s="139" t="s">
        <v>2846</v>
      </c>
      <c r="D53" s="127" t="s">
        <v>72</v>
      </c>
      <c r="E53" s="131">
        <v>1</v>
      </c>
      <c r="F53" s="129" t="s">
        <v>2510</v>
      </c>
      <c r="G53" s="130"/>
      <c r="H53" s="130"/>
      <c r="I53" s="130"/>
      <c r="J53" s="130">
        <v>70</v>
      </c>
      <c r="K53" s="130"/>
      <c r="L53" s="130"/>
      <c r="M53" s="130"/>
      <c r="N53" s="130"/>
      <c r="O53" s="130"/>
      <c r="P53" s="130"/>
      <c r="Q53" s="130"/>
      <c r="R53" s="92"/>
    </row>
    <row r="54" spans="1:18" x14ac:dyDescent="0.2">
      <c r="A54" s="264" t="s">
        <v>2016</v>
      </c>
      <c r="B54" s="218"/>
      <c r="C54" s="218"/>
      <c r="D54" s="218"/>
      <c r="E54" s="218"/>
      <c r="F54" s="218"/>
      <c r="G54" s="218"/>
      <c r="H54" s="218"/>
      <c r="I54" s="218"/>
      <c r="J54" s="218"/>
      <c r="K54" s="218"/>
      <c r="L54" s="218"/>
      <c r="M54" s="218"/>
      <c r="N54" s="218"/>
      <c r="O54" s="218"/>
      <c r="P54" s="218"/>
      <c r="Q54" s="218"/>
      <c r="R54" s="92"/>
    </row>
    <row r="55" spans="1:18" ht="41.25" x14ac:dyDescent="0.2">
      <c r="A55" s="122">
        <v>22</v>
      </c>
      <c r="B55" s="125" t="s">
        <v>293</v>
      </c>
      <c r="C55" s="139" t="s">
        <v>2847</v>
      </c>
      <c r="D55" s="127" t="s">
        <v>107</v>
      </c>
      <c r="E55" s="128" t="s">
        <v>2848</v>
      </c>
      <c r="F55" s="129">
        <v>311.39999999999998</v>
      </c>
      <c r="G55" s="129">
        <v>218.44</v>
      </c>
      <c r="H55" s="129">
        <v>38.75</v>
      </c>
      <c r="I55" s="129">
        <v>0.17</v>
      </c>
      <c r="J55" s="130">
        <v>22</v>
      </c>
      <c r="K55" s="130">
        <v>15</v>
      </c>
      <c r="L55" s="130">
        <v>3</v>
      </c>
      <c r="M55" s="130"/>
      <c r="N55" s="130">
        <v>16.29</v>
      </c>
      <c r="O55" s="130">
        <v>1.1399999999999999</v>
      </c>
      <c r="P55" s="130">
        <v>0.01</v>
      </c>
      <c r="Q55" s="130"/>
      <c r="R55" s="92"/>
    </row>
    <row r="56" spans="1:18" ht="48" x14ac:dyDescent="0.2">
      <c r="A56" s="122">
        <v>23</v>
      </c>
      <c r="B56" s="125" t="s">
        <v>2849</v>
      </c>
      <c r="C56" s="139" t="s">
        <v>2850</v>
      </c>
      <c r="D56" s="127" t="s">
        <v>102</v>
      </c>
      <c r="E56" s="131">
        <v>7</v>
      </c>
      <c r="F56" s="129" t="s">
        <v>2851</v>
      </c>
      <c r="G56" s="130"/>
      <c r="H56" s="130"/>
      <c r="I56" s="130"/>
      <c r="J56" s="130">
        <v>96</v>
      </c>
      <c r="K56" s="130"/>
      <c r="L56" s="130"/>
      <c r="M56" s="130"/>
      <c r="N56" s="130"/>
      <c r="O56" s="130"/>
      <c r="P56" s="130"/>
      <c r="Q56" s="130"/>
      <c r="R56" s="92"/>
    </row>
    <row r="57" spans="1:18" ht="41.25" x14ac:dyDescent="0.2">
      <c r="A57" s="122">
        <v>24</v>
      </c>
      <c r="B57" s="125" t="s">
        <v>2852</v>
      </c>
      <c r="C57" s="139" t="s">
        <v>2853</v>
      </c>
      <c r="D57" s="127" t="s">
        <v>107</v>
      </c>
      <c r="E57" s="128" t="s">
        <v>2848</v>
      </c>
      <c r="F57" s="129">
        <v>241.47</v>
      </c>
      <c r="G57" s="129">
        <v>65.39</v>
      </c>
      <c r="H57" s="129">
        <v>83.74</v>
      </c>
      <c r="I57" s="129">
        <v>34.9</v>
      </c>
      <c r="J57" s="130">
        <v>17</v>
      </c>
      <c r="K57" s="130">
        <v>5</v>
      </c>
      <c r="L57" s="130">
        <v>6</v>
      </c>
      <c r="M57" s="130">
        <v>2</v>
      </c>
      <c r="N57" s="130">
        <v>4.9349999999999996</v>
      </c>
      <c r="O57" s="130">
        <v>0.35</v>
      </c>
      <c r="P57" s="130">
        <v>2.23</v>
      </c>
      <c r="Q57" s="130">
        <v>0.16</v>
      </c>
      <c r="R57" s="92"/>
    </row>
    <row r="58" spans="1:18" ht="24" x14ac:dyDescent="0.2">
      <c r="A58" s="122">
        <v>25</v>
      </c>
      <c r="B58" s="125" t="s">
        <v>2854</v>
      </c>
      <c r="C58" s="139" t="s">
        <v>2855</v>
      </c>
      <c r="D58" s="127" t="s">
        <v>74</v>
      </c>
      <c r="E58" s="128" t="s">
        <v>2856</v>
      </c>
      <c r="F58" s="129">
        <v>1322.11</v>
      </c>
      <c r="G58" s="129">
        <v>287.04000000000002</v>
      </c>
      <c r="H58" s="129">
        <v>286.56</v>
      </c>
      <c r="I58" s="129">
        <v>35.46</v>
      </c>
      <c r="J58" s="130">
        <v>3173</v>
      </c>
      <c r="K58" s="130">
        <v>689</v>
      </c>
      <c r="L58" s="130">
        <v>688</v>
      </c>
      <c r="M58" s="130">
        <v>85</v>
      </c>
      <c r="N58" s="130">
        <v>23</v>
      </c>
      <c r="O58" s="130">
        <v>55.2</v>
      </c>
      <c r="P58" s="130">
        <v>2.27</v>
      </c>
      <c r="Q58" s="130">
        <v>5.45</v>
      </c>
      <c r="R58" s="92"/>
    </row>
    <row r="59" spans="1:18" ht="48" x14ac:dyDescent="0.2">
      <c r="A59" s="122">
        <v>26</v>
      </c>
      <c r="B59" s="125" t="s">
        <v>2857</v>
      </c>
      <c r="C59" s="139" t="s">
        <v>2858</v>
      </c>
      <c r="D59" s="127" t="s">
        <v>72</v>
      </c>
      <c r="E59" s="131">
        <v>2</v>
      </c>
      <c r="F59" s="129" t="s">
        <v>2859</v>
      </c>
      <c r="G59" s="130"/>
      <c r="H59" s="130"/>
      <c r="I59" s="130"/>
      <c r="J59" s="130">
        <v>18</v>
      </c>
      <c r="K59" s="130"/>
      <c r="L59" s="130"/>
      <c r="M59" s="130"/>
      <c r="N59" s="130"/>
      <c r="O59" s="130"/>
      <c r="P59" s="130"/>
      <c r="Q59" s="130"/>
      <c r="R59" s="92"/>
    </row>
    <row r="60" spans="1:18" ht="36" x14ac:dyDescent="0.2">
      <c r="A60" s="122">
        <v>27</v>
      </c>
      <c r="B60" s="125" t="s">
        <v>2860</v>
      </c>
      <c r="C60" s="139" t="s">
        <v>2861</v>
      </c>
      <c r="D60" s="127" t="s">
        <v>72</v>
      </c>
      <c r="E60" s="131">
        <v>2</v>
      </c>
      <c r="F60" s="129" t="s">
        <v>2862</v>
      </c>
      <c r="G60" s="130"/>
      <c r="H60" s="130"/>
      <c r="I60" s="130"/>
      <c r="J60" s="130">
        <v>36</v>
      </c>
      <c r="K60" s="130"/>
      <c r="L60" s="130"/>
      <c r="M60" s="130"/>
      <c r="N60" s="130"/>
      <c r="O60" s="130"/>
      <c r="P60" s="130"/>
      <c r="Q60" s="130"/>
      <c r="R60" s="92"/>
    </row>
    <row r="61" spans="1:18" ht="48" x14ac:dyDescent="0.2">
      <c r="A61" s="122">
        <v>28</v>
      </c>
      <c r="B61" s="125" t="s">
        <v>2863</v>
      </c>
      <c r="C61" s="139" t="s">
        <v>2864</v>
      </c>
      <c r="D61" s="127" t="s">
        <v>2076</v>
      </c>
      <c r="E61" s="128" t="s">
        <v>2865</v>
      </c>
      <c r="F61" s="129" t="s">
        <v>2866</v>
      </c>
      <c r="G61" s="130"/>
      <c r="H61" s="130"/>
      <c r="I61" s="130"/>
      <c r="J61" s="130">
        <v>157</v>
      </c>
      <c r="K61" s="130"/>
      <c r="L61" s="130"/>
      <c r="M61" s="130"/>
      <c r="N61" s="130"/>
      <c r="O61" s="130"/>
      <c r="P61" s="130"/>
      <c r="Q61" s="130"/>
      <c r="R61" s="92"/>
    </row>
    <row r="62" spans="1:18" ht="48" x14ac:dyDescent="0.2">
      <c r="A62" s="122">
        <v>29</v>
      </c>
      <c r="B62" s="125" t="s">
        <v>2867</v>
      </c>
      <c r="C62" s="139" t="s">
        <v>2868</v>
      </c>
      <c r="D62" s="127" t="s">
        <v>2076</v>
      </c>
      <c r="E62" s="128" t="s">
        <v>2869</v>
      </c>
      <c r="F62" s="129" t="s">
        <v>2870</v>
      </c>
      <c r="G62" s="130"/>
      <c r="H62" s="130"/>
      <c r="I62" s="130"/>
      <c r="J62" s="130">
        <v>103</v>
      </c>
      <c r="K62" s="130"/>
      <c r="L62" s="130"/>
      <c r="M62" s="130"/>
      <c r="N62" s="130"/>
      <c r="O62" s="130"/>
      <c r="P62" s="130"/>
      <c r="Q62" s="130"/>
      <c r="R62" s="92"/>
    </row>
    <row r="63" spans="1:18" x14ac:dyDescent="0.2">
      <c r="A63" s="264" t="s">
        <v>41</v>
      </c>
      <c r="B63" s="218"/>
      <c r="C63" s="218"/>
      <c r="D63" s="218"/>
      <c r="E63" s="218"/>
      <c r="F63" s="218"/>
      <c r="G63" s="218"/>
      <c r="H63" s="218"/>
      <c r="I63" s="218"/>
      <c r="J63" s="129">
        <v>6269</v>
      </c>
      <c r="K63" s="129">
        <v>1158</v>
      </c>
      <c r="L63" s="129">
        <v>697</v>
      </c>
      <c r="M63" s="129">
        <v>87</v>
      </c>
      <c r="N63" s="130"/>
      <c r="O63" s="129">
        <v>90.55</v>
      </c>
      <c r="P63" s="130"/>
      <c r="Q63" s="129">
        <v>5.61</v>
      </c>
      <c r="R63" s="92"/>
    </row>
    <row r="64" spans="1:18" x14ac:dyDescent="0.2">
      <c r="A64" s="264" t="s">
        <v>113</v>
      </c>
      <c r="B64" s="218"/>
      <c r="C64" s="218"/>
      <c r="D64" s="218"/>
      <c r="E64" s="218"/>
      <c r="F64" s="218"/>
      <c r="G64" s="218"/>
      <c r="H64" s="218"/>
      <c r="I64" s="218"/>
      <c r="J64" s="129">
        <v>6353</v>
      </c>
      <c r="K64" s="129">
        <v>1209</v>
      </c>
      <c r="L64" s="129">
        <v>701</v>
      </c>
      <c r="M64" s="129">
        <v>91</v>
      </c>
      <c r="N64" s="130"/>
      <c r="O64" s="129">
        <v>90.55</v>
      </c>
      <c r="P64" s="130"/>
      <c r="Q64" s="129">
        <v>5.61</v>
      </c>
      <c r="R64" s="92"/>
    </row>
    <row r="65" spans="1:18" x14ac:dyDescent="0.2">
      <c r="A65" s="264" t="s">
        <v>7</v>
      </c>
      <c r="B65" s="218"/>
      <c r="C65" s="218"/>
      <c r="D65" s="218"/>
      <c r="E65" s="218"/>
      <c r="F65" s="218"/>
      <c r="G65" s="218"/>
      <c r="H65" s="218"/>
      <c r="I65" s="218"/>
      <c r="J65" s="129">
        <v>1251</v>
      </c>
      <c r="K65" s="130"/>
      <c r="L65" s="130"/>
      <c r="M65" s="130"/>
      <c r="N65" s="130"/>
      <c r="O65" s="130"/>
      <c r="P65" s="130"/>
      <c r="Q65" s="130"/>
      <c r="R65" s="92"/>
    </row>
    <row r="66" spans="1:18" x14ac:dyDescent="0.2">
      <c r="A66" s="264" t="s">
        <v>8</v>
      </c>
      <c r="B66" s="218"/>
      <c r="C66" s="218"/>
      <c r="D66" s="218"/>
      <c r="E66" s="218"/>
      <c r="F66" s="218"/>
      <c r="G66" s="218"/>
      <c r="H66" s="218"/>
      <c r="I66" s="218"/>
      <c r="J66" s="129">
        <v>834</v>
      </c>
      <c r="K66" s="130"/>
      <c r="L66" s="130"/>
      <c r="M66" s="130"/>
      <c r="N66" s="130"/>
      <c r="O66" s="130"/>
      <c r="P66" s="130"/>
      <c r="Q66" s="130"/>
      <c r="R66" s="92"/>
    </row>
    <row r="67" spans="1:18" x14ac:dyDescent="0.2">
      <c r="A67" s="265" t="s">
        <v>2144</v>
      </c>
      <c r="B67" s="218"/>
      <c r="C67" s="218"/>
      <c r="D67" s="218"/>
      <c r="E67" s="218"/>
      <c r="F67" s="218"/>
      <c r="G67" s="218"/>
      <c r="H67" s="218"/>
      <c r="I67" s="218"/>
      <c r="J67" s="132">
        <v>8438</v>
      </c>
      <c r="K67" s="130"/>
      <c r="L67" s="130"/>
      <c r="M67" s="130"/>
      <c r="N67" s="130"/>
      <c r="O67" s="132">
        <v>90.55</v>
      </c>
      <c r="P67" s="130"/>
      <c r="Q67" s="132">
        <v>5.61</v>
      </c>
      <c r="R67" s="92"/>
    </row>
    <row r="68" spans="1:18" x14ac:dyDescent="0.2">
      <c r="A68" s="269" t="s">
        <v>40</v>
      </c>
      <c r="B68" s="219"/>
      <c r="C68" s="219"/>
      <c r="D68" s="219"/>
      <c r="E68" s="219"/>
      <c r="F68" s="219"/>
      <c r="G68" s="219"/>
      <c r="H68" s="219"/>
      <c r="I68" s="219"/>
      <c r="J68" s="219"/>
      <c r="K68" s="219"/>
      <c r="L68" s="219"/>
      <c r="M68" s="219"/>
      <c r="N68" s="219"/>
      <c r="O68" s="219"/>
      <c r="P68" s="219"/>
      <c r="Q68" s="219"/>
      <c r="R68" s="92"/>
    </row>
    <row r="69" spans="1:18" x14ac:dyDescent="0.2">
      <c r="A69" s="264" t="s">
        <v>6</v>
      </c>
      <c r="B69" s="218"/>
      <c r="C69" s="218"/>
      <c r="D69" s="218"/>
      <c r="E69" s="218"/>
      <c r="F69" s="218"/>
      <c r="G69" s="218"/>
      <c r="H69" s="218"/>
      <c r="I69" s="218"/>
      <c r="J69" s="129">
        <v>37151</v>
      </c>
      <c r="K69" s="129">
        <v>1422</v>
      </c>
      <c r="L69" s="129">
        <v>1238</v>
      </c>
      <c r="M69" s="129">
        <v>161</v>
      </c>
      <c r="N69" s="130"/>
      <c r="O69" s="129">
        <v>111.49</v>
      </c>
      <c r="P69" s="130"/>
      <c r="Q69" s="129">
        <v>9.93</v>
      </c>
      <c r="R69" s="92"/>
    </row>
    <row r="70" spans="1:18" x14ac:dyDescent="0.2">
      <c r="A70" s="264" t="s">
        <v>111</v>
      </c>
      <c r="B70" s="218"/>
      <c r="C70" s="218"/>
      <c r="D70" s="218"/>
      <c r="E70" s="218"/>
      <c r="F70" s="218"/>
      <c r="G70" s="218"/>
      <c r="H70" s="218"/>
      <c r="I70" s="218"/>
      <c r="J70" s="129">
        <v>37845</v>
      </c>
      <c r="K70" s="129">
        <v>1484</v>
      </c>
      <c r="L70" s="129">
        <v>1245</v>
      </c>
      <c r="M70" s="129">
        <v>168</v>
      </c>
      <c r="N70" s="130"/>
      <c r="O70" s="129">
        <v>111.49</v>
      </c>
      <c r="P70" s="130"/>
      <c r="Q70" s="129">
        <v>9.93</v>
      </c>
      <c r="R70" s="92"/>
    </row>
    <row r="71" spans="1:18" x14ac:dyDescent="0.2">
      <c r="A71" s="264" t="s">
        <v>27</v>
      </c>
      <c r="B71" s="218"/>
      <c r="C71" s="218"/>
      <c r="D71" s="218"/>
      <c r="E71" s="218"/>
      <c r="F71" s="218"/>
      <c r="G71" s="218"/>
      <c r="H71" s="218"/>
      <c r="I71" s="218"/>
      <c r="J71" s="130"/>
      <c r="K71" s="130"/>
      <c r="L71" s="130"/>
      <c r="M71" s="130"/>
      <c r="N71" s="130"/>
      <c r="O71" s="130"/>
      <c r="P71" s="130"/>
      <c r="Q71" s="130"/>
      <c r="R71" s="92"/>
    </row>
    <row r="72" spans="1:18" x14ac:dyDescent="0.2">
      <c r="A72" s="264" t="s">
        <v>2871</v>
      </c>
      <c r="B72" s="218"/>
      <c r="C72" s="218"/>
      <c r="D72" s="218"/>
      <c r="E72" s="218"/>
      <c r="F72" s="218"/>
      <c r="G72" s="218"/>
      <c r="H72" s="218"/>
      <c r="I72" s="218"/>
      <c r="J72" s="129">
        <v>69</v>
      </c>
      <c r="K72" s="129">
        <v>61</v>
      </c>
      <c r="L72" s="129">
        <v>6</v>
      </c>
      <c r="M72" s="129">
        <v>6</v>
      </c>
      <c r="N72" s="130"/>
      <c r="O72" s="130"/>
      <c r="P72" s="130"/>
      <c r="Q72" s="130"/>
      <c r="R72" s="92"/>
    </row>
    <row r="73" spans="1:18" x14ac:dyDescent="0.2">
      <c r="A73" s="264" t="s">
        <v>2872</v>
      </c>
      <c r="B73" s="218"/>
      <c r="C73" s="218"/>
      <c r="D73" s="218"/>
      <c r="E73" s="218"/>
      <c r="F73" s="218"/>
      <c r="G73" s="218"/>
      <c r="H73" s="218"/>
      <c r="I73" s="218"/>
      <c r="J73" s="129">
        <v>625</v>
      </c>
      <c r="K73" s="130"/>
      <c r="L73" s="130"/>
      <c r="M73" s="130"/>
      <c r="N73" s="130"/>
      <c r="O73" s="130"/>
      <c r="P73" s="130"/>
      <c r="Q73" s="130"/>
      <c r="R73" s="92"/>
    </row>
    <row r="74" spans="1:18" x14ac:dyDescent="0.2">
      <c r="A74" s="264" t="s">
        <v>7</v>
      </c>
      <c r="B74" s="218"/>
      <c r="C74" s="218"/>
      <c r="D74" s="218"/>
      <c r="E74" s="218"/>
      <c r="F74" s="218"/>
      <c r="G74" s="218"/>
      <c r="H74" s="218"/>
      <c r="I74" s="218"/>
      <c r="J74" s="129">
        <v>1784</v>
      </c>
      <c r="K74" s="130"/>
      <c r="L74" s="130"/>
      <c r="M74" s="130"/>
      <c r="N74" s="130"/>
      <c r="O74" s="130"/>
      <c r="P74" s="130"/>
      <c r="Q74" s="130"/>
      <c r="R74" s="92"/>
    </row>
    <row r="75" spans="1:18" x14ac:dyDescent="0.2">
      <c r="A75" s="264" t="s">
        <v>27</v>
      </c>
      <c r="B75" s="218"/>
      <c r="C75" s="218"/>
      <c r="D75" s="218"/>
      <c r="E75" s="218"/>
      <c r="F75" s="218"/>
      <c r="G75" s="218"/>
      <c r="H75" s="218"/>
      <c r="I75" s="218"/>
      <c r="J75" s="130"/>
      <c r="K75" s="130"/>
      <c r="L75" s="130"/>
      <c r="M75" s="130"/>
      <c r="N75" s="130"/>
      <c r="O75" s="130"/>
      <c r="P75" s="130"/>
      <c r="Q75" s="130"/>
      <c r="R75" s="92"/>
    </row>
    <row r="76" spans="1:18" x14ac:dyDescent="0.2">
      <c r="A76" s="264" t="s">
        <v>2873</v>
      </c>
      <c r="B76" s="218"/>
      <c r="C76" s="218"/>
      <c r="D76" s="218"/>
      <c r="E76" s="218"/>
      <c r="F76" s="218"/>
      <c r="G76" s="218"/>
      <c r="H76" s="218"/>
      <c r="I76" s="218"/>
      <c r="J76" s="129">
        <v>173</v>
      </c>
      <c r="K76" s="130"/>
      <c r="L76" s="130"/>
      <c r="M76" s="130"/>
      <c r="N76" s="130"/>
      <c r="O76" s="130"/>
      <c r="P76" s="130"/>
      <c r="Q76" s="130"/>
      <c r="R76" s="92"/>
    </row>
    <row r="77" spans="1:18" x14ac:dyDescent="0.2">
      <c r="A77" s="264" t="s">
        <v>2874</v>
      </c>
      <c r="B77" s="218"/>
      <c r="C77" s="218"/>
      <c r="D77" s="218"/>
      <c r="E77" s="218"/>
      <c r="F77" s="218"/>
      <c r="G77" s="218"/>
      <c r="H77" s="218"/>
      <c r="I77" s="218"/>
      <c r="J77" s="129">
        <v>69</v>
      </c>
      <c r="K77" s="130"/>
      <c r="L77" s="130"/>
      <c r="M77" s="130"/>
      <c r="N77" s="130"/>
      <c r="O77" s="130"/>
      <c r="P77" s="130"/>
      <c r="Q77" s="130"/>
      <c r="R77" s="92"/>
    </row>
    <row r="78" spans="1:18" x14ac:dyDescent="0.2">
      <c r="A78" s="264" t="s">
        <v>2875</v>
      </c>
      <c r="B78" s="218"/>
      <c r="C78" s="218"/>
      <c r="D78" s="218"/>
      <c r="E78" s="218"/>
      <c r="F78" s="218"/>
      <c r="G78" s="218"/>
      <c r="H78" s="218"/>
      <c r="I78" s="218"/>
      <c r="J78" s="129">
        <v>22</v>
      </c>
      <c r="K78" s="130"/>
      <c r="L78" s="130"/>
      <c r="M78" s="130"/>
      <c r="N78" s="130"/>
      <c r="O78" s="130"/>
      <c r="P78" s="130"/>
      <c r="Q78" s="130"/>
      <c r="R78" s="92"/>
    </row>
    <row r="79" spans="1:18" x14ac:dyDescent="0.2">
      <c r="A79" s="264" t="s">
        <v>2876</v>
      </c>
      <c r="B79" s="218"/>
      <c r="C79" s="218"/>
      <c r="D79" s="218"/>
      <c r="E79" s="218"/>
      <c r="F79" s="218"/>
      <c r="G79" s="218"/>
      <c r="H79" s="218"/>
      <c r="I79" s="218"/>
      <c r="J79" s="129">
        <v>993</v>
      </c>
      <c r="K79" s="130"/>
      <c r="L79" s="130"/>
      <c r="M79" s="130"/>
      <c r="N79" s="130"/>
      <c r="O79" s="130"/>
      <c r="P79" s="130"/>
      <c r="Q79" s="130"/>
      <c r="R79" s="92"/>
    </row>
    <row r="80" spans="1:18" x14ac:dyDescent="0.2">
      <c r="A80" s="264" t="s">
        <v>2877</v>
      </c>
      <c r="B80" s="218"/>
      <c r="C80" s="218"/>
      <c r="D80" s="218"/>
      <c r="E80" s="218"/>
      <c r="F80" s="218"/>
      <c r="G80" s="218"/>
      <c r="H80" s="218"/>
      <c r="I80" s="218"/>
      <c r="J80" s="129">
        <v>10</v>
      </c>
      <c r="K80" s="130"/>
      <c r="L80" s="130"/>
      <c r="M80" s="130"/>
      <c r="N80" s="130"/>
      <c r="O80" s="130"/>
      <c r="P80" s="130"/>
      <c r="Q80" s="130"/>
      <c r="R80" s="92"/>
    </row>
    <row r="81" spans="1:18" x14ac:dyDescent="0.2">
      <c r="A81" s="264" t="s">
        <v>2878</v>
      </c>
      <c r="B81" s="218"/>
      <c r="C81" s="218"/>
      <c r="D81" s="218"/>
      <c r="E81" s="218"/>
      <c r="F81" s="218"/>
      <c r="G81" s="218"/>
      <c r="H81" s="218"/>
      <c r="I81" s="218"/>
      <c r="J81" s="129">
        <v>9</v>
      </c>
      <c r="K81" s="130"/>
      <c r="L81" s="130"/>
      <c r="M81" s="130"/>
      <c r="N81" s="130"/>
      <c r="O81" s="130"/>
      <c r="P81" s="130"/>
      <c r="Q81" s="130"/>
      <c r="R81" s="92"/>
    </row>
    <row r="82" spans="1:18" x14ac:dyDescent="0.2">
      <c r="A82" s="264" t="s">
        <v>2879</v>
      </c>
      <c r="B82" s="218"/>
      <c r="C82" s="218"/>
      <c r="D82" s="218"/>
      <c r="E82" s="218"/>
      <c r="F82" s="218"/>
      <c r="G82" s="218"/>
      <c r="H82" s="218"/>
      <c r="I82" s="218"/>
      <c r="J82" s="129">
        <v>508</v>
      </c>
      <c r="K82" s="130"/>
      <c r="L82" s="130"/>
      <c r="M82" s="130"/>
      <c r="N82" s="130"/>
      <c r="O82" s="130"/>
      <c r="P82" s="130"/>
      <c r="Q82" s="130"/>
      <c r="R82" s="92"/>
    </row>
    <row r="83" spans="1:18" x14ac:dyDescent="0.2">
      <c r="A83" s="264" t="s">
        <v>8</v>
      </c>
      <c r="B83" s="218"/>
      <c r="C83" s="218"/>
      <c r="D83" s="218"/>
      <c r="E83" s="218"/>
      <c r="F83" s="218"/>
      <c r="G83" s="218"/>
      <c r="H83" s="218"/>
      <c r="I83" s="218"/>
      <c r="J83" s="129">
        <v>1178</v>
      </c>
      <c r="K83" s="130"/>
      <c r="L83" s="130"/>
      <c r="M83" s="130"/>
      <c r="N83" s="130"/>
      <c r="O83" s="130"/>
      <c r="P83" s="130"/>
      <c r="Q83" s="130"/>
      <c r="R83" s="92"/>
    </row>
    <row r="84" spans="1:18" x14ac:dyDescent="0.2">
      <c r="A84" s="264" t="s">
        <v>27</v>
      </c>
      <c r="B84" s="218"/>
      <c r="C84" s="218"/>
      <c r="D84" s="218"/>
      <c r="E84" s="218"/>
      <c r="F84" s="218"/>
      <c r="G84" s="218"/>
      <c r="H84" s="218"/>
      <c r="I84" s="218"/>
      <c r="J84" s="130"/>
      <c r="K84" s="130"/>
      <c r="L84" s="130"/>
      <c r="M84" s="130"/>
      <c r="N84" s="130"/>
      <c r="O84" s="130"/>
      <c r="P84" s="130"/>
      <c r="Q84" s="130"/>
      <c r="R84" s="92"/>
    </row>
    <row r="85" spans="1:18" x14ac:dyDescent="0.2">
      <c r="A85" s="264" t="s">
        <v>2880</v>
      </c>
      <c r="B85" s="218"/>
      <c r="C85" s="218"/>
      <c r="D85" s="218"/>
      <c r="E85" s="218"/>
      <c r="F85" s="218"/>
      <c r="G85" s="218"/>
      <c r="H85" s="218"/>
      <c r="I85" s="218"/>
      <c r="J85" s="129">
        <v>4</v>
      </c>
      <c r="K85" s="130"/>
      <c r="L85" s="130"/>
      <c r="M85" s="130"/>
      <c r="N85" s="130"/>
      <c r="O85" s="130"/>
      <c r="P85" s="130"/>
      <c r="Q85" s="130"/>
      <c r="R85" s="92"/>
    </row>
    <row r="86" spans="1:18" x14ac:dyDescent="0.2">
      <c r="A86" s="264" t="s">
        <v>2881</v>
      </c>
      <c r="B86" s="218"/>
      <c r="C86" s="218"/>
      <c r="D86" s="218"/>
      <c r="E86" s="218"/>
      <c r="F86" s="218"/>
      <c r="G86" s="218"/>
      <c r="H86" s="218"/>
      <c r="I86" s="218"/>
      <c r="J86" s="129">
        <v>125</v>
      </c>
      <c r="K86" s="130"/>
      <c r="L86" s="130"/>
      <c r="M86" s="130"/>
      <c r="N86" s="130"/>
      <c r="O86" s="130"/>
      <c r="P86" s="130"/>
      <c r="Q86" s="130"/>
      <c r="R86" s="92"/>
    </row>
    <row r="87" spans="1:18" x14ac:dyDescent="0.2">
      <c r="A87" s="264" t="s">
        <v>2882</v>
      </c>
      <c r="B87" s="218"/>
      <c r="C87" s="218"/>
      <c r="D87" s="218"/>
      <c r="E87" s="218"/>
      <c r="F87" s="218"/>
      <c r="G87" s="218"/>
      <c r="H87" s="218"/>
      <c r="I87" s="218"/>
      <c r="J87" s="129">
        <v>709</v>
      </c>
      <c r="K87" s="130"/>
      <c r="L87" s="130"/>
      <c r="M87" s="130"/>
      <c r="N87" s="130"/>
      <c r="O87" s="130"/>
      <c r="P87" s="130"/>
      <c r="Q87" s="130"/>
      <c r="R87" s="92"/>
    </row>
    <row r="88" spans="1:18" x14ac:dyDescent="0.2">
      <c r="A88" s="264" t="s">
        <v>2883</v>
      </c>
      <c r="B88" s="218"/>
      <c r="C88" s="218"/>
      <c r="D88" s="218"/>
      <c r="E88" s="218"/>
      <c r="F88" s="218"/>
      <c r="G88" s="218"/>
      <c r="H88" s="218"/>
      <c r="I88" s="218"/>
      <c r="J88" s="129">
        <v>6</v>
      </c>
      <c r="K88" s="130"/>
      <c r="L88" s="130"/>
      <c r="M88" s="130"/>
      <c r="N88" s="130"/>
      <c r="O88" s="130"/>
      <c r="P88" s="130"/>
      <c r="Q88" s="130"/>
      <c r="R88" s="92"/>
    </row>
    <row r="89" spans="1:18" x14ac:dyDescent="0.2">
      <c r="A89" s="264" t="s">
        <v>2884</v>
      </c>
      <c r="B89" s="218"/>
      <c r="C89" s="218"/>
      <c r="D89" s="218"/>
      <c r="E89" s="218"/>
      <c r="F89" s="218"/>
      <c r="G89" s="218"/>
      <c r="H89" s="218"/>
      <c r="I89" s="218"/>
      <c r="J89" s="129">
        <v>6</v>
      </c>
      <c r="K89" s="130"/>
      <c r="L89" s="130"/>
      <c r="M89" s="130"/>
      <c r="N89" s="130"/>
      <c r="O89" s="130"/>
      <c r="P89" s="130"/>
      <c r="Q89" s="130"/>
      <c r="R89" s="92"/>
    </row>
    <row r="90" spans="1:18" x14ac:dyDescent="0.2">
      <c r="A90" s="264" t="s">
        <v>2885</v>
      </c>
      <c r="B90" s="218"/>
      <c r="C90" s="218"/>
      <c r="D90" s="218"/>
      <c r="E90" s="218"/>
      <c r="F90" s="218"/>
      <c r="G90" s="218"/>
      <c r="H90" s="218"/>
      <c r="I90" s="218"/>
      <c r="J90" s="129">
        <v>328</v>
      </c>
      <c r="K90" s="130"/>
      <c r="L90" s="130"/>
      <c r="M90" s="130"/>
      <c r="N90" s="130"/>
      <c r="O90" s="130"/>
      <c r="P90" s="130"/>
      <c r="Q90" s="130"/>
      <c r="R90" s="92"/>
    </row>
    <row r="91" spans="1:18" x14ac:dyDescent="0.2">
      <c r="A91" s="265" t="s">
        <v>961</v>
      </c>
      <c r="B91" s="218"/>
      <c r="C91" s="218"/>
      <c r="D91" s="218"/>
      <c r="E91" s="218"/>
      <c r="F91" s="218"/>
      <c r="G91" s="218"/>
      <c r="H91" s="218"/>
      <c r="I91" s="218"/>
      <c r="J91" s="132">
        <v>40807</v>
      </c>
      <c r="K91" s="130"/>
      <c r="L91" s="130"/>
      <c r="M91" s="130"/>
      <c r="N91" s="130"/>
      <c r="O91" s="132">
        <v>111.49</v>
      </c>
      <c r="P91" s="130"/>
      <c r="Q91" s="132">
        <v>9.93</v>
      </c>
      <c r="R91" s="92"/>
    </row>
    <row r="92" spans="1:18" x14ac:dyDescent="0.2">
      <c r="A92" s="264" t="s">
        <v>38</v>
      </c>
      <c r="B92" s="218"/>
      <c r="C92" s="218"/>
      <c r="D92" s="218"/>
      <c r="E92" s="218"/>
      <c r="F92" s="218"/>
      <c r="G92" s="218"/>
      <c r="H92" s="218"/>
      <c r="I92" s="218"/>
      <c r="J92" s="129">
        <v>33954</v>
      </c>
      <c r="K92" s="130"/>
      <c r="L92" s="130"/>
      <c r="M92" s="130"/>
      <c r="N92" s="130"/>
      <c r="O92" s="129">
        <v>34</v>
      </c>
      <c r="P92" s="130"/>
      <c r="Q92" s="129">
        <v>4.32</v>
      </c>
      <c r="R92" s="92"/>
    </row>
    <row r="93" spans="1:18" x14ac:dyDescent="0.2">
      <c r="A93" s="264" t="s">
        <v>26</v>
      </c>
      <c r="B93" s="218"/>
      <c r="C93" s="218"/>
      <c r="D93" s="218"/>
      <c r="E93" s="218"/>
      <c r="F93" s="218"/>
      <c r="G93" s="218"/>
      <c r="H93" s="218"/>
      <c r="I93" s="218"/>
      <c r="J93" s="129">
        <v>6853</v>
      </c>
      <c r="K93" s="130"/>
      <c r="L93" s="130"/>
      <c r="M93" s="130"/>
      <c r="N93" s="130"/>
      <c r="O93" s="129">
        <v>77.489999999999995</v>
      </c>
      <c r="P93" s="130"/>
      <c r="Q93" s="129">
        <v>5.61</v>
      </c>
      <c r="R93" s="92"/>
    </row>
    <row r="94" spans="1:18" x14ac:dyDescent="0.2">
      <c r="A94" s="264" t="s">
        <v>9</v>
      </c>
      <c r="B94" s="218"/>
      <c r="C94" s="218"/>
      <c r="D94" s="218"/>
      <c r="E94" s="218"/>
      <c r="F94" s="218"/>
      <c r="G94" s="218"/>
      <c r="H94" s="218"/>
      <c r="I94" s="218"/>
      <c r="J94" s="129">
        <v>40807</v>
      </c>
      <c r="K94" s="130"/>
      <c r="L94" s="130"/>
      <c r="M94" s="130"/>
      <c r="N94" s="130"/>
      <c r="O94" s="129">
        <v>111.49</v>
      </c>
      <c r="P94" s="130"/>
      <c r="Q94" s="129">
        <v>9.93</v>
      </c>
      <c r="R94" s="92"/>
    </row>
    <row r="95" spans="1:18" x14ac:dyDescent="0.2">
      <c r="A95" s="264" t="s">
        <v>10</v>
      </c>
      <c r="B95" s="218"/>
      <c r="C95" s="218"/>
      <c r="D95" s="218"/>
      <c r="E95" s="218"/>
      <c r="F95" s="218"/>
      <c r="G95" s="218"/>
      <c r="H95" s="218"/>
      <c r="I95" s="218"/>
      <c r="J95" s="130"/>
      <c r="K95" s="130"/>
      <c r="L95" s="130"/>
      <c r="M95" s="130"/>
      <c r="N95" s="130"/>
      <c r="O95" s="130"/>
      <c r="P95" s="130"/>
      <c r="Q95" s="130"/>
      <c r="R95" s="92"/>
    </row>
    <row r="96" spans="1:18" x14ac:dyDescent="0.2">
      <c r="A96" s="264" t="s">
        <v>11</v>
      </c>
      <c r="B96" s="218"/>
      <c r="C96" s="218"/>
      <c r="D96" s="218"/>
      <c r="E96" s="218"/>
      <c r="F96" s="218"/>
      <c r="G96" s="218"/>
      <c r="H96" s="218"/>
      <c r="I96" s="218"/>
      <c r="J96" s="129">
        <v>35116</v>
      </c>
      <c r="K96" s="130"/>
      <c r="L96" s="130"/>
      <c r="M96" s="130"/>
      <c r="N96" s="130"/>
      <c r="O96" s="130"/>
      <c r="P96" s="130"/>
      <c r="Q96" s="130"/>
      <c r="R96" s="92"/>
    </row>
    <row r="97" spans="1:18" x14ac:dyDescent="0.2">
      <c r="A97" s="264" t="s">
        <v>12</v>
      </c>
      <c r="B97" s="218"/>
      <c r="C97" s="218"/>
      <c r="D97" s="218"/>
      <c r="E97" s="218"/>
      <c r="F97" s="218"/>
      <c r="G97" s="218"/>
      <c r="H97" s="218"/>
      <c r="I97" s="218"/>
      <c r="J97" s="129">
        <f>1245-M70</f>
        <v>1077</v>
      </c>
      <c r="K97" s="130"/>
      <c r="L97" s="130"/>
      <c r="M97" s="130"/>
      <c r="N97" s="130"/>
      <c r="O97" s="130"/>
      <c r="P97" s="130"/>
      <c r="Q97" s="130"/>
      <c r="R97" s="92"/>
    </row>
    <row r="98" spans="1:18" x14ac:dyDescent="0.2">
      <c r="A98" s="264" t="s">
        <v>13</v>
      </c>
      <c r="B98" s="218"/>
      <c r="C98" s="218"/>
      <c r="D98" s="218"/>
      <c r="E98" s="218"/>
      <c r="F98" s="218"/>
      <c r="G98" s="218"/>
      <c r="H98" s="218"/>
      <c r="I98" s="218"/>
      <c r="J98" s="129">
        <v>1652</v>
      </c>
      <c r="K98" s="130"/>
      <c r="L98" s="130"/>
      <c r="M98" s="130"/>
      <c r="N98" s="130"/>
      <c r="O98" s="130"/>
      <c r="P98" s="130"/>
      <c r="Q98" s="130"/>
      <c r="R98" s="92"/>
    </row>
    <row r="99" spans="1:18" x14ac:dyDescent="0.2">
      <c r="A99" s="264" t="s">
        <v>14</v>
      </c>
      <c r="B99" s="218"/>
      <c r="C99" s="218"/>
      <c r="D99" s="218"/>
      <c r="E99" s="218"/>
      <c r="F99" s="218"/>
      <c r="G99" s="218"/>
      <c r="H99" s="218"/>
      <c r="I99" s="218"/>
      <c r="J99" s="129">
        <v>1784</v>
      </c>
      <c r="K99" s="130"/>
      <c r="L99" s="130"/>
      <c r="M99" s="130"/>
      <c r="N99" s="130"/>
      <c r="O99" s="130"/>
      <c r="P99" s="130"/>
      <c r="Q99" s="130"/>
      <c r="R99" s="92"/>
    </row>
    <row r="100" spans="1:18" x14ac:dyDescent="0.2">
      <c r="A100" s="264" t="s">
        <v>15</v>
      </c>
      <c r="B100" s="218"/>
      <c r="C100" s="218"/>
      <c r="D100" s="218"/>
      <c r="E100" s="218"/>
      <c r="F100" s="218"/>
      <c r="G100" s="218"/>
      <c r="H100" s="218"/>
      <c r="I100" s="218"/>
      <c r="J100" s="129">
        <v>1178</v>
      </c>
      <c r="K100" s="130"/>
      <c r="L100" s="130"/>
      <c r="M100" s="130"/>
      <c r="N100" s="130"/>
      <c r="O100" s="130"/>
      <c r="P100" s="130"/>
      <c r="Q100" s="130"/>
      <c r="R100" s="92"/>
    </row>
    <row r="101" spans="1:18" x14ac:dyDescent="0.2">
      <c r="A101" s="265" t="s">
        <v>16</v>
      </c>
      <c r="B101" s="218"/>
      <c r="C101" s="218"/>
      <c r="D101" s="218"/>
      <c r="E101" s="218"/>
      <c r="F101" s="218"/>
      <c r="G101" s="218"/>
      <c r="H101" s="218"/>
      <c r="I101" s="218"/>
      <c r="J101" s="132">
        <v>40807</v>
      </c>
      <c r="K101" s="130"/>
      <c r="L101" s="130"/>
      <c r="M101" s="130"/>
      <c r="N101" s="130"/>
      <c r="O101" s="132">
        <v>111.49</v>
      </c>
      <c r="P101" s="130"/>
      <c r="Q101" s="132">
        <v>9.93</v>
      </c>
      <c r="R101" s="92"/>
    </row>
    <row r="102" spans="1:18" x14ac:dyDescent="0.2">
      <c r="A102" s="115"/>
      <c r="B102" s="116"/>
      <c r="C102" s="117"/>
      <c r="D102" s="118"/>
      <c r="E102" s="119"/>
      <c r="F102" s="140"/>
      <c r="G102" s="140"/>
      <c r="H102" s="140"/>
      <c r="I102" s="140"/>
      <c r="J102" s="140"/>
      <c r="K102" s="140"/>
      <c r="L102" s="140"/>
      <c r="M102" s="140"/>
      <c r="N102" s="140"/>
      <c r="O102" s="140"/>
      <c r="P102" s="140"/>
      <c r="Q102" s="140"/>
      <c r="R102" s="92"/>
    </row>
    <row r="103" spans="1:18" x14ac:dyDescent="0.2">
      <c r="A103" s="115"/>
      <c r="B103" s="116"/>
      <c r="C103" s="117"/>
      <c r="D103" s="118"/>
      <c r="E103" s="119"/>
      <c r="F103" s="140"/>
      <c r="G103" s="140"/>
      <c r="H103" s="140"/>
      <c r="I103" s="140"/>
      <c r="J103" s="140"/>
      <c r="K103" s="140"/>
      <c r="L103" s="140"/>
      <c r="M103" s="140"/>
      <c r="N103" s="140"/>
      <c r="O103" s="140"/>
      <c r="P103" s="140"/>
      <c r="Q103" s="140"/>
      <c r="R103" s="92"/>
    </row>
    <row r="104" spans="1:18" x14ac:dyDescent="0.2">
      <c r="A104" s="115"/>
      <c r="B104" s="199" t="s">
        <v>2153</v>
      </c>
      <c r="F104" s="41"/>
      <c r="G104" s="41"/>
      <c r="H104" s="41"/>
      <c r="I104" s="41"/>
      <c r="J104" s="41"/>
      <c r="K104" s="41"/>
      <c r="L104" s="41"/>
      <c r="M104" s="140"/>
      <c r="N104" s="140"/>
      <c r="O104" s="140"/>
      <c r="P104" s="140"/>
      <c r="Q104" s="140"/>
      <c r="R104" s="92"/>
    </row>
    <row r="105" spans="1:18" x14ac:dyDescent="0.2">
      <c r="A105" s="115"/>
      <c r="B105" s="116"/>
      <c r="C105" s="117"/>
      <c r="D105" s="118"/>
      <c r="E105" s="195"/>
      <c r="F105" s="140"/>
      <c r="G105" s="140"/>
      <c r="H105" s="140"/>
      <c r="I105" s="140"/>
      <c r="J105" s="140"/>
      <c r="K105" s="140"/>
      <c r="L105" s="140"/>
      <c r="M105" s="140"/>
      <c r="N105" s="140"/>
      <c r="O105" s="140"/>
      <c r="P105" s="140"/>
      <c r="Q105" s="140"/>
      <c r="R105" s="92"/>
    </row>
    <row r="106" spans="1:18" x14ac:dyDescent="0.2">
      <c r="A106" s="115"/>
      <c r="B106" s="291" t="s">
        <v>2154</v>
      </c>
      <c r="C106" s="291"/>
      <c r="D106" s="291"/>
      <c r="E106" s="291"/>
      <c r="F106" s="291"/>
      <c r="G106" s="291"/>
      <c r="H106" s="291"/>
      <c r="I106" s="291"/>
      <c r="J106" s="291"/>
      <c r="K106" s="291"/>
      <c r="L106" s="291"/>
      <c r="M106" s="291"/>
      <c r="N106" s="291"/>
      <c r="O106" s="291"/>
      <c r="P106" s="291"/>
      <c r="Q106" s="291"/>
      <c r="R106" s="92"/>
    </row>
    <row r="107" spans="1:18" x14ac:dyDescent="0.2">
      <c r="A107" s="115"/>
      <c r="B107" s="116"/>
      <c r="C107" s="117"/>
      <c r="D107" s="118"/>
      <c r="E107" s="195"/>
      <c r="F107" s="140"/>
      <c r="G107" s="140"/>
      <c r="H107" s="140"/>
      <c r="I107" s="140"/>
      <c r="J107" s="140"/>
      <c r="K107" s="140"/>
      <c r="L107" s="140"/>
      <c r="M107" s="140"/>
      <c r="N107" s="140"/>
      <c r="O107" s="140"/>
      <c r="P107" s="140"/>
      <c r="Q107" s="140"/>
      <c r="R107" s="92"/>
    </row>
    <row r="108" spans="1:18" x14ac:dyDescent="0.2">
      <c r="A108" s="115"/>
      <c r="B108" s="47" t="s">
        <v>2156</v>
      </c>
      <c r="C108" s="47"/>
      <c r="D108" s="47"/>
      <c r="E108" s="41"/>
      <c r="F108" s="46" t="s">
        <v>2157</v>
      </c>
      <c r="G108" s="46"/>
      <c r="H108" s="46"/>
      <c r="I108" s="46"/>
      <c r="J108" s="46"/>
      <c r="K108" s="46"/>
      <c r="L108" s="46"/>
      <c r="M108" s="46"/>
      <c r="N108" s="46"/>
      <c r="O108" s="46"/>
      <c r="P108" s="46"/>
      <c r="R108" s="85"/>
    </row>
    <row r="109" spans="1:18" x14ac:dyDescent="0.2">
      <c r="A109" s="115"/>
      <c r="B109" s="3"/>
      <c r="C109" s="84"/>
      <c r="D109" s="4"/>
      <c r="E109" s="41"/>
      <c r="F109" s="292" t="s">
        <v>2362</v>
      </c>
      <c r="G109" s="292"/>
      <c r="H109" s="159"/>
      <c r="I109" s="47"/>
      <c r="J109" s="47"/>
      <c r="K109" s="47"/>
      <c r="L109" s="47"/>
      <c r="M109" s="47"/>
      <c r="N109" s="166"/>
      <c r="O109" s="166"/>
      <c r="P109" s="166"/>
      <c r="R109" s="85"/>
    </row>
    <row r="110" spans="1:18" x14ac:dyDescent="0.2">
      <c r="A110" s="115"/>
      <c r="B110" s="3"/>
      <c r="C110" s="84"/>
      <c r="D110" s="4"/>
      <c r="E110" s="41"/>
      <c r="F110" s="293" t="s">
        <v>2159</v>
      </c>
      <c r="G110" s="293"/>
      <c r="H110" s="293"/>
      <c r="I110" s="293"/>
      <c r="J110" s="293"/>
      <c r="K110" s="293"/>
      <c r="L110" s="293"/>
      <c r="M110" s="293"/>
      <c r="N110" s="293"/>
      <c r="O110" s="293"/>
      <c r="P110" s="293"/>
      <c r="Q110" s="293"/>
      <c r="R110" s="293"/>
    </row>
    <row r="111" spans="1:18" x14ac:dyDescent="0.2">
      <c r="A111" s="115"/>
      <c r="B111" s="116"/>
      <c r="C111" s="117"/>
      <c r="D111" s="118"/>
      <c r="E111" s="119"/>
      <c r="F111" s="140"/>
      <c r="G111" s="140"/>
      <c r="H111" s="140"/>
      <c r="I111" s="140"/>
      <c r="J111" s="140"/>
      <c r="K111" s="140"/>
      <c r="L111" s="140"/>
      <c r="M111" s="140"/>
      <c r="N111" s="140"/>
      <c r="O111" s="140"/>
      <c r="P111" s="140"/>
      <c r="Q111" s="140"/>
      <c r="R111" s="92"/>
    </row>
    <row r="112" spans="1:18" x14ac:dyDescent="0.2">
      <c r="A112" s="115"/>
      <c r="B112" s="116"/>
      <c r="C112" s="117"/>
      <c r="D112" s="118"/>
      <c r="E112" s="119"/>
      <c r="F112" s="140"/>
      <c r="G112" s="140"/>
      <c r="H112" s="140"/>
      <c r="I112" s="140"/>
      <c r="J112" s="140"/>
      <c r="K112" s="140"/>
      <c r="L112" s="140"/>
      <c r="M112" s="140"/>
      <c r="N112" s="140"/>
      <c r="O112" s="140"/>
      <c r="P112" s="140"/>
      <c r="Q112" s="140"/>
      <c r="R112" s="92"/>
    </row>
    <row r="113" spans="1:18" x14ac:dyDescent="0.2">
      <c r="A113" s="115"/>
      <c r="B113" s="116"/>
      <c r="C113" s="117"/>
      <c r="D113" s="118"/>
      <c r="E113" s="119"/>
      <c r="F113" s="140"/>
      <c r="G113" s="140"/>
      <c r="H113" s="140"/>
      <c r="I113" s="140"/>
      <c r="J113" s="140"/>
      <c r="K113" s="140"/>
      <c r="L113" s="140"/>
      <c r="M113" s="140"/>
      <c r="N113" s="140"/>
      <c r="O113" s="140"/>
      <c r="P113" s="140"/>
      <c r="Q113" s="140"/>
      <c r="R113" s="92"/>
    </row>
    <row r="114" spans="1:18" x14ac:dyDescent="0.2">
      <c r="A114" s="115"/>
      <c r="B114" s="116"/>
      <c r="C114" s="117"/>
      <c r="D114" s="118"/>
      <c r="E114" s="119"/>
      <c r="F114" s="140"/>
      <c r="G114" s="140"/>
      <c r="H114" s="140"/>
      <c r="I114" s="140"/>
      <c r="J114" s="140"/>
      <c r="K114" s="140"/>
      <c r="L114" s="140"/>
      <c r="M114" s="140"/>
      <c r="N114" s="140"/>
      <c r="O114" s="140"/>
      <c r="P114" s="140"/>
      <c r="Q114" s="140"/>
      <c r="R114" s="92"/>
    </row>
    <row r="115" spans="1:18" x14ac:dyDescent="0.2">
      <c r="A115" s="115"/>
      <c r="B115" s="116"/>
      <c r="C115" s="117"/>
      <c r="D115" s="118"/>
      <c r="E115" s="119"/>
      <c r="F115" s="140"/>
      <c r="G115" s="140"/>
      <c r="H115" s="140"/>
      <c r="I115" s="140"/>
      <c r="J115" s="140"/>
      <c r="K115" s="140"/>
      <c r="L115" s="140"/>
      <c r="M115" s="140"/>
      <c r="N115" s="140"/>
      <c r="O115" s="140"/>
      <c r="P115" s="140"/>
      <c r="Q115" s="140"/>
      <c r="R115" s="92"/>
    </row>
    <row r="116" spans="1:18" x14ac:dyDescent="0.2">
      <c r="A116" s="115"/>
      <c r="B116" s="116"/>
      <c r="C116" s="117"/>
      <c r="D116" s="118"/>
      <c r="E116" s="119"/>
      <c r="F116" s="140"/>
      <c r="G116" s="140"/>
      <c r="H116" s="140"/>
      <c r="I116" s="140"/>
      <c r="J116" s="140"/>
      <c r="K116" s="140"/>
      <c r="L116" s="140"/>
      <c r="M116" s="140"/>
      <c r="N116" s="140"/>
      <c r="O116" s="140"/>
      <c r="P116" s="140"/>
      <c r="Q116" s="140"/>
      <c r="R116" s="92"/>
    </row>
    <row r="117" spans="1:18" x14ac:dyDescent="0.2">
      <c r="A117" s="115"/>
      <c r="B117" s="116"/>
      <c r="C117" s="117"/>
      <c r="D117" s="118"/>
      <c r="E117" s="119"/>
      <c r="F117" s="140"/>
      <c r="G117" s="140"/>
      <c r="H117" s="140"/>
      <c r="I117" s="140"/>
      <c r="J117" s="140"/>
      <c r="K117" s="140"/>
      <c r="L117" s="140"/>
      <c r="M117" s="140"/>
      <c r="N117" s="140"/>
      <c r="O117" s="140"/>
      <c r="P117" s="140"/>
      <c r="Q117" s="140"/>
      <c r="R117" s="92"/>
    </row>
  </sheetData>
  <mergeCells count="74">
    <mergeCell ref="F109:G109"/>
    <mergeCell ref="F110:R110"/>
    <mergeCell ref="A97:I97"/>
    <mergeCell ref="A98:I98"/>
    <mergeCell ref="A99:I99"/>
    <mergeCell ref="A100:I100"/>
    <mergeCell ref="A101:I101"/>
    <mergeCell ref="B106:Q106"/>
    <mergeCell ref="A96:I96"/>
    <mergeCell ref="A85:I85"/>
    <mergeCell ref="A86:I86"/>
    <mergeCell ref="A87:I87"/>
    <mergeCell ref="A88:I88"/>
    <mergeCell ref="A89:I89"/>
    <mergeCell ref="A90:I90"/>
    <mergeCell ref="A91:I91"/>
    <mergeCell ref="A92:I92"/>
    <mergeCell ref="A93:I93"/>
    <mergeCell ref="A94:I94"/>
    <mergeCell ref="A95:I95"/>
    <mergeCell ref="A84:I84"/>
    <mergeCell ref="A73:I73"/>
    <mergeCell ref="A74:I74"/>
    <mergeCell ref="A75:I75"/>
    <mergeCell ref="A76:I76"/>
    <mergeCell ref="A77:I77"/>
    <mergeCell ref="A78:I78"/>
    <mergeCell ref="A79:I79"/>
    <mergeCell ref="A80:I80"/>
    <mergeCell ref="A81:I81"/>
    <mergeCell ref="A82:I82"/>
    <mergeCell ref="A83:I83"/>
    <mergeCell ref="A72:I72"/>
    <mergeCell ref="A39:Q39"/>
    <mergeCell ref="A54:Q54"/>
    <mergeCell ref="A63:I63"/>
    <mergeCell ref="A64:I64"/>
    <mergeCell ref="A65:I65"/>
    <mergeCell ref="A66:I66"/>
    <mergeCell ref="A67:I67"/>
    <mergeCell ref="A68:Q68"/>
    <mergeCell ref="A69:I69"/>
    <mergeCell ref="A70:I70"/>
    <mergeCell ref="A71:I71"/>
    <mergeCell ref="A38:I38"/>
    <mergeCell ref="N22:N24"/>
    <mergeCell ref="O22:O24"/>
    <mergeCell ref="P22:P24"/>
    <mergeCell ref="Q22:Q24"/>
    <mergeCell ref="F23:F24"/>
    <mergeCell ref="G23:I23"/>
    <mergeCell ref="J23:J24"/>
    <mergeCell ref="K23:M23"/>
    <mergeCell ref="A26:Q26"/>
    <mergeCell ref="A34:I34"/>
    <mergeCell ref="A35:I35"/>
    <mergeCell ref="A36:I36"/>
    <mergeCell ref="A37:I37"/>
    <mergeCell ref="J17:K17"/>
    <mergeCell ref="J18:K18"/>
    <mergeCell ref="D20:K20"/>
    <mergeCell ref="A22:A24"/>
    <mergeCell ref="B22:B24"/>
    <mergeCell ref="C22:C24"/>
    <mergeCell ref="D22:D24"/>
    <mergeCell ref="E22:E24"/>
    <mergeCell ref="F22:I22"/>
    <mergeCell ref="J22:M22"/>
    <mergeCell ref="J16:K16"/>
    <mergeCell ref="E1:I1"/>
    <mergeCell ref="D11:K11"/>
    <mergeCell ref="D12:K12"/>
    <mergeCell ref="J14:K14"/>
    <mergeCell ref="J15:K15"/>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50"/>
  <sheetViews>
    <sheetView workbookViewId="0">
      <selection activeCell="D11" sqref="D11"/>
    </sheetView>
  </sheetViews>
  <sheetFormatPr defaultRowHeight="12.75" x14ac:dyDescent="0.2"/>
  <cols>
    <col min="3" max="3" width="52.28515625" customWidth="1"/>
  </cols>
  <sheetData>
    <row r="1" spans="1:18" x14ac:dyDescent="0.2">
      <c r="A1" s="86" t="s">
        <v>306</v>
      </c>
      <c r="B1" s="87"/>
      <c r="C1" s="88"/>
      <c r="D1" s="89"/>
      <c r="E1" s="276" t="s">
        <v>307</v>
      </c>
      <c r="F1" s="276"/>
      <c r="G1" s="276"/>
      <c r="H1" s="276"/>
      <c r="I1" s="276"/>
      <c r="J1" s="200"/>
      <c r="K1" s="90"/>
      <c r="L1" s="90"/>
      <c r="M1" s="86" t="s">
        <v>308</v>
      </c>
      <c r="N1" s="90"/>
      <c r="O1" s="91"/>
      <c r="P1" s="91"/>
      <c r="Q1" s="92"/>
      <c r="R1" s="92"/>
    </row>
    <row r="2" spans="1:18" x14ac:dyDescent="0.2">
      <c r="A2" s="93"/>
      <c r="B2" s="87"/>
      <c r="C2" s="88"/>
      <c r="D2" s="89"/>
      <c r="E2" s="89"/>
      <c r="F2" s="90"/>
      <c r="G2" s="94" t="s">
        <v>2</v>
      </c>
      <c r="H2" s="90"/>
      <c r="I2" s="90"/>
      <c r="J2" s="90"/>
      <c r="K2" s="90"/>
      <c r="L2" s="90"/>
      <c r="M2" s="93" t="s">
        <v>309</v>
      </c>
      <c r="N2" s="90"/>
      <c r="O2" s="91"/>
      <c r="P2" s="91"/>
      <c r="Q2" s="92"/>
      <c r="R2" s="92"/>
    </row>
    <row r="3" spans="1:18" x14ac:dyDescent="0.2">
      <c r="A3" s="93" t="s">
        <v>310</v>
      </c>
      <c r="B3" s="87"/>
      <c r="C3" s="88"/>
      <c r="D3" s="89"/>
      <c r="E3" s="89"/>
      <c r="F3" s="90"/>
      <c r="G3" s="90"/>
      <c r="H3" s="90"/>
      <c r="I3" s="90"/>
      <c r="J3" s="90"/>
      <c r="K3" s="90"/>
      <c r="L3" s="90"/>
      <c r="M3" s="93"/>
      <c r="N3" s="90" t="s">
        <v>311</v>
      </c>
      <c r="O3" s="91"/>
      <c r="P3" s="91"/>
      <c r="Q3" s="92"/>
      <c r="R3" s="92"/>
    </row>
    <row r="4" spans="1:18" x14ac:dyDescent="0.2">
      <c r="A4" s="93" t="s">
        <v>312</v>
      </c>
      <c r="B4" s="87"/>
      <c r="C4" s="88"/>
      <c r="D4" s="89"/>
      <c r="E4" s="89"/>
      <c r="F4" s="90"/>
      <c r="G4" s="90"/>
      <c r="H4" s="90"/>
      <c r="I4" s="90"/>
      <c r="J4" s="90"/>
      <c r="K4" s="90"/>
      <c r="L4" s="90"/>
      <c r="M4" s="95" t="s">
        <v>313</v>
      </c>
      <c r="N4" s="90"/>
      <c r="O4" s="91"/>
      <c r="P4" s="91"/>
      <c r="Q4" s="92"/>
      <c r="R4" s="92"/>
    </row>
    <row r="5" spans="1:18" x14ac:dyDescent="0.2">
      <c r="A5" s="97"/>
      <c r="B5" s="87"/>
      <c r="C5" s="89"/>
      <c r="D5" s="95"/>
      <c r="E5" s="90"/>
      <c r="F5" s="90"/>
      <c r="G5" s="98"/>
      <c r="H5" s="98"/>
      <c r="I5" s="98"/>
      <c r="J5" s="90"/>
      <c r="K5" s="90"/>
      <c r="L5" s="90"/>
      <c r="M5" s="93" t="s">
        <v>314</v>
      </c>
      <c r="N5" s="90"/>
      <c r="O5" s="91"/>
      <c r="P5" s="91"/>
      <c r="Q5" s="92"/>
      <c r="R5" s="92"/>
    </row>
    <row r="6" spans="1:18" x14ac:dyDescent="0.2">
      <c r="A6" s="99"/>
      <c r="B6" s="100"/>
      <c r="C6" s="101"/>
      <c r="D6" s="92"/>
      <c r="E6" s="91"/>
      <c r="F6" s="91"/>
      <c r="G6" s="91"/>
      <c r="H6" s="91"/>
      <c r="I6" s="91"/>
      <c r="J6" s="91"/>
      <c r="K6" s="91"/>
      <c r="L6" s="91"/>
      <c r="M6" s="91"/>
      <c r="N6" s="91"/>
      <c r="O6" s="91"/>
      <c r="P6" s="91"/>
      <c r="Q6" s="92"/>
      <c r="R6" s="92"/>
    </row>
    <row r="7" spans="1:18" x14ac:dyDescent="0.2">
      <c r="A7" s="99"/>
      <c r="B7" s="100"/>
      <c r="C7" s="101"/>
      <c r="D7" s="92"/>
      <c r="E7" s="91"/>
      <c r="F7" s="91"/>
      <c r="G7" s="102" t="s">
        <v>2886</v>
      </c>
      <c r="H7" s="102"/>
      <c r="I7" s="102"/>
      <c r="J7" s="91"/>
      <c r="K7" s="91"/>
      <c r="L7" s="91"/>
      <c r="M7" s="91"/>
      <c r="N7" s="91"/>
      <c r="O7" s="91"/>
      <c r="P7" s="91"/>
      <c r="Q7" s="92"/>
      <c r="R7" s="92"/>
    </row>
    <row r="8" spans="1:18" x14ac:dyDescent="0.2">
      <c r="A8" s="99"/>
      <c r="B8" s="100"/>
      <c r="C8" s="101"/>
      <c r="D8" s="92"/>
      <c r="E8" s="91"/>
      <c r="F8" s="91"/>
      <c r="G8" s="99" t="s">
        <v>37</v>
      </c>
      <c r="H8" s="99"/>
      <c r="I8" s="99"/>
      <c r="J8" s="91"/>
      <c r="K8" s="91"/>
      <c r="L8" s="91"/>
      <c r="M8" s="91"/>
      <c r="N8" s="91"/>
      <c r="O8" s="91"/>
      <c r="P8" s="91"/>
      <c r="Q8" s="92"/>
      <c r="R8" s="92"/>
    </row>
    <row r="9" spans="1:18" x14ac:dyDescent="0.2">
      <c r="A9" s="99"/>
      <c r="B9" s="100"/>
      <c r="C9" s="101"/>
      <c r="D9" s="92"/>
      <c r="E9" s="91"/>
      <c r="F9" s="91"/>
      <c r="G9" s="91"/>
      <c r="H9" s="91"/>
      <c r="I9" s="91"/>
      <c r="J9" s="91"/>
      <c r="K9" s="91"/>
      <c r="L9" s="91"/>
      <c r="M9" s="91"/>
      <c r="N9" s="91"/>
      <c r="O9" s="91"/>
      <c r="P9" s="91"/>
      <c r="Q9" s="92"/>
      <c r="R9" s="92"/>
    </row>
    <row r="10" spans="1:18" x14ac:dyDescent="0.2">
      <c r="A10" s="99"/>
      <c r="B10" s="100"/>
      <c r="C10" s="103" t="s">
        <v>3</v>
      </c>
      <c r="D10" s="104" t="s">
        <v>316</v>
      </c>
      <c r="E10" s="105"/>
      <c r="F10" s="105"/>
      <c r="G10" s="106"/>
      <c r="H10" s="105"/>
      <c r="I10" s="105"/>
      <c r="J10" s="105"/>
      <c r="K10" s="105"/>
      <c r="L10" s="105"/>
      <c r="M10" s="105"/>
      <c r="N10" s="91"/>
      <c r="O10" s="91"/>
      <c r="P10" s="91"/>
      <c r="Q10" s="92"/>
      <c r="R10" s="92"/>
    </row>
    <row r="11" spans="1:18" x14ac:dyDescent="0.2">
      <c r="A11" s="99"/>
      <c r="B11" s="100"/>
      <c r="C11" s="103"/>
      <c r="D11" s="104" t="s">
        <v>2887</v>
      </c>
      <c r="E11" s="105"/>
      <c r="F11" s="105"/>
      <c r="G11" s="106"/>
      <c r="H11" s="105"/>
      <c r="I11" s="105"/>
      <c r="J11" s="105"/>
      <c r="K11" s="105"/>
      <c r="L11" s="105"/>
      <c r="M11" s="105"/>
      <c r="N11" s="91"/>
      <c r="O11" s="91"/>
      <c r="P11" s="91"/>
      <c r="Q11" s="92"/>
      <c r="R11" s="92"/>
    </row>
    <row r="12" spans="1:18" x14ac:dyDescent="0.2">
      <c r="A12" s="99"/>
      <c r="B12" s="100"/>
      <c r="C12" s="101"/>
      <c r="D12" s="96"/>
      <c r="E12" s="107"/>
      <c r="F12" s="107"/>
      <c r="G12" s="108" t="s">
        <v>31</v>
      </c>
      <c r="H12" s="108"/>
      <c r="I12" s="108"/>
      <c r="J12" s="107"/>
      <c r="K12" s="107"/>
      <c r="L12" s="91"/>
      <c r="M12" s="91"/>
      <c r="N12" s="91"/>
      <c r="O12" s="91"/>
      <c r="P12" s="91"/>
      <c r="Q12" s="92"/>
      <c r="R12" s="92"/>
    </row>
    <row r="13" spans="1:18" x14ac:dyDescent="0.2">
      <c r="A13" s="109"/>
      <c r="B13" s="110"/>
      <c r="C13" s="101"/>
      <c r="D13" s="92"/>
      <c r="E13" s="91"/>
      <c r="F13" s="91"/>
      <c r="G13" s="91"/>
      <c r="H13" s="91"/>
      <c r="I13" s="91"/>
      <c r="J13" s="91"/>
      <c r="K13" s="91"/>
      <c r="L13" s="91"/>
      <c r="M13" s="91"/>
      <c r="N13" s="91"/>
      <c r="O13" s="91"/>
      <c r="P13" s="91"/>
      <c r="Q13" s="92"/>
      <c r="R13" s="92"/>
    </row>
    <row r="14" spans="1:18" x14ac:dyDescent="0.2">
      <c r="A14" s="99"/>
      <c r="B14" s="100"/>
      <c r="C14" s="101"/>
      <c r="D14" s="112" t="s">
        <v>2888</v>
      </c>
      <c r="E14" s="91"/>
      <c r="F14" s="91"/>
      <c r="G14" s="91"/>
      <c r="H14" s="112"/>
      <c r="I14" s="112"/>
      <c r="J14" s="112"/>
      <c r="K14" s="91"/>
      <c r="L14" s="91"/>
      <c r="M14" s="91"/>
      <c r="N14" s="91"/>
      <c r="O14" s="91"/>
      <c r="P14" s="91"/>
      <c r="Q14" s="91"/>
      <c r="R14" s="92"/>
    </row>
    <row r="15" spans="1:18" x14ac:dyDescent="0.2">
      <c r="A15" s="99"/>
      <c r="B15" s="100"/>
      <c r="C15" s="101"/>
      <c r="D15" s="112" t="s">
        <v>19</v>
      </c>
      <c r="E15" s="91"/>
      <c r="F15" s="91"/>
      <c r="G15" s="91"/>
      <c r="H15" s="112"/>
      <c r="I15" s="112"/>
      <c r="J15" s="279" t="s">
        <v>2889</v>
      </c>
      <c r="K15" s="220"/>
      <c r="L15" s="114" t="s">
        <v>30</v>
      </c>
      <c r="M15" s="91"/>
      <c r="N15" s="91"/>
      <c r="O15" s="91"/>
      <c r="P15" s="91"/>
      <c r="Q15" s="92"/>
      <c r="R15" s="92"/>
    </row>
    <row r="16" spans="1:18" x14ac:dyDescent="0.2">
      <c r="A16" s="99"/>
      <c r="B16" s="100"/>
      <c r="C16" s="101"/>
      <c r="D16" s="112" t="s">
        <v>39</v>
      </c>
      <c r="E16" s="91"/>
      <c r="F16" s="91"/>
      <c r="G16" s="91"/>
      <c r="H16" s="112"/>
      <c r="I16" s="112"/>
      <c r="J16" s="279" t="s">
        <v>2890</v>
      </c>
      <c r="K16" s="220"/>
      <c r="L16" s="114" t="s">
        <v>30</v>
      </c>
      <c r="M16" s="91"/>
      <c r="N16" s="91"/>
      <c r="O16" s="91"/>
      <c r="P16" s="91"/>
      <c r="Q16" s="92"/>
      <c r="R16" s="92"/>
    </row>
    <row r="17" spans="1:18" x14ac:dyDescent="0.2">
      <c r="A17" s="99"/>
      <c r="B17" s="100"/>
      <c r="C17" s="101"/>
      <c r="D17" s="112" t="s">
        <v>20</v>
      </c>
      <c r="E17" s="91"/>
      <c r="F17" s="91"/>
      <c r="G17" s="91"/>
      <c r="H17" s="112"/>
      <c r="I17" s="112"/>
      <c r="J17" s="279" t="s">
        <v>2891</v>
      </c>
      <c r="K17" s="220"/>
      <c r="L17" s="114" t="s">
        <v>30</v>
      </c>
      <c r="M17" s="91"/>
      <c r="N17" s="91"/>
      <c r="O17" s="91"/>
      <c r="P17" s="91"/>
      <c r="Q17" s="92"/>
      <c r="R17" s="92"/>
    </row>
    <row r="18" spans="1:18" x14ac:dyDescent="0.2">
      <c r="A18" s="99"/>
      <c r="B18" s="100"/>
      <c r="C18" s="101"/>
      <c r="D18" s="112" t="s">
        <v>1</v>
      </c>
      <c r="E18" s="91"/>
      <c r="F18" s="91"/>
      <c r="G18" s="91"/>
      <c r="H18" s="112"/>
      <c r="I18" s="112"/>
      <c r="J18" s="279" t="s">
        <v>2892</v>
      </c>
      <c r="K18" s="220"/>
      <c r="L18" s="114" t="s">
        <v>30</v>
      </c>
      <c r="M18" s="91"/>
      <c r="N18" s="91"/>
      <c r="O18" s="91"/>
      <c r="P18" s="91"/>
      <c r="Q18" s="92"/>
      <c r="R18" s="92"/>
    </row>
    <row r="19" spans="1:18" x14ac:dyDescent="0.2">
      <c r="A19" s="99"/>
      <c r="B19" s="100"/>
      <c r="C19" s="101"/>
      <c r="D19" s="112" t="s">
        <v>1361</v>
      </c>
      <c r="E19" s="91"/>
      <c r="F19" s="91"/>
      <c r="G19" s="91"/>
      <c r="H19" s="112"/>
      <c r="I19" s="112"/>
      <c r="J19" s="279" t="s">
        <v>2893</v>
      </c>
      <c r="K19" s="220"/>
      <c r="L19" s="114" t="s">
        <v>30</v>
      </c>
      <c r="M19" s="91"/>
      <c r="N19" s="91"/>
      <c r="O19" s="91"/>
      <c r="P19" s="91"/>
      <c r="Q19" s="92"/>
      <c r="R19" s="92"/>
    </row>
    <row r="20" spans="1:18" x14ac:dyDescent="0.2">
      <c r="A20" s="99"/>
      <c r="B20" s="100"/>
      <c r="C20" s="101"/>
      <c r="D20" s="112" t="s">
        <v>17</v>
      </c>
      <c r="E20" s="91"/>
      <c r="F20" s="91"/>
      <c r="G20" s="91"/>
      <c r="H20" s="112"/>
      <c r="I20" s="112"/>
      <c r="J20" s="279" t="s">
        <v>2894</v>
      </c>
      <c r="K20" s="220"/>
      <c r="L20" s="114" t="s">
        <v>18</v>
      </c>
      <c r="M20" s="91"/>
      <c r="N20" s="91"/>
      <c r="O20" s="91"/>
      <c r="P20" s="91"/>
      <c r="Q20" s="92"/>
      <c r="R20" s="92"/>
    </row>
    <row r="21" spans="1:18" x14ac:dyDescent="0.2">
      <c r="A21" s="99"/>
      <c r="B21" s="100"/>
      <c r="C21" s="101"/>
      <c r="D21" s="198" t="s">
        <v>2895</v>
      </c>
      <c r="E21" s="91"/>
      <c r="F21" s="91"/>
      <c r="G21" s="91"/>
      <c r="H21" s="91"/>
      <c r="I21" s="91"/>
      <c r="J21" s="91"/>
      <c r="K21" s="91"/>
      <c r="L21" s="114" t="s">
        <v>30</v>
      </c>
      <c r="M21" s="91"/>
      <c r="N21" s="91"/>
      <c r="O21" s="91"/>
      <c r="P21" s="91"/>
      <c r="Q21" s="92"/>
      <c r="R21" s="92"/>
    </row>
    <row r="22" spans="1:18" x14ac:dyDescent="0.2">
      <c r="A22" s="99"/>
      <c r="B22" s="100"/>
      <c r="C22" s="111"/>
      <c r="D22" s="272" t="s">
        <v>323</v>
      </c>
      <c r="E22" s="272"/>
      <c r="F22" s="272"/>
      <c r="G22" s="272"/>
      <c r="H22" s="272"/>
      <c r="I22" s="272"/>
      <c r="J22" s="272"/>
      <c r="K22" s="272"/>
      <c r="L22" s="91"/>
      <c r="M22" s="91"/>
      <c r="N22" s="91"/>
      <c r="O22" s="91"/>
      <c r="P22" s="91"/>
      <c r="Q22" s="92"/>
      <c r="R22" s="92"/>
    </row>
    <row r="23" spans="1:18" x14ac:dyDescent="0.2">
      <c r="A23" s="99"/>
      <c r="B23" s="100"/>
      <c r="C23" s="111"/>
      <c r="D23" s="101"/>
      <c r="E23" s="99"/>
      <c r="F23" s="91"/>
      <c r="G23" s="91"/>
      <c r="H23" s="91"/>
      <c r="I23" s="91"/>
      <c r="J23" s="91"/>
      <c r="K23" s="91"/>
      <c r="L23" s="91"/>
      <c r="M23" s="91"/>
      <c r="N23" s="91"/>
      <c r="O23" s="91"/>
      <c r="P23" s="91"/>
      <c r="Q23" s="92"/>
      <c r="R23" s="92"/>
    </row>
    <row r="24" spans="1:18" x14ac:dyDescent="0.2">
      <c r="A24" s="270" t="s">
        <v>4</v>
      </c>
      <c r="B24" s="273" t="s">
        <v>87</v>
      </c>
      <c r="C24" s="270" t="s">
        <v>83</v>
      </c>
      <c r="D24" s="270" t="s">
        <v>82</v>
      </c>
      <c r="E24" s="270" t="s">
        <v>81</v>
      </c>
      <c r="F24" s="270" t="s">
        <v>29</v>
      </c>
      <c r="G24" s="271"/>
      <c r="H24" s="271"/>
      <c r="I24" s="271"/>
      <c r="J24" s="270" t="s">
        <v>28</v>
      </c>
      <c r="K24" s="289"/>
      <c r="L24" s="289"/>
      <c r="M24" s="289"/>
      <c r="N24" s="289"/>
      <c r="O24" s="270" t="s">
        <v>80</v>
      </c>
      <c r="P24" s="270" t="s">
        <v>79</v>
      </c>
      <c r="Q24" s="290" t="s">
        <v>1364</v>
      </c>
      <c r="R24" s="92"/>
    </row>
    <row r="25" spans="1:18" x14ac:dyDescent="0.2">
      <c r="A25" s="271"/>
      <c r="B25" s="274"/>
      <c r="C25" s="275"/>
      <c r="D25" s="270"/>
      <c r="E25" s="270"/>
      <c r="F25" s="270" t="s">
        <v>5</v>
      </c>
      <c r="G25" s="270" t="s">
        <v>78</v>
      </c>
      <c r="H25" s="271"/>
      <c r="I25" s="271"/>
      <c r="J25" s="270" t="s">
        <v>1365</v>
      </c>
      <c r="K25" s="270" t="s">
        <v>5</v>
      </c>
      <c r="L25" s="270" t="s">
        <v>78</v>
      </c>
      <c r="M25" s="271"/>
      <c r="N25" s="271"/>
      <c r="O25" s="270"/>
      <c r="P25" s="270"/>
      <c r="Q25" s="290"/>
      <c r="R25" s="92"/>
    </row>
    <row r="26" spans="1:18" x14ac:dyDescent="0.2">
      <c r="A26" s="271"/>
      <c r="B26" s="274"/>
      <c r="C26" s="275"/>
      <c r="D26" s="270"/>
      <c r="E26" s="270"/>
      <c r="F26" s="271"/>
      <c r="G26" s="121" t="s">
        <v>77</v>
      </c>
      <c r="H26" s="121" t="s">
        <v>76</v>
      </c>
      <c r="I26" s="121" t="s">
        <v>75</v>
      </c>
      <c r="J26" s="275"/>
      <c r="K26" s="271"/>
      <c r="L26" s="121" t="s">
        <v>77</v>
      </c>
      <c r="M26" s="121" t="s">
        <v>76</v>
      </c>
      <c r="N26" s="121" t="s">
        <v>75</v>
      </c>
      <c r="O26" s="270"/>
      <c r="P26" s="270"/>
      <c r="Q26" s="290"/>
      <c r="R26" s="92"/>
    </row>
    <row r="27" spans="1:18" x14ac:dyDescent="0.2">
      <c r="A27" s="122">
        <v>1</v>
      </c>
      <c r="B27" s="123">
        <v>2</v>
      </c>
      <c r="C27" s="121">
        <v>3</v>
      </c>
      <c r="D27" s="121">
        <v>4</v>
      </c>
      <c r="E27" s="127">
        <v>5</v>
      </c>
      <c r="F27" s="124">
        <v>6</v>
      </c>
      <c r="G27" s="124">
        <v>7</v>
      </c>
      <c r="H27" s="124">
        <v>8</v>
      </c>
      <c r="I27" s="124">
        <v>9</v>
      </c>
      <c r="J27" s="124">
        <v>10</v>
      </c>
      <c r="K27" s="124">
        <v>11</v>
      </c>
      <c r="L27" s="124">
        <v>12</v>
      </c>
      <c r="M27" s="124">
        <v>13</v>
      </c>
      <c r="N27" s="124">
        <v>14</v>
      </c>
      <c r="O27" s="124">
        <v>15</v>
      </c>
      <c r="P27" s="124">
        <v>16</v>
      </c>
      <c r="Q27" s="124">
        <v>17</v>
      </c>
      <c r="R27" s="92"/>
    </row>
    <row r="28" spans="1:18" x14ac:dyDescent="0.2">
      <c r="A28" s="266" t="s">
        <v>2170</v>
      </c>
      <c r="B28" s="218"/>
      <c r="C28" s="218"/>
      <c r="D28" s="218"/>
      <c r="E28" s="218"/>
      <c r="F28" s="218"/>
      <c r="G28" s="218"/>
      <c r="H28" s="218"/>
      <c r="I28" s="218"/>
      <c r="J28" s="218"/>
      <c r="K28" s="218"/>
      <c r="L28" s="218"/>
      <c r="M28" s="218"/>
      <c r="N28" s="218"/>
      <c r="O28" s="218"/>
      <c r="P28" s="218"/>
      <c r="Q28" s="218"/>
      <c r="R28" s="92"/>
    </row>
    <row r="29" spans="1:18" x14ac:dyDescent="0.2">
      <c r="A29" s="264" t="s">
        <v>2896</v>
      </c>
      <c r="B29" s="218"/>
      <c r="C29" s="218"/>
      <c r="D29" s="218"/>
      <c r="E29" s="218"/>
      <c r="F29" s="218"/>
      <c r="G29" s="218"/>
      <c r="H29" s="218"/>
      <c r="I29" s="218"/>
      <c r="J29" s="218"/>
      <c r="K29" s="218"/>
      <c r="L29" s="218"/>
      <c r="M29" s="218"/>
      <c r="N29" s="218"/>
      <c r="O29" s="218"/>
      <c r="P29" s="218"/>
      <c r="Q29" s="218"/>
      <c r="R29" s="92"/>
    </row>
    <row r="30" spans="1:18" ht="24" x14ac:dyDescent="0.2">
      <c r="A30" s="122">
        <v>1</v>
      </c>
      <c r="B30" s="125" t="s">
        <v>50</v>
      </c>
      <c r="C30" s="139" t="s">
        <v>278</v>
      </c>
      <c r="D30" s="127" t="s">
        <v>73</v>
      </c>
      <c r="E30" s="131">
        <v>1</v>
      </c>
      <c r="F30" s="129">
        <v>126.83</v>
      </c>
      <c r="G30" s="129">
        <v>33.11</v>
      </c>
      <c r="H30" s="129">
        <v>89.04</v>
      </c>
      <c r="I30" s="129">
        <v>6.72</v>
      </c>
      <c r="J30" s="130"/>
      <c r="K30" s="130">
        <v>127</v>
      </c>
      <c r="L30" s="130">
        <v>33</v>
      </c>
      <c r="M30" s="130">
        <v>89</v>
      </c>
      <c r="N30" s="130">
        <v>7</v>
      </c>
      <c r="O30" s="130">
        <v>2.37</v>
      </c>
      <c r="P30" s="130">
        <v>2.37</v>
      </c>
      <c r="Q30" s="130"/>
      <c r="R30" s="92"/>
    </row>
    <row r="31" spans="1:18" ht="36" x14ac:dyDescent="0.2">
      <c r="A31" s="127" t="s">
        <v>2175</v>
      </c>
      <c r="B31" s="125" t="s">
        <v>2635</v>
      </c>
      <c r="C31" s="139" t="s">
        <v>2897</v>
      </c>
      <c r="D31" s="127" t="s">
        <v>72</v>
      </c>
      <c r="E31" s="131">
        <v>1</v>
      </c>
      <c r="F31" s="129" t="s">
        <v>2898</v>
      </c>
      <c r="G31" s="130"/>
      <c r="H31" s="130"/>
      <c r="I31" s="130"/>
      <c r="J31" s="130">
        <v>1077</v>
      </c>
      <c r="K31" s="130">
        <v>1077</v>
      </c>
      <c r="L31" s="130"/>
      <c r="M31" s="130"/>
      <c r="N31" s="130"/>
      <c r="O31" s="130"/>
      <c r="P31" s="130"/>
      <c r="Q31" s="130"/>
      <c r="R31" s="92"/>
    </row>
    <row r="32" spans="1:18" ht="48" x14ac:dyDescent="0.2">
      <c r="A32" s="127" t="s">
        <v>2899</v>
      </c>
      <c r="B32" s="125" t="s">
        <v>2900</v>
      </c>
      <c r="C32" s="139" t="s">
        <v>2901</v>
      </c>
      <c r="D32" s="127" t="s">
        <v>72</v>
      </c>
      <c r="E32" s="131">
        <v>1</v>
      </c>
      <c r="F32" s="129" t="s">
        <v>2902</v>
      </c>
      <c r="G32" s="130"/>
      <c r="H32" s="130"/>
      <c r="I32" s="130"/>
      <c r="J32" s="130">
        <v>990</v>
      </c>
      <c r="K32" s="130">
        <v>990</v>
      </c>
      <c r="L32" s="130"/>
      <c r="M32" s="130"/>
      <c r="N32" s="130"/>
      <c r="O32" s="130"/>
      <c r="P32" s="130"/>
      <c r="Q32" s="130"/>
      <c r="R32" s="92"/>
    </row>
    <row r="33" spans="1:18" ht="36" x14ac:dyDescent="0.2">
      <c r="A33" s="122">
        <v>4</v>
      </c>
      <c r="B33" s="125" t="s">
        <v>2903</v>
      </c>
      <c r="C33" s="139" t="s">
        <v>2904</v>
      </c>
      <c r="D33" s="127" t="s">
        <v>73</v>
      </c>
      <c r="E33" s="131">
        <v>1</v>
      </c>
      <c r="F33" s="129">
        <v>64.92</v>
      </c>
      <c r="G33" s="129">
        <v>57.52</v>
      </c>
      <c r="H33" s="129">
        <v>0.37</v>
      </c>
      <c r="I33" s="130"/>
      <c r="J33" s="130"/>
      <c r="K33" s="130">
        <v>65</v>
      </c>
      <c r="L33" s="130">
        <v>58</v>
      </c>
      <c r="M33" s="130"/>
      <c r="N33" s="130"/>
      <c r="O33" s="130">
        <v>4</v>
      </c>
      <c r="P33" s="130">
        <v>4</v>
      </c>
      <c r="Q33" s="130"/>
      <c r="R33" s="92"/>
    </row>
    <row r="34" spans="1:18" ht="84" x14ac:dyDescent="0.2">
      <c r="A34" s="127" t="s">
        <v>2186</v>
      </c>
      <c r="B34" s="125" t="s">
        <v>2900</v>
      </c>
      <c r="C34" s="139" t="s">
        <v>2905</v>
      </c>
      <c r="D34" s="127" t="s">
        <v>72</v>
      </c>
      <c r="E34" s="131">
        <v>1</v>
      </c>
      <c r="F34" s="129" t="s">
        <v>2906</v>
      </c>
      <c r="G34" s="130"/>
      <c r="H34" s="130"/>
      <c r="I34" s="130"/>
      <c r="J34" s="130">
        <v>911</v>
      </c>
      <c r="K34" s="130">
        <v>911</v>
      </c>
      <c r="L34" s="130"/>
      <c r="M34" s="130"/>
      <c r="N34" s="130"/>
      <c r="O34" s="130"/>
      <c r="P34" s="130"/>
      <c r="Q34" s="130"/>
      <c r="R34" s="92"/>
    </row>
    <row r="35" spans="1:18" ht="24" x14ac:dyDescent="0.2">
      <c r="A35" s="122">
        <v>6</v>
      </c>
      <c r="B35" s="125" t="s">
        <v>2907</v>
      </c>
      <c r="C35" s="139" t="s">
        <v>2908</v>
      </c>
      <c r="D35" s="127" t="s">
        <v>2909</v>
      </c>
      <c r="E35" s="131">
        <v>1</v>
      </c>
      <c r="F35" s="129">
        <v>122.59</v>
      </c>
      <c r="G35" s="129">
        <v>35.770000000000003</v>
      </c>
      <c r="H35" s="129">
        <v>6.92</v>
      </c>
      <c r="I35" s="129">
        <v>1.41</v>
      </c>
      <c r="J35" s="130"/>
      <c r="K35" s="130">
        <v>123</v>
      </c>
      <c r="L35" s="130">
        <v>36</v>
      </c>
      <c r="M35" s="130">
        <v>7</v>
      </c>
      <c r="N35" s="130">
        <v>1</v>
      </c>
      <c r="O35" s="130">
        <v>2.29</v>
      </c>
      <c r="P35" s="130">
        <v>2.29</v>
      </c>
      <c r="Q35" s="129">
        <v>2E-3</v>
      </c>
      <c r="R35" s="92"/>
    </row>
    <row r="36" spans="1:18" ht="48" x14ac:dyDescent="0.2">
      <c r="A36" s="127" t="s">
        <v>2191</v>
      </c>
      <c r="B36" s="125" t="s">
        <v>2900</v>
      </c>
      <c r="C36" s="139" t="s">
        <v>2910</v>
      </c>
      <c r="D36" s="127" t="s">
        <v>72</v>
      </c>
      <c r="E36" s="131">
        <v>1</v>
      </c>
      <c r="F36" s="129" t="s">
        <v>2911</v>
      </c>
      <c r="G36" s="130"/>
      <c r="H36" s="130"/>
      <c r="I36" s="130"/>
      <c r="J36" s="130">
        <v>1483</v>
      </c>
      <c r="K36" s="130">
        <v>1483</v>
      </c>
      <c r="L36" s="130"/>
      <c r="M36" s="130"/>
      <c r="N36" s="130"/>
      <c r="O36" s="130"/>
      <c r="P36" s="130"/>
      <c r="Q36" s="130"/>
      <c r="R36" s="92"/>
    </row>
    <row r="37" spans="1:18" ht="24" x14ac:dyDescent="0.2">
      <c r="A37" s="122">
        <v>8</v>
      </c>
      <c r="B37" s="125" t="s">
        <v>2912</v>
      </c>
      <c r="C37" s="139" t="s">
        <v>2913</v>
      </c>
      <c r="D37" s="127" t="s">
        <v>73</v>
      </c>
      <c r="E37" s="131">
        <v>1</v>
      </c>
      <c r="F37" s="129">
        <v>117.52</v>
      </c>
      <c r="G37" s="129">
        <v>102.02</v>
      </c>
      <c r="H37" s="129">
        <v>0.46</v>
      </c>
      <c r="I37" s="130"/>
      <c r="J37" s="130"/>
      <c r="K37" s="130">
        <v>118</v>
      </c>
      <c r="L37" s="130">
        <v>102</v>
      </c>
      <c r="M37" s="130"/>
      <c r="N37" s="130"/>
      <c r="O37" s="130">
        <v>7.2</v>
      </c>
      <c r="P37" s="130">
        <v>7.2</v>
      </c>
      <c r="Q37" s="130"/>
      <c r="R37" s="92"/>
    </row>
    <row r="38" spans="1:18" ht="48" x14ac:dyDescent="0.2">
      <c r="A38" s="127" t="s">
        <v>2196</v>
      </c>
      <c r="B38" s="125" t="s">
        <v>2900</v>
      </c>
      <c r="C38" s="139" t="s">
        <v>2914</v>
      </c>
      <c r="D38" s="127" t="s">
        <v>72</v>
      </c>
      <c r="E38" s="131">
        <v>1</v>
      </c>
      <c r="F38" s="129" t="s">
        <v>2915</v>
      </c>
      <c r="G38" s="130"/>
      <c r="H38" s="130"/>
      <c r="I38" s="130"/>
      <c r="J38" s="130">
        <v>499</v>
      </c>
      <c r="K38" s="130">
        <v>499</v>
      </c>
      <c r="L38" s="130"/>
      <c r="M38" s="130"/>
      <c r="N38" s="130"/>
      <c r="O38" s="130"/>
      <c r="P38" s="130"/>
      <c r="Q38" s="130"/>
      <c r="R38" s="92"/>
    </row>
    <row r="39" spans="1:18" ht="24" x14ac:dyDescent="0.2">
      <c r="A39" s="122">
        <v>10</v>
      </c>
      <c r="B39" s="125" t="s">
        <v>2916</v>
      </c>
      <c r="C39" s="139" t="s">
        <v>2917</v>
      </c>
      <c r="D39" s="127" t="s">
        <v>73</v>
      </c>
      <c r="E39" s="131">
        <v>1</v>
      </c>
      <c r="F39" s="129">
        <v>91.76</v>
      </c>
      <c r="G39" s="129">
        <v>83.16</v>
      </c>
      <c r="H39" s="129">
        <v>0.37</v>
      </c>
      <c r="I39" s="130"/>
      <c r="J39" s="130"/>
      <c r="K39" s="130">
        <v>92</v>
      </c>
      <c r="L39" s="130">
        <v>83</v>
      </c>
      <c r="M39" s="130"/>
      <c r="N39" s="130"/>
      <c r="O39" s="130">
        <v>5.7</v>
      </c>
      <c r="P39" s="130">
        <v>5.7</v>
      </c>
      <c r="Q39" s="130"/>
      <c r="R39" s="92"/>
    </row>
    <row r="40" spans="1:18" ht="48" x14ac:dyDescent="0.2">
      <c r="A40" s="127" t="s">
        <v>2200</v>
      </c>
      <c r="B40" s="125" t="s">
        <v>2900</v>
      </c>
      <c r="C40" s="139" t="s">
        <v>2918</v>
      </c>
      <c r="D40" s="127" t="s">
        <v>72</v>
      </c>
      <c r="E40" s="131">
        <v>1</v>
      </c>
      <c r="F40" s="129" t="s">
        <v>2919</v>
      </c>
      <c r="G40" s="130"/>
      <c r="H40" s="130"/>
      <c r="I40" s="130"/>
      <c r="J40" s="130">
        <v>597</v>
      </c>
      <c r="K40" s="130">
        <v>597</v>
      </c>
      <c r="L40" s="130"/>
      <c r="M40" s="130"/>
      <c r="N40" s="130"/>
      <c r="O40" s="130"/>
      <c r="P40" s="130"/>
      <c r="Q40" s="130"/>
      <c r="R40" s="92"/>
    </row>
    <row r="41" spans="1:18" ht="24" x14ac:dyDescent="0.2">
      <c r="A41" s="122">
        <v>12</v>
      </c>
      <c r="B41" s="125" t="s">
        <v>2912</v>
      </c>
      <c r="C41" s="139" t="s">
        <v>2913</v>
      </c>
      <c r="D41" s="127" t="s">
        <v>73</v>
      </c>
      <c r="E41" s="131">
        <v>1</v>
      </c>
      <c r="F41" s="129">
        <v>117.52</v>
      </c>
      <c r="G41" s="129">
        <v>102.02</v>
      </c>
      <c r="H41" s="129">
        <v>0.46</v>
      </c>
      <c r="I41" s="130"/>
      <c r="J41" s="130"/>
      <c r="K41" s="130">
        <v>118</v>
      </c>
      <c r="L41" s="130">
        <v>102</v>
      </c>
      <c r="M41" s="130"/>
      <c r="N41" s="130"/>
      <c r="O41" s="130">
        <v>7.2</v>
      </c>
      <c r="P41" s="130">
        <v>7.2</v>
      </c>
      <c r="Q41" s="130"/>
      <c r="R41" s="92"/>
    </row>
    <row r="42" spans="1:18" ht="48" x14ac:dyDescent="0.2">
      <c r="A42" s="127" t="s">
        <v>2203</v>
      </c>
      <c r="B42" s="125" t="s">
        <v>2900</v>
      </c>
      <c r="C42" s="139" t="s">
        <v>2920</v>
      </c>
      <c r="D42" s="127" t="s">
        <v>72</v>
      </c>
      <c r="E42" s="131">
        <v>11</v>
      </c>
      <c r="F42" s="129" t="s">
        <v>2921</v>
      </c>
      <c r="G42" s="130"/>
      <c r="H42" s="130"/>
      <c r="I42" s="130"/>
      <c r="J42" s="130">
        <v>2719</v>
      </c>
      <c r="K42" s="130">
        <v>2719</v>
      </c>
      <c r="L42" s="130"/>
      <c r="M42" s="130"/>
      <c r="N42" s="130"/>
      <c r="O42" s="130"/>
      <c r="P42" s="130"/>
      <c r="Q42" s="130"/>
      <c r="R42" s="92"/>
    </row>
    <row r="43" spans="1:18" ht="36" x14ac:dyDescent="0.2">
      <c r="A43" s="122">
        <v>14</v>
      </c>
      <c r="B43" s="125" t="s">
        <v>2922</v>
      </c>
      <c r="C43" s="139" t="s">
        <v>2923</v>
      </c>
      <c r="D43" s="127" t="s">
        <v>73</v>
      </c>
      <c r="E43" s="131">
        <v>11</v>
      </c>
      <c r="F43" s="129">
        <v>126.21</v>
      </c>
      <c r="G43" s="129">
        <v>116.72</v>
      </c>
      <c r="H43" s="129">
        <v>0.37</v>
      </c>
      <c r="I43" s="130"/>
      <c r="J43" s="130"/>
      <c r="K43" s="130">
        <v>1388</v>
      </c>
      <c r="L43" s="130">
        <v>1284</v>
      </c>
      <c r="M43" s="130">
        <v>4</v>
      </c>
      <c r="N43" s="130"/>
      <c r="O43" s="130">
        <v>8</v>
      </c>
      <c r="P43" s="130">
        <v>88</v>
      </c>
      <c r="Q43" s="130"/>
      <c r="R43" s="92"/>
    </row>
    <row r="44" spans="1:18" ht="48" x14ac:dyDescent="0.2">
      <c r="A44" s="127" t="s">
        <v>2207</v>
      </c>
      <c r="B44" s="125" t="s">
        <v>2900</v>
      </c>
      <c r="C44" s="139" t="s">
        <v>2924</v>
      </c>
      <c r="D44" s="127" t="s">
        <v>72</v>
      </c>
      <c r="E44" s="131">
        <v>8</v>
      </c>
      <c r="F44" s="129" t="s">
        <v>2925</v>
      </c>
      <c r="G44" s="130"/>
      <c r="H44" s="130"/>
      <c r="I44" s="130"/>
      <c r="J44" s="130">
        <v>3236</v>
      </c>
      <c r="K44" s="130">
        <v>3236</v>
      </c>
      <c r="L44" s="130"/>
      <c r="M44" s="130"/>
      <c r="N44" s="130"/>
      <c r="O44" s="130"/>
      <c r="P44" s="130"/>
      <c r="Q44" s="130"/>
      <c r="R44" s="92"/>
    </row>
    <row r="45" spans="1:18" ht="36" x14ac:dyDescent="0.2">
      <c r="A45" s="122">
        <v>16</v>
      </c>
      <c r="B45" s="125" t="s">
        <v>2903</v>
      </c>
      <c r="C45" s="139" t="s">
        <v>2904</v>
      </c>
      <c r="D45" s="127" t="s">
        <v>73</v>
      </c>
      <c r="E45" s="131">
        <v>8</v>
      </c>
      <c r="F45" s="129">
        <v>64.92</v>
      </c>
      <c r="G45" s="129">
        <v>57.52</v>
      </c>
      <c r="H45" s="129">
        <v>0.37</v>
      </c>
      <c r="I45" s="130"/>
      <c r="J45" s="130"/>
      <c r="K45" s="130">
        <v>519</v>
      </c>
      <c r="L45" s="130">
        <v>460</v>
      </c>
      <c r="M45" s="130">
        <v>3</v>
      </c>
      <c r="N45" s="130"/>
      <c r="O45" s="130">
        <v>4</v>
      </c>
      <c r="P45" s="130">
        <v>32</v>
      </c>
      <c r="Q45" s="130"/>
      <c r="R45" s="92"/>
    </row>
    <row r="46" spans="1:18" ht="60" x14ac:dyDescent="0.2">
      <c r="A46" s="127" t="s">
        <v>2211</v>
      </c>
      <c r="B46" s="125" t="s">
        <v>2926</v>
      </c>
      <c r="C46" s="139" t="s">
        <v>2927</v>
      </c>
      <c r="D46" s="127" t="s">
        <v>72</v>
      </c>
      <c r="E46" s="131">
        <v>8</v>
      </c>
      <c r="F46" s="129" t="s">
        <v>2928</v>
      </c>
      <c r="G46" s="130"/>
      <c r="H46" s="130"/>
      <c r="I46" s="130"/>
      <c r="J46" s="130">
        <v>669</v>
      </c>
      <c r="K46" s="130">
        <v>669</v>
      </c>
      <c r="L46" s="130"/>
      <c r="M46" s="130"/>
      <c r="N46" s="130"/>
      <c r="O46" s="130"/>
      <c r="P46" s="130"/>
      <c r="Q46" s="130"/>
      <c r="R46" s="92"/>
    </row>
    <row r="47" spans="1:18" ht="24" x14ac:dyDescent="0.2">
      <c r="A47" s="122">
        <v>18</v>
      </c>
      <c r="B47" s="125" t="s">
        <v>2916</v>
      </c>
      <c r="C47" s="139" t="s">
        <v>2917</v>
      </c>
      <c r="D47" s="127" t="s">
        <v>73</v>
      </c>
      <c r="E47" s="131">
        <v>8</v>
      </c>
      <c r="F47" s="129">
        <v>91.76</v>
      </c>
      <c r="G47" s="129">
        <v>83.16</v>
      </c>
      <c r="H47" s="129">
        <v>0.37</v>
      </c>
      <c r="I47" s="130"/>
      <c r="J47" s="130"/>
      <c r="K47" s="130">
        <v>734</v>
      </c>
      <c r="L47" s="130">
        <v>665</v>
      </c>
      <c r="M47" s="130">
        <v>3</v>
      </c>
      <c r="N47" s="130"/>
      <c r="O47" s="130">
        <v>5.7</v>
      </c>
      <c r="P47" s="130">
        <v>45.6</v>
      </c>
      <c r="Q47" s="130"/>
      <c r="R47" s="92"/>
    </row>
    <row r="48" spans="1:18" ht="48" x14ac:dyDescent="0.2">
      <c r="A48" s="127" t="s">
        <v>2929</v>
      </c>
      <c r="B48" s="125" t="s">
        <v>2900</v>
      </c>
      <c r="C48" s="139" t="s">
        <v>2930</v>
      </c>
      <c r="D48" s="127" t="s">
        <v>72</v>
      </c>
      <c r="E48" s="131">
        <v>3</v>
      </c>
      <c r="F48" s="129" t="s">
        <v>2931</v>
      </c>
      <c r="G48" s="130"/>
      <c r="H48" s="130"/>
      <c r="I48" s="130"/>
      <c r="J48" s="130">
        <v>525</v>
      </c>
      <c r="K48" s="130">
        <v>525</v>
      </c>
      <c r="L48" s="130"/>
      <c r="M48" s="130"/>
      <c r="N48" s="130"/>
      <c r="O48" s="130"/>
      <c r="P48" s="130"/>
      <c r="Q48" s="130"/>
      <c r="R48" s="92"/>
    </row>
    <row r="49" spans="1:18" ht="24" x14ac:dyDescent="0.2">
      <c r="A49" s="122">
        <v>20</v>
      </c>
      <c r="B49" s="125" t="s">
        <v>2932</v>
      </c>
      <c r="C49" s="139" t="s">
        <v>2933</v>
      </c>
      <c r="D49" s="127" t="s">
        <v>73</v>
      </c>
      <c r="E49" s="131">
        <v>3</v>
      </c>
      <c r="F49" s="129">
        <v>79.87</v>
      </c>
      <c r="G49" s="129">
        <v>68.02</v>
      </c>
      <c r="H49" s="129">
        <v>0.46</v>
      </c>
      <c r="I49" s="130"/>
      <c r="J49" s="130"/>
      <c r="K49" s="130">
        <v>240</v>
      </c>
      <c r="L49" s="130">
        <v>204</v>
      </c>
      <c r="M49" s="130">
        <v>1</v>
      </c>
      <c r="N49" s="130"/>
      <c r="O49" s="130">
        <v>4.8</v>
      </c>
      <c r="P49" s="130">
        <v>14.4</v>
      </c>
      <c r="Q49" s="130"/>
      <c r="R49" s="92"/>
    </row>
    <row r="50" spans="1:18" ht="48" x14ac:dyDescent="0.2">
      <c r="A50" s="122">
        <v>21</v>
      </c>
      <c r="B50" s="125" t="s">
        <v>2934</v>
      </c>
      <c r="C50" s="139" t="s">
        <v>2935</v>
      </c>
      <c r="D50" s="127" t="s">
        <v>72</v>
      </c>
      <c r="E50" s="131">
        <v>1</v>
      </c>
      <c r="F50" s="129" t="s">
        <v>2936</v>
      </c>
      <c r="G50" s="130"/>
      <c r="H50" s="130"/>
      <c r="I50" s="130"/>
      <c r="J50" s="130"/>
      <c r="K50" s="130">
        <v>224</v>
      </c>
      <c r="L50" s="130"/>
      <c r="M50" s="130"/>
      <c r="N50" s="130"/>
      <c r="O50" s="130"/>
      <c r="P50" s="130"/>
      <c r="Q50" s="130"/>
      <c r="R50" s="92"/>
    </row>
    <row r="51" spans="1:18" ht="24" x14ac:dyDescent="0.2">
      <c r="A51" s="122">
        <v>22</v>
      </c>
      <c r="B51" s="125" t="s">
        <v>2937</v>
      </c>
      <c r="C51" s="139" t="s">
        <v>2938</v>
      </c>
      <c r="D51" s="127" t="s">
        <v>73</v>
      </c>
      <c r="E51" s="131">
        <v>1</v>
      </c>
      <c r="F51" s="129">
        <v>59.97</v>
      </c>
      <c r="G51" s="129">
        <v>51.77</v>
      </c>
      <c r="H51" s="129">
        <v>0.37</v>
      </c>
      <c r="I51" s="130"/>
      <c r="J51" s="130"/>
      <c r="K51" s="130">
        <v>60</v>
      </c>
      <c r="L51" s="130">
        <v>52</v>
      </c>
      <c r="M51" s="130"/>
      <c r="N51" s="130"/>
      <c r="O51" s="130">
        <v>3.6</v>
      </c>
      <c r="P51" s="130">
        <v>3.6</v>
      </c>
      <c r="Q51" s="130"/>
      <c r="R51" s="92"/>
    </row>
    <row r="52" spans="1:18" ht="48" x14ac:dyDescent="0.2">
      <c r="A52" s="122">
        <v>23</v>
      </c>
      <c r="B52" s="125" t="s">
        <v>2900</v>
      </c>
      <c r="C52" s="139" t="s">
        <v>2939</v>
      </c>
      <c r="D52" s="127" t="s">
        <v>72</v>
      </c>
      <c r="E52" s="131">
        <v>13</v>
      </c>
      <c r="F52" s="129" t="s">
        <v>2940</v>
      </c>
      <c r="G52" s="130"/>
      <c r="H52" s="130"/>
      <c r="I52" s="130"/>
      <c r="J52" s="130"/>
      <c r="K52" s="130">
        <v>1014</v>
      </c>
      <c r="L52" s="130"/>
      <c r="M52" s="130"/>
      <c r="N52" s="130"/>
      <c r="O52" s="130"/>
      <c r="P52" s="130"/>
      <c r="Q52" s="130"/>
      <c r="R52" s="92"/>
    </row>
    <row r="53" spans="1:18" ht="36" x14ac:dyDescent="0.2">
      <c r="A53" s="122">
        <v>24</v>
      </c>
      <c r="B53" s="125" t="s">
        <v>2941</v>
      </c>
      <c r="C53" s="139" t="s">
        <v>2942</v>
      </c>
      <c r="D53" s="127" t="s">
        <v>73</v>
      </c>
      <c r="E53" s="131">
        <v>13</v>
      </c>
      <c r="F53" s="129">
        <v>24.5</v>
      </c>
      <c r="G53" s="129">
        <v>24.02</v>
      </c>
      <c r="H53" s="130"/>
      <c r="I53" s="130"/>
      <c r="J53" s="130"/>
      <c r="K53" s="130">
        <v>319</v>
      </c>
      <c r="L53" s="130">
        <v>312</v>
      </c>
      <c r="M53" s="130"/>
      <c r="N53" s="130"/>
      <c r="O53" s="130">
        <v>2</v>
      </c>
      <c r="P53" s="130">
        <v>26</v>
      </c>
      <c r="Q53" s="130"/>
      <c r="R53" s="92"/>
    </row>
    <row r="54" spans="1:18" x14ac:dyDescent="0.2">
      <c r="A54" s="264" t="s">
        <v>2236</v>
      </c>
      <c r="B54" s="218"/>
      <c r="C54" s="218"/>
      <c r="D54" s="218"/>
      <c r="E54" s="218"/>
      <c r="F54" s="218"/>
      <c r="G54" s="218"/>
      <c r="H54" s="218"/>
      <c r="I54" s="218"/>
      <c r="J54" s="218"/>
      <c r="K54" s="218"/>
      <c r="L54" s="218"/>
      <c r="M54" s="218"/>
      <c r="N54" s="218"/>
      <c r="O54" s="218"/>
      <c r="P54" s="218"/>
      <c r="Q54" s="218"/>
      <c r="R54" s="92"/>
    </row>
    <row r="55" spans="1:18" ht="48" x14ac:dyDescent="0.2">
      <c r="A55" s="122">
        <v>25</v>
      </c>
      <c r="B55" s="125" t="s">
        <v>2900</v>
      </c>
      <c r="C55" s="139" t="s">
        <v>2943</v>
      </c>
      <c r="D55" s="127" t="s">
        <v>72</v>
      </c>
      <c r="E55" s="128" t="s">
        <v>2944</v>
      </c>
      <c r="F55" s="129" t="s">
        <v>2945</v>
      </c>
      <c r="G55" s="130"/>
      <c r="H55" s="130"/>
      <c r="I55" s="130"/>
      <c r="J55" s="130"/>
      <c r="K55" s="130">
        <v>2459</v>
      </c>
      <c r="L55" s="130"/>
      <c r="M55" s="130"/>
      <c r="N55" s="130"/>
      <c r="O55" s="130"/>
      <c r="P55" s="130"/>
      <c r="Q55" s="130"/>
      <c r="R55" s="92"/>
    </row>
    <row r="56" spans="1:18" ht="36" x14ac:dyDescent="0.2">
      <c r="A56" s="122">
        <v>26</v>
      </c>
      <c r="B56" s="125" t="s">
        <v>2946</v>
      </c>
      <c r="C56" s="139" t="s">
        <v>2947</v>
      </c>
      <c r="D56" s="127" t="s">
        <v>73</v>
      </c>
      <c r="E56" s="131">
        <v>19</v>
      </c>
      <c r="F56" s="129">
        <v>118.78</v>
      </c>
      <c r="G56" s="129">
        <v>108.98</v>
      </c>
      <c r="H56" s="129">
        <v>0.37</v>
      </c>
      <c r="I56" s="130"/>
      <c r="J56" s="130"/>
      <c r="K56" s="130">
        <v>2257</v>
      </c>
      <c r="L56" s="130">
        <v>2071</v>
      </c>
      <c r="M56" s="130">
        <v>7</v>
      </c>
      <c r="N56" s="130"/>
      <c r="O56" s="130">
        <v>7.92</v>
      </c>
      <c r="P56" s="130">
        <v>150.47999999999999</v>
      </c>
      <c r="Q56" s="130"/>
      <c r="R56" s="92"/>
    </row>
    <row r="57" spans="1:18" ht="48" x14ac:dyDescent="0.2">
      <c r="A57" s="122">
        <v>27</v>
      </c>
      <c r="B57" s="125" t="s">
        <v>2948</v>
      </c>
      <c r="C57" s="139" t="s">
        <v>2949</v>
      </c>
      <c r="D57" s="127" t="s">
        <v>72</v>
      </c>
      <c r="E57" s="131">
        <v>4</v>
      </c>
      <c r="F57" s="129" t="s">
        <v>2950</v>
      </c>
      <c r="G57" s="130"/>
      <c r="H57" s="130"/>
      <c r="I57" s="130"/>
      <c r="J57" s="130"/>
      <c r="K57" s="130">
        <v>181</v>
      </c>
      <c r="L57" s="130"/>
      <c r="M57" s="130"/>
      <c r="N57" s="130"/>
      <c r="O57" s="130"/>
      <c r="P57" s="130"/>
      <c r="Q57" s="130"/>
      <c r="R57" s="92"/>
    </row>
    <row r="58" spans="1:18" ht="48" x14ac:dyDescent="0.2">
      <c r="A58" s="122">
        <v>28</v>
      </c>
      <c r="B58" s="125" t="s">
        <v>2951</v>
      </c>
      <c r="C58" s="139" t="s">
        <v>2952</v>
      </c>
      <c r="D58" s="127" t="s">
        <v>72</v>
      </c>
      <c r="E58" s="131">
        <v>4</v>
      </c>
      <c r="F58" s="129" t="s">
        <v>2953</v>
      </c>
      <c r="G58" s="130"/>
      <c r="H58" s="130"/>
      <c r="I58" s="130"/>
      <c r="J58" s="130"/>
      <c r="K58" s="130">
        <v>154</v>
      </c>
      <c r="L58" s="130"/>
      <c r="M58" s="130"/>
      <c r="N58" s="130"/>
      <c r="O58" s="130"/>
      <c r="P58" s="130"/>
      <c r="Q58" s="130"/>
      <c r="R58" s="92"/>
    </row>
    <row r="59" spans="1:18" ht="36" x14ac:dyDescent="0.2">
      <c r="A59" s="122">
        <v>29</v>
      </c>
      <c r="B59" s="125" t="s">
        <v>2954</v>
      </c>
      <c r="C59" s="139" t="s">
        <v>2955</v>
      </c>
      <c r="D59" s="127" t="s">
        <v>73</v>
      </c>
      <c r="E59" s="131">
        <v>4</v>
      </c>
      <c r="F59" s="129">
        <v>13.89</v>
      </c>
      <c r="G59" s="129">
        <v>12.78</v>
      </c>
      <c r="H59" s="130"/>
      <c r="I59" s="130"/>
      <c r="J59" s="130"/>
      <c r="K59" s="130">
        <v>56</v>
      </c>
      <c r="L59" s="130">
        <v>51</v>
      </c>
      <c r="M59" s="130"/>
      <c r="N59" s="130"/>
      <c r="O59" s="130">
        <v>1</v>
      </c>
      <c r="P59" s="130">
        <v>4</v>
      </c>
      <c r="Q59" s="129">
        <v>4.0000000000000001E-3</v>
      </c>
      <c r="R59" s="92"/>
    </row>
    <row r="60" spans="1:18" ht="48" x14ac:dyDescent="0.2">
      <c r="A60" s="122">
        <v>30</v>
      </c>
      <c r="B60" s="125" t="s">
        <v>2956</v>
      </c>
      <c r="C60" s="139" t="s">
        <v>2957</v>
      </c>
      <c r="D60" s="127" t="s">
        <v>72</v>
      </c>
      <c r="E60" s="131">
        <v>4</v>
      </c>
      <c r="F60" s="129" t="s">
        <v>2958</v>
      </c>
      <c r="G60" s="130"/>
      <c r="H60" s="130"/>
      <c r="I60" s="130"/>
      <c r="J60" s="130"/>
      <c r="K60" s="130">
        <v>414</v>
      </c>
      <c r="L60" s="130"/>
      <c r="M60" s="130"/>
      <c r="N60" s="130"/>
      <c r="O60" s="130"/>
      <c r="P60" s="130"/>
      <c r="Q60" s="130"/>
      <c r="R60" s="92"/>
    </row>
    <row r="61" spans="1:18" ht="24" x14ac:dyDescent="0.2">
      <c r="A61" s="122">
        <v>31</v>
      </c>
      <c r="B61" s="125" t="s">
        <v>2959</v>
      </c>
      <c r="C61" s="139" t="s">
        <v>2960</v>
      </c>
      <c r="D61" s="127" t="s">
        <v>73</v>
      </c>
      <c r="E61" s="131">
        <v>4</v>
      </c>
      <c r="F61" s="129">
        <v>98.76</v>
      </c>
      <c r="G61" s="129">
        <v>74.88</v>
      </c>
      <c r="H61" s="130"/>
      <c r="I61" s="130"/>
      <c r="J61" s="130"/>
      <c r="K61" s="130">
        <v>395</v>
      </c>
      <c r="L61" s="130">
        <v>300</v>
      </c>
      <c r="M61" s="130"/>
      <c r="N61" s="130"/>
      <c r="O61" s="130">
        <v>6</v>
      </c>
      <c r="P61" s="130">
        <v>24</v>
      </c>
      <c r="Q61" s="129">
        <v>0.2</v>
      </c>
      <c r="R61" s="92"/>
    </row>
    <row r="62" spans="1:18" ht="72" x14ac:dyDescent="0.2">
      <c r="A62" s="127" t="s">
        <v>2961</v>
      </c>
      <c r="B62" s="125" t="s">
        <v>2900</v>
      </c>
      <c r="C62" s="139" t="s">
        <v>2962</v>
      </c>
      <c r="D62" s="127" t="s">
        <v>72</v>
      </c>
      <c r="E62" s="131">
        <v>1</v>
      </c>
      <c r="F62" s="129" t="s">
        <v>2963</v>
      </c>
      <c r="G62" s="130"/>
      <c r="H62" s="130"/>
      <c r="I62" s="130"/>
      <c r="J62" s="130">
        <v>681</v>
      </c>
      <c r="K62" s="130">
        <v>681</v>
      </c>
      <c r="L62" s="130"/>
      <c r="M62" s="130"/>
      <c r="N62" s="130"/>
      <c r="O62" s="130"/>
      <c r="P62" s="130"/>
      <c r="Q62" s="130"/>
      <c r="R62" s="92"/>
    </row>
    <row r="63" spans="1:18" ht="60" x14ac:dyDescent="0.2">
      <c r="A63" s="127" t="s">
        <v>2235</v>
      </c>
      <c r="B63" s="125" t="s">
        <v>2951</v>
      </c>
      <c r="C63" s="139" t="s">
        <v>2964</v>
      </c>
      <c r="D63" s="127" t="s">
        <v>72</v>
      </c>
      <c r="E63" s="131">
        <v>2</v>
      </c>
      <c r="F63" s="129" t="s">
        <v>2965</v>
      </c>
      <c r="G63" s="130"/>
      <c r="H63" s="130"/>
      <c r="I63" s="130"/>
      <c r="J63" s="130">
        <v>1324</v>
      </c>
      <c r="K63" s="130">
        <v>1324</v>
      </c>
      <c r="L63" s="130"/>
      <c r="M63" s="130"/>
      <c r="N63" s="130"/>
      <c r="O63" s="130"/>
      <c r="P63" s="130"/>
      <c r="Q63" s="130"/>
      <c r="R63" s="92"/>
    </row>
    <row r="64" spans="1:18" ht="24" x14ac:dyDescent="0.2">
      <c r="A64" s="122">
        <v>34</v>
      </c>
      <c r="B64" s="125" t="s">
        <v>2937</v>
      </c>
      <c r="C64" s="139" t="s">
        <v>2938</v>
      </c>
      <c r="D64" s="127" t="s">
        <v>73</v>
      </c>
      <c r="E64" s="128" t="s">
        <v>2966</v>
      </c>
      <c r="F64" s="129">
        <v>59.97</v>
      </c>
      <c r="G64" s="129">
        <v>51.77</v>
      </c>
      <c r="H64" s="129">
        <v>0.37</v>
      </c>
      <c r="I64" s="130"/>
      <c r="J64" s="130"/>
      <c r="K64" s="130">
        <v>180</v>
      </c>
      <c r="L64" s="130">
        <v>155</v>
      </c>
      <c r="M64" s="130">
        <v>1</v>
      </c>
      <c r="N64" s="130"/>
      <c r="O64" s="130">
        <v>3.6</v>
      </c>
      <c r="P64" s="130">
        <v>10.8</v>
      </c>
      <c r="Q64" s="130"/>
      <c r="R64" s="92"/>
    </row>
    <row r="65" spans="1:18" ht="48" x14ac:dyDescent="0.2">
      <c r="A65" s="122">
        <v>35</v>
      </c>
      <c r="B65" s="125" t="s">
        <v>2967</v>
      </c>
      <c r="C65" s="139" t="s">
        <v>2968</v>
      </c>
      <c r="D65" s="127" t="s">
        <v>72</v>
      </c>
      <c r="E65" s="131">
        <v>1</v>
      </c>
      <c r="F65" s="129" t="s">
        <v>2969</v>
      </c>
      <c r="G65" s="130"/>
      <c r="H65" s="130"/>
      <c r="I65" s="130"/>
      <c r="J65" s="130"/>
      <c r="K65" s="130">
        <v>214</v>
      </c>
      <c r="L65" s="130"/>
      <c r="M65" s="130"/>
      <c r="N65" s="130"/>
      <c r="O65" s="130"/>
      <c r="P65" s="130"/>
      <c r="Q65" s="130"/>
      <c r="R65" s="92"/>
    </row>
    <row r="66" spans="1:18" ht="48" x14ac:dyDescent="0.2">
      <c r="A66" s="122">
        <v>36</v>
      </c>
      <c r="B66" s="125" t="s">
        <v>2967</v>
      </c>
      <c r="C66" s="139" t="s">
        <v>2970</v>
      </c>
      <c r="D66" s="127" t="s">
        <v>72</v>
      </c>
      <c r="E66" s="131">
        <v>4</v>
      </c>
      <c r="F66" s="129" t="s">
        <v>2971</v>
      </c>
      <c r="G66" s="130"/>
      <c r="H66" s="130"/>
      <c r="I66" s="130"/>
      <c r="J66" s="130"/>
      <c r="K66" s="130">
        <v>301</v>
      </c>
      <c r="L66" s="130"/>
      <c r="M66" s="130"/>
      <c r="N66" s="130"/>
      <c r="O66" s="130"/>
      <c r="P66" s="130"/>
      <c r="Q66" s="130"/>
      <c r="R66" s="92"/>
    </row>
    <row r="67" spans="1:18" ht="24" x14ac:dyDescent="0.2">
      <c r="A67" s="122">
        <v>37</v>
      </c>
      <c r="B67" s="125" t="s">
        <v>2972</v>
      </c>
      <c r="C67" s="139" t="s">
        <v>2973</v>
      </c>
      <c r="D67" s="127" t="s">
        <v>73</v>
      </c>
      <c r="E67" s="128" t="s">
        <v>2974</v>
      </c>
      <c r="F67" s="129">
        <v>46.76</v>
      </c>
      <c r="G67" s="129">
        <v>27.91</v>
      </c>
      <c r="H67" s="130"/>
      <c r="I67" s="130"/>
      <c r="J67" s="130"/>
      <c r="K67" s="130">
        <v>234</v>
      </c>
      <c r="L67" s="130">
        <v>140</v>
      </c>
      <c r="M67" s="130"/>
      <c r="N67" s="130"/>
      <c r="O67" s="130">
        <v>2.06</v>
      </c>
      <c r="P67" s="130">
        <v>10.3</v>
      </c>
      <c r="Q67" s="130"/>
      <c r="R67" s="92"/>
    </row>
    <row r="68" spans="1:18" ht="48" x14ac:dyDescent="0.2">
      <c r="A68" s="122">
        <v>38</v>
      </c>
      <c r="B68" s="125" t="s">
        <v>2975</v>
      </c>
      <c r="C68" s="139" t="s">
        <v>2976</v>
      </c>
      <c r="D68" s="127" t="s">
        <v>72</v>
      </c>
      <c r="E68" s="131">
        <v>4</v>
      </c>
      <c r="F68" s="129" t="s">
        <v>2977</v>
      </c>
      <c r="G68" s="130"/>
      <c r="H68" s="130"/>
      <c r="I68" s="130"/>
      <c r="J68" s="130"/>
      <c r="K68" s="130">
        <v>9</v>
      </c>
      <c r="L68" s="130"/>
      <c r="M68" s="130"/>
      <c r="N68" s="130"/>
      <c r="O68" s="130"/>
      <c r="P68" s="130"/>
      <c r="Q68" s="130"/>
      <c r="R68" s="92"/>
    </row>
    <row r="69" spans="1:18" ht="48" x14ac:dyDescent="0.2">
      <c r="A69" s="122">
        <v>39</v>
      </c>
      <c r="B69" s="125" t="s">
        <v>2978</v>
      </c>
      <c r="C69" s="139" t="s">
        <v>2979</v>
      </c>
      <c r="D69" s="127" t="s">
        <v>72</v>
      </c>
      <c r="E69" s="131">
        <v>4</v>
      </c>
      <c r="F69" s="129" t="s">
        <v>2980</v>
      </c>
      <c r="G69" s="130"/>
      <c r="H69" s="130"/>
      <c r="I69" s="130"/>
      <c r="J69" s="130"/>
      <c r="K69" s="130">
        <v>3</v>
      </c>
      <c r="L69" s="130"/>
      <c r="M69" s="130"/>
      <c r="N69" s="130"/>
      <c r="O69" s="130"/>
      <c r="P69" s="130"/>
      <c r="Q69" s="130"/>
      <c r="R69" s="92"/>
    </row>
    <row r="70" spans="1:18" ht="24" x14ac:dyDescent="0.2">
      <c r="A70" s="122">
        <v>40</v>
      </c>
      <c r="B70" s="125" t="s">
        <v>34</v>
      </c>
      <c r="C70" s="139" t="s">
        <v>2981</v>
      </c>
      <c r="D70" s="127" t="s">
        <v>73</v>
      </c>
      <c r="E70" s="128" t="s">
        <v>2982</v>
      </c>
      <c r="F70" s="129">
        <v>8.41</v>
      </c>
      <c r="G70" s="129">
        <v>7.26</v>
      </c>
      <c r="H70" s="130"/>
      <c r="I70" s="130"/>
      <c r="J70" s="130"/>
      <c r="K70" s="130">
        <v>67</v>
      </c>
      <c r="L70" s="130">
        <v>58</v>
      </c>
      <c r="M70" s="130"/>
      <c r="N70" s="130"/>
      <c r="O70" s="130">
        <v>0.52</v>
      </c>
      <c r="P70" s="130">
        <v>4.16</v>
      </c>
      <c r="Q70" s="130"/>
      <c r="R70" s="92"/>
    </row>
    <row r="71" spans="1:18" x14ac:dyDescent="0.2">
      <c r="A71" s="264" t="s">
        <v>2016</v>
      </c>
      <c r="B71" s="218"/>
      <c r="C71" s="218"/>
      <c r="D71" s="218"/>
      <c r="E71" s="218"/>
      <c r="F71" s="218"/>
      <c r="G71" s="218"/>
      <c r="H71" s="218"/>
      <c r="I71" s="218"/>
      <c r="J71" s="218"/>
      <c r="K71" s="218"/>
      <c r="L71" s="218"/>
      <c r="M71" s="218"/>
      <c r="N71" s="218"/>
      <c r="O71" s="218"/>
      <c r="P71" s="218"/>
      <c r="Q71" s="218"/>
      <c r="R71" s="92"/>
    </row>
    <row r="72" spans="1:18" ht="60.75" x14ac:dyDescent="0.2">
      <c r="A72" s="122">
        <v>41</v>
      </c>
      <c r="B72" s="125" t="s">
        <v>293</v>
      </c>
      <c r="C72" s="139" t="s">
        <v>2983</v>
      </c>
      <c r="D72" s="127" t="s">
        <v>107</v>
      </c>
      <c r="E72" s="128" t="s">
        <v>2984</v>
      </c>
      <c r="F72" s="129">
        <v>260.45</v>
      </c>
      <c r="G72" s="129">
        <v>218.44</v>
      </c>
      <c r="H72" s="129">
        <v>38.75</v>
      </c>
      <c r="I72" s="129">
        <v>0.17</v>
      </c>
      <c r="J72" s="130"/>
      <c r="K72" s="130">
        <v>417</v>
      </c>
      <c r="L72" s="130">
        <v>350</v>
      </c>
      <c r="M72" s="130">
        <v>62</v>
      </c>
      <c r="N72" s="130"/>
      <c r="O72" s="130">
        <v>16.29</v>
      </c>
      <c r="P72" s="130">
        <v>26.06</v>
      </c>
      <c r="Q72" s="130"/>
      <c r="R72" s="92"/>
    </row>
    <row r="73" spans="1:18" ht="48" x14ac:dyDescent="0.2">
      <c r="A73" s="122">
        <v>42</v>
      </c>
      <c r="B73" s="125" t="s">
        <v>2985</v>
      </c>
      <c r="C73" s="139" t="s">
        <v>2986</v>
      </c>
      <c r="D73" s="127" t="s">
        <v>102</v>
      </c>
      <c r="E73" s="131">
        <v>100</v>
      </c>
      <c r="F73" s="129" t="s">
        <v>2987</v>
      </c>
      <c r="G73" s="130"/>
      <c r="H73" s="130"/>
      <c r="I73" s="130"/>
      <c r="J73" s="130"/>
      <c r="K73" s="130">
        <v>3679</v>
      </c>
      <c r="L73" s="130"/>
      <c r="M73" s="130"/>
      <c r="N73" s="130"/>
      <c r="O73" s="130"/>
      <c r="P73" s="130"/>
      <c r="Q73" s="130"/>
      <c r="R73" s="92"/>
    </row>
    <row r="74" spans="1:18" ht="48" x14ac:dyDescent="0.2">
      <c r="A74" s="122">
        <v>43</v>
      </c>
      <c r="B74" s="125" t="s">
        <v>2985</v>
      </c>
      <c r="C74" s="139" t="s">
        <v>2988</v>
      </c>
      <c r="D74" s="127" t="s">
        <v>102</v>
      </c>
      <c r="E74" s="131">
        <v>60</v>
      </c>
      <c r="F74" s="129" t="s">
        <v>2989</v>
      </c>
      <c r="G74" s="130"/>
      <c r="H74" s="130"/>
      <c r="I74" s="130"/>
      <c r="J74" s="130"/>
      <c r="K74" s="130">
        <v>1126</v>
      </c>
      <c r="L74" s="130"/>
      <c r="M74" s="130"/>
      <c r="N74" s="130"/>
      <c r="O74" s="130"/>
      <c r="P74" s="130"/>
      <c r="Q74" s="130"/>
      <c r="R74" s="92"/>
    </row>
    <row r="75" spans="1:18" ht="48" x14ac:dyDescent="0.2">
      <c r="A75" s="122">
        <v>44</v>
      </c>
      <c r="B75" s="125" t="s">
        <v>2985</v>
      </c>
      <c r="C75" s="139" t="s">
        <v>2990</v>
      </c>
      <c r="D75" s="127" t="s">
        <v>102</v>
      </c>
      <c r="E75" s="131">
        <v>60</v>
      </c>
      <c r="F75" s="129" t="s">
        <v>2991</v>
      </c>
      <c r="G75" s="130"/>
      <c r="H75" s="130"/>
      <c r="I75" s="130"/>
      <c r="J75" s="130"/>
      <c r="K75" s="130">
        <v>377</v>
      </c>
      <c r="L75" s="130"/>
      <c r="M75" s="130"/>
      <c r="N75" s="130"/>
      <c r="O75" s="130"/>
      <c r="P75" s="130"/>
      <c r="Q75" s="130"/>
      <c r="R75" s="92"/>
    </row>
    <row r="76" spans="1:18" ht="48" x14ac:dyDescent="0.2">
      <c r="A76" s="122">
        <v>45</v>
      </c>
      <c r="B76" s="125" t="s">
        <v>2985</v>
      </c>
      <c r="C76" s="139" t="s">
        <v>2992</v>
      </c>
      <c r="D76" s="127" t="s">
        <v>72</v>
      </c>
      <c r="E76" s="131">
        <v>100</v>
      </c>
      <c r="F76" s="129" t="s">
        <v>2993</v>
      </c>
      <c r="G76" s="130"/>
      <c r="H76" s="130"/>
      <c r="I76" s="130"/>
      <c r="J76" s="130"/>
      <c r="K76" s="130">
        <v>804</v>
      </c>
      <c r="L76" s="130"/>
      <c r="M76" s="130"/>
      <c r="N76" s="130"/>
      <c r="O76" s="130"/>
      <c r="P76" s="130"/>
      <c r="Q76" s="130"/>
      <c r="R76" s="92"/>
    </row>
    <row r="77" spans="1:18" ht="48" x14ac:dyDescent="0.2">
      <c r="A77" s="122">
        <v>46</v>
      </c>
      <c r="B77" s="125" t="s">
        <v>2985</v>
      </c>
      <c r="C77" s="139" t="s">
        <v>2994</v>
      </c>
      <c r="D77" s="127" t="s">
        <v>72</v>
      </c>
      <c r="E77" s="131">
        <v>100</v>
      </c>
      <c r="F77" s="129" t="s">
        <v>2995</v>
      </c>
      <c r="G77" s="130"/>
      <c r="H77" s="130"/>
      <c r="I77" s="130"/>
      <c r="J77" s="130"/>
      <c r="K77" s="130">
        <v>1380</v>
      </c>
      <c r="L77" s="130"/>
      <c r="M77" s="130"/>
      <c r="N77" s="130"/>
      <c r="O77" s="130"/>
      <c r="P77" s="130"/>
      <c r="Q77" s="130"/>
      <c r="R77" s="92"/>
    </row>
    <row r="78" spans="1:18" ht="48" x14ac:dyDescent="0.2">
      <c r="A78" s="122">
        <v>47</v>
      </c>
      <c r="B78" s="125" t="s">
        <v>2985</v>
      </c>
      <c r="C78" s="139" t="s">
        <v>2996</v>
      </c>
      <c r="D78" s="127" t="s">
        <v>72</v>
      </c>
      <c r="E78" s="131">
        <v>200</v>
      </c>
      <c r="F78" s="129" t="s">
        <v>2997</v>
      </c>
      <c r="G78" s="130"/>
      <c r="H78" s="130"/>
      <c r="I78" s="130"/>
      <c r="J78" s="130"/>
      <c r="K78" s="130">
        <v>368</v>
      </c>
      <c r="L78" s="130"/>
      <c r="M78" s="130"/>
      <c r="N78" s="130"/>
      <c r="O78" s="130"/>
      <c r="P78" s="130"/>
      <c r="Q78" s="130"/>
      <c r="R78" s="92"/>
    </row>
    <row r="79" spans="1:18" ht="24" x14ac:dyDescent="0.2">
      <c r="A79" s="122">
        <v>48</v>
      </c>
      <c r="B79" s="125" t="s">
        <v>2998</v>
      </c>
      <c r="C79" s="139" t="s">
        <v>2999</v>
      </c>
      <c r="D79" s="127" t="s">
        <v>217</v>
      </c>
      <c r="E79" s="128" t="s">
        <v>3000</v>
      </c>
      <c r="F79" s="129">
        <v>1.93</v>
      </c>
      <c r="G79" s="130"/>
      <c r="H79" s="130"/>
      <c r="I79" s="130"/>
      <c r="J79" s="130"/>
      <c r="K79" s="130">
        <v>29</v>
      </c>
      <c r="L79" s="130"/>
      <c r="M79" s="130"/>
      <c r="N79" s="130"/>
      <c r="O79" s="130"/>
      <c r="P79" s="130"/>
      <c r="Q79" s="130"/>
      <c r="R79" s="92"/>
    </row>
    <row r="80" spans="1:18" ht="36" x14ac:dyDescent="0.2">
      <c r="A80" s="122">
        <v>49</v>
      </c>
      <c r="B80" s="125" t="s">
        <v>3001</v>
      </c>
      <c r="C80" s="139" t="s">
        <v>3002</v>
      </c>
      <c r="D80" s="127" t="s">
        <v>72</v>
      </c>
      <c r="E80" s="131">
        <v>150</v>
      </c>
      <c r="F80" s="129" t="s">
        <v>3003</v>
      </c>
      <c r="G80" s="130"/>
      <c r="H80" s="130"/>
      <c r="I80" s="130"/>
      <c r="J80" s="130"/>
      <c r="K80" s="130">
        <v>1191</v>
      </c>
      <c r="L80" s="130"/>
      <c r="M80" s="130"/>
      <c r="N80" s="130"/>
      <c r="O80" s="130"/>
      <c r="P80" s="130"/>
      <c r="Q80" s="130"/>
      <c r="R80" s="92"/>
    </row>
    <row r="81" spans="1:18" ht="41.25" x14ac:dyDescent="0.2">
      <c r="A81" s="122">
        <v>50</v>
      </c>
      <c r="B81" s="125" t="s">
        <v>35</v>
      </c>
      <c r="C81" s="139" t="s">
        <v>3004</v>
      </c>
      <c r="D81" s="127" t="s">
        <v>107</v>
      </c>
      <c r="E81" s="128" t="s">
        <v>3005</v>
      </c>
      <c r="F81" s="129">
        <v>191.56</v>
      </c>
      <c r="G81" s="129">
        <v>48.97</v>
      </c>
      <c r="H81" s="129">
        <v>56.09</v>
      </c>
      <c r="I81" s="129">
        <v>24.55</v>
      </c>
      <c r="J81" s="130"/>
      <c r="K81" s="130">
        <v>306</v>
      </c>
      <c r="L81" s="130">
        <v>78</v>
      </c>
      <c r="M81" s="130">
        <v>90</v>
      </c>
      <c r="N81" s="130">
        <v>39</v>
      </c>
      <c r="O81" s="130">
        <v>3.6960000000000002</v>
      </c>
      <c r="P81" s="130">
        <v>5.91</v>
      </c>
      <c r="Q81" s="130"/>
      <c r="R81" s="92"/>
    </row>
    <row r="82" spans="1:18" ht="65.25" x14ac:dyDescent="0.2">
      <c r="A82" s="122">
        <v>51</v>
      </c>
      <c r="B82" s="125" t="s">
        <v>3006</v>
      </c>
      <c r="C82" s="139" t="s">
        <v>3007</v>
      </c>
      <c r="D82" s="127" t="s">
        <v>107</v>
      </c>
      <c r="E82" s="128" t="s">
        <v>105</v>
      </c>
      <c r="F82" s="129">
        <v>2450.9699999999998</v>
      </c>
      <c r="G82" s="129">
        <v>331.12</v>
      </c>
      <c r="H82" s="129">
        <v>611.58000000000004</v>
      </c>
      <c r="I82" s="129">
        <v>248.83</v>
      </c>
      <c r="J82" s="130"/>
      <c r="K82" s="130">
        <v>490</v>
      </c>
      <c r="L82" s="130">
        <v>66</v>
      </c>
      <c r="M82" s="130">
        <v>122</v>
      </c>
      <c r="N82" s="130">
        <v>50</v>
      </c>
      <c r="O82" s="130">
        <v>24.99</v>
      </c>
      <c r="P82" s="130">
        <v>5</v>
      </c>
      <c r="Q82" s="130"/>
      <c r="R82" s="92"/>
    </row>
    <row r="83" spans="1:18" ht="36" x14ac:dyDescent="0.2">
      <c r="A83" s="122">
        <v>52</v>
      </c>
      <c r="B83" s="125" t="s">
        <v>2635</v>
      </c>
      <c r="C83" s="139" t="s">
        <v>3008</v>
      </c>
      <c r="D83" s="127" t="s">
        <v>102</v>
      </c>
      <c r="E83" s="131">
        <v>20</v>
      </c>
      <c r="F83" s="129" t="s">
        <v>3009</v>
      </c>
      <c r="G83" s="130"/>
      <c r="H83" s="130"/>
      <c r="I83" s="130"/>
      <c r="J83" s="130"/>
      <c r="K83" s="130">
        <v>27</v>
      </c>
      <c r="L83" s="130"/>
      <c r="M83" s="130"/>
      <c r="N83" s="130"/>
      <c r="O83" s="130"/>
      <c r="P83" s="130"/>
      <c r="Q83" s="130"/>
      <c r="R83" s="92"/>
    </row>
    <row r="84" spans="1:18" ht="77.25" x14ac:dyDescent="0.2">
      <c r="A84" s="122">
        <v>53</v>
      </c>
      <c r="B84" s="125" t="s">
        <v>3010</v>
      </c>
      <c r="C84" s="139" t="s">
        <v>3011</v>
      </c>
      <c r="D84" s="127" t="s">
        <v>107</v>
      </c>
      <c r="E84" s="128" t="s">
        <v>105</v>
      </c>
      <c r="F84" s="129">
        <v>661.77</v>
      </c>
      <c r="G84" s="129">
        <v>78.05</v>
      </c>
      <c r="H84" s="129">
        <v>2.92</v>
      </c>
      <c r="I84" s="129">
        <v>0.18</v>
      </c>
      <c r="J84" s="130"/>
      <c r="K84" s="130">
        <v>132</v>
      </c>
      <c r="L84" s="130">
        <v>16</v>
      </c>
      <c r="M84" s="130">
        <v>1</v>
      </c>
      <c r="N84" s="130"/>
      <c r="O84" s="130">
        <v>5.8905000000000003</v>
      </c>
      <c r="P84" s="130">
        <v>1.18</v>
      </c>
      <c r="Q84" s="130"/>
      <c r="R84" s="92"/>
    </row>
    <row r="85" spans="1:18" ht="48" x14ac:dyDescent="0.2">
      <c r="A85" s="122">
        <v>54</v>
      </c>
      <c r="B85" s="125" t="s">
        <v>3012</v>
      </c>
      <c r="C85" s="139" t="s">
        <v>3013</v>
      </c>
      <c r="D85" s="127" t="s">
        <v>2076</v>
      </c>
      <c r="E85" s="128" t="s">
        <v>3014</v>
      </c>
      <c r="F85" s="129" t="s">
        <v>3015</v>
      </c>
      <c r="G85" s="130"/>
      <c r="H85" s="130"/>
      <c r="I85" s="130"/>
      <c r="J85" s="130"/>
      <c r="K85" s="130">
        <v>1271</v>
      </c>
      <c r="L85" s="130"/>
      <c r="M85" s="130"/>
      <c r="N85" s="130"/>
      <c r="O85" s="130"/>
      <c r="P85" s="130"/>
      <c r="Q85" s="130"/>
      <c r="R85" s="92"/>
    </row>
    <row r="86" spans="1:18" ht="48" x14ac:dyDescent="0.2">
      <c r="A86" s="122">
        <v>55</v>
      </c>
      <c r="B86" s="125" t="s">
        <v>3012</v>
      </c>
      <c r="C86" s="139" t="s">
        <v>3016</v>
      </c>
      <c r="D86" s="127" t="s">
        <v>2076</v>
      </c>
      <c r="E86" s="128" t="s">
        <v>3017</v>
      </c>
      <c r="F86" s="129" t="s">
        <v>3018</v>
      </c>
      <c r="G86" s="130"/>
      <c r="H86" s="130"/>
      <c r="I86" s="130"/>
      <c r="J86" s="130"/>
      <c r="K86" s="130">
        <v>388</v>
      </c>
      <c r="L86" s="130"/>
      <c r="M86" s="130"/>
      <c r="N86" s="130"/>
      <c r="O86" s="130"/>
      <c r="P86" s="130"/>
      <c r="Q86" s="130"/>
      <c r="R86" s="92"/>
    </row>
    <row r="87" spans="1:18" ht="48" x14ac:dyDescent="0.2">
      <c r="A87" s="122">
        <v>56</v>
      </c>
      <c r="B87" s="125" t="s">
        <v>3012</v>
      </c>
      <c r="C87" s="139" t="s">
        <v>3019</v>
      </c>
      <c r="D87" s="127" t="s">
        <v>2076</v>
      </c>
      <c r="E87" s="128" t="s">
        <v>3020</v>
      </c>
      <c r="F87" s="129" t="s">
        <v>3021</v>
      </c>
      <c r="G87" s="130"/>
      <c r="H87" s="130"/>
      <c r="I87" s="130"/>
      <c r="J87" s="130"/>
      <c r="K87" s="130">
        <v>1392</v>
      </c>
      <c r="L87" s="130"/>
      <c r="M87" s="130"/>
      <c r="N87" s="130"/>
      <c r="O87" s="130"/>
      <c r="P87" s="130"/>
      <c r="Q87" s="130"/>
      <c r="R87" s="92"/>
    </row>
    <row r="88" spans="1:18" ht="48" x14ac:dyDescent="0.2">
      <c r="A88" s="122">
        <v>57</v>
      </c>
      <c r="B88" s="125" t="s">
        <v>3012</v>
      </c>
      <c r="C88" s="139" t="s">
        <v>3022</v>
      </c>
      <c r="D88" s="127" t="s">
        <v>2076</v>
      </c>
      <c r="E88" s="128" t="s">
        <v>3023</v>
      </c>
      <c r="F88" s="129" t="s">
        <v>3024</v>
      </c>
      <c r="G88" s="130"/>
      <c r="H88" s="130"/>
      <c r="I88" s="130"/>
      <c r="J88" s="130"/>
      <c r="K88" s="130">
        <v>1249</v>
      </c>
      <c r="L88" s="130"/>
      <c r="M88" s="130"/>
      <c r="N88" s="130"/>
      <c r="O88" s="130"/>
      <c r="P88" s="130"/>
      <c r="Q88" s="130"/>
      <c r="R88" s="92"/>
    </row>
    <row r="89" spans="1:18" ht="48" x14ac:dyDescent="0.2">
      <c r="A89" s="122">
        <v>58</v>
      </c>
      <c r="B89" s="125" t="s">
        <v>3012</v>
      </c>
      <c r="C89" s="139" t="s">
        <v>3025</v>
      </c>
      <c r="D89" s="127" t="s">
        <v>2076</v>
      </c>
      <c r="E89" s="128" t="s">
        <v>2391</v>
      </c>
      <c r="F89" s="129" t="s">
        <v>3026</v>
      </c>
      <c r="G89" s="130"/>
      <c r="H89" s="130"/>
      <c r="I89" s="130"/>
      <c r="J89" s="130"/>
      <c r="K89" s="130">
        <v>55</v>
      </c>
      <c r="L89" s="130"/>
      <c r="M89" s="130"/>
      <c r="N89" s="130"/>
      <c r="O89" s="130"/>
      <c r="P89" s="130"/>
      <c r="Q89" s="130"/>
      <c r="R89" s="92"/>
    </row>
    <row r="90" spans="1:18" ht="36" x14ac:dyDescent="0.2">
      <c r="A90" s="122">
        <v>59</v>
      </c>
      <c r="B90" s="125" t="s">
        <v>48</v>
      </c>
      <c r="C90" s="139" t="s">
        <v>292</v>
      </c>
      <c r="D90" s="127" t="s">
        <v>107</v>
      </c>
      <c r="E90" s="128" t="s">
        <v>262</v>
      </c>
      <c r="F90" s="129">
        <v>4732.43</v>
      </c>
      <c r="G90" s="129">
        <v>617.45000000000005</v>
      </c>
      <c r="H90" s="129">
        <v>45.38</v>
      </c>
      <c r="I90" s="129">
        <v>0.55000000000000004</v>
      </c>
      <c r="J90" s="130"/>
      <c r="K90" s="130">
        <v>1183</v>
      </c>
      <c r="L90" s="130">
        <v>154</v>
      </c>
      <c r="M90" s="130">
        <v>11</v>
      </c>
      <c r="N90" s="130"/>
      <c r="O90" s="130">
        <v>46.6</v>
      </c>
      <c r="P90" s="130">
        <v>11.65</v>
      </c>
      <c r="Q90" s="130"/>
      <c r="R90" s="92"/>
    </row>
    <row r="91" spans="1:18" ht="36" x14ac:dyDescent="0.2">
      <c r="A91" s="122">
        <v>60</v>
      </c>
      <c r="B91" s="125" t="s">
        <v>290</v>
      </c>
      <c r="C91" s="139" t="s">
        <v>291</v>
      </c>
      <c r="D91" s="127" t="s">
        <v>104</v>
      </c>
      <c r="E91" s="128" t="s">
        <v>3027</v>
      </c>
      <c r="F91" s="129">
        <v>3471</v>
      </c>
      <c r="G91" s="130"/>
      <c r="H91" s="130"/>
      <c r="I91" s="130"/>
      <c r="J91" s="130"/>
      <c r="K91" s="130">
        <v>87</v>
      </c>
      <c r="L91" s="130"/>
      <c r="M91" s="130"/>
      <c r="N91" s="130"/>
      <c r="O91" s="130"/>
      <c r="P91" s="130"/>
      <c r="Q91" s="130"/>
      <c r="R91" s="92"/>
    </row>
    <row r="92" spans="1:18" x14ac:dyDescent="0.2">
      <c r="A92" s="264" t="s">
        <v>2132</v>
      </c>
      <c r="B92" s="218"/>
      <c r="C92" s="218"/>
      <c r="D92" s="218"/>
      <c r="E92" s="218"/>
      <c r="F92" s="218"/>
      <c r="G92" s="218"/>
      <c r="H92" s="218"/>
      <c r="I92" s="218"/>
      <c r="J92" s="218"/>
      <c r="K92" s="218"/>
      <c r="L92" s="218"/>
      <c r="M92" s="218"/>
      <c r="N92" s="218"/>
      <c r="O92" s="218"/>
      <c r="P92" s="218"/>
      <c r="Q92" s="218"/>
      <c r="R92" s="92"/>
    </row>
    <row r="93" spans="1:18" ht="33.75" x14ac:dyDescent="0.2">
      <c r="A93" s="122">
        <v>61</v>
      </c>
      <c r="B93" s="125" t="s">
        <v>2133</v>
      </c>
      <c r="C93" s="139" t="s">
        <v>2771</v>
      </c>
      <c r="D93" s="127" t="s">
        <v>73</v>
      </c>
      <c r="E93" s="131">
        <v>7</v>
      </c>
      <c r="F93" s="129">
        <v>64.89</v>
      </c>
      <c r="G93" s="129">
        <v>47.48</v>
      </c>
      <c r="H93" s="129">
        <v>2.92</v>
      </c>
      <c r="I93" s="129">
        <v>0.18</v>
      </c>
      <c r="J93" s="130"/>
      <c r="K93" s="130">
        <v>454</v>
      </c>
      <c r="L93" s="130">
        <v>332</v>
      </c>
      <c r="M93" s="130">
        <v>20</v>
      </c>
      <c r="N93" s="130">
        <v>1</v>
      </c>
      <c r="O93" s="130">
        <v>3.21</v>
      </c>
      <c r="P93" s="130">
        <v>22.47</v>
      </c>
      <c r="Q93" s="130"/>
      <c r="R93" s="92"/>
    </row>
    <row r="94" spans="1:18" ht="36" x14ac:dyDescent="0.2">
      <c r="A94" s="122">
        <v>62</v>
      </c>
      <c r="B94" s="125" t="s">
        <v>2772</v>
      </c>
      <c r="C94" s="139" t="s">
        <v>2773</v>
      </c>
      <c r="D94" s="127" t="s">
        <v>102</v>
      </c>
      <c r="E94" s="131">
        <v>3</v>
      </c>
      <c r="F94" s="129">
        <v>20.68</v>
      </c>
      <c r="G94" s="130"/>
      <c r="H94" s="130"/>
      <c r="I94" s="130"/>
      <c r="J94" s="130"/>
      <c r="K94" s="130">
        <v>62</v>
      </c>
      <c r="L94" s="130"/>
      <c r="M94" s="130"/>
      <c r="N94" s="130"/>
      <c r="O94" s="130"/>
      <c r="P94" s="130"/>
      <c r="Q94" s="130"/>
      <c r="R94" s="92"/>
    </row>
    <row r="95" spans="1:18" ht="33.75" x14ac:dyDescent="0.2">
      <c r="A95" s="122">
        <v>63</v>
      </c>
      <c r="B95" s="125" t="s">
        <v>2138</v>
      </c>
      <c r="C95" s="139" t="s">
        <v>2774</v>
      </c>
      <c r="D95" s="127" t="s">
        <v>2140</v>
      </c>
      <c r="E95" s="131">
        <v>7</v>
      </c>
      <c r="F95" s="129">
        <v>6.5</v>
      </c>
      <c r="G95" s="129">
        <v>6.37</v>
      </c>
      <c r="H95" s="130"/>
      <c r="I95" s="130"/>
      <c r="J95" s="130"/>
      <c r="K95" s="130">
        <v>46</v>
      </c>
      <c r="L95" s="130">
        <v>45</v>
      </c>
      <c r="M95" s="130"/>
      <c r="N95" s="130"/>
      <c r="O95" s="130">
        <v>0.47</v>
      </c>
      <c r="P95" s="130">
        <v>3.29</v>
      </c>
      <c r="Q95" s="130"/>
      <c r="R95" s="92"/>
    </row>
    <row r="96" spans="1:18" ht="48" x14ac:dyDescent="0.2">
      <c r="A96" s="122">
        <v>64</v>
      </c>
      <c r="B96" s="125" t="s">
        <v>3028</v>
      </c>
      <c r="C96" s="139" t="s">
        <v>3029</v>
      </c>
      <c r="D96" s="127" t="s">
        <v>72</v>
      </c>
      <c r="E96" s="131">
        <v>1</v>
      </c>
      <c r="F96" s="129" t="s">
        <v>3030</v>
      </c>
      <c r="G96" s="130"/>
      <c r="H96" s="130"/>
      <c r="I96" s="130"/>
      <c r="J96" s="130"/>
      <c r="K96" s="130">
        <v>130</v>
      </c>
      <c r="L96" s="130"/>
      <c r="M96" s="130"/>
      <c r="N96" s="130"/>
      <c r="O96" s="130"/>
      <c r="P96" s="130"/>
      <c r="Q96" s="130"/>
      <c r="R96" s="92"/>
    </row>
    <row r="97" spans="1:18" ht="48" x14ac:dyDescent="0.2">
      <c r="A97" s="122">
        <v>65</v>
      </c>
      <c r="B97" s="125" t="s">
        <v>3031</v>
      </c>
      <c r="C97" s="139" t="s">
        <v>3032</v>
      </c>
      <c r="D97" s="127" t="s">
        <v>110</v>
      </c>
      <c r="E97" s="131">
        <v>1</v>
      </c>
      <c r="F97" s="129" t="s">
        <v>3033</v>
      </c>
      <c r="G97" s="130"/>
      <c r="H97" s="130"/>
      <c r="I97" s="130"/>
      <c r="J97" s="130"/>
      <c r="K97" s="130">
        <v>70</v>
      </c>
      <c r="L97" s="130"/>
      <c r="M97" s="130"/>
      <c r="N97" s="130"/>
      <c r="O97" s="130"/>
      <c r="P97" s="130"/>
      <c r="Q97" s="130"/>
      <c r="R97" s="92"/>
    </row>
    <row r="98" spans="1:18" ht="48" x14ac:dyDescent="0.2">
      <c r="A98" s="122">
        <v>66</v>
      </c>
      <c r="B98" s="125" t="s">
        <v>3034</v>
      </c>
      <c r="C98" s="139" t="s">
        <v>3035</v>
      </c>
      <c r="D98" s="127" t="s">
        <v>72</v>
      </c>
      <c r="E98" s="131">
        <v>1</v>
      </c>
      <c r="F98" s="129" t="s">
        <v>3036</v>
      </c>
      <c r="G98" s="130"/>
      <c r="H98" s="130"/>
      <c r="I98" s="130"/>
      <c r="J98" s="130"/>
      <c r="K98" s="130">
        <v>93</v>
      </c>
      <c r="L98" s="130"/>
      <c r="M98" s="130"/>
      <c r="N98" s="130"/>
      <c r="O98" s="130"/>
      <c r="P98" s="130"/>
      <c r="Q98" s="130"/>
      <c r="R98" s="92"/>
    </row>
    <row r="99" spans="1:18" ht="33.75" x14ac:dyDescent="0.2">
      <c r="A99" s="122">
        <v>67</v>
      </c>
      <c r="B99" s="125" t="s">
        <v>2585</v>
      </c>
      <c r="C99" s="139" t="s">
        <v>3037</v>
      </c>
      <c r="D99" s="127" t="s">
        <v>525</v>
      </c>
      <c r="E99" s="128" t="s">
        <v>2848</v>
      </c>
      <c r="F99" s="129">
        <v>951.42</v>
      </c>
      <c r="G99" s="129">
        <v>944.71</v>
      </c>
      <c r="H99" s="129">
        <v>2.02</v>
      </c>
      <c r="I99" s="129">
        <v>0.78</v>
      </c>
      <c r="J99" s="130"/>
      <c r="K99" s="130">
        <v>67</v>
      </c>
      <c r="L99" s="130">
        <v>66</v>
      </c>
      <c r="M99" s="130"/>
      <c r="N99" s="130"/>
      <c r="O99" s="130">
        <v>78.66</v>
      </c>
      <c r="P99" s="130">
        <v>5.51</v>
      </c>
      <c r="Q99" s="130"/>
      <c r="R99" s="92"/>
    </row>
    <row r="100" spans="1:18" ht="48" x14ac:dyDescent="0.2">
      <c r="A100" s="122">
        <v>68</v>
      </c>
      <c r="B100" s="125" t="s">
        <v>3038</v>
      </c>
      <c r="C100" s="139" t="s">
        <v>3039</v>
      </c>
      <c r="D100" s="127" t="s">
        <v>72</v>
      </c>
      <c r="E100" s="131">
        <v>1</v>
      </c>
      <c r="F100" s="129" t="s">
        <v>3040</v>
      </c>
      <c r="G100" s="130"/>
      <c r="H100" s="130"/>
      <c r="I100" s="130"/>
      <c r="J100" s="130"/>
      <c r="K100" s="130">
        <v>699</v>
      </c>
      <c r="L100" s="130"/>
      <c r="M100" s="130"/>
      <c r="N100" s="130"/>
      <c r="O100" s="130"/>
      <c r="P100" s="130"/>
      <c r="Q100" s="130"/>
      <c r="R100" s="92"/>
    </row>
    <row r="101" spans="1:18" x14ac:dyDescent="0.2">
      <c r="A101" s="264" t="s">
        <v>41</v>
      </c>
      <c r="B101" s="218"/>
      <c r="C101" s="218"/>
      <c r="D101" s="218"/>
      <c r="E101" s="218"/>
      <c r="F101" s="218"/>
      <c r="G101" s="218"/>
      <c r="H101" s="218"/>
      <c r="I101" s="218"/>
      <c r="J101" s="218"/>
      <c r="K101" s="129">
        <v>44348</v>
      </c>
      <c r="L101" s="129">
        <v>7273</v>
      </c>
      <c r="M101" s="129">
        <v>421</v>
      </c>
      <c r="N101" s="129">
        <v>98</v>
      </c>
      <c r="O101" s="130"/>
      <c r="P101" s="129">
        <v>523.16999999999996</v>
      </c>
      <c r="Q101" s="130"/>
      <c r="R101" s="92"/>
    </row>
    <row r="102" spans="1:18" x14ac:dyDescent="0.2">
      <c r="A102" s="264" t="s">
        <v>113</v>
      </c>
      <c r="B102" s="218"/>
      <c r="C102" s="218"/>
      <c r="D102" s="218"/>
      <c r="E102" s="218"/>
      <c r="F102" s="218"/>
      <c r="G102" s="218"/>
      <c r="H102" s="218"/>
      <c r="I102" s="218"/>
      <c r="J102" s="218"/>
      <c r="K102" s="129">
        <v>45673</v>
      </c>
      <c r="L102" s="129">
        <v>7586</v>
      </c>
      <c r="M102" s="129">
        <v>425</v>
      </c>
      <c r="N102" s="129">
        <v>102</v>
      </c>
      <c r="O102" s="130"/>
      <c r="P102" s="129">
        <v>523.16999999999996</v>
      </c>
      <c r="Q102" s="130"/>
      <c r="R102" s="92"/>
    </row>
    <row r="103" spans="1:18" x14ac:dyDescent="0.2">
      <c r="A103" s="264" t="s">
        <v>7</v>
      </c>
      <c r="B103" s="218"/>
      <c r="C103" s="218"/>
      <c r="D103" s="218"/>
      <c r="E103" s="218"/>
      <c r="F103" s="218"/>
      <c r="G103" s="218"/>
      <c r="H103" s="218"/>
      <c r="I103" s="218"/>
      <c r="J103" s="218"/>
      <c r="K103" s="129">
        <v>6399</v>
      </c>
      <c r="L103" s="130"/>
      <c r="M103" s="130"/>
      <c r="N103" s="130"/>
      <c r="O103" s="130"/>
      <c r="P103" s="130"/>
      <c r="Q103" s="130"/>
      <c r="R103" s="92"/>
    </row>
    <row r="104" spans="1:18" x14ac:dyDescent="0.2">
      <c r="A104" s="264" t="s">
        <v>8</v>
      </c>
      <c r="B104" s="218"/>
      <c r="C104" s="218"/>
      <c r="D104" s="218"/>
      <c r="E104" s="218"/>
      <c r="F104" s="218"/>
      <c r="G104" s="218"/>
      <c r="H104" s="218"/>
      <c r="I104" s="218"/>
      <c r="J104" s="218"/>
      <c r="K104" s="129">
        <v>4694</v>
      </c>
      <c r="L104" s="130"/>
      <c r="M104" s="130"/>
      <c r="N104" s="130"/>
      <c r="O104" s="130"/>
      <c r="P104" s="130"/>
      <c r="Q104" s="130"/>
      <c r="R104" s="92"/>
    </row>
    <row r="105" spans="1:18" x14ac:dyDescent="0.2">
      <c r="A105" s="265" t="s">
        <v>2351</v>
      </c>
      <c r="B105" s="218"/>
      <c r="C105" s="218"/>
      <c r="D105" s="218"/>
      <c r="E105" s="218"/>
      <c r="F105" s="218"/>
      <c r="G105" s="218"/>
      <c r="H105" s="218"/>
      <c r="I105" s="218"/>
      <c r="J105" s="218"/>
      <c r="K105" s="132">
        <v>56766</v>
      </c>
      <c r="L105" s="130"/>
      <c r="M105" s="130"/>
      <c r="N105" s="130"/>
      <c r="O105" s="130"/>
      <c r="P105" s="132">
        <v>523.16999999999996</v>
      </c>
      <c r="Q105" s="130"/>
      <c r="R105" s="92"/>
    </row>
    <row r="106" spans="1:18" x14ac:dyDescent="0.2">
      <c r="A106" s="269" t="s">
        <v>40</v>
      </c>
      <c r="B106" s="219"/>
      <c r="C106" s="219"/>
      <c r="D106" s="219"/>
      <c r="E106" s="219"/>
      <c r="F106" s="219"/>
      <c r="G106" s="219"/>
      <c r="H106" s="219"/>
      <c r="I106" s="219"/>
      <c r="J106" s="219"/>
      <c r="K106" s="219"/>
      <c r="L106" s="219"/>
      <c r="M106" s="219"/>
      <c r="N106" s="219"/>
      <c r="O106" s="219"/>
      <c r="P106" s="219"/>
      <c r="Q106" s="219"/>
      <c r="R106" s="92"/>
    </row>
    <row r="107" spans="1:18" x14ac:dyDescent="0.2">
      <c r="A107" s="264" t="s">
        <v>6</v>
      </c>
      <c r="B107" s="218"/>
      <c r="C107" s="218"/>
      <c r="D107" s="218"/>
      <c r="E107" s="218"/>
      <c r="F107" s="218"/>
      <c r="G107" s="218"/>
      <c r="H107" s="218"/>
      <c r="I107" s="218"/>
      <c r="J107" s="218"/>
      <c r="K107" s="129">
        <v>44348</v>
      </c>
      <c r="L107" s="129">
        <v>7273</v>
      </c>
      <c r="M107" s="129">
        <v>421</v>
      </c>
      <c r="N107" s="129">
        <v>98</v>
      </c>
      <c r="O107" s="130"/>
      <c r="P107" s="129">
        <v>523.16999999999996</v>
      </c>
      <c r="Q107" s="130"/>
      <c r="R107" s="92"/>
    </row>
    <row r="108" spans="1:18" x14ac:dyDescent="0.2">
      <c r="A108" s="264" t="s">
        <v>111</v>
      </c>
      <c r="B108" s="218"/>
      <c r="C108" s="218"/>
      <c r="D108" s="218"/>
      <c r="E108" s="218"/>
      <c r="F108" s="218"/>
      <c r="G108" s="218"/>
      <c r="H108" s="218"/>
      <c r="I108" s="218"/>
      <c r="J108" s="218"/>
      <c r="K108" s="129">
        <v>45673</v>
      </c>
      <c r="L108" s="129">
        <v>7586</v>
      </c>
      <c r="M108" s="129">
        <v>425</v>
      </c>
      <c r="N108" s="129">
        <v>102</v>
      </c>
      <c r="O108" s="130"/>
      <c r="P108" s="129">
        <v>523.16999999999996</v>
      </c>
      <c r="Q108" s="130"/>
      <c r="R108" s="92"/>
    </row>
    <row r="109" spans="1:18" x14ac:dyDescent="0.2">
      <c r="A109" s="264" t="s">
        <v>27</v>
      </c>
      <c r="B109" s="218"/>
      <c r="C109" s="218"/>
      <c r="D109" s="218"/>
      <c r="E109" s="218"/>
      <c r="F109" s="218"/>
      <c r="G109" s="218"/>
      <c r="H109" s="218"/>
      <c r="I109" s="218"/>
      <c r="J109" s="218"/>
      <c r="K109" s="130"/>
      <c r="L109" s="130"/>
      <c r="M109" s="130"/>
      <c r="N109" s="130"/>
      <c r="O109" s="130"/>
      <c r="P109" s="130"/>
      <c r="Q109" s="130"/>
      <c r="R109" s="92"/>
    </row>
    <row r="110" spans="1:18" x14ac:dyDescent="0.2">
      <c r="A110" s="264" t="s">
        <v>3041</v>
      </c>
      <c r="B110" s="218"/>
      <c r="C110" s="218"/>
      <c r="D110" s="218"/>
      <c r="E110" s="218"/>
      <c r="F110" s="218"/>
      <c r="G110" s="218"/>
      <c r="H110" s="218"/>
      <c r="I110" s="218"/>
      <c r="J110" s="218"/>
      <c r="K110" s="129">
        <v>317</v>
      </c>
      <c r="L110" s="129">
        <v>313</v>
      </c>
      <c r="M110" s="129">
        <v>4</v>
      </c>
      <c r="N110" s="129">
        <v>4</v>
      </c>
      <c r="O110" s="130"/>
      <c r="P110" s="130"/>
      <c r="Q110" s="130"/>
      <c r="R110" s="92"/>
    </row>
    <row r="111" spans="1:18" x14ac:dyDescent="0.2">
      <c r="A111" s="264" t="s">
        <v>3042</v>
      </c>
      <c r="B111" s="218"/>
      <c r="C111" s="218"/>
      <c r="D111" s="218"/>
      <c r="E111" s="218"/>
      <c r="F111" s="218"/>
      <c r="G111" s="218"/>
      <c r="H111" s="218"/>
      <c r="I111" s="218"/>
      <c r="J111" s="218"/>
      <c r="K111" s="129">
        <v>385</v>
      </c>
      <c r="L111" s="130"/>
      <c r="M111" s="130"/>
      <c r="N111" s="130"/>
      <c r="O111" s="130"/>
      <c r="P111" s="130"/>
      <c r="Q111" s="130"/>
      <c r="R111" s="92"/>
    </row>
    <row r="112" spans="1:18" x14ac:dyDescent="0.2">
      <c r="A112" s="264" t="s">
        <v>3043</v>
      </c>
      <c r="B112" s="218"/>
      <c r="C112" s="218"/>
      <c r="D112" s="218"/>
      <c r="E112" s="218"/>
      <c r="F112" s="218"/>
      <c r="G112" s="218"/>
      <c r="H112" s="218"/>
      <c r="I112" s="218"/>
      <c r="J112" s="218"/>
      <c r="K112" s="129">
        <v>441</v>
      </c>
      <c r="L112" s="130"/>
      <c r="M112" s="130"/>
      <c r="N112" s="130"/>
      <c r="O112" s="130"/>
      <c r="P112" s="130"/>
      <c r="Q112" s="130"/>
      <c r="R112" s="92"/>
    </row>
    <row r="113" spans="1:18" x14ac:dyDescent="0.2">
      <c r="A113" s="264" t="s">
        <v>3044</v>
      </c>
      <c r="B113" s="218"/>
      <c r="C113" s="218"/>
      <c r="D113" s="218"/>
      <c r="E113" s="218"/>
      <c r="F113" s="218"/>
      <c r="G113" s="218"/>
      <c r="H113" s="218"/>
      <c r="I113" s="218"/>
      <c r="J113" s="218"/>
      <c r="K113" s="129">
        <v>182</v>
      </c>
      <c r="L113" s="130"/>
      <c r="M113" s="130"/>
      <c r="N113" s="130"/>
      <c r="O113" s="130"/>
      <c r="P113" s="130"/>
      <c r="Q113" s="130"/>
      <c r="R113" s="92"/>
    </row>
    <row r="114" spans="1:18" x14ac:dyDescent="0.2">
      <c r="A114" s="264" t="s">
        <v>7</v>
      </c>
      <c r="B114" s="218"/>
      <c r="C114" s="218"/>
      <c r="D114" s="218"/>
      <c r="E114" s="218"/>
      <c r="F114" s="218"/>
      <c r="G114" s="218"/>
      <c r="H114" s="218"/>
      <c r="I114" s="218"/>
      <c r="J114" s="218"/>
      <c r="K114" s="129">
        <v>6399</v>
      </c>
      <c r="L114" s="130"/>
      <c r="M114" s="130"/>
      <c r="N114" s="130"/>
      <c r="O114" s="130"/>
      <c r="P114" s="130"/>
      <c r="Q114" s="130"/>
      <c r="R114" s="92"/>
    </row>
    <row r="115" spans="1:18" x14ac:dyDescent="0.2">
      <c r="A115" s="264" t="s">
        <v>27</v>
      </c>
      <c r="B115" s="218"/>
      <c r="C115" s="218"/>
      <c r="D115" s="218"/>
      <c r="E115" s="218"/>
      <c r="F115" s="218"/>
      <c r="G115" s="218"/>
      <c r="H115" s="218"/>
      <c r="I115" s="218"/>
      <c r="J115" s="218"/>
      <c r="K115" s="130"/>
      <c r="L115" s="130"/>
      <c r="M115" s="130"/>
      <c r="N115" s="130"/>
      <c r="O115" s="130"/>
      <c r="P115" s="130"/>
      <c r="Q115" s="130"/>
      <c r="R115" s="92"/>
    </row>
    <row r="116" spans="1:18" x14ac:dyDescent="0.2">
      <c r="A116" s="264" t="s">
        <v>3045</v>
      </c>
      <c r="B116" s="218"/>
      <c r="C116" s="218"/>
      <c r="D116" s="218"/>
      <c r="E116" s="218"/>
      <c r="F116" s="218"/>
      <c r="G116" s="218"/>
      <c r="H116" s="218"/>
      <c r="I116" s="218"/>
      <c r="J116" s="218"/>
      <c r="K116" s="129">
        <v>54</v>
      </c>
      <c r="L116" s="130"/>
      <c r="M116" s="130"/>
      <c r="N116" s="130"/>
      <c r="O116" s="130"/>
      <c r="P116" s="130"/>
      <c r="Q116" s="130"/>
      <c r="R116" s="92"/>
    </row>
    <row r="117" spans="1:18" x14ac:dyDescent="0.2">
      <c r="A117" s="264" t="s">
        <v>3046</v>
      </c>
      <c r="B117" s="218"/>
      <c r="C117" s="218"/>
      <c r="D117" s="218"/>
      <c r="E117" s="218"/>
      <c r="F117" s="218"/>
      <c r="G117" s="218"/>
      <c r="H117" s="218"/>
      <c r="I117" s="218"/>
      <c r="J117" s="218"/>
      <c r="K117" s="129">
        <v>4709</v>
      </c>
      <c r="L117" s="130"/>
      <c r="M117" s="130"/>
      <c r="N117" s="130"/>
      <c r="O117" s="130"/>
      <c r="P117" s="130"/>
      <c r="Q117" s="130"/>
      <c r="R117" s="92"/>
    </row>
    <row r="118" spans="1:18" x14ac:dyDescent="0.2">
      <c r="A118" s="264" t="s">
        <v>3047</v>
      </c>
      <c r="B118" s="218"/>
      <c r="C118" s="218"/>
      <c r="D118" s="218"/>
      <c r="E118" s="218"/>
      <c r="F118" s="218"/>
      <c r="G118" s="218"/>
      <c r="H118" s="218"/>
      <c r="I118" s="218"/>
      <c r="J118" s="218"/>
      <c r="K118" s="129">
        <v>337</v>
      </c>
      <c r="L118" s="130"/>
      <c r="M118" s="130"/>
      <c r="N118" s="130"/>
      <c r="O118" s="130"/>
      <c r="P118" s="130"/>
      <c r="Q118" s="130"/>
      <c r="R118" s="92"/>
    </row>
    <row r="119" spans="1:18" x14ac:dyDescent="0.2">
      <c r="A119" s="264" t="s">
        <v>3048</v>
      </c>
      <c r="B119" s="218"/>
      <c r="C119" s="218"/>
      <c r="D119" s="218"/>
      <c r="E119" s="218"/>
      <c r="F119" s="218"/>
      <c r="G119" s="218"/>
      <c r="H119" s="218"/>
      <c r="I119" s="218"/>
      <c r="J119" s="218"/>
      <c r="K119" s="129">
        <v>1299</v>
      </c>
      <c r="L119" s="130"/>
      <c r="M119" s="130"/>
      <c r="N119" s="130"/>
      <c r="O119" s="130"/>
      <c r="P119" s="130"/>
      <c r="Q119" s="130"/>
      <c r="R119" s="92"/>
    </row>
    <row r="120" spans="1:18" x14ac:dyDescent="0.2">
      <c r="A120" s="264" t="s">
        <v>8</v>
      </c>
      <c r="B120" s="218"/>
      <c r="C120" s="218"/>
      <c r="D120" s="218"/>
      <c r="E120" s="218"/>
      <c r="F120" s="218"/>
      <c r="G120" s="218"/>
      <c r="H120" s="218"/>
      <c r="I120" s="218"/>
      <c r="J120" s="218"/>
      <c r="K120" s="129">
        <v>4694</v>
      </c>
      <c r="L120" s="130"/>
      <c r="M120" s="130"/>
      <c r="N120" s="130"/>
      <c r="O120" s="130"/>
      <c r="P120" s="130"/>
      <c r="Q120" s="130"/>
      <c r="R120" s="92"/>
    </row>
    <row r="121" spans="1:18" x14ac:dyDescent="0.2">
      <c r="A121" s="264" t="s">
        <v>27</v>
      </c>
      <c r="B121" s="218"/>
      <c r="C121" s="218"/>
      <c r="D121" s="218"/>
      <c r="E121" s="218"/>
      <c r="F121" s="218"/>
      <c r="G121" s="218"/>
      <c r="H121" s="218"/>
      <c r="I121" s="218"/>
      <c r="J121" s="218"/>
      <c r="K121" s="130"/>
      <c r="L121" s="130"/>
      <c r="M121" s="130"/>
      <c r="N121" s="130"/>
      <c r="O121" s="130"/>
      <c r="P121" s="130"/>
      <c r="Q121" s="130"/>
      <c r="R121" s="92"/>
    </row>
    <row r="122" spans="1:18" x14ac:dyDescent="0.2">
      <c r="A122" s="264" t="s">
        <v>3049</v>
      </c>
      <c r="B122" s="218"/>
      <c r="C122" s="218"/>
      <c r="D122" s="218"/>
      <c r="E122" s="218"/>
      <c r="F122" s="218"/>
      <c r="G122" s="218"/>
      <c r="H122" s="218"/>
      <c r="I122" s="218"/>
      <c r="J122" s="218"/>
      <c r="K122" s="129">
        <v>35</v>
      </c>
      <c r="L122" s="130"/>
      <c r="M122" s="130"/>
      <c r="N122" s="130"/>
      <c r="O122" s="130"/>
      <c r="P122" s="130"/>
      <c r="Q122" s="130"/>
      <c r="R122" s="92"/>
    </row>
    <row r="123" spans="1:18" x14ac:dyDescent="0.2">
      <c r="A123" s="264" t="s">
        <v>3050</v>
      </c>
      <c r="B123" s="218"/>
      <c r="C123" s="218"/>
      <c r="D123" s="218"/>
      <c r="E123" s="218"/>
      <c r="F123" s="218"/>
      <c r="G123" s="218"/>
      <c r="H123" s="218"/>
      <c r="I123" s="218"/>
      <c r="J123" s="218"/>
      <c r="K123" s="129">
        <v>3532</v>
      </c>
      <c r="L123" s="130"/>
      <c r="M123" s="130"/>
      <c r="N123" s="130"/>
      <c r="O123" s="130"/>
      <c r="P123" s="130"/>
      <c r="Q123" s="130"/>
      <c r="R123" s="92"/>
    </row>
    <row r="124" spans="1:18" x14ac:dyDescent="0.2">
      <c r="A124" s="264" t="s">
        <v>3051</v>
      </c>
      <c r="B124" s="218"/>
      <c r="C124" s="218"/>
      <c r="D124" s="218"/>
      <c r="E124" s="218"/>
      <c r="F124" s="218"/>
      <c r="G124" s="218"/>
      <c r="H124" s="218"/>
      <c r="I124" s="218"/>
      <c r="J124" s="218"/>
      <c r="K124" s="129">
        <v>1127</v>
      </c>
      <c r="L124" s="130"/>
      <c r="M124" s="130"/>
      <c r="N124" s="130"/>
      <c r="O124" s="130"/>
      <c r="P124" s="130"/>
      <c r="Q124" s="130"/>
      <c r="R124" s="92"/>
    </row>
    <row r="125" spans="1:18" x14ac:dyDescent="0.2">
      <c r="A125" s="265" t="s">
        <v>961</v>
      </c>
      <c r="B125" s="218"/>
      <c r="C125" s="218"/>
      <c r="D125" s="218"/>
      <c r="E125" s="218"/>
      <c r="F125" s="218"/>
      <c r="G125" s="218"/>
      <c r="H125" s="218"/>
      <c r="I125" s="218"/>
      <c r="J125" s="218"/>
      <c r="K125" s="132">
        <v>56766</v>
      </c>
      <c r="L125" s="130"/>
      <c r="M125" s="130"/>
      <c r="N125" s="130"/>
      <c r="O125" s="130"/>
      <c r="P125" s="132">
        <v>523.16999999999996</v>
      </c>
      <c r="Q125" s="130"/>
      <c r="R125" s="92"/>
    </row>
    <row r="126" spans="1:18" x14ac:dyDescent="0.2">
      <c r="A126" s="264" t="s">
        <v>38</v>
      </c>
      <c r="B126" s="218"/>
      <c r="C126" s="218"/>
      <c r="D126" s="218"/>
      <c r="E126" s="218"/>
      <c r="F126" s="218"/>
      <c r="G126" s="218"/>
      <c r="H126" s="218"/>
      <c r="I126" s="218"/>
      <c r="J126" s="218"/>
      <c r="K126" s="129">
        <v>159</v>
      </c>
      <c r="L126" s="130"/>
      <c r="M126" s="130"/>
      <c r="N126" s="130"/>
      <c r="O126" s="130"/>
      <c r="P126" s="129">
        <v>5.51</v>
      </c>
      <c r="Q126" s="130"/>
      <c r="R126" s="92"/>
    </row>
    <row r="127" spans="1:18" x14ac:dyDescent="0.2">
      <c r="A127" s="264" t="s">
        <v>26</v>
      </c>
      <c r="B127" s="218"/>
      <c r="C127" s="218"/>
      <c r="D127" s="218"/>
      <c r="E127" s="218"/>
      <c r="F127" s="218"/>
      <c r="G127" s="218"/>
      <c r="H127" s="218"/>
      <c r="I127" s="218"/>
      <c r="J127" s="218"/>
      <c r="K127" s="129">
        <v>41273</v>
      </c>
      <c r="L127" s="130"/>
      <c r="M127" s="130"/>
      <c r="N127" s="130"/>
      <c r="O127" s="130"/>
      <c r="P127" s="129">
        <v>517.66</v>
      </c>
      <c r="Q127" s="130"/>
      <c r="R127" s="92"/>
    </row>
    <row r="128" spans="1:18" x14ac:dyDescent="0.2">
      <c r="A128" s="264" t="s">
        <v>25</v>
      </c>
      <c r="B128" s="218"/>
      <c r="C128" s="218"/>
      <c r="D128" s="218"/>
      <c r="E128" s="218"/>
      <c r="F128" s="218"/>
      <c r="G128" s="218"/>
      <c r="H128" s="218"/>
      <c r="I128" s="218"/>
      <c r="J128" s="218"/>
      <c r="K128" s="129">
        <v>15334</v>
      </c>
      <c r="L128" s="130"/>
      <c r="M128" s="130"/>
      <c r="N128" s="130"/>
      <c r="O128" s="130"/>
      <c r="P128" s="130"/>
      <c r="Q128" s="130"/>
      <c r="R128" s="92"/>
    </row>
    <row r="129" spans="1:18" x14ac:dyDescent="0.2">
      <c r="A129" s="264" t="s">
        <v>9</v>
      </c>
      <c r="B129" s="218"/>
      <c r="C129" s="218"/>
      <c r="D129" s="218"/>
      <c r="E129" s="218"/>
      <c r="F129" s="218"/>
      <c r="G129" s="218"/>
      <c r="H129" s="218"/>
      <c r="I129" s="218"/>
      <c r="J129" s="218"/>
      <c r="K129" s="129">
        <v>56766</v>
      </c>
      <c r="L129" s="130"/>
      <c r="M129" s="130"/>
      <c r="N129" s="130"/>
      <c r="O129" s="130"/>
      <c r="P129" s="129">
        <v>523.16999999999996</v>
      </c>
      <c r="Q129" s="130"/>
      <c r="R129" s="92"/>
    </row>
    <row r="130" spans="1:18" x14ac:dyDescent="0.2">
      <c r="A130" s="264" t="s">
        <v>10</v>
      </c>
      <c r="B130" s="218"/>
      <c r="C130" s="218"/>
      <c r="D130" s="218"/>
      <c r="E130" s="218"/>
      <c r="F130" s="218"/>
      <c r="G130" s="218"/>
      <c r="H130" s="218"/>
      <c r="I130" s="218"/>
      <c r="J130" s="218"/>
      <c r="K130" s="130"/>
      <c r="L130" s="130"/>
      <c r="M130" s="130"/>
      <c r="N130" s="130"/>
      <c r="O130" s="130"/>
      <c r="P130" s="130"/>
      <c r="Q130" s="130"/>
      <c r="R130" s="92"/>
    </row>
    <row r="131" spans="1:18" x14ac:dyDescent="0.2">
      <c r="A131" s="264" t="s">
        <v>11</v>
      </c>
      <c r="B131" s="218"/>
      <c r="C131" s="218"/>
      <c r="D131" s="218"/>
      <c r="E131" s="218"/>
      <c r="F131" s="218"/>
      <c r="G131" s="218"/>
      <c r="H131" s="218"/>
      <c r="I131" s="218"/>
      <c r="J131" s="218"/>
      <c r="K131" s="129">
        <v>22328</v>
      </c>
      <c r="L131" s="130"/>
      <c r="M131" s="130"/>
      <c r="N131" s="130"/>
      <c r="O131" s="130"/>
      <c r="P131" s="130"/>
      <c r="Q131" s="130"/>
      <c r="R131" s="92"/>
    </row>
    <row r="132" spans="1:18" x14ac:dyDescent="0.2">
      <c r="A132" s="264" t="s">
        <v>12</v>
      </c>
      <c r="B132" s="218"/>
      <c r="C132" s="218"/>
      <c r="D132" s="218"/>
      <c r="E132" s="218"/>
      <c r="F132" s="218"/>
      <c r="G132" s="218"/>
      <c r="H132" s="218"/>
      <c r="I132" s="218"/>
      <c r="J132" s="218"/>
      <c r="K132" s="129">
        <f>425-N108</f>
        <v>323</v>
      </c>
      <c r="L132" s="130"/>
      <c r="M132" s="130"/>
      <c r="N132" s="130"/>
      <c r="O132" s="130"/>
      <c r="P132" s="130"/>
      <c r="Q132" s="130"/>
      <c r="R132" s="92"/>
    </row>
    <row r="133" spans="1:18" x14ac:dyDescent="0.2">
      <c r="A133" s="264" t="s">
        <v>13</v>
      </c>
      <c r="B133" s="218"/>
      <c r="C133" s="218"/>
      <c r="D133" s="218"/>
      <c r="E133" s="218"/>
      <c r="F133" s="218"/>
      <c r="G133" s="218"/>
      <c r="H133" s="218"/>
      <c r="I133" s="218"/>
      <c r="J133" s="218"/>
      <c r="K133" s="129">
        <v>7688</v>
      </c>
      <c r="L133" s="130"/>
      <c r="M133" s="130"/>
      <c r="N133" s="130"/>
      <c r="O133" s="130"/>
      <c r="P133" s="130"/>
      <c r="Q133" s="130"/>
      <c r="R133" s="92"/>
    </row>
    <row r="134" spans="1:18" x14ac:dyDescent="0.2">
      <c r="A134" s="264" t="s">
        <v>0</v>
      </c>
      <c r="B134" s="218"/>
      <c r="C134" s="218"/>
      <c r="D134" s="218"/>
      <c r="E134" s="218"/>
      <c r="F134" s="218"/>
      <c r="G134" s="218"/>
      <c r="H134" s="218"/>
      <c r="I134" s="218"/>
      <c r="J134" s="218"/>
      <c r="K134" s="129">
        <v>15334</v>
      </c>
      <c r="L134" s="130"/>
      <c r="M134" s="130"/>
      <c r="N134" s="130"/>
      <c r="O134" s="130"/>
      <c r="P134" s="130"/>
      <c r="Q134" s="130"/>
      <c r="R134" s="92"/>
    </row>
    <row r="135" spans="1:18" x14ac:dyDescent="0.2">
      <c r="A135" s="264" t="s">
        <v>14</v>
      </c>
      <c r="B135" s="218"/>
      <c r="C135" s="218"/>
      <c r="D135" s="218"/>
      <c r="E135" s="218"/>
      <c r="F135" s="218"/>
      <c r="G135" s="218"/>
      <c r="H135" s="218"/>
      <c r="I135" s="218"/>
      <c r="J135" s="218"/>
      <c r="K135" s="129">
        <v>6399</v>
      </c>
      <c r="L135" s="130"/>
      <c r="M135" s="130"/>
      <c r="N135" s="130"/>
      <c r="O135" s="130"/>
      <c r="P135" s="130"/>
      <c r="Q135" s="130"/>
      <c r="R135" s="92"/>
    </row>
    <row r="136" spans="1:18" x14ac:dyDescent="0.2">
      <c r="A136" s="264" t="s">
        <v>15</v>
      </c>
      <c r="B136" s="218"/>
      <c r="C136" s="218"/>
      <c r="D136" s="218"/>
      <c r="E136" s="218"/>
      <c r="F136" s="218"/>
      <c r="G136" s="218"/>
      <c r="H136" s="218"/>
      <c r="I136" s="218"/>
      <c r="J136" s="218"/>
      <c r="K136" s="129">
        <v>4694</v>
      </c>
      <c r="L136" s="130"/>
      <c r="M136" s="130"/>
      <c r="N136" s="130"/>
      <c r="O136" s="130"/>
      <c r="P136" s="130"/>
      <c r="Q136" s="130"/>
      <c r="R136" s="92"/>
    </row>
    <row r="137" spans="1:18" x14ac:dyDescent="0.2">
      <c r="A137" s="265" t="s">
        <v>16</v>
      </c>
      <c r="B137" s="218"/>
      <c r="C137" s="218"/>
      <c r="D137" s="218"/>
      <c r="E137" s="218"/>
      <c r="F137" s="218"/>
      <c r="G137" s="218"/>
      <c r="H137" s="218"/>
      <c r="I137" s="218"/>
      <c r="J137" s="218"/>
      <c r="K137" s="132">
        <v>56766</v>
      </c>
      <c r="L137" s="130"/>
      <c r="M137" s="130"/>
      <c r="N137" s="130"/>
      <c r="O137" s="130"/>
      <c r="P137" s="132">
        <v>523.16999999999996</v>
      </c>
      <c r="Q137" s="130"/>
      <c r="R137" s="92"/>
    </row>
    <row r="138" spans="1:18" x14ac:dyDescent="0.2">
      <c r="A138" s="115"/>
      <c r="B138" s="116"/>
      <c r="C138" s="117"/>
      <c r="D138" s="118"/>
      <c r="E138" s="195"/>
      <c r="F138" s="140"/>
      <c r="G138" s="140"/>
      <c r="H138" s="140"/>
      <c r="I138" s="140"/>
      <c r="J138" s="140"/>
      <c r="K138" s="140"/>
      <c r="L138" s="140"/>
      <c r="M138" s="140"/>
      <c r="N138" s="140"/>
      <c r="O138" s="140"/>
      <c r="P138" s="140"/>
      <c r="Q138" s="140"/>
      <c r="R138" s="92"/>
    </row>
    <row r="139" spans="1:18" x14ac:dyDescent="0.2">
      <c r="A139" s="115"/>
      <c r="B139" s="199" t="s">
        <v>2153</v>
      </c>
      <c r="F139" s="41"/>
      <c r="G139" s="41"/>
      <c r="H139" s="41"/>
      <c r="I139" s="41"/>
      <c r="J139" s="41"/>
      <c r="K139" s="41"/>
      <c r="L139" s="41"/>
      <c r="M139" s="140"/>
      <c r="N139" s="140"/>
      <c r="O139" s="140"/>
      <c r="P139" s="140"/>
      <c r="Q139" s="140"/>
      <c r="R139" s="92"/>
    </row>
    <row r="140" spans="1:18" x14ac:dyDescent="0.2">
      <c r="A140" s="115"/>
      <c r="B140" s="116"/>
      <c r="C140" s="117"/>
      <c r="D140" s="118"/>
      <c r="E140" s="195"/>
      <c r="F140" s="140"/>
      <c r="G140" s="140"/>
      <c r="H140" s="140"/>
      <c r="I140" s="140"/>
      <c r="J140" s="140"/>
      <c r="K140" s="140"/>
      <c r="L140" s="140"/>
      <c r="M140" s="140"/>
      <c r="N140" s="140"/>
      <c r="O140" s="140"/>
      <c r="P140" s="140"/>
      <c r="Q140" s="140"/>
      <c r="R140" s="92"/>
    </row>
    <row r="141" spans="1:18" x14ac:dyDescent="0.2">
      <c r="A141" s="115"/>
      <c r="B141" s="116"/>
      <c r="C141" s="288" t="s">
        <v>2154</v>
      </c>
      <c r="D141" s="288"/>
      <c r="E141" s="288"/>
      <c r="F141" s="288"/>
      <c r="G141" s="288"/>
      <c r="H141" s="288"/>
      <c r="I141" s="288"/>
      <c r="J141" s="288"/>
      <c r="K141" s="288"/>
      <c r="L141" s="288"/>
      <c r="M141" s="288"/>
      <c r="N141" s="288"/>
      <c r="O141" s="288"/>
      <c r="P141" s="288"/>
      <c r="Q141" s="288"/>
      <c r="R141" s="92"/>
    </row>
    <row r="142" spans="1:18" x14ac:dyDescent="0.2">
      <c r="A142" s="115"/>
      <c r="B142" s="116"/>
      <c r="C142" s="288" t="s">
        <v>2155</v>
      </c>
      <c r="D142" s="288"/>
      <c r="E142" s="288"/>
      <c r="F142" s="288"/>
      <c r="G142" s="288"/>
      <c r="H142" s="288"/>
      <c r="I142" s="288"/>
      <c r="J142" s="288"/>
      <c r="K142" s="288"/>
      <c r="L142" s="288"/>
      <c r="M142" s="288"/>
      <c r="N142" s="288"/>
      <c r="O142" s="288"/>
      <c r="P142" s="288"/>
      <c r="Q142" s="288"/>
      <c r="R142" s="92"/>
    </row>
    <row r="143" spans="1:18" x14ac:dyDescent="0.2">
      <c r="A143" s="115"/>
      <c r="B143" s="116"/>
      <c r="C143" s="117"/>
      <c r="D143" s="118"/>
      <c r="E143" s="195"/>
      <c r="F143" s="140"/>
      <c r="G143" s="140"/>
      <c r="H143" s="140"/>
      <c r="I143" s="140"/>
      <c r="J143" s="140"/>
      <c r="K143" s="140"/>
      <c r="L143" s="140"/>
      <c r="M143" s="140"/>
      <c r="N143" s="140"/>
      <c r="O143" s="140"/>
      <c r="P143" s="140"/>
      <c r="Q143" s="140"/>
      <c r="R143" s="92"/>
    </row>
    <row r="144" spans="1:18" x14ac:dyDescent="0.2">
      <c r="A144" s="115"/>
      <c r="B144" s="47" t="s">
        <v>2156</v>
      </c>
      <c r="C144" s="47"/>
      <c r="D144" s="47"/>
      <c r="E144" s="41"/>
      <c r="F144" s="46" t="s">
        <v>2157</v>
      </c>
      <c r="G144" s="46"/>
      <c r="H144" s="46"/>
      <c r="I144" s="46"/>
      <c r="J144" s="46"/>
      <c r="K144" s="46"/>
      <c r="L144" s="46"/>
      <c r="M144" s="46"/>
      <c r="N144" s="46"/>
      <c r="O144" s="46"/>
      <c r="P144" s="46"/>
      <c r="R144" s="85"/>
    </row>
    <row r="145" spans="1:18" x14ac:dyDescent="0.2">
      <c r="A145" s="115"/>
      <c r="B145" s="3"/>
      <c r="C145" s="84"/>
      <c r="D145" s="4"/>
      <c r="E145" s="41"/>
      <c r="F145" s="292" t="s">
        <v>3052</v>
      </c>
      <c r="G145" s="292"/>
      <c r="H145" s="159"/>
      <c r="I145" s="47"/>
      <c r="J145" s="47"/>
      <c r="K145" s="47"/>
      <c r="L145" s="47"/>
      <c r="M145" s="47"/>
      <c r="N145" s="166"/>
      <c r="O145" s="166"/>
      <c r="P145" s="166"/>
      <c r="R145" s="85"/>
    </row>
    <row r="146" spans="1:18" x14ac:dyDescent="0.2">
      <c r="A146" s="115"/>
      <c r="B146" s="3"/>
      <c r="C146" s="84"/>
      <c r="D146" s="4"/>
      <c r="E146" s="41"/>
      <c r="F146" s="293" t="s">
        <v>2159</v>
      </c>
      <c r="G146" s="293"/>
      <c r="H146" s="293"/>
      <c r="I146" s="293"/>
      <c r="J146" s="293"/>
      <c r="K146" s="293"/>
      <c r="L146" s="293"/>
      <c r="M146" s="293"/>
      <c r="N146" s="293"/>
      <c r="O146" s="293"/>
      <c r="P146" s="293"/>
      <c r="Q146" s="293"/>
      <c r="R146" s="293"/>
    </row>
    <row r="147" spans="1:18" x14ac:dyDescent="0.2">
      <c r="A147" s="115"/>
      <c r="B147" s="116"/>
      <c r="C147" s="117"/>
      <c r="D147" s="118"/>
      <c r="E147" s="195"/>
      <c r="F147" s="140"/>
      <c r="G147" s="140"/>
      <c r="H147" s="140"/>
      <c r="I147" s="140"/>
      <c r="J147" s="140"/>
      <c r="K147" s="140"/>
      <c r="L147" s="140"/>
      <c r="M147" s="140"/>
      <c r="N147" s="140"/>
      <c r="O147" s="140"/>
      <c r="P147" s="140"/>
      <c r="Q147" s="140"/>
      <c r="R147" s="92"/>
    </row>
    <row r="148" spans="1:18" x14ac:dyDescent="0.2">
      <c r="A148" s="115"/>
      <c r="B148" s="116"/>
      <c r="C148" s="117"/>
      <c r="D148" s="118"/>
      <c r="E148" s="195"/>
      <c r="F148" s="140"/>
      <c r="G148" s="140"/>
      <c r="H148" s="140"/>
      <c r="I148" s="140"/>
      <c r="J148" s="140"/>
      <c r="K148" s="140"/>
      <c r="L148" s="140"/>
      <c r="M148" s="140"/>
      <c r="N148" s="140"/>
      <c r="O148" s="140"/>
      <c r="P148" s="140"/>
      <c r="Q148" s="140"/>
      <c r="R148" s="92"/>
    </row>
    <row r="149" spans="1:18" x14ac:dyDescent="0.2">
      <c r="A149" s="115"/>
      <c r="B149" s="116"/>
      <c r="C149" s="117"/>
      <c r="D149" s="118"/>
      <c r="E149" s="195"/>
      <c r="F149" s="140"/>
      <c r="G149" s="140"/>
      <c r="H149" s="140"/>
      <c r="I149" s="140"/>
      <c r="J149" s="140"/>
      <c r="K149" s="140"/>
      <c r="L149" s="140"/>
      <c r="M149" s="140"/>
      <c r="N149" s="140"/>
      <c r="O149" s="140"/>
      <c r="P149" s="140"/>
      <c r="Q149" s="140"/>
      <c r="R149" s="92"/>
    </row>
    <row r="150" spans="1:18" x14ac:dyDescent="0.2">
      <c r="A150" s="115"/>
      <c r="B150" s="116"/>
      <c r="C150" s="117"/>
      <c r="D150" s="118"/>
      <c r="E150" s="195"/>
      <c r="F150" s="140"/>
      <c r="G150" s="140"/>
      <c r="H150" s="140"/>
      <c r="I150" s="140"/>
      <c r="J150" s="140"/>
      <c r="K150" s="140"/>
      <c r="L150" s="140"/>
      <c r="M150" s="140"/>
      <c r="N150" s="140"/>
      <c r="O150" s="140"/>
      <c r="P150" s="140"/>
      <c r="Q150" s="140"/>
      <c r="R150" s="92"/>
    </row>
  </sheetData>
  <mergeCells count="69">
    <mergeCell ref="C141:Q141"/>
    <mergeCell ref="C142:Q142"/>
    <mergeCell ref="F145:G145"/>
    <mergeCell ref="F146:R146"/>
    <mergeCell ref="A132:J132"/>
    <mergeCell ref="A133:J133"/>
    <mergeCell ref="A134:J134"/>
    <mergeCell ref="A135:J135"/>
    <mergeCell ref="A136:J136"/>
    <mergeCell ref="A137:J137"/>
    <mergeCell ref="A131:J131"/>
    <mergeCell ref="A120:J120"/>
    <mergeCell ref="A121:J121"/>
    <mergeCell ref="A122:J122"/>
    <mergeCell ref="A123:J123"/>
    <mergeCell ref="A124:J124"/>
    <mergeCell ref="A125:J125"/>
    <mergeCell ref="A126:J126"/>
    <mergeCell ref="A127:J127"/>
    <mergeCell ref="A128:J128"/>
    <mergeCell ref="A129:J129"/>
    <mergeCell ref="A130:J130"/>
    <mergeCell ref="A119:J119"/>
    <mergeCell ref="A108:J108"/>
    <mergeCell ref="A109:J109"/>
    <mergeCell ref="A110:J110"/>
    <mergeCell ref="A111:J111"/>
    <mergeCell ref="A112:J112"/>
    <mergeCell ref="A113:J113"/>
    <mergeCell ref="A114:J114"/>
    <mergeCell ref="A115:J115"/>
    <mergeCell ref="A116:J116"/>
    <mergeCell ref="A117:J117"/>
    <mergeCell ref="A118:J118"/>
    <mergeCell ref="A107:J107"/>
    <mergeCell ref="A28:Q28"/>
    <mergeCell ref="A29:Q29"/>
    <mergeCell ref="A54:Q54"/>
    <mergeCell ref="A71:Q71"/>
    <mergeCell ref="A92:Q92"/>
    <mergeCell ref="A101:J101"/>
    <mergeCell ref="A102:J102"/>
    <mergeCell ref="A103:J103"/>
    <mergeCell ref="A104:J104"/>
    <mergeCell ref="A105:J105"/>
    <mergeCell ref="A106:Q106"/>
    <mergeCell ref="O24:O26"/>
    <mergeCell ref="P24:P26"/>
    <mergeCell ref="Q24:Q26"/>
    <mergeCell ref="F25:F26"/>
    <mergeCell ref="G25:I25"/>
    <mergeCell ref="J25:J26"/>
    <mergeCell ref="K25:K26"/>
    <mergeCell ref="L25:N25"/>
    <mergeCell ref="J20:K20"/>
    <mergeCell ref="D22:K22"/>
    <mergeCell ref="A24:A26"/>
    <mergeCell ref="B24:B26"/>
    <mergeCell ref="C24:C26"/>
    <mergeCell ref="D24:D26"/>
    <mergeCell ref="E24:E26"/>
    <mergeCell ref="F24:I24"/>
    <mergeCell ref="J24:N24"/>
    <mergeCell ref="J19:K19"/>
    <mergeCell ref="E1:I1"/>
    <mergeCell ref="J15:K15"/>
    <mergeCell ref="J16:K16"/>
    <mergeCell ref="J17:K17"/>
    <mergeCell ref="J18:K18"/>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3"/>
  <sheetViews>
    <sheetView workbookViewId="0">
      <selection activeCell="D8" sqref="D8"/>
    </sheetView>
  </sheetViews>
  <sheetFormatPr defaultRowHeight="12.75" x14ac:dyDescent="0.2"/>
  <cols>
    <col min="3" max="3" width="34" customWidth="1"/>
  </cols>
  <sheetData>
    <row r="1" spans="1:17" x14ac:dyDescent="0.2">
      <c r="A1" s="152" t="s">
        <v>306</v>
      </c>
      <c r="B1" s="156"/>
      <c r="C1" s="170"/>
      <c r="D1" s="169"/>
      <c r="E1" s="285" t="s">
        <v>21</v>
      </c>
      <c r="F1" s="286"/>
      <c r="G1" s="286"/>
      <c r="H1" s="286"/>
      <c r="I1" s="286"/>
      <c r="J1" s="286"/>
      <c r="K1" s="159"/>
      <c r="L1" s="159"/>
      <c r="M1" s="152" t="s">
        <v>308</v>
      </c>
      <c r="N1" s="42"/>
      <c r="O1" s="42"/>
      <c r="P1" s="42"/>
    </row>
    <row r="2" spans="1:17" x14ac:dyDescent="0.2">
      <c r="A2" s="167"/>
      <c r="B2" s="156"/>
      <c r="C2" s="170"/>
      <c r="D2" s="169"/>
      <c r="E2" s="171"/>
      <c r="F2" s="171"/>
      <c r="G2" s="6" t="s">
        <v>2</v>
      </c>
      <c r="H2" s="172"/>
      <c r="I2" s="173"/>
      <c r="J2" s="159"/>
      <c r="K2" s="159"/>
      <c r="L2" s="159"/>
      <c r="M2" s="2" t="s">
        <v>1223</v>
      </c>
      <c r="N2" s="42"/>
      <c r="O2" s="42"/>
      <c r="P2" s="42"/>
    </row>
    <row r="3" spans="1:17" x14ac:dyDescent="0.2">
      <c r="A3" s="167" t="s">
        <v>1224</v>
      </c>
      <c r="B3" s="156"/>
      <c r="C3" s="170"/>
      <c r="D3" s="169"/>
      <c r="E3" s="159"/>
      <c r="F3" s="159"/>
      <c r="G3" s="159"/>
      <c r="H3" s="159"/>
      <c r="I3" s="159"/>
      <c r="J3" s="159"/>
      <c r="K3" s="159"/>
      <c r="L3" s="159"/>
      <c r="M3" s="2" t="s">
        <v>1225</v>
      </c>
      <c r="N3" s="42"/>
      <c r="O3" s="42"/>
      <c r="P3" s="42"/>
    </row>
    <row r="4" spans="1:17" x14ac:dyDescent="0.2">
      <c r="A4" s="2" t="s">
        <v>1226</v>
      </c>
      <c r="B4" s="156"/>
      <c r="C4" s="170"/>
      <c r="D4" s="169"/>
      <c r="E4" s="159"/>
      <c r="F4" s="159"/>
      <c r="G4" s="52" t="s">
        <v>3054</v>
      </c>
      <c r="H4" s="174"/>
      <c r="I4" s="159"/>
      <c r="J4" s="159"/>
      <c r="K4" s="159"/>
      <c r="L4" s="159"/>
      <c r="M4" s="50"/>
      <c r="N4" s="50"/>
      <c r="O4" s="175"/>
      <c r="P4" s="42"/>
    </row>
    <row r="5" spans="1:17" x14ac:dyDescent="0.2">
      <c r="A5" s="155"/>
      <c r="B5" s="156"/>
      <c r="C5" s="169"/>
      <c r="D5" s="176"/>
      <c r="E5" s="159"/>
      <c r="F5" s="159"/>
      <c r="G5" s="155" t="s">
        <v>37</v>
      </c>
      <c r="H5" s="155"/>
      <c r="I5" s="155"/>
      <c r="J5" s="159"/>
      <c r="K5" s="159"/>
      <c r="L5" s="159"/>
      <c r="M5" s="2" t="s">
        <v>314</v>
      </c>
      <c r="N5" s="42"/>
      <c r="O5" s="42"/>
      <c r="P5" s="42"/>
      <c r="Q5" s="1"/>
    </row>
    <row r="6" spans="1:17" x14ac:dyDescent="0.2">
      <c r="A6" s="99"/>
      <c r="B6" s="100"/>
      <c r="C6" s="111"/>
      <c r="D6" s="101"/>
      <c r="E6" s="92"/>
      <c r="F6" s="91"/>
      <c r="G6" s="91"/>
      <c r="H6" s="91"/>
      <c r="I6" s="91"/>
      <c r="J6" s="91"/>
      <c r="K6" s="91"/>
      <c r="L6" s="91"/>
      <c r="M6" s="91"/>
      <c r="N6" s="91"/>
      <c r="O6" s="91"/>
      <c r="P6" s="91"/>
      <c r="Q6" s="91"/>
    </row>
    <row r="7" spans="1:17" x14ac:dyDescent="0.2">
      <c r="A7" s="99"/>
      <c r="B7" s="100"/>
      <c r="C7" s="103" t="s">
        <v>3</v>
      </c>
      <c r="D7" s="177" t="s">
        <v>1297</v>
      </c>
      <c r="E7" s="104"/>
      <c r="F7" s="105"/>
      <c r="G7" s="105"/>
      <c r="H7" s="106"/>
      <c r="I7" s="105"/>
      <c r="J7" s="105"/>
      <c r="K7" s="105"/>
      <c r="L7" s="105"/>
      <c r="M7" s="91"/>
      <c r="N7" s="91"/>
      <c r="O7" s="91"/>
      <c r="P7" s="91"/>
      <c r="Q7" s="91"/>
    </row>
    <row r="8" spans="1:17" x14ac:dyDescent="0.2">
      <c r="A8" s="99"/>
      <c r="B8" s="100"/>
      <c r="C8" s="103"/>
      <c r="D8" s="186" t="s">
        <v>3055</v>
      </c>
      <c r="E8" s="187"/>
      <c r="F8" s="188"/>
      <c r="G8" s="188"/>
      <c r="H8" s="189"/>
      <c r="I8" s="188"/>
      <c r="J8" s="188"/>
      <c r="K8" s="188"/>
      <c r="L8" s="188"/>
      <c r="M8" s="91"/>
      <c r="N8" s="91"/>
      <c r="O8" s="91"/>
      <c r="P8" s="91"/>
      <c r="Q8" s="91"/>
    </row>
    <row r="9" spans="1:17" x14ac:dyDescent="0.2">
      <c r="A9" s="99"/>
      <c r="B9" s="100"/>
      <c r="C9" s="111"/>
      <c r="D9" s="101"/>
      <c r="E9" s="96"/>
      <c r="F9" s="107"/>
      <c r="G9" s="107"/>
      <c r="H9" s="108" t="s">
        <v>31</v>
      </c>
      <c r="I9" s="108"/>
      <c r="J9" s="107"/>
      <c r="K9" s="107"/>
      <c r="L9" s="91"/>
      <c r="M9" s="91"/>
      <c r="N9" s="91"/>
      <c r="O9" s="91"/>
      <c r="P9" s="91"/>
      <c r="Q9" s="91"/>
    </row>
    <row r="10" spans="1:17" x14ac:dyDescent="0.2">
      <c r="A10" s="99"/>
      <c r="B10" s="100"/>
      <c r="C10" s="111"/>
      <c r="D10" s="101"/>
      <c r="E10" s="92"/>
      <c r="F10" s="91"/>
      <c r="G10" s="91"/>
      <c r="H10" s="91"/>
      <c r="I10" s="91"/>
      <c r="J10" s="91"/>
      <c r="K10" s="91"/>
      <c r="L10" s="91"/>
      <c r="M10" s="91"/>
      <c r="N10" s="91"/>
      <c r="O10" s="91"/>
      <c r="P10" s="91"/>
      <c r="Q10" s="91"/>
    </row>
    <row r="11" spans="1:17" x14ac:dyDescent="0.2">
      <c r="A11" s="99"/>
      <c r="B11" s="100"/>
      <c r="C11" s="111"/>
      <c r="D11" s="112" t="s">
        <v>1356</v>
      </c>
      <c r="E11" s="99"/>
      <c r="F11" s="91"/>
      <c r="G11" s="91"/>
      <c r="H11" s="91"/>
      <c r="I11" s="112"/>
      <c r="J11" s="112"/>
      <c r="K11" s="91"/>
      <c r="L11" s="91"/>
      <c r="M11" s="91"/>
      <c r="N11" s="91"/>
      <c r="O11" s="91"/>
      <c r="P11" s="91"/>
      <c r="Q11" s="91"/>
    </row>
    <row r="12" spans="1:17" x14ac:dyDescent="0.2">
      <c r="A12" s="99"/>
      <c r="B12" s="100"/>
      <c r="C12" s="111"/>
      <c r="D12" s="112" t="s">
        <v>3056</v>
      </c>
      <c r="E12" s="99"/>
      <c r="F12" s="91"/>
      <c r="G12" s="91"/>
      <c r="H12" s="91"/>
      <c r="I12" s="112"/>
      <c r="J12" s="279" t="s">
        <v>3057</v>
      </c>
      <c r="K12" s="220"/>
      <c r="L12" s="114" t="s">
        <v>30</v>
      </c>
      <c r="M12" s="91"/>
      <c r="N12" s="91"/>
      <c r="O12" s="91"/>
      <c r="P12" s="91"/>
      <c r="Q12" s="91"/>
    </row>
    <row r="13" spans="1:17" x14ac:dyDescent="0.2">
      <c r="A13" s="99"/>
      <c r="B13" s="100"/>
      <c r="C13" s="111"/>
      <c r="D13" s="112" t="s">
        <v>84</v>
      </c>
      <c r="E13" s="99"/>
      <c r="F13" s="91"/>
      <c r="G13" s="91"/>
      <c r="H13" s="91"/>
      <c r="I13" s="112"/>
      <c r="J13" s="279" t="s">
        <v>3058</v>
      </c>
      <c r="K13" s="220"/>
      <c r="L13" s="114" t="s">
        <v>30</v>
      </c>
      <c r="M13" s="91"/>
      <c r="N13" s="91"/>
      <c r="O13" s="91"/>
      <c r="P13" s="91"/>
      <c r="Q13" s="91"/>
    </row>
    <row r="14" spans="1:17" x14ac:dyDescent="0.2">
      <c r="A14" s="99"/>
      <c r="B14" s="100"/>
      <c r="C14" s="111"/>
      <c r="D14" s="112" t="s">
        <v>17</v>
      </c>
      <c r="E14" s="99"/>
      <c r="F14" s="91"/>
      <c r="G14" s="91"/>
      <c r="H14" s="91"/>
      <c r="I14" s="112"/>
      <c r="J14" s="279" t="s">
        <v>3059</v>
      </c>
      <c r="K14" s="220"/>
      <c r="L14" s="114" t="s">
        <v>18</v>
      </c>
      <c r="M14" s="91"/>
      <c r="N14" s="91"/>
      <c r="O14" s="91"/>
      <c r="P14" s="91"/>
      <c r="Q14" s="91"/>
    </row>
    <row r="15" spans="1:17" x14ac:dyDescent="0.2">
      <c r="A15" s="155"/>
      <c r="B15" s="156"/>
      <c r="C15" s="157"/>
      <c r="D15" s="163" t="s">
        <v>323</v>
      </c>
      <c r="E15" s="47"/>
      <c r="F15" s="47"/>
      <c r="G15" s="47"/>
      <c r="H15" s="47"/>
      <c r="I15" s="47"/>
      <c r="J15" s="47"/>
      <c r="K15" s="47"/>
      <c r="L15" s="47"/>
      <c r="M15" s="159"/>
      <c r="N15" s="160"/>
      <c r="O15" s="179"/>
      <c r="P15" s="162"/>
    </row>
    <row r="16" spans="1:17" x14ac:dyDescent="0.2">
      <c r="A16" s="99"/>
      <c r="B16" s="100"/>
      <c r="C16" s="111"/>
      <c r="D16" s="101"/>
      <c r="E16" s="99"/>
      <c r="F16" s="91"/>
      <c r="G16" s="91"/>
      <c r="H16" s="91"/>
      <c r="I16" s="91"/>
      <c r="J16" s="91"/>
      <c r="K16" s="91"/>
      <c r="L16" s="91"/>
      <c r="M16" s="91"/>
      <c r="N16" s="91"/>
      <c r="O16" s="91"/>
      <c r="P16" s="91"/>
      <c r="Q16" s="91"/>
    </row>
    <row r="17" spans="1:17" x14ac:dyDescent="0.2">
      <c r="A17" s="115"/>
      <c r="B17" s="116"/>
      <c r="C17" s="117"/>
      <c r="D17" s="118"/>
      <c r="E17" s="119"/>
      <c r="F17" s="120"/>
      <c r="G17" s="120"/>
      <c r="H17" s="120"/>
      <c r="I17" s="120"/>
      <c r="J17" s="120"/>
      <c r="K17" s="120"/>
      <c r="L17" s="120"/>
      <c r="M17" s="120"/>
      <c r="N17" s="120"/>
      <c r="O17" s="120"/>
      <c r="P17" s="120"/>
      <c r="Q17" s="120"/>
    </row>
    <row r="18" spans="1:17" x14ac:dyDescent="0.2">
      <c r="A18" s="270" t="s">
        <v>4</v>
      </c>
      <c r="B18" s="273" t="s">
        <v>87</v>
      </c>
      <c r="C18" s="270" t="s">
        <v>83</v>
      </c>
      <c r="D18" s="270" t="s">
        <v>82</v>
      </c>
      <c r="E18" s="270" t="s">
        <v>81</v>
      </c>
      <c r="F18" s="270" t="s">
        <v>29</v>
      </c>
      <c r="G18" s="271"/>
      <c r="H18" s="271"/>
      <c r="I18" s="271"/>
      <c r="J18" s="270" t="s">
        <v>28</v>
      </c>
      <c r="K18" s="271"/>
      <c r="L18" s="271"/>
      <c r="M18" s="271"/>
      <c r="N18" s="270" t="s">
        <v>80</v>
      </c>
      <c r="O18" s="270" t="s">
        <v>79</v>
      </c>
      <c r="P18" s="270" t="s">
        <v>88</v>
      </c>
      <c r="Q18" s="270" t="s">
        <v>89</v>
      </c>
    </row>
    <row r="19" spans="1:17" x14ac:dyDescent="0.2">
      <c r="A19" s="271"/>
      <c r="B19" s="274"/>
      <c r="C19" s="275"/>
      <c r="D19" s="270"/>
      <c r="E19" s="271"/>
      <c r="F19" s="270" t="s">
        <v>5</v>
      </c>
      <c r="G19" s="270" t="s">
        <v>78</v>
      </c>
      <c r="H19" s="271"/>
      <c r="I19" s="271"/>
      <c r="J19" s="270" t="s">
        <v>5</v>
      </c>
      <c r="K19" s="270" t="s">
        <v>78</v>
      </c>
      <c r="L19" s="271"/>
      <c r="M19" s="271"/>
      <c r="N19" s="270"/>
      <c r="O19" s="270"/>
      <c r="P19" s="270"/>
      <c r="Q19" s="270"/>
    </row>
    <row r="20" spans="1:17" x14ac:dyDescent="0.2">
      <c r="A20" s="271"/>
      <c r="B20" s="274"/>
      <c r="C20" s="275"/>
      <c r="D20" s="270"/>
      <c r="E20" s="271"/>
      <c r="F20" s="271"/>
      <c r="G20" s="121" t="s">
        <v>77</v>
      </c>
      <c r="H20" s="121" t="s">
        <v>76</v>
      </c>
      <c r="I20" s="121" t="s">
        <v>75</v>
      </c>
      <c r="J20" s="271"/>
      <c r="K20" s="121" t="s">
        <v>77</v>
      </c>
      <c r="L20" s="121" t="s">
        <v>76</v>
      </c>
      <c r="M20" s="121" t="s">
        <v>75</v>
      </c>
      <c r="N20" s="270"/>
      <c r="O20" s="270"/>
      <c r="P20" s="270"/>
      <c r="Q20" s="270"/>
    </row>
    <row r="21" spans="1:17" x14ac:dyDescent="0.2">
      <c r="A21" s="122">
        <v>1</v>
      </c>
      <c r="B21" s="123">
        <v>2</v>
      </c>
      <c r="C21" s="121">
        <v>3</v>
      </c>
      <c r="D21" s="121">
        <v>4</v>
      </c>
      <c r="E21" s="122">
        <v>5</v>
      </c>
      <c r="F21" s="124">
        <v>6</v>
      </c>
      <c r="G21" s="124">
        <v>7</v>
      </c>
      <c r="H21" s="124">
        <v>8</v>
      </c>
      <c r="I21" s="124">
        <v>9</v>
      </c>
      <c r="J21" s="124">
        <v>10</v>
      </c>
      <c r="K21" s="124">
        <v>11</v>
      </c>
      <c r="L21" s="124">
        <v>12</v>
      </c>
      <c r="M21" s="124">
        <v>13</v>
      </c>
      <c r="N21" s="124">
        <v>14</v>
      </c>
      <c r="O21" s="124">
        <v>15</v>
      </c>
      <c r="P21" s="124">
        <v>16</v>
      </c>
      <c r="Q21" s="124">
        <v>17</v>
      </c>
    </row>
    <row r="22" spans="1:17" x14ac:dyDescent="0.2">
      <c r="A22" s="266" t="s">
        <v>3060</v>
      </c>
      <c r="B22" s="218"/>
      <c r="C22" s="218"/>
      <c r="D22" s="218"/>
      <c r="E22" s="218"/>
      <c r="F22" s="218"/>
      <c r="G22" s="218"/>
      <c r="H22" s="218"/>
      <c r="I22" s="218"/>
      <c r="J22" s="218"/>
      <c r="K22" s="218"/>
      <c r="L22" s="218"/>
      <c r="M22" s="218"/>
      <c r="N22" s="218"/>
      <c r="O22" s="218"/>
      <c r="P22" s="218"/>
      <c r="Q22" s="218"/>
    </row>
    <row r="23" spans="1:17" x14ac:dyDescent="0.2">
      <c r="A23" s="264" t="s">
        <v>3061</v>
      </c>
      <c r="B23" s="218"/>
      <c r="C23" s="218"/>
      <c r="D23" s="218"/>
      <c r="E23" s="218"/>
      <c r="F23" s="218"/>
      <c r="G23" s="218"/>
      <c r="H23" s="218"/>
      <c r="I23" s="218"/>
      <c r="J23" s="218"/>
      <c r="K23" s="218"/>
      <c r="L23" s="218"/>
      <c r="M23" s="218"/>
      <c r="N23" s="218"/>
      <c r="O23" s="218"/>
      <c r="P23" s="218"/>
      <c r="Q23" s="218"/>
    </row>
    <row r="24" spans="1:17" ht="36" x14ac:dyDescent="0.2">
      <c r="A24" s="122">
        <v>1</v>
      </c>
      <c r="B24" s="125" t="s">
        <v>3062</v>
      </c>
      <c r="C24" s="139" t="s">
        <v>3063</v>
      </c>
      <c r="D24" s="127" t="s">
        <v>3064</v>
      </c>
      <c r="E24" s="131">
        <v>1</v>
      </c>
      <c r="F24" s="129">
        <v>185.58</v>
      </c>
      <c r="G24" s="129">
        <v>185.58</v>
      </c>
      <c r="H24" s="130"/>
      <c r="I24" s="130"/>
      <c r="J24" s="130">
        <v>186</v>
      </c>
      <c r="K24" s="130">
        <v>186</v>
      </c>
      <c r="L24" s="130"/>
      <c r="M24" s="130"/>
      <c r="N24" s="130">
        <v>10</v>
      </c>
      <c r="O24" s="130">
        <v>10</v>
      </c>
      <c r="P24" s="130"/>
      <c r="Q24" s="130"/>
    </row>
    <row r="25" spans="1:17" ht="36" x14ac:dyDescent="0.2">
      <c r="A25" s="122">
        <v>2</v>
      </c>
      <c r="B25" s="125" t="s">
        <v>3065</v>
      </c>
      <c r="C25" s="139" t="s">
        <v>3066</v>
      </c>
      <c r="D25" s="127" t="s">
        <v>3067</v>
      </c>
      <c r="E25" s="131">
        <v>1</v>
      </c>
      <c r="F25" s="129">
        <v>73.790000000000006</v>
      </c>
      <c r="G25" s="129">
        <v>73.790000000000006</v>
      </c>
      <c r="H25" s="130"/>
      <c r="I25" s="130"/>
      <c r="J25" s="130">
        <v>74</v>
      </c>
      <c r="K25" s="130">
        <v>74</v>
      </c>
      <c r="L25" s="130"/>
      <c r="M25" s="130"/>
      <c r="N25" s="130">
        <v>4</v>
      </c>
      <c r="O25" s="130">
        <v>4</v>
      </c>
      <c r="P25" s="130"/>
      <c r="Q25" s="130"/>
    </row>
    <row r="26" spans="1:17" ht="36" x14ac:dyDescent="0.2">
      <c r="A26" s="122">
        <v>4</v>
      </c>
      <c r="B26" s="125" t="s">
        <v>3068</v>
      </c>
      <c r="C26" s="139" t="s">
        <v>3069</v>
      </c>
      <c r="D26" s="127" t="s">
        <v>3064</v>
      </c>
      <c r="E26" s="131">
        <v>1</v>
      </c>
      <c r="F26" s="129">
        <v>81.95</v>
      </c>
      <c r="G26" s="129">
        <v>81.95</v>
      </c>
      <c r="H26" s="130"/>
      <c r="I26" s="130"/>
      <c r="J26" s="130">
        <v>82</v>
      </c>
      <c r="K26" s="130">
        <v>82</v>
      </c>
      <c r="L26" s="130"/>
      <c r="M26" s="130"/>
      <c r="N26" s="130">
        <v>4.3</v>
      </c>
      <c r="O26" s="130">
        <v>4.3</v>
      </c>
      <c r="P26" s="130"/>
      <c r="Q26" s="130"/>
    </row>
    <row r="27" spans="1:17" ht="48" x14ac:dyDescent="0.2">
      <c r="A27" s="122">
        <v>5</v>
      </c>
      <c r="B27" s="125" t="s">
        <v>3070</v>
      </c>
      <c r="C27" s="139" t="s">
        <v>3071</v>
      </c>
      <c r="D27" s="127" t="s">
        <v>3072</v>
      </c>
      <c r="E27" s="131">
        <v>1</v>
      </c>
      <c r="F27" s="129">
        <v>190.58</v>
      </c>
      <c r="G27" s="129">
        <v>190.58</v>
      </c>
      <c r="H27" s="130"/>
      <c r="I27" s="130"/>
      <c r="J27" s="130">
        <v>191</v>
      </c>
      <c r="K27" s="130">
        <v>191</v>
      </c>
      <c r="L27" s="130"/>
      <c r="M27" s="130"/>
      <c r="N27" s="130">
        <v>10</v>
      </c>
      <c r="O27" s="130">
        <v>10</v>
      </c>
      <c r="P27" s="130"/>
      <c r="Q27" s="130"/>
    </row>
    <row r="28" spans="1:17" x14ac:dyDescent="0.2">
      <c r="A28" s="264" t="s">
        <v>3073</v>
      </c>
      <c r="B28" s="218"/>
      <c r="C28" s="218"/>
      <c r="D28" s="218"/>
      <c r="E28" s="218"/>
      <c r="F28" s="218"/>
      <c r="G28" s="218"/>
      <c r="H28" s="218"/>
      <c r="I28" s="218"/>
      <c r="J28" s="218"/>
      <c r="K28" s="218"/>
      <c r="L28" s="218"/>
      <c r="M28" s="218"/>
      <c r="N28" s="218"/>
      <c r="O28" s="218"/>
      <c r="P28" s="218"/>
      <c r="Q28" s="218"/>
    </row>
    <row r="29" spans="1:17" ht="36" x14ac:dyDescent="0.2">
      <c r="A29" s="122">
        <v>6</v>
      </c>
      <c r="B29" s="125" t="s">
        <v>3062</v>
      </c>
      <c r="C29" s="139" t="s">
        <v>3063</v>
      </c>
      <c r="D29" s="127" t="s">
        <v>3064</v>
      </c>
      <c r="E29" s="131">
        <v>1</v>
      </c>
      <c r="F29" s="129">
        <v>185.58</v>
      </c>
      <c r="G29" s="129">
        <v>185.58</v>
      </c>
      <c r="H29" s="130"/>
      <c r="I29" s="130"/>
      <c r="J29" s="130">
        <v>186</v>
      </c>
      <c r="K29" s="130">
        <v>186</v>
      </c>
      <c r="L29" s="130"/>
      <c r="M29" s="130"/>
      <c r="N29" s="130">
        <v>10</v>
      </c>
      <c r="O29" s="130">
        <v>10</v>
      </c>
      <c r="P29" s="130"/>
      <c r="Q29" s="130"/>
    </row>
    <row r="30" spans="1:17" ht="36" x14ac:dyDescent="0.2">
      <c r="A30" s="122">
        <v>7</v>
      </c>
      <c r="B30" s="125" t="s">
        <v>3068</v>
      </c>
      <c r="C30" s="139" t="s">
        <v>3069</v>
      </c>
      <c r="D30" s="127" t="s">
        <v>3064</v>
      </c>
      <c r="E30" s="131">
        <v>1</v>
      </c>
      <c r="F30" s="129">
        <v>81.95</v>
      </c>
      <c r="G30" s="129">
        <v>81.95</v>
      </c>
      <c r="H30" s="130"/>
      <c r="I30" s="130"/>
      <c r="J30" s="130">
        <v>82</v>
      </c>
      <c r="K30" s="130">
        <v>82</v>
      </c>
      <c r="L30" s="130"/>
      <c r="M30" s="130"/>
      <c r="N30" s="130">
        <v>4.3</v>
      </c>
      <c r="O30" s="130">
        <v>4.3</v>
      </c>
      <c r="P30" s="130"/>
      <c r="Q30" s="130"/>
    </row>
    <row r="31" spans="1:17" ht="48" x14ac:dyDescent="0.2">
      <c r="A31" s="122">
        <v>8</v>
      </c>
      <c r="B31" s="125" t="s">
        <v>3070</v>
      </c>
      <c r="C31" s="139" t="s">
        <v>3071</v>
      </c>
      <c r="D31" s="127" t="s">
        <v>3072</v>
      </c>
      <c r="E31" s="131">
        <v>1</v>
      </c>
      <c r="F31" s="129">
        <v>190.58</v>
      </c>
      <c r="G31" s="129">
        <v>190.58</v>
      </c>
      <c r="H31" s="130"/>
      <c r="I31" s="130"/>
      <c r="J31" s="130">
        <v>191</v>
      </c>
      <c r="K31" s="130">
        <v>191</v>
      </c>
      <c r="L31" s="130"/>
      <c r="M31" s="130"/>
      <c r="N31" s="130">
        <v>10</v>
      </c>
      <c r="O31" s="130">
        <v>10</v>
      </c>
      <c r="P31" s="130"/>
      <c r="Q31" s="130"/>
    </row>
    <row r="32" spans="1:17" x14ac:dyDescent="0.2">
      <c r="A32" s="264" t="s">
        <v>3074</v>
      </c>
      <c r="B32" s="218"/>
      <c r="C32" s="218"/>
      <c r="D32" s="218"/>
      <c r="E32" s="218"/>
      <c r="F32" s="218"/>
      <c r="G32" s="218"/>
      <c r="H32" s="218"/>
      <c r="I32" s="218"/>
      <c r="J32" s="218"/>
      <c r="K32" s="218"/>
      <c r="L32" s="218"/>
      <c r="M32" s="218"/>
      <c r="N32" s="218"/>
      <c r="O32" s="218"/>
      <c r="P32" s="218"/>
      <c r="Q32" s="218"/>
    </row>
    <row r="33" spans="1:17" ht="36" x14ac:dyDescent="0.2">
      <c r="A33" s="122">
        <v>9</v>
      </c>
      <c r="B33" s="125" t="s">
        <v>3062</v>
      </c>
      <c r="C33" s="139" t="s">
        <v>3063</v>
      </c>
      <c r="D33" s="127" t="s">
        <v>3064</v>
      </c>
      <c r="E33" s="131">
        <v>1</v>
      </c>
      <c r="F33" s="129">
        <v>185.58</v>
      </c>
      <c r="G33" s="129">
        <v>185.58</v>
      </c>
      <c r="H33" s="130"/>
      <c r="I33" s="130"/>
      <c r="J33" s="130">
        <v>186</v>
      </c>
      <c r="K33" s="130">
        <v>186</v>
      </c>
      <c r="L33" s="130"/>
      <c r="M33" s="130"/>
      <c r="N33" s="130">
        <v>10</v>
      </c>
      <c r="O33" s="130">
        <v>10</v>
      </c>
      <c r="P33" s="130"/>
      <c r="Q33" s="130"/>
    </row>
    <row r="34" spans="1:17" ht="36" x14ac:dyDescent="0.2">
      <c r="A34" s="122">
        <v>11</v>
      </c>
      <c r="B34" s="125" t="s">
        <v>3075</v>
      </c>
      <c r="C34" s="139" t="s">
        <v>3076</v>
      </c>
      <c r="D34" s="127" t="s">
        <v>3064</v>
      </c>
      <c r="E34" s="128">
        <v>2</v>
      </c>
      <c r="F34" s="129">
        <v>18.559999999999999</v>
      </c>
      <c r="G34" s="129">
        <v>18.559999999999999</v>
      </c>
      <c r="H34" s="130"/>
      <c r="I34" s="130"/>
      <c r="J34" s="130">
        <v>37</v>
      </c>
      <c r="K34" s="130">
        <v>37</v>
      </c>
      <c r="L34" s="130"/>
      <c r="M34" s="130"/>
      <c r="N34" s="130">
        <v>1</v>
      </c>
      <c r="O34" s="130">
        <v>2</v>
      </c>
      <c r="P34" s="130"/>
      <c r="Q34" s="130"/>
    </row>
    <row r="35" spans="1:17" ht="36" x14ac:dyDescent="0.2">
      <c r="A35" s="122">
        <v>12</v>
      </c>
      <c r="B35" s="125" t="s">
        <v>3068</v>
      </c>
      <c r="C35" s="139" t="s">
        <v>3069</v>
      </c>
      <c r="D35" s="127" t="s">
        <v>3064</v>
      </c>
      <c r="E35" s="131">
        <v>1</v>
      </c>
      <c r="F35" s="129">
        <v>81.95</v>
      </c>
      <c r="G35" s="129">
        <v>81.95</v>
      </c>
      <c r="H35" s="130"/>
      <c r="I35" s="130"/>
      <c r="J35" s="130">
        <v>82</v>
      </c>
      <c r="K35" s="130">
        <v>82</v>
      </c>
      <c r="L35" s="130"/>
      <c r="M35" s="130"/>
      <c r="N35" s="130">
        <v>4.3</v>
      </c>
      <c r="O35" s="130">
        <v>4.3</v>
      </c>
      <c r="P35" s="130"/>
      <c r="Q35" s="130"/>
    </row>
    <row r="36" spans="1:17" ht="48" x14ac:dyDescent="0.2">
      <c r="A36" s="122">
        <v>13</v>
      </c>
      <c r="B36" s="125" t="s">
        <v>3070</v>
      </c>
      <c r="C36" s="139" t="s">
        <v>3071</v>
      </c>
      <c r="D36" s="127" t="s">
        <v>3072</v>
      </c>
      <c r="E36" s="131">
        <v>1</v>
      </c>
      <c r="F36" s="129">
        <v>190.58</v>
      </c>
      <c r="G36" s="129">
        <v>190.58</v>
      </c>
      <c r="H36" s="130"/>
      <c r="I36" s="130"/>
      <c r="J36" s="130">
        <v>191</v>
      </c>
      <c r="K36" s="130">
        <v>191</v>
      </c>
      <c r="L36" s="130"/>
      <c r="M36" s="130"/>
      <c r="N36" s="130">
        <v>10</v>
      </c>
      <c r="O36" s="130">
        <v>10</v>
      </c>
      <c r="P36" s="130"/>
      <c r="Q36" s="130"/>
    </row>
    <row r="37" spans="1:17" x14ac:dyDescent="0.2">
      <c r="A37" s="264" t="s">
        <v>3077</v>
      </c>
      <c r="B37" s="218"/>
      <c r="C37" s="218"/>
      <c r="D37" s="218"/>
      <c r="E37" s="218"/>
      <c r="F37" s="218"/>
      <c r="G37" s="218"/>
      <c r="H37" s="218"/>
      <c r="I37" s="218"/>
      <c r="J37" s="218"/>
      <c r="K37" s="218"/>
      <c r="L37" s="218"/>
      <c r="M37" s="218"/>
      <c r="N37" s="218"/>
      <c r="O37" s="218"/>
      <c r="P37" s="218"/>
      <c r="Q37" s="218"/>
    </row>
    <row r="38" spans="1:17" ht="36" x14ac:dyDescent="0.2">
      <c r="A38" s="122">
        <v>17</v>
      </c>
      <c r="B38" s="125" t="s">
        <v>3078</v>
      </c>
      <c r="C38" s="139" t="s">
        <v>3079</v>
      </c>
      <c r="D38" s="127" t="s">
        <v>3064</v>
      </c>
      <c r="E38" s="128">
        <v>3</v>
      </c>
      <c r="F38" s="129">
        <v>92.79</v>
      </c>
      <c r="G38" s="129">
        <v>92.79</v>
      </c>
      <c r="H38" s="130"/>
      <c r="I38" s="130"/>
      <c r="J38" s="130">
        <v>278</v>
      </c>
      <c r="K38" s="130">
        <v>278</v>
      </c>
      <c r="L38" s="130"/>
      <c r="M38" s="130"/>
      <c r="N38" s="130">
        <v>5</v>
      </c>
      <c r="O38" s="130">
        <v>15</v>
      </c>
      <c r="P38" s="130"/>
      <c r="Q38" s="130"/>
    </row>
    <row r="39" spans="1:17" ht="36" x14ac:dyDescent="0.2">
      <c r="A39" s="122">
        <v>18</v>
      </c>
      <c r="B39" s="125" t="s">
        <v>3080</v>
      </c>
      <c r="C39" s="139" t="s">
        <v>3081</v>
      </c>
      <c r="D39" s="127" t="s">
        <v>3064</v>
      </c>
      <c r="E39" s="128">
        <v>3</v>
      </c>
      <c r="F39" s="129">
        <v>53.36</v>
      </c>
      <c r="G39" s="129">
        <v>53.36</v>
      </c>
      <c r="H39" s="130"/>
      <c r="I39" s="130"/>
      <c r="J39" s="130">
        <v>160</v>
      </c>
      <c r="K39" s="130">
        <v>160</v>
      </c>
      <c r="L39" s="130"/>
      <c r="M39" s="130"/>
      <c r="N39" s="130">
        <v>2.8</v>
      </c>
      <c r="O39" s="130">
        <v>8.4</v>
      </c>
      <c r="P39" s="130"/>
      <c r="Q39" s="130"/>
    </row>
    <row r="40" spans="1:17" ht="48" x14ac:dyDescent="0.2">
      <c r="A40" s="122">
        <v>19</v>
      </c>
      <c r="B40" s="125" t="s">
        <v>3070</v>
      </c>
      <c r="C40" s="139" t="s">
        <v>3071</v>
      </c>
      <c r="D40" s="127" t="s">
        <v>3072</v>
      </c>
      <c r="E40" s="128">
        <v>3</v>
      </c>
      <c r="F40" s="129">
        <v>190.58</v>
      </c>
      <c r="G40" s="129">
        <v>190.58</v>
      </c>
      <c r="H40" s="130"/>
      <c r="I40" s="130"/>
      <c r="J40" s="130">
        <v>572</v>
      </c>
      <c r="K40" s="130">
        <v>572</v>
      </c>
      <c r="L40" s="130"/>
      <c r="M40" s="130"/>
      <c r="N40" s="130">
        <v>10</v>
      </c>
      <c r="O40" s="130">
        <v>30</v>
      </c>
      <c r="P40" s="130"/>
      <c r="Q40" s="130"/>
    </row>
    <row r="41" spans="1:17" x14ac:dyDescent="0.2">
      <c r="A41" s="264" t="s">
        <v>3082</v>
      </c>
      <c r="B41" s="218"/>
      <c r="C41" s="218"/>
      <c r="D41" s="218"/>
      <c r="E41" s="218"/>
      <c r="F41" s="218"/>
      <c r="G41" s="218"/>
      <c r="H41" s="218"/>
      <c r="I41" s="218"/>
      <c r="J41" s="218"/>
      <c r="K41" s="218"/>
      <c r="L41" s="218"/>
      <c r="M41" s="218"/>
      <c r="N41" s="218"/>
      <c r="O41" s="218"/>
      <c r="P41" s="218"/>
      <c r="Q41" s="218"/>
    </row>
    <row r="42" spans="1:17" ht="36" x14ac:dyDescent="0.2">
      <c r="A42" s="122">
        <v>20</v>
      </c>
      <c r="B42" s="125" t="s">
        <v>3078</v>
      </c>
      <c r="C42" s="139" t="s">
        <v>3079</v>
      </c>
      <c r="D42" s="127" t="s">
        <v>3064</v>
      </c>
      <c r="E42" s="128">
        <v>4</v>
      </c>
      <c r="F42" s="129">
        <v>92.79</v>
      </c>
      <c r="G42" s="129">
        <v>92.79</v>
      </c>
      <c r="H42" s="130"/>
      <c r="I42" s="130"/>
      <c r="J42" s="130">
        <v>371</v>
      </c>
      <c r="K42" s="130">
        <v>371</v>
      </c>
      <c r="L42" s="130"/>
      <c r="M42" s="130"/>
      <c r="N42" s="130">
        <v>5</v>
      </c>
      <c r="O42" s="130">
        <v>20</v>
      </c>
      <c r="P42" s="130"/>
      <c r="Q42" s="130"/>
    </row>
    <row r="43" spans="1:17" ht="36" x14ac:dyDescent="0.2">
      <c r="A43" s="122">
        <v>21</v>
      </c>
      <c r="B43" s="125" t="s">
        <v>3068</v>
      </c>
      <c r="C43" s="139" t="s">
        <v>3069</v>
      </c>
      <c r="D43" s="127" t="s">
        <v>3064</v>
      </c>
      <c r="E43" s="128">
        <v>4</v>
      </c>
      <c r="F43" s="129">
        <v>81.95</v>
      </c>
      <c r="G43" s="129">
        <v>81.95</v>
      </c>
      <c r="H43" s="130"/>
      <c r="I43" s="130"/>
      <c r="J43" s="130">
        <v>328</v>
      </c>
      <c r="K43" s="130">
        <v>328</v>
      </c>
      <c r="L43" s="130"/>
      <c r="M43" s="130"/>
      <c r="N43" s="130">
        <v>4.3</v>
      </c>
      <c r="O43" s="130">
        <v>17.2</v>
      </c>
      <c r="P43" s="130"/>
      <c r="Q43" s="130"/>
    </row>
    <row r="44" spans="1:17" ht="48" x14ac:dyDescent="0.2">
      <c r="A44" s="122">
        <v>22</v>
      </c>
      <c r="B44" s="125" t="s">
        <v>3070</v>
      </c>
      <c r="C44" s="139" t="s">
        <v>3071</v>
      </c>
      <c r="D44" s="127" t="s">
        <v>3072</v>
      </c>
      <c r="E44" s="128">
        <v>4</v>
      </c>
      <c r="F44" s="129">
        <v>190.58</v>
      </c>
      <c r="G44" s="129">
        <v>190.58</v>
      </c>
      <c r="H44" s="130"/>
      <c r="I44" s="130"/>
      <c r="J44" s="130">
        <v>762</v>
      </c>
      <c r="K44" s="130">
        <v>762</v>
      </c>
      <c r="L44" s="130"/>
      <c r="M44" s="130"/>
      <c r="N44" s="130">
        <v>10</v>
      </c>
      <c r="O44" s="130">
        <v>40</v>
      </c>
      <c r="P44" s="130"/>
      <c r="Q44" s="130"/>
    </row>
    <row r="45" spans="1:17" x14ac:dyDescent="0.2">
      <c r="A45" s="264" t="s">
        <v>3083</v>
      </c>
      <c r="B45" s="218"/>
      <c r="C45" s="218"/>
      <c r="D45" s="218"/>
      <c r="E45" s="218"/>
      <c r="F45" s="218"/>
      <c r="G45" s="218"/>
      <c r="H45" s="218"/>
      <c r="I45" s="218"/>
      <c r="J45" s="218"/>
      <c r="K45" s="218"/>
      <c r="L45" s="218"/>
      <c r="M45" s="218"/>
      <c r="N45" s="218"/>
      <c r="O45" s="218"/>
      <c r="P45" s="218"/>
      <c r="Q45" s="218"/>
    </row>
    <row r="46" spans="1:17" ht="36" x14ac:dyDescent="0.2">
      <c r="A46" s="122">
        <v>23</v>
      </c>
      <c r="B46" s="125" t="s">
        <v>3078</v>
      </c>
      <c r="C46" s="139" t="s">
        <v>3084</v>
      </c>
      <c r="D46" s="127" t="s">
        <v>3064</v>
      </c>
      <c r="E46" s="128">
        <v>3</v>
      </c>
      <c r="F46" s="129">
        <v>92.79</v>
      </c>
      <c r="G46" s="129">
        <v>92.79</v>
      </c>
      <c r="H46" s="130"/>
      <c r="I46" s="130"/>
      <c r="J46" s="130">
        <v>278</v>
      </c>
      <c r="K46" s="130">
        <v>278</v>
      </c>
      <c r="L46" s="130"/>
      <c r="M46" s="130"/>
      <c r="N46" s="130">
        <v>5</v>
      </c>
      <c r="O46" s="130">
        <v>15</v>
      </c>
      <c r="P46" s="130"/>
      <c r="Q46" s="130"/>
    </row>
    <row r="47" spans="1:17" ht="48" x14ac:dyDescent="0.2">
      <c r="A47" s="122">
        <v>24</v>
      </c>
      <c r="B47" s="125" t="s">
        <v>3070</v>
      </c>
      <c r="C47" s="139" t="s">
        <v>3071</v>
      </c>
      <c r="D47" s="127" t="s">
        <v>3072</v>
      </c>
      <c r="E47" s="128">
        <v>3</v>
      </c>
      <c r="F47" s="129">
        <v>190.58</v>
      </c>
      <c r="G47" s="129">
        <v>190.58</v>
      </c>
      <c r="H47" s="130"/>
      <c r="I47" s="130"/>
      <c r="J47" s="130">
        <v>572</v>
      </c>
      <c r="K47" s="130">
        <v>572</v>
      </c>
      <c r="L47" s="130"/>
      <c r="M47" s="130"/>
      <c r="N47" s="130">
        <v>10</v>
      </c>
      <c r="O47" s="130">
        <v>30</v>
      </c>
      <c r="P47" s="130"/>
      <c r="Q47" s="130"/>
    </row>
    <row r="48" spans="1:17" x14ac:dyDescent="0.2">
      <c r="A48" s="264" t="s">
        <v>3085</v>
      </c>
      <c r="B48" s="218"/>
      <c r="C48" s="218"/>
      <c r="D48" s="218"/>
      <c r="E48" s="218"/>
      <c r="F48" s="218"/>
      <c r="G48" s="218"/>
      <c r="H48" s="218"/>
      <c r="I48" s="218"/>
      <c r="J48" s="218"/>
      <c r="K48" s="218"/>
      <c r="L48" s="218"/>
      <c r="M48" s="218"/>
      <c r="N48" s="218"/>
      <c r="O48" s="218"/>
      <c r="P48" s="218"/>
      <c r="Q48" s="218"/>
    </row>
    <row r="49" spans="1:17" ht="36" x14ac:dyDescent="0.2">
      <c r="A49" s="122">
        <v>25</v>
      </c>
      <c r="B49" s="125" t="s">
        <v>3068</v>
      </c>
      <c r="C49" s="139" t="s">
        <v>3069</v>
      </c>
      <c r="D49" s="127" t="s">
        <v>3064</v>
      </c>
      <c r="E49" s="131">
        <v>1</v>
      </c>
      <c r="F49" s="129">
        <v>81.95</v>
      </c>
      <c r="G49" s="129">
        <v>81.95</v>
      </c>
      <c r="H49" s="130"/>
      <c r="I49" s="130"/>
      <c r="J49" s="130">
        <v>82</v>
      </c>
      <c r="K49" s="130">
        <v>82</v>
      </c>
      <c r="L49" s="130"/>
      <c r="M49" s="130"/>
      <c r="N49" s="130">
        <v>4.3</v>
      </c>
      <c r="O49" s="130">
        <v>4.3</v>
      </c>
      <c r="P49" s="130"/>
      <c r="Q49" s="130"/>
    </row>
    <row r="50" spans="1:17" ht="48" x14ac:dyDescent="0.2">
      <c r="A50" s="122">
        <v>26</v>
      </c>
      <c r="B50" s="125" t="s">
        <v>3070</v>
      </c>
      <c r="C50" s="139" t="s">
        <v>3071</v>
      </c>
      <c r="D50" s="127" t="s">
        <v>3072</v>
      </c>
      <c r="E50" s="131">
        <v>1</v>
      </c>
      <c r="F50" s="129">
        <v>190.58</v>
      </c>
      <c r="G50" s="129">
        <v>190.58</v>
      </c>
      <c r="H50" s="130"/>
      <c r="I50" s="130"/>
      <c r="J50" s="130">
        <v>191</v>
      </c>
      <c r="K50" s="130">
        <v>191</v>
      </c>
      <c r="L50" s="130"/>
      <c r="M50" s="130"/>
      <c r="N50" s="130">
        <v>10</v>
      </c>
      <c r="O50" s="130">
        <v>10</v>
      </c>
      <c r="P50" s="130"/>
      <c r="Q50" s="130"/>
    </row>
    <row r="51" spans="1:17" x14ac:dyDescent="0.2">
      <c r="A51" s="264" t="s">
        <v>3086</v>
      </c>
      <c r="B51" s="218"/>
      <c r="C51" s="218"/>
      <c r="D51" s="218"/>
      <c r="E51" s="218"/>
      <c r="F51" s="218"/>
      <c r="G51" s="218"/>
      <c r="H51" s="218"/>
      <c r="I51" s="218"/>
      <c r="J51" s="218"/>
      <c r="K51" s="218"/>
      <c r="L51" s="218"/>
      <c r="M51" s="218"/>
      <c r="N51" s="218"/>
      <c r="O51" s="218"/>
      <c r="P51" s="218"/>
      <c r="Q51" s="218"/>
    </row>
    <row r="52" spans="1:17" ht="48" x14ac:dyDescent="0.2">
      <c r="A52" s="122">
        <v>27</v>
      </c>
      <c r="B52" s="125" t="s">
        <v>3070</v>
      </c>
      <c r="C52" s="139" t="s">
        <v>3071</v>
      </c>
      <c r="D52" s="127" t="s">
        <v>3072</v>
      </c>
      <c r="E52" s="128">
        <v>2</v>
      </c>
      <c r="F52" s="129">
        <v>190.58</v>
      </c>
      <c r="G52" s="129">
        <v>190.58</v>
      </c>
      <c r="H52" s="130"/>
      <c r="I52" s="130"/>
      <c r="J52" s="130">
        <v>381</v>
      </c>
      <c r="K52" s="130">
        <v>381</v>
      </c>
      <c r="L52" s="130"/>
      <c r="M52" s="130"/>
      <c r="N52" s="130">
        <v>10</v>
      </c>
      <c r="O52" s="130">
        <v>20</v>
      </c>
      <c r="P52" s="130"/>
      <c r="Q52" s="130"/>
    </row>
    <row r="53" spans="1:17" x14ac:dyDescent="0.2">
      <c r="A53" s="265" t="s">
        <v>3087</v>
      </c>
      <c r="B53" s="218"/>
      <c r="C53" s="218"/>
      <c r="D53" s="218"/>
      <c r="E53" s="218"/>
      <c r="F53" s="218"/>
      <c r="G53" s="218"/>
      <c r="H53" s="218"/>
      <c r="I53" s="218"/>
      <c r="J53" s="132">
        <v>8762</v>
      </c>
      <c r="K53" s="130"/>
      <c r="L53" s="130"/>
      <c r="M53" s="130"/>
      <c r="N53" s="130"/>
      <c r="O53" s="132">
        <v>288.8</v>
      </c>
      <c r="P53" s="130"/>
      <c r="Q53" s="130"/>
    </row>
    <row r="54" spans="1:17" x14ac:dyDescent="0.2">
      <c r="A54" s="269" t="s">
        <v>40</v>
      </c>
      <c r="B54" s="219"/>
      <c r="C54" s="219"/>
      <c r="D54" s="219"/>
      <c r="E54" s="219"/>
      <c r="F54" s="219"/>
      <c r="G54" s="219"/>
      <c r="H54" s="219"/>
      <c r="I54" s="219"/>
      <c r="J54" s="219"/>
      <c r="K54" s="219"/>
      <c r="L54" s="219"/>
      <c r="M54" s="219"/>
      <c r="N54" s="219"/>
      <c r="O54" s="219"/>
      <c r="P54" s="219"/>
      <c r="Q54" s="219"/>
    </row>
    <row r="55" spans="1:17" x14ac:dyDescent="0.2">
      <c r="A55" s="264" t="s">
        <v>6</v>
      </c>
      <c r="B55" s="218"/>
      <c r="C55" s="218"/>
      <c r="D55" s="218"/>
      <c r="E55" s="218"/>
      <c r="F55" s="218"/>
      <c r="G55" s="218"/>
      <c r="H55" s="218"/>
      <c r="I55" s="218"/>
      <c r="J55" s="129">
        <v>5463</v>
      </c>
      <c r="K55" s="129">
        <v>5463</v>
      </c>
      <c r="L55" s="130"/>
      <c r="M55" s="130"/>
      <c r="N55" s="130"/>
      <c r="O55" s="129">
        <v>288.8</v>
      </c>
      <c r="P55" s="130"/>
      <c r="Q55" s="130"/>
    </row>
    <row r="56" spans="1:17" x14ac:dyDescent="0.2">
      <c r="A56" s="264" t="s">
        <v>111</v>
      </c>
      <c r="B56" s="218"/>
      <c r="C56" s="218"/>
      <c r="D56" s="218"/>
      <c r="E56" s="218"/>
      <c r="F56" s="218"/>
      <c r="G56" s="218"/>
      <c r="H56" s="218"/>
      <c r="I56" s="218"/>
      <c r="J56" s="129">
        <v>4274</v>
      </c>
      <c r="K56" s="129">
        <v>4274</v>
      </c>
      <c r="L56" s="130"/>
      <c r="M56" s="130"/>
      <c r="N56" s="130"/>
      <c r="O56" s="129">
        <v>288.8</v>
      </c>
      <c r="P56" s="130"/>
      <c r="Q56" s="130"/>
    </row>
    <row r="57" spans="1:17" x14ac:dyDescent="0.2">
      <c r="A57" s="264" t="s">
        <v>27</v>
      </c>
      <c r="B57" s="218"/>
      <c r="C57" s="218"/>
      <c r="D57" s="218"/>
      <c r="E57" s="218"/>
      <c r="F57" s="218"/>
      <c r="G57" s="218"/>
      <c r="H57" s="218"/>
      <c r="I57" s="218"/>
      <c r="J57" s="130"/>
      <c r="K57" s="130"/>
      <c r="L57" s="130"/>
      <c r="M57" s="130"/>
      <c r="N57" s="130"/>
      <c r="O57" s="130"/>
      <c r="P57" s="130"/>
      <c r="Q57" s="130"/>
    </row>
    <row r="58" spans="1:17" x14ac:dyDescent="0.2">
      <c r="A58" s="264" t="s">
        <v>3088</v>
      </c>
      <c r="B58" s="218"/>
      <c r="C58" s="218"/>
      <c r="D58" s="218"/>
      <c r="E58" s="218"/>
      <c r="F58" s="218"/>
      <c r="G58" s="218"/>
      <c r="H58" s="218"/>
      <c r="I58" s="218"/>
      <c r="J58" s="129">
        <v>235</v>
      </c>
      <c r="K58" s="129">
        <v>235</v>
      </c>
      <c r="L58" s="130"/>
      <c r="M58" s="130"/>
      <c r="N58" s="130"/>
      <c r="O58" s="130"/>
      <c r="P58" s="130"/>
      <c r="Q58" s="130"/>
    </row>
    <row r="59" spans="1:17" x14ac:dyDescent="0.2">
      <c r="A59" s="264" t="s">
        <v>3089</v>
      </c>
      <c r="B59" s="218"/>
      <c r="C59" s="218"/>
      <c r="D59" s="218"/>
      <c r="E59" s="218"/>
      <c r="F59" s="218"/>
      <c r="G59" s="218"/>
      <c r="H59" s="218"/>
      <c r="I59" s="218"/>
      <c r="J59" s="129">
        <v>-1424</v>
      </c>
      <c r="K59" s="129">
        <v>-1424</v>
      </c>
      <c r="L59" s="130"/>
      <c r="M59" s="130"/>
      <c r="N59" s="130"/>
      <c r="O59" s="130"/>
      <c r="P59" s="130"/>
      <c r="Q59" s="130"/>
    </row>
    <row r="60" spans="1:17" x14ac:dyDescent="0.2">
      <c r="A60" s="264" t="s">
        <v>7</v>
      </c>
      <c r="B60" s="218"/>
      <c r="C60" s="218"/>
      <c r="D60" s="218"/>
      <c r="E60" s="218"/>
      <c r="F60" s="218"/>
      <c r="G60" s="218"/>
      <c r="H60" s="218"/>
      <c r="I60" s="218"/>
      <c r="J60" s="129">
        <v>2778</v>
      </c>
      <c r="K60" s="130"/>
      <c r="L60" s="130"/>
      <c r="M60" s="130"/>
      <c r="N60" s="130"/>
      <c r="O60" s="130"/>
      <c r="P60" s="130"/>
      <c r="Q60" s="130"/>
    </row>
    <row r="61" spans="1:17" x14ac:dyDescent="0.2">
      <c r="A61" s="264" t="s">
        <v>27</v>
      </c>
      <c r="B61" s="218"/>
      <c r="C61" s="218"/>
      <c r="D61" s="218"/>
      <c r="E61" s="218"/>
      <c r="F61" s="218"/>
      <c r="G61" s="218"/>
      <c r="H61" s="218"/>
      <c r="I61" s="218"/>
      <c r="J61" s="130"/>
      <c r="K61" s="130"/>
      <c r="L61" s="130"/>
      <c r="M61" s="130"/>
      <c r="N61" s="130"/>
      <c r="O61" s="130"/>
      <c r="P61" s="130"/>
      <c r="Q61" s="130"/>
    </row>
    <row r="62" spans="1:17" x14ac:dyDescent="0.2">
      <c r="A62" s="264" t="s">
        <v>3090</v>
      </c>
      <c r="B62" s="218"/>
      <c r="C62" s="218"/>
      <c r="D62" s="218"/>
      <c r="E62" s="218"/>
      <c r="F62" s="218"/>
      <c r="G62" s="218"/>
      <c r="H62" s="218"/>
      <c r="I62" s="218"/>
      <c r="J62" s="129">
        <v>2778</v>
      </c>
      <c r="K62" s="130"/>
      <c r="L62" s="130"/>
      <c r="M62" s="130"/>
      <c r="N62" s="130"/>
      <c r="O62" s="130"/>
      <c r="P62" s="130"/>
      <c r="Q62" s="130"/>
    </row>
    <row r="63" spans="1:17" x14ac:dyDescent="0.2">
      <c r="A63" s="264" t="s">
        <v>8</v>
      </c>
      <c r="B63" s="218"/>
      <c r="C63" s="218"/>
      <c r="D63" s="218"/>
      <c r="E63" s="218"/>
      <c r="F63" s="218"/>
      <c r="G63" s="218"/>
      <c r="H63" s="218"/>
      <c r="I63" s="218"/>
      <c r="J63" s="129">
        <v>1710</v>
      </c>
      <c r="K63" s="130"/>
      <c r="L63" s="130"/>
      <c r="M63" s="130"/>
      <c r="N63" s="130"/>
      <c r="O63" s="130"/>
      <c r="P63" s="130"/>
      <c r="Q63" s="130"/>
    </row>
    <row r="64" spans="1:17" x14ac:dyDescent="0.2">
      <c r="A64" s="264" t="s">
        <v>27</v>
      </c>
      <c r="B64" s="218"/>
      <c r="C64" s="218"/>
      <c r="D64" s="218"/>
      <c r="E64" s="218"/>
      <c r="F64" s="218"/>
      <c r="G64" s="218"/>
      <c r="H64" s="218"/>
      <c r="I64" s="218"/>
      <c r="J64" s="130"/>
      <c r="K64" s="130"/>
      <c r="L64" s="130"/>
      <c r="M64" s="130"/>
      <c r="N64" s="130"/>
      <c r="O64" s="130"/>
      <c r="P64" s="130"/>
      <c r="Q64" s="130"/>
    </row>
    <row r="65" spans="1:17" x14ac:dyDescent="0.2">
      <c r="A65" s="264" t="s">
        <v>3091</v>
      </c>
      <c r="B65" s="218"/>
      <c r="C65" s="218"/>
      <c r="D65" s="218"/>
      <c r="E65" s="218"/>
      <c r="F65" s="218"/>
      <c r="G65" s="218"/>
      <c r="H65" s="218"/>
      <c r="I65" s="218"/>
      <c r="J65" s="129">
        <v>1710</v>
      </c>
      <c r="K65" s="130"/>
      <c r="L65" s="130"/>
      <c r="M65" s="130"/>
      <c r="N65" s="130"/>
      <c r="O65" s="130"/>
      <c r="P65" s="130"/>
      <c r="Q65" s="130"/>
    </row>
    <row r="66" spans="1:17" x14ac:dyDescent="0.2">
      <c r="A66" s="265" t="s">
        <v>961</v>
      </c>
      <c r="B66" s="218"/>
      <c r="C66" s="218"/>
      <c r="D66" s="218"/>
      <c r="E66" s="218"/>
      <c r="F66" s="218"/>
      <c r="G66" s="218"/>
      <c r="H66" s="218"/>
      <c r="I66" s="218"/>
      <c r="J66" s="132">
        <v>8762</v>
      </c>
      <c r="K66" s="130"/>
      <c r="L66" s="130"/>
      <c r="M66" s="130"/>
      <c r="N66" s="130"/>
      <c r="O66" s="132">
        <v>288.8</v>
      </c>
      <c r="P66" s="130"/>
      <c r="Q66" s="130"/>
    </row>
    <row r="67" spans="1:17" x14ac:dyDescent="0.2">
      <c r="A67" s="264" t="s">
        <v>3092</v>
      </c>
      <c r="B67" s="218"/>
      <c r="C67" s="218"/>
      <c r="D67" s="218"/>
      <c r="E67" s="218"/>
      <c r="F67" s="218"/>
      <c r="G67" s="218"/>
      <c r="H67" s="218"/>
      <c r="I67" s="218"/>
      <c r="J67" s="129">
        <v>8762</v>
      </c>
      <c r="K67" s="130"/>
      <c r="L67" s="130"/>
      <c r="M67" s="130"/>
      <c r="N67" s="130"/>
      <c r="O67" s="129">
        <v>288.8</v>
      </c>
      <c r="P67" s="130"/>
      <c r="Q67" s="130"/>
    </row>
    <row r="68" spans="1:17" x14ac:dyDescent="0.2">
      <c r="A68" s="264" t="s">
        <v>9</v>
      </c>
      <c r="B68" s="218"/>
      <c r="C68" s="218"/>
      <c r="D68" s="218"/>
      <c r="E68" s="218"/>
      <c r="F68" s="218"/>
      <c r="G68" s="218"/>
      <c r="H68" s="218"/>
      <c r="I68" s="218"/>
      <c r="J68" s="129">
        <v>8762</v>
      </c>
      <c r="K68" s="130"/>
      <c r="L68" s="130"/>
      <c r="M68" s="130"/>
      <c r="N68" s="130"/>
      <c r="O68" s="129">
        <v>288.8</v>
      </c>
      <c r="P68" s="130"/>
      <c r="Q68" s="130"/>
    </row>
    <row r="69" spans="1:17" x14ac:dyDescent="0.2">
      <c r="A69" s="264" t="s">
        <v>10</v>
      </c>
      <c r="B69" s="218"/>
      <c r="C69" s="218"/>
      <c r="D69" s="218"/>
      <c r="E69" s="218"/>
      <c r="F69" s="218"/>
      <c r="G69" s="218"/>
      <c r="H69" s="218"/>
      <c r="I69" s="218"/>
      <c r="J69" s="130"/>
      <c r="K69" s="130"/>
      <c r="L69" s="130"/>
      <c r="M69" s="130"/>
      <c r="N69" s="130"/>
      <c r="O69" s="130"/>
      <c r="P69" s="130"/>
      <c r="Q69" s="130"/>
    </row>
    <row r="70" spans="1:17" x14ac:dyDescent="0.2">
      <c r="A70" s="264" t="s">
        <v>13</v>
      </c>
      <c r="B70" s="218"/>
      <c r="C70" s="218"/>
      <c r="D70" s="218"/>
      <c r="E70" s="218"/>
      <c r="F70" s="218"/>
      <c r="G70" s="218"/>
      <c r="H70" s="218"/>
      <c r="I70" s="218"/>
      <c r="J70" s="129">
        <v>4274</v>
      </c>
      <c r="K70" s="130"/>
      <c r="L70" s="130"/>
      <c r="M70" s="130"/>
      <c r="N70" s="130"/>
      <c r="O70" s="130"/>
      <c r="P70" s="130"/>
      <c r="Q70" s="130"/>
    </row>
    <row r="71" spans="1:17" x14ac:dyDescent="0.2">
      <c r="A71" s="264" t="s">
        <v>14</v>
      </c>
      <c r="B71" s="218"/>
      <c r="C71" s="218"/>
      <c r="D71" s="218"/>
      <c r="E71" s="218"/>
      <c r="F71" s="218"/>
      <c r="G71" s="218"/>
      <c r="H71" s="218"/>
      <c r="I71" s="218"/>
      <c r="J71" s="129">
        <v>2778</v>
      </c>
      <c r="K71" s="130"/>
      <c r="L71" s="130"/>
      <c r="M71" s="130"/>
      <c r="N71" s="130"/>
      <c r="O71" s="130"/>
      <c r="P71" s="130"/>
      <c r="Q71" s="130"/>
    </row>
    <row r="72" spans="1:17" x14ac:dyDescent="0.2">
      <c r="A72" s="264" t="s">
        <v>15</v>
      </c>
      <c r="B72" s="218"/>
      <c r="C72" s="218"/>
      <c r="D72" s="218"/>
      <c r="E72" s="218"/>
      <c r="F72" s="218"/>
      <c r="G72" s="218"/>
      <c r="H72" s="218"/>
      <c r="I72" s="218"/>
      <c r="J72" s="129">
        <v>1710</v>
      </c>
      <c r="K72" s="130"/>
      <c r="L72" s="130"/>
      <c r="M72" s="130"/>
      <c r="N72" s="130"/>
      <c r="O72" s="130"/>
      <c r="P72" s="130"/>
      <c r="Q72" s="130"/>
    </row>
    <row r="73" spans="1:17" x14ac:dyDescent="0.2">
      <c r="A73" s="265" t="s">
        <v>16</v>
      </c>
      <c r="B73" s="218"/>
      <c r="C73" s="218"/>
      <c r="D73" s="218"/>
      <c r="E73" s="218"/>
      <c r="F73" s="218"/>
      <c r="G73" s="218"/>
      <c r="H73" s="218"/>
      <c r="I73" s="218"/>
      <c r="J73" s="132">
        <v>8762</v>
      </c>
      <c r="K73" s="130"/>
      <c r="L73" s="130"/>
      <c r="M73" s="130"/>
      <c r="N73" s="130"/>
      <c r="O73" s="132">
        <v>288.8</v>
      </c>
      <c r="P73" s="130"/>
      <c r="Q73" s="130"/>
    </row>
    <row r="74" spans="1:17" x14ac:dyDescent="0.2">
      <c r="A74" s="115"/>
      <c r="B74" s="116"/>
      <c r="C74" s="117"/>
      <c r="D74" s="118"/>
      <c r="E74" s="119"/>
      <c r="F74" s="140"/>
      <c r="G74" s="140"/>
      <c r="H74" s="140"/>
      <c r="I74" s="140"/>
      <c r="J74" s="140"/>
      <c r="K74" s="140"/>
      <c r="L74" s="140"/>
      <c r="M74" s="140"/>
      <c r="N74" s="140"/>
      <c r="O74" s="140"/>
      <c r="P74" s="140"/>
      <c r="Q74" s="140"/>
    </row>
    <row r="75" spans="1:17" x14ac:dyDescent="0.2">
      <c r="A75" s="181"/>
      <c r="B75" s="182" t="s">
        <v>1291</v>
      </c>
      <c r="C75" s="168"/>
      <c r="D75" s="168"/>
      <c r="E75" s="168"/>
      <c r="F75" s="168"/>
      <c r="G75" s="168"/>
      <c r="H75" s="168"/>
      <c r="I75" s="182" t="s">
        <v>1292</v>
      </c>
      <c r="J75" s="167"/>
      <c r="K75" s="167"/>
      <c r="L75" s="167"/>
      <c r="M75" s="167"/>
      <c r="N75" s="167"/>
      <c r="O75" s="167"/>
      <c r="P75" s="167"/>
      <c r="Q75" s="159"/>
    </row>
    <row r="76" spans="1:17" x14ac:dyDescent="0.2">
      <c r="A76" s="155"/>
      <c r="B76" s="167"/>
      <c r="C76" s="168"/>
      <c r="D76" s="169"/>
      <c r="E76" s="167"/>
      <c r="F76" s="167"/>
      <c r="G76" s="168"/>
      <c r="H76" s="159"/>
      <c r="I76" s="183" t="s">
        <v>1730</v>
      </c>
      <c r="J76" s="159"/>
      <c r="K76" s="159"/>
      <c r="L76" s="159"/>
      <c r="M76" s="159"/>
      <c r="N76" s="159"/>
      <c r="O76" s="159"/>
      <c r="P76" s="159"/>
      <c r="Q76" s="159"/>
    </row>
    <row r="77" spans="1:17" x14ac:dyDescent="0.2">
      <c r="A77" s="9"/>
      <c r="B77" s="184"/>
      <c r="C77" s="8"/>
      <c r="D77" s="7"/>
      <c r="E77" s="185"/>
      <c r="F77" s="166"/>
      <c r="G77" s="166"/>
      <c r="H77" s="166"/>
      <c r="I77" s="182" t="s">
        <v>1294</v>
      </c>
      <c r="J77" s="167"/>
      <c r="K77" s="167"/>
      <c r="L77" s="167"/>
      <c r="M77" s="167"/>
      <c r="N77" s="167"/>
      <c r="O77" s="167"/>
      <c r="P77" s="167"/>
      <c r="Q77" s="166"/>
    </row>
    <row r="78" spans="1:17" x14ac:dyDescent="0.2">
      <c r="A78" s="115"/>
      <c r="B78" s="116"/>
      <c r="C78" s="117"/>
      <c r="D78" s="118"/>
      <c r="E78" s="119"/>
      <c r="F78" s="140"/>
      <c r="G78" s="140"/>
      <c r="H78" s="140"/>
      <c r="I78" s="140"/>
      <c r="J78" s="140"/>
      <c r="K78" s="140"/>
      <c r="L78" s="140"/>
      <c r="M78" s="140"/>
      <c r="N78" s="140"/>
      <c r="O78" s="140"/>
      <c r="P78" s="140"/>
      <c r="Q78" s="140"/>
    </row>
    <row r="79" spans="1:17" x14ac:dyDescent="0.2">
      <c r="A79" s="115"/>
      <c r="B79" s="116"/>
      <c r="C79" s="117"/>
      <c r="D79" s="118"/>
      <c r="E79" s="119"/>
      <c r="F79" s="120"/>
      <c r="G79" s="120"/>
      <c r="H79" s="120"/>
      <c r="I79" s="120"/>
      <c r="J79" s="120"/>
      <c r="K79" s="120"/>
      <c r="L79" s="120"/>
      <c r="M79" s="120"/>
      <c r="N79" s="120"/>
      <c r="O79" s="120"/>
      <c r="P79" s="120"/>
      <c r="Q79" s="120"/>
    </row>
    <row r="80" spans="1:17" x14ac:dyDescent="0.2">
      <c r="A80" s="115"/>
      <c r="B80" s="116"/>
      <c r="C80" s="117"/>
      <c r="D80" s="118"/>
      <c r="E80" s="119"/>
      <c r="F80" s="120"/>
      <c r="G80" s="120"/>
      <c r="H80" s="120"/>
      <c r="I80" s="120"/>
      <c r="J80" s="120"/>
      <c r="K80" s="120"/>
      <c r="L80" s="120"/>
      <c r="M80" s="120"/>
      <c r="N80" s="120"/>
      <c r="O80" s="120"/>
      <c r="P80" s="120"/>
      <c r="Q80" s="120"/>
    </row>
    <row r="81" spans="1:17" x14ac:dyDescent="0.2">
      <c r="A81" s="115"/>
      <c r="B81" s="116"/>
      <c r="C81" s="117"/>
      <c r="D81" s="118"/>
      <c r="E81" s="119"/>
      <c r="F81" s="120"/>
      <c r="G81" s="120"/>
      <c r="H81" s="120"/>
      <c r="I81" s="120"/>
      <c r="J81" s="120"/>
      <c r="K81" s="120"/>
      <c r="L81" s="120"/>
      <c r="M81" s="120"/>
      <c r="N81" s="120"/>
      <c r="O81" s="120"/>
      <c r="P81" s="120"/>
      <c r="Q81" s="120"/>
    </row>
    <row r="82" spans="1:17" x14ac:dyDescent="0.2">
      <c r="A82" s="115"/>
      <c r="B82" s="116"/>
      <c r="C82" s="117"/>
      <c r="D82" s="118"/>
      <c r="E82" s="119"/>
      <c r="F82" s="120"/>
      <c r="G82" s="120"/>
      <c r="H82" s="120"/>
      <c r="I82" s="120"/>
      <c r="J82" s="120"/>
      <c r="K82" s="120"/>
      <c r="L82" s="120"/>
      <c r="M82" s="120"/>
      <c r="N82" s="120"/>
      <c r="O82" s="120"/>
      <c r="P82" s="120"/>
      <c r="Q82" s="120"/>
    </row>
    <row r="83" spans="1:17" x14ac:dyDescent="0.2">
      <c r="A83" s="115"/>
      <c r="B83" s="116"/>
      <c r="C83" s="117"/>
      <c r="D83" s="118"/>
      <c r="E83" s="119"/>
      <c r="F83" s="120"/>
      <c r="G83" s="120"/>
      <c r="H83" s="120"/>
      <c r="I83" s="120"/>
      <c r="J83" s="120"/>
      <c r="K83" s="120"/>
      <c r="L83" s="120"/>
      <c r="M83" s="120"/>
      <c r="N83" s="120"/>
      <c r="O83" s="120"/>
      <c r="P83" s="120"/>
      <c r="Q83" s="120"/>
    </row>
    <row r="84" spans="1:17" x14ac:dyDescent="0.2">
      <c r="A84" s="115"/>
      <c r="B84" s="116"/>
      <c r="C84" s="117"/>
      <c r="D84" s="118"/>
      <c r="E84" s="119"/>
      <c r="F84" s="120"/>
      <c r="G84" s="120"/>
      <c r="H84" s="120"/>
      <c r="I84" s="120"/>
      <c r="J84" s="120"/>
      <c r="K84" s="120"/>
      <c r="L84" s="120"/>
      <c r="M84" s="120"/>
      <c r="N84" s="120"/>
      <c r="O84" s="120"/>
      <c r="P84" s="120"/>
      <c r="Q84" s="120"/>
    </row>
    <row r="85" spans="1:17" x14ac:dyDescent="0.2">
      <c r="A85" s="115"/>
      <c r="B85" s="116"/>
      <c r="C85" s="117"/>
      <c r="D85" s="118"/>
      <c r="E85" s="119"/>
      <c r="F85" s="120"/>
      <c r="G85" s="120"/>
      <c r="H85" s="120"/>
      <c r="I85" s="120"/>
      <c r="J85" s="120"/>
      <c r="K85" s="120"/>
      <c r="L85" s="120"/>
      <c r="M85" s="120"/>
      <c r="N85" s="120"/>
      <c r="O85" s="120"/>
      <c r="P85" s="120"/>
      <c r="Q85" s="120"/>
    </row>
    <row r="86" spans="1:17" x14ac:dyDescent="0.2">
      <c r="A86" s="115"/>
      <c r="B86" s="116"/>
      <c r="C86" s="117"/>
      <c r="D86" s="118"/>
      <c r="E86" s="119"/>
      <c r="F86" s="120"/>
      <c r="G86" s="120"/>
      <c r="H86" s="120"/>
      <c r="I86" s="120"/>
      <c r="J86" s="120"/>
      <c r="K86" s="120"/>
      <c r="L86" s="120"/>
      <c r="M86" s="120"/>
      <c r="N86" s="120"/>
      <c r="O86" s="120"/>
      <c r="P86" s="120"/>
      <c r="Q86" s="120"/>
    </row>
    <row r="87" spans="1:17" x14ac:dyDescent="0.2">
      <c r="A87" s="115"/>
      <c r="B87" s="116"/>
      <c r="C87" s="117"/>
      <c r="D87" s="118"/>
      <c r="E87" s="119"/>
      <c r="F87" s="120"/>
      <c r="G87" s="120"/>
      <c r="H87" s="120"/>
      <c r="I87" s="120"/>
      <c r="J87" s="120"/>
      <c r="K87" s="120"/>
      <c r="L87" s="120"/>
      <c r="M87" s="120"/>
      <c r="N87" s="120"/>
      <c r="O87" s="120"/>
      <c r="P87" s="120"/>
      <c r="Q87" s="120"/>
    </row>
    <row r="88" spans="1:17" x14ac:dyDescent="0.2">
      <c r="A88" s="115"/>
      <c r="B88" s="116"/>
      <c r="C88" s="117"/>
      <c r="D88" s="118"/>
      <c r="E88" s="119"/>
      <c r="F88" s="120"/>
      <c r="G88" s="120"/>
      <c r="H88" s="120"/>
      <c r="I88" s="120"/>
      <c r="J88" s="120"/>
      <c r="K88" s="120"/>
      <c r="L88" s="120"/>
      <c r="M88" s="120"/>
      <c r="N88" s="120"/>
      <c r="O88" s="120"/>
      <c r="P88" s="120"/>
      <c r="Q88" s="120"/>
    </row>
    <row r="89" spans="1:17" x14ac:dyDescent="0.2">
      <c r="A89" s="115"/>
      <c r="B89" s="116"/>
      <c r="C89" s="117"/>
      <c r="D89" s="118"/>
      <c r="E89" s="119"/>
      <c r="F89" s="120"/>
      <c r="G89" s="120"/>
      <c r="H89" s="120"/>
      <c r="I89" s="120"/>
      <c r="J89" s="120"/>
      <c r="K89" s="120"/>
      <c r="L89" s="120"/>
      <c r="M89" s="120"/>
      <c r="N89" s="120"/>
      <c r="O89" s="120"/>
      <c r="P89" s="120"/>
      <c r="Q89" s="120"/>
    </row>
    <row r="90" spans="1:17" x14ac:dyDescent="0.2">
      <c r="A90" s="115"/>
      <c r="B90" s="116"/>
      <c r="C90" s="117"/>
      <c r="D90" s="118"/>
      <c r="E90" s="119"/>
      <c r="F90" s="120"/>
      <c r="G90" s="120"/>
      <c r="H90" s="120"/>
      <c r="I90" s="120"/>
      <c r="J90" s="120"/>
      <c r="K90" s="120"/>
      <c r="L90" s="120"/>
      <c r="M90" s="120"/>
      <c r="N90" s="120"/>
      <c r="O90" s="120"/>
      <c r="P90" s="120"/>
      <c r="Q90" s="120"/>
    </row>
    <row r="91" spans="1:17" x14ac:dyDescent="0.2">
      <c r="A91" s="115"/>
      <c r="B91" s="116"/>
      <c r="C91" s="117"/>
      <c r="D91" s="118"/>
      <c r="E91" s="119"/>
      <c r="F91" s="120"/>
      <c r="G91" s="120"/>
      <c r="H91" s="120"/>
      <c r="I91" s="120"/>
      <c r="J91" s="120"/>
      <c r="K91" s="120"/>
      <c r="L91" s="120"/>
      <c r="M91" s="120"/>
      <c r="N91" s="120"/>
      <c r="O91" s="120"/>
      <c r="P91" s="120"/>
      <c r="Q91" s="120"/>
    </row>
    <row r="92" spans="1:17" x14ac:dyDescent="0.2">
      <c r="A92" s="115"/>
      <c r="B92" s="116"/>
      <c r="C92" s="117"/>
      <c r="D92" s="118"/>
      <c r="E92" s="119"/>
      <c r="F92" s="120"/>
      <c r="G92" s="120"/>
      <c r="H92" s="120"/>
      <c r="I92" s="120"/>
      <c r="J92" s="120"/>
      <c r="K92" s="120"/>
      <c r="L92" s="120"/>
      <c r="M92" s="120"/>
      <c r="N92" s="120"/>
      <c r="O92" s="120"/>
      <c r="P92" s="120"/>
      <c r="Q92" s="120"/>
    </row>
    <row r="93" spans="1:17" x14ac:dyDescent="0.2">
      <c r="A93" s="115"/>
      <c r="B93" s="116"/>
      <c r="C93" s="117"/>
      <c r="D93" s="118"/>
      <c r="E93" s="119"/>
      <c r="F93" s="120"/>
      <c r="G93" s="120"/>
      <c r="H93" s="120"/>
      <c r="I93" s="120"/>
      <c r="J93" s="120"/>
      <c r="K93" s="120"/>
      <c r="L93" s="120"/>
      <c r="M93" s="120"/>
      <c r="N93" s="120"/>
      <c r="O93" s="120"/>
      <c r="P93" s="120"/>
      <c r="Q93" s="120"/>
    </row>
    <row r="94" spans="1:17" x14ac:dyDescent="0.2">
      <c r="A94" s="115"/>
      <c r="B94" s="116"/>
      <c r="C94" s="117"/>
      <c r="D94" s="118"/>
      <c r="E94" s="119"/>
      <c r="F94" s="120"/>
      <c r="G94" s="120"/>
      <c r="H94" s="120"/>
      <c r="I94" s="120"/>
      <c r="J94" s="120"/>
      <c r="K94" s="120"/>
      <c r="L94" s="120"/>
      <c r="M94" s="120"/>
      <c r="N94" s="120"/>
      <c r="O94" s="120"/>
      <c r="P94" s="120"/>
      <c r="Q94" s="120"/>
    </row>
    <row r="95" spans="1:17" x14ac:dyDescent="0.2">
      <c r="A95" s="115"/>
      <c r="B95" s="116"/>
      <c r="C95" s="117"/>
      <c r="D95" s="118"/>
      <c r="E95" s="119"/>
      <c r="F95" s="120"/>
      <c r="G95" s="120"/>
      <c r="H95" s="120"/>
      <c r="I95" s="120"/>
      <c r="J95" s="120"/>
      <c r="K95" s="120"/>
      <c r="L95" s="120"/>
      <c r="M95" s="120"/>
      <c r="N95" s="120"/>
      <c r="O95" s="120"/>
      <c r="P95" s="120"/>
      <c r="Q95" s="120"/>
    </row>
    <row r="96" spans="1:17" x14ac:dyDescent="0.2">
      <c r="A96" s="115"/>
      <c r="B96" s="116"/>
      <c r="C96" s="117"/>
      <c r="D96" s="118"/>
      <c r="E96" s="119"/>
      <c r="F96" s="120"/>
      <c r="G96" s="120"/>
      <c r="H96" s="120"/>
      <c r="I96" s="120"/>
      <c r="J96" s="120"/>
      <c r="K96" s="120"/>
      <c r="L96" s="120"/>
      <c r="M96" s="120"/>
      <c r="N96" s="120"/>
      <c r="O96" s="120"/>
      <c r="P96" s="120"/>
      <c r="Q96" s="120"/>
    </row>
    <row r="97" spans="1:17" x14ac:dyDescent="0.2">
      <c r="A97" s="115"/>
      <c r="B97" s="116"/>
      <c r="C97" s="117"/>
      <c r="D97" s="118"/>
      <c r="E97" s="119"/>
      <c r="F97" s="120"/>
      <c r="G97" s="120"/>
      <c r="H97" s="120"/>
      <c r="I97" s="120"/>
      <c r="J97" s="120"/>
      <c r="K97" s="120"/>
      <c r="L97" s="120"/>
      <c r="M97" s="120"/>
      <c r="N97" s="120"/>
      <c r="O97" s="120"/>
      <c r="P97" s="120"/>
      <c r="Q97" s="120"/>
    </row>
    <row r="98" spans="1:17" x14ac:dyDescent="0.2">
      <c r="A98" s="115"/>
      <c r="B98" s="116"/>
      <c r="C98" s="117"/>
      <c r="D98" s="118"/>
      <c r="E98" s="119"/>
      <c r="F98" s="120"/>
      <c r="G98" s="120"/>
      <c r="H98" s="120"/>
      <c r="I98" s="120"/>
      <c r="J98" s="120"/>
      <c r="K98" s="120"/>
      <c r="L98" s="120"/>
      <c r="M98" s="120"/>
      <c r="N98" s="120"/>
      <c r="O98" s="120"/>
      <c r="P98" s="120"/>
      <c r="Q98" s="120"/>
    </row>
    <row r="99" spans="1:17" x14ac:dyDescent="0.2">
      <c r="A99" s="115"/>
      <c r="B99" s="116"/>
      <c r="C99" s="117"/>
      <c r="D99" s="118"/>
      <c r="E99" s="119"/>
      <c r="F99" s="120"/>
      <c r="G99" s="120"/>
      <c r="H99" s="120"/>
      <c r="I99" s="120"/>
      <c r="J99" s="120"/>
      <c r="K99" s="120"/>
      <c r="L99" s="120"/>
      <c r="M99" s="120"/>
      <c r="N99" s="120"/>
      <c r="O99" s="120"/>
      <c r="P99" s="120"/>
      <c r="Q99" s="120"/>
    </row>
    <row r="100" spans="1:17" x14ac:dyDescent="0.2">
      <c r="A100" s="115"/>
      <c r="B100" s="116"/>
      <c r="C100" s="117"/>
      <c r="D100" s="118"/>
      <c r="E100" s="119"/>
      <c r="F100" s="120"/>
      <c r="G100" s="120"/>
      <c r="H100" s="120"/>
      <c r="I100" s="120"/>
      <c r="J100" s="120"/>
      <c r="K100" s="120"/>
      <c r="L100" s="120"/>
      <c r="M100" s="120"/>
      <c r="N100" s="120"/>
      <c r="O100" s="120"/>
      <c r="P100" s="120"/>
      <c r="Q100" s="120"/>
    </row>
    <row r="101" spans="1:17" x14ac:dyDescent="0.2">
      <c r="A101" s="115"/>
      <c r="B101" s="116"/>
      <c r="C101" s="117"/>
      <c r="D101" s="118"/>
      <c r="E101" s="119"/>
      <c r="F101" s="120"/>
      <c r="G101" s="120"/>
      <c r="H101" s="120"/>
      <c r="I101" s="120"/>
      <c r="J101" s="120"/>
      <c r="K101" s="120"/>
      <c r="L101" s="120"/>
      <c r="M101" s="120"/>
      <c r="N101" s="120"/>
      <c r="O101" s="120"/>
      <c r="P101" s="120"/>
      <c r="Q101" s="120"/>
    </row>
    <row r="102" spans="1:17" x14ac:dyDescent="0.2">
      <c r="A102" s="115"/>
      <c r="B102" s="116"/>
      <c r="C102" s="117"/>
      <c r="D102" s="118"/>
      <c r="E102" s="119"/>
      <c r="F102" s="120"/>
      <c r="G102" s="120"/>
      <c r="H102" s="120"/>
      <c r="I102" s="120"/>
      <c r="J102" s="120"/>
      <c r="K102" s="120"/>
      <c r="L102" s="120"/>
      <c r="M102" s="120"/>
      <c r="N102" s="120"/>
      <c r="O102" s="120"/>
      <c r="P102" s="120"/>
      <c r="Q102" s="120"/>
    </row>
    <row r="103" spans="1:17" x14ac:dyDescent="0.2">
      <c r="A103" s="115"/>
      <c r="B103" s="116"/>
      <c r="C103" s="117"/>
      <c r="D103" s="118"/>
      <c r="E103" s="119"/>
      <c r="F103" s="120"/>
      <c r="G103" s="120"/>
      <c r="H103" s="120"/>
      <c r="I103" s="120"/>
      <c r="J103" s="120"/>
      <c r="K103" s="120"/>
      <c r="L103" s="120"/>
      <c r="M103" s="120"/>
      <c r="N103" s="120"/>
      <c r="O103" s="120"/>
      <c r="P103" s="120"/>
      <c r="Q103" s="120"/>
    </row>
    <row r="104" spans="1:17" x14ac:dyDescent="0.2">
      <c r="A104" s="115"/>
      <c r="B104" s="116"/>
      <c r="C104" s="117"/>
      <c r="D104" s="118"/>
      <c r="E104" s="119"/>
      <c r="F104" s="120"/>
      <c r="G104" s="120"/>
      <c r="H104" s="120"/>
      <c r="I104" s="120"/>
      <c r="J104" s="120"/>
      <c r="K104" s="120"/>
      <c r="L104" s="120"/>
      <c r="M104" s="120"/>
      <c r="N104" s="120"/>
      <c r="O104" s="120"/>
      <c r="P104" s="120"/>
      <c r="Q104" s="120"/>
    </row>
    <row r="105" spans="1:17" x14ac:dyDescent="0.2">
      <c r="A105" s="115"/>
      <c r="B105" s="116"/>
      <c r="C105" s="117"/>
      <c r="D105" s="118"/>
      <c r="E105" s="119"/>
      <c r="F105" s="120"/>
      <c r="G105" s="120"/>
      <c r="H105" s="120"/>
      <c r="I105" s="120"/>
      <c r="J105" s="120"/>
      <c r="K105" s="120"/>
      <c r="L105" s="120"/>
      <c r="M105" s="120"/>
      <c r="N105" s="120"/>
      <c r="O105" s="120"/>
      <c r="P105" s="120"/>
      <c r="Q105" s="120"/>
    </row>
    <row r="106" spans="1:17" x14ac:dyDescent="0.2">
      <c r="A106" s="115"/>
      <c r="B106" s="116"/>
      <c r="C106" s="117"/>
      <c r="D106" s="118"/>
      <c r="E106" s="119"/>
      <c r="F106" s="120"/>
      <c r="G106" s="120"/>
      <c r="H106" s="120"/>
      <c r="I106" s="120"/>
      <c r="J106" s="120"/>
      <c r="K106" s="120"/>
      <c r="L106" s="120"/>
      <c r="M106" s="120"/>
      <c r="N106" s="120"/>
      <c r="O106" s="120"/>
      <c r="P106" s="120"/>
      <c r="Q106" s="120"/>
    </row>
    <row r="107" spans="1:17" x14ac:dyDescent="0.2">
      <c r="A107" s="115"/>
      <c r="B107" s="116"/>
      <c r="C107" s="117"/>
      <c r="D107" s="118"/>
      <c r="E107" s="119"/>
      <c r="F107" s="120"/>
      <c r="G107" s="120"/>
      <c r="H107" s="120"/>
      <c r="I107" s="120"/>
      <c r="J107" s="120"/>
      <c r="K107" s="120"/>
      <c r="L107" s="120"/>
      <c r="M107" s="120"/>
      <c r="N107" s="120"/>
      <c r="O107" s="120"/>
      <c r="P107" s="120"/>
      <c r="Q107" s="120"/>
    </row>
    <row r="108" spans="1:17" x14ac:dyDescent="0.2">
      <c r="A108" s="115"/>
      <c r="B108" s="116"/>
      <c r="C108" s="117"/>
      <c r="D108" s="118"/>
      <c r="E108" s="119"/>
      <c r="F108" s="120"/>
      <c r="G108" s="120"/>
      <c r="H108" s="120"/>
      <c r="I108" s="120"/>
      <c r="J108" s="120"/>
      <c r="K108" s="120"/>
      <c r="L108" s="120"/>
      <c r="M108" s="120"/>
      <c r="N108" s="120"/>
      <c r="O108" s="120"/>
      <c r="P108" s="120"/>
      <c r="Q108" s="120"/>
    </row>
    <row r="109" spans="1:17" x14ac:dyDescent="0.2">
      <c r="A109" s="115"/>
      <c r="B109" s="116"/>
      <c r="C109" s="117"/>
      <c r="D109" s="118"/>
      <c r="E109" s="119"/>
      <c r="F109" s="120"/>
      <c r="G109" s="120"/>
      <c r="H109" s="120"/>
      <c r="I109" s="120"/>
      <c r="J109" s="120"/>
      <c r="K109" s="120"/>
      <c r="L109" s="120"/>
      <c r="M109" s="120"/>
      <c r="N109" s="120"/>
      <c r="O109" s="120"/>
      <c r="P109" s="120"/>
      <c r="Q109" s="120"/>
    </row>
    <row r="110" spans="1:17" x14ac:dyDescent="0.2">
      <c r="A110" s="115"/>
      <c r="B110" s="116"/>
      <c r="C110" s="117"/>
      <c r="D110" s="118"/>
      <c r="E110" s="119"/>
      <c r="F110" s="120"/>
      <c r="G110" s="120"/>
      <c r="H110" s="120"/>
      <c r="I110" s="120"/>
      <c r="J110" s="120"/>
      <c r="K110" s="120"/>
      <c r="L110" s="120"/>
      <c r="M110" s="120"/>
      <c r="N110" s="120"/>
      <c r="O110" s="120"/>
      <c r="P110" s="120"/>
      <c r="Q110" s="120"/>
    </row>
    <row r="111" spans="1:17" x14ac:dyDescent="0.2">
      <c r="A111" s="115"/>
      <c r="B111" s="116"/>
      <c r="C111" s="117"/>
      <c r="D111" s="118"/>
      <c r="E111" s="119"/>
      <c r="F111" s="120"/>
      <c r="G111" s="120"/>
      <c r="H111" s="120"/>
      <c r="I111" s="120"/>
      <c r="J111" s="120"/>
      <c r="K111" s="120"/>
      <c r="L111" s="120"/>
      <c r="M111" s="120"/>
      <c r="N111" s="120"/>
      <c r="O111" s="120"/>
      <c r="P111" s="120"/>
      <c r="Q111" s="120"/>
    </row>
    <row r="112" spans="1:17" x14ac:dyDescent="0.2">
      <c r="A112" s="115"/>
      <c r="B112" s="116"/>
      <c r="C112" s="117"/>
      <c r="D112" s="118"/>
      <c r="E112" s="119"/>
      <c r="F112" s="120"/>
      <c r="G112" s="120"/>
      <c r="H112" s="120"/>
      <c r="I112" s="120"/>
      <c r="J112" s="120"/>
      <c r="K112" s="120"/>
      <c r="L112" s="120"/>
      <c r="M112" s="120"/>
      <c r="N112" s="120"/>
      <c r="O112" s="120"/>
      <c r="P112" s="120"/>
      <c r="Q112" s="120"/>
    </row>
    <row r="113" spans="1:17" x14ac:dyDescent="0.2">
      <c r="A113" s="115"/>
      <c r="B113" s="116"/>
      <c r="C113" s="117"/>
      <c r="D113" s="118"/>
      <c r="E113" s="119"/>
      <c r="F113" s="120"/>
      <c r="G113" s="120"/>
      <c r="H113" s="120"/>
      <c r="I113" s="120"/>
      <c r="J113" s="120"/>
      <c r="K113" s="120"/>
      <c r="L113" s="120"/>
      <c r="M113" s="120"/>
      <c r="N113" s="120"/>
      <c r="O113" s="120"/>
      <c r="P113" s="120"/>
      <c r="Q113" s="120"/>
    </row>
    <row r="114" spans="1:17" x14ac:dyDescent="0.2">
      <c r="A114" s="115"/>
      <c r="B114" s="116"/>
      <c r="C114" s="117"/>
      <c r="D114" s="118"/>
      <c r="E114" s="119"/>
      <c r="F114" s="120"/>
      <c r="G114" s="120"/>
      <c r="H114" s="120"/>
      <c r="I114" s="120"/>
      <c r="J114" s="120"/>
      <c r="K114" s="120"/>
      <c r="L114" s="120"/>
      <c r="M114" s="120"/>
      <c r="N114" s="120"/>
      <c r="O114" s="120"/>
      <c r="P114" s="120"/>
      <c r="Q114" s="120"/>
    </row>
    <row r="115" spans="1:17" x14ac:dyDescent="0.2">
      <c r="A115" s="115"/>
      <c r="B115" s="116"/>
      <c r="C115" s="117"/>
      <c r="D115" s="118"/>
      <c r="E115" s="119"/>
      <c r="F115" s="120"/>
      <c r="G115" s="120"/>
      <c r="H115" s="120"/>
      <c r="I115" s="120"/>
      <c r="J115" s="120"/>
      <c r="K115" s="120"/>
      <c r="L115" s="120"/>
      <c r="M115" s="120"/>
      <c r="N115" s="120"/>
      <c r="O115" s="120"/>
      <c r="P115" s="120"/>
      <c r="Q115" s="120"/>
    </row>
    <row r="116" spans="1:17" x14ac:dyDescent="0.2">
      <c r="A116" s="115"/>
      <c r="B116" s="116"/>
      <c r="C116" s="117"/>
      <c r="D116" s="118"/>
      <c r="E116" s="119"/>
      <c r="F116" s="120"/>
      <c r="G116" s="120"/>
      <c r="H116" s="120"/>
      <c r="I116" s="120"/>
      <c r="J116" s="120"/>
      <c r="K116" s="120"/>
      <c r="L116" s="120"/>
      <c r="M116" s="120"/>
      <c r="N116" s="120"/>
      <c r="O116" s="120"/>
      <c r="P116" s="120"/>
      <c r="Q116" s="120"/>
    </row>
    <row r="117" spans="1:17" x14ac:dyDescent="0.2">
      <c r="A117" s="115"/>
      <c r="B117" s="116"/>
      <c r="C117" s="117"/>
      <c r="D117" s="118"/>
      <c r="E117" s="119"/>
      <c r="F117" s="120"/>
      <c r="G117" s="120"/>
      <c r="H117" s="120"/>
      <c r="I117" s="120"/>
      <c r="J117" s="120"/>
      <c r="K117" s="120"/>
      <c r="L117" s="120"/>
      <c r="M117" s="120"/>
      <c r="N117" s="120"/>
      <c r="O117" s="120"/>
      <c r="P117" s="120"/>
      <c r="Q117" s="120"/>
    </row>
    <row r="118" spans="1:17" x14ac:dyDescent="0.2">
      <c r="A118" s="115"/>
      <c r="B118" s="116"/>
      <c r="C118" s="117"/>
      <c r="D118" s="118"/>
      <c r="E118" s="119"/>
      <c r="F118" s="120"/>
      <c r="G118" s="120"/>
      <c r="H118" s="120"/>
      <c r="I118" s="120"/>
      <c r="J118" s="120"/>
      <c r="K118" s="120"/>
      <c r="L118" s="120"/>
      <c r="M118" s="120"/>
      <c r="N118" s="120"/>
      <c r="O118" s="120"/>
      <c r="P118" s="120"/>
      <c r="Q118" s="120"/>
    </row>
    <row r="119" spans="1:17" x14ac:dyDescent="0.2">
      <c r="A119" s="115"/>
      <c r="B119" s="116"/>
      <c r="C119" s="117"/>
      <c r="D119" s="118"/>
      <c r="E119" s="119"/>
      <c r="F119" s="120"/>
      <c r="G119" s="120"/>
      <c r="H119" s="120"/>
      <c r="I119" s="120"/>
      <c r="J119" s="120"/>
      <c r="K119" s="120"/>
      <c r="L119" s="120"/>
      <c r="M119" s="120"/>
      <c r="N119" s="120"/>
      <c r="O119" s="120"/>
      <c r="P119" s="120"/>
      <c r="Q119" s="120"/>
    </row>
    <row r="120" spans="1:17" x14ac:dyDescent="0.2">
      <c r="A120" s="115"/>
      <c r="B120" s="116"/>
      <c r="C120" s="117"/>
      <c r="D120" s="118"/>
      <c r="E120" s="119"/>
      <c r="F120" s="120"/>
      <c r="G120" s="120"/>
      <c r="H120" s="120"/>
      <c r="I120" s="120"/>
      <c r="J120" s="120"/>
      <c r="K120" s="120"/>
      <c r="L120" s="120"/>
      <c r="M120" s="120"/>
      <c r="N120" s="120"/>
      <c r="O120" s="120"/>
      <c r="P120" s="120"/>
      <c r="Q120" s="120"/>
    </row>
    <row r="121" spans="1:17" x14ac:dyDescent="0.2">
      <c r="A121" s="115"/>
      <c r="B121" s="116"/>
      <c r="C121" s="117"/>
      <c r="D121" s="118"/>
      <c r="E121" s="119"/>
      <c r="F121" s="120"/>
      <c r="G121" s="120"/>
      <c r="H121" s="120"/>
      <c r="I121" s="120"/>
      <c r="J121" s="120"/>
      <c r="K121" s="120"/>
      <c r="L121" s="120"/>
      <c r="M121" s="120"/>
      <c r="N121" s="120"/>
      <c r="O121" s="120"/>
      <c r="P121" s="120"/>
      <c r="Q121" s="120"/>
    </row>
    <row r="122" spans="1:17" x14ac:dyDescent="0.2">
      <c r="A122" s="115"/>
      <c r="B122" s="116"/>
      <c r="C122" s="117"/>
      <c r="D122" s="118"/>
      <c r="E122" s="119"/>
      <c r="F122" s="120"/>
      <c r="G122" s="120"/>
      <c r="H122" s="120"/>
      <c r="I122" s="120"/>
      <c r="J122" s="120"/>
      <c r="K122" s="120"/>
      <c r="L122" s="120"/>
      <c r="M122" s="120"/>
      <c r="N122" s="120"/>
      <c r="O122" s="120"/>
      <c r="P122" s="120"/>
      <c r="Q122" s="120"/>
    </row>
    <row r="123" spans="1:17" x14ac:dyDescent="0.2">
      <c r="A123" s="115"/>
      <c r="B123" s="116"/>
      <c r="C123" s="117"/>
      <c r="D123" s="118"/>
      <c r="E123" s="119"/>
      <c r="F123" s="120"/>
      <c r="G123" s="120"/>
      <c r="H123" s="120"/>
      <c r="I123" s="120"/>
      <c r="J123" s="120"/>
      <c r="K123" s="120"/>
      <c r="L123" s="120"/>
      <c r="M123" s="120"/>
      <c r="N123" s="120"/>
      <c r="O123" s="120"/>
      <c r="P123" s="120"/>
      <c r="Q123" s="120"/>
    </row>
    <row r="124" spans="1:17" x14ac:dyDescent="0.2">
      <c r="A124" s="115"/>
      <c r="B124" s="116"/>
      <c r="C124" s="117"/>
      <c r="D124" s="118"/>
      <c r="E124" s="119"/>
      <c r="F124" s="120"/>
      <c r="G124" s="120"/>
      <c r="H124" s="120"/>
      <c r="I124" s="120"/>
      <c r="J124" s="120"/>
      <c r="K124" s="120"/>
      <c r="L124" s="120"/>
      <c r="M124" s="120"/>
      <c r="N124" s="120"/>
      <c r="O124" s="120"/>
      <c r="P124" s="120"/>
      <c r="Q124" s="120"/>
    </row>
    <row r="125" spans="1:17" x14ac:dyDescent="0.2">
      <c r="A125" s="115"/>
      <c r="B125" s="116"/>
      <c r="C125" s="117"/>
      <c r="D125" s="118"/>
      <c r="E125" s="119"/>
      <c r="F125" s="120"/>
      <c r="G125" s="120"/>
      <c r="H125" s="120"/>
      <c r="I125" s="120"/>
      <c r="J125" s="120"/>
      <c r="K125" s="120"/>
      <c r="L125" s="120"/>
      <c r="M125" s="120"/>
      <c r="N125" s="120"/>
      <c r="O125" s="120"/>
      <c r="P125" s="120"/>
      <c r="Q125" s="120"/>
    </row>
    <row r="126" spans="1:17" x14ac:dyDescent="0.2">
      <c r="A126" s="115"/>
      <c r="B126" s="116"/>
      <c r="C126" s="117"/>
      <c r="D126" s="118"/>
      <c r="E126" s="119"/>
      <c r="F126" s="120"/>
      <c r="G126" s="120"/>
      <c r="H126" s="120"/>
      <c r="I126" s="120"/>
      <c r="J126" s="120"/>
      <c r="K126" s="120"/>
      <c r="L126" s="120"/>
      <c r="M126" s="120"/>
      <c r="N126" s="120"/>
      <c r="O126" s="120"/>
      <c r="P126" s="120"/>
      <c r="Q126" s="120"/>
    </row>
    <row r="127" spans="1:17" x14ac:dyDescent="0.2">
      <c r="A127" s="115"/>
      <c r="B127" s="116"/>
      <c r="C127" s="117"/>
      <c r="D127" s="118"/>
      <c r="E127" s="119"/>
      <c r="F127" s="120"/>
      <c r="G127" s="120"/>
      <c r="H127" s="120"/>
      <c r="I127" s="120"/>
      <c r="J127" s="120"/>
      <c r="K127" s="120"/>
      <c r="L127" s="120"/>
      <c r="M127" s="120"/>
      <c r="N127" s="120"/>
      <c r="O127" s="120"/>
      <c r="P127" s="120"/>
      <c r="Q127" s="120"/>
    </row>
    <row r="128" spans="1:17" x14ac:dyDescent="0.2">
      <c r="A128" s="115"/>
      <c r="B128" s="116"/>
      <c r="C128" s="117"/>
      <c r="D128" s="118"/>
      <c r="E128" s="119"/>
      <c r="F128" s="120"/>
      <c r="G128" s="120"/>
      <c r="H128" s="120"/>
      <c r="I128" s="120"/>
      <c r="J128" s="120"/>
      <c r="K128" s="120"/>
      <c r="L128" s="120"/>
      <c r="M128" s="120"/>
      <c r="N128" s="120"/>
      <c r="O128" s="120"/>
      <c r="P128" s="120"/>
      <c r="Q128" s="120"/>
    </row>
    <row r="129" spans="1:17" x14ac:dyDescent="0.2">
      <c r="A129" s="115"/>
      <c r="B129" s="116"/>
      <c r="C129" s="117"/>
      <c r="D129" s="118"/>
      <c r="E129" s="119"/>
      <c r="F129" s="120"/>
      <c r="G129" s="120"/>
      <c r="H129" s="120"/>
      <c r="I129" s="120"/>
      <c r="J129" s="120"/>
      <c r="K129" s="120"/>
      <c r="L129" s="120"/>
      <c r="M129" s="120"/>
      <c r="N129" s="120"/>
      <c r="O129" s="120"/>
      <c r="P129" s="120"/>
      <c r="Q129" s="120"/>
    </row>
    <row r="130" spans="1:17" x14ac:dyDescent="0.2">
      <c r="A130" s="115"/>
      <c r="B130" s="116"/>
      <c r="C130" s="117"/>
      <c r="D130" s="118"/>
      <c r="E130" s="119"/>
      <c r="F130" s="120"/>
      <c r="G130" s="120"/>
      <c r="H130" s="120"/>
      <c r="I130" s="120"/>
      <c r="J130" s="120"/>
      <c r="K130" s="120"/>
      <c r="L130" s="120"/>
      <c r="M130" s="120"/>
      <c r="N130" s="120"/>
      <c r="O130" s="120"/>
      <c r="P130" s="120"/>
      <c r="Q130" s="120"/>
    </row>
    <row r="131" spans="1:17" x14ac:dyDescent="0.2">
      <c r="A131" s="115"/>
      <c r="B131" s="116"/>
      <c r="C131" s="117"/>
      <c r="D131" s="118"/>
      <c r="E131" s="119"/>
      <c r="F131" s="120"/>
      <c r="G131" s="120"/>
      <c r="H131" s="120"/>
      <c r="I131" s="120"/>
      <c r="J131" s="120"/>
      <c r="K131" s="120"/>
      <c r="L131" s="120"/>
      <c r="M131" s="120"/>
      <c r="N131" s="120"/>
      <c r="O131" s="120"/>
      <c r="P131" s="120"/>
      <c r="Q131" s="120"/>
    </row>
    <row r="132" spans="1:17" x14ac:dyDescent="0.2">
      <c r="A132" s="115"/>
      <c r="B132" s="116"/>
      <c r="C132" s="117"/>
      <c r="D132" s="118"/>
      <c r="E132" s="119"/>
      <c r="F132" s="120"/>
      <c r="G132" s="120"/>
      <c r="H132" s="120"/>
      <c r="I132" s="120"/>
      <c r="J132" s="120"/>
      <c r="K132" s="120"/>
      <c r="L132" s="120"/>
      <c r="M132" s="120"/>
      <c r="N132" s="120"/>
      <c r="O132" s="120"/>
      <c r="P132" s="120"/>
      <c r="Q132" s="120"/>
    </row>
    <row r="133" spans="1:17" x14ac:dyDescent="0.2">
      <c r="A133" s="115"/>
      <c r="B133" s="116"/>
      <c r="C133" s="117"/>
      <c r="D133" s="118"/>
      <c r="E133" s="119"/>
      <c r="F133" s="120"/>
      <c r="G133" s="120"/>
      <c r="H133" s="120"/>
      <c r="I133" s="120"/>
      <c r="J133" s="120"/>
      <c r="K133" s="120"/>
      <c r="L133" s="120"/>
      <c r="M133" s="120"/>
      <c r="N133" s="120"/>
      <c r="O133" s="120"/>
      <c r="P133" s="120"/>
      <c r="Q133" s="120"/>
    </row>
    <row r="134" spans="1:17" x14ac:dyDescent="0.2">
      <c r="A134" s="115"/>
      <c r="B134" s="116"/>
      <c r="C134" s="117"/>
      <c r="D134" s="118"/>
      <c r="E134" s="119"/>
      <c r="F134" s="120"/>
      <c r="G134" s="120"/>
      <c r="H134" s="120"/>
      <c r="I134" s="120"/>
      <c r="J134" s="120"/>
      <c r="K134" s="120"/>
      <c r="L134" s="120"/>
      <c r="M134" s="120"/>
      <c r="N134" s="120"/>
      <c r="O134" s="120"/>
      <c r="P134" s="120"/>
      <c r="Q134" s="120"/>
    </row>
    <row r="135" spans="1:17" x14ac:dyDescent="0.2">
      <c r="A135" s="115"/>
      <c r="B135" s="116"/>
      <c r="C135" s="117"/>
      <c r="D135" s="118"/>
      <c r="E135" s="119"/>
      <c r="F135" s="120"/>
      <c r="G135" s="120"/>
      <c r="H135" s="120"/>
      <c r="I135" s="120"/>
      <c r="J135" s="120"/>
      <c r="K135" s="120"/>
      <c r="L135" s="120"/>
      <c r="M135" s="120"/>
      <c r="N135" s="120"/>
      <c r="O135" s="120"/>
      <c r="P135" s="120"/>
      <c r="Q135" s="120"/>
    </row>
    <row r="136" spans="1:17" x14ac:dyDescent="0.2">
      <c r="A136" s="115"/>
      <c r="B136" s="116"/>
      <c r="C136" s="117"/>
      <c r="D136" s="118"/>
      <c r="E136" s="119"/>
      <c r="F136" s="120"/>
      <c r="G136" s="120"/>
      <c r="H136" s="120"/>
      <c r="I136" s="120"/>
      <c r="J136" s="120"/>
      <c r="K136" s="120"/>
      <c r="L136" s="120"/>
      <c r="M136" s="120"/>
      <c r="N136" s="120"/>
      <c r="O136" s="120"/>
      <c r="P136" s="120"/>
      <c r="Q136" s="120"/>
    </row>
    <row r="137" spans="1:17" x14ac:dyDescent="0.2">
      <c r="A137" s="115"/>
      <c r="B137" s="116"/>
      <c r="C137" s="117"/>
      <c r="D137" s="118"/>
      <c r="E137" s="119"/>
      <c r="F137" s="120"/>
      <c r="G137" s="120"/>
      <c r="H137" s="120"/>
      <c r="I137" s="120"/>
      <c r="J137" s="120"/>
      <c r="K137" s="120"/>
      <c r="L137" s="120"/>
      <c r="M137" s="120"/>
      <c r="N137" s="120"/>
      <c r="O137" s="120"/>
      <c r="P137" s="120"/>
      <c r="Q137" s="120"/>
    </row>
    <row r="138" spans="1:17" x14ac:dyDescent="0.2">
      <c r="A138" s="115"/>
      <c r="B138" s="116"/>
      <c r="C138" s="117"/>
      <c r="D138" s="118"/>
      <c r="E138" s="119"/>
      <c r="F138" s="120"/>
      <c r="G138" s="120"/>
      <c r="H138" s="120"/>
      <c r="I138" s="120"/>
      <c r="J138" s="120"/>
      <c r="K138" s="120"/>
      <c r="L138" s="120"/>
      <c r="M138" s="120"/>
      <c r="N138" s="120"/>
      <c r="O138" s="120"/>
      <c r="P138" s="120"/>
      <c r="Q138" s="120"/>
    </row>
    <row r="139" spans="1:17" x14ac:dyDescent="0.2">
      <c r="A139" s="115"/>
      <c r="B139" s="116"/>
      <c r="C139" s="117"/>
      <c r="D139" s="118"/>
      <c r="E139" s="119"/>
      <c r="F139" s="120"/>
      <c r="G139" s="120"/>
      <c r="H139" s="120"/>
      <c r="I139" s="120"/>
      <c r="J139" s="120"/>
      <c r="K139" s="120"/>
      <c r="L139" s="120"/>
      <c r="M139" s="120"/>
      <c r="N139" s="120"/>
      <c r="O139" s="120"/>
      <c r="P139" s="120"/>
      <c r="Q139" s="120"/>
    </row>
    <row r="140" spans="1:17" x14ac:dyDescent="0.2">
      <c r="A140" s="115"/>
      <c r="B140" s="116"/>
      <c r="C140" s="117"/>
      <c r="D140" s="118"/>
      <c r="E140" s="119"/>
      <c r="F140" s="120"/>
      <c r="G140" s="120"/>
      <c r="H140" s="120"/>
      <c r="I140" s="120"/>
      <c r="J140" s="120"/>
      <c r="K140" s="120"/>
      <c r="L140" s="120"/>
      <c r="M140" s="120"/>
      <c r="N140" s="120"/>
      <c r="O140" s="120"/>
      <c r="P140" s="120"/>
      <c r="Q140" s="120"/>
    </row>
    <row r="141" spans="1:17" x14ac:dyDescent="0.2">
      <c r="A141" s="115"/>
      <c r="B141" s="116"/>
      <c r="C141" s="117"/>
      <c r="D141" s="118"/>
      <c r="E141" s="119"/>
      <c r="F141" s="120"/>
      <c r="G141" s="120"/>
      <c r="H141" s="120"/>
      <c r="I141" s="120"/>
      <c r="J141" s="120"/>
      <c r="K141" s="120"/>
      <c r="L141" s="120"/>
      <c r="M141" s="120"/>
      <c r="N141" s="120"/>
      <c r="O141" s="120"/>
      <c r="P141" s="120"/>
      <c r="Q141" s="120"/>
    </row>
    <row r="142" spans="1:17" x14ac:dyDescent="0.2">
      <c r="A142" s="115"/>
      <c r="B142" s="116"/>
      <c r="C142" s="117"/>
      <c r="D142" s="118"/>
      <c r="E142" s="119"/>
      <c r="F142" s="120"/>
      <c r="G142" s="120"/>
      <c r="H142" s="120"/>
      <c r="I142" s="120"/>
      <c r="J142" s="120"/>
      <c r="K142" s="120"/>
      <c r="L142" s="120"/>
      <c r="M142" s="120"/>
      <c r="N142" s="120"/>
      <c r="O142" s="120"/>
      <c r="P142" s="120"/>
      <c r="Q142" s="120"/>
    </row>
    <row r="143" spans="1:17" x14ac:dyDescent="0.2">
      <c r="A143" s="115"/>
      <c r="B143" s="116"/>
      <c r="C143" s="117"/>
      <c r="D143" s="118"/>
      <c r="E143" s="119"/>
      <c r="F143" s="120"/>
      <c r="G143" s="120"/>
      <c r="H143" s="120"/>
      <c r="I143" s="120"/>
      <c r="J143" s="120"/>
      <c r="K143" s="120"/>
      <c r="L143" s="120"/>
      <c r="M143" s="120"/>
      <c r="N143" s="120"/>
      <c r="O143" s="120"/>
      <c r="P143" s="120"/>
      <c r="Q143" s="120"/>
    </row>
  </sheetData>
  <mergeCells count="49">
    <mergeCell ref="A73:I73"/>
    <mergeCell ref="A62:I62"/>
    <mergeCell ref="A63:I63"/>
    <mergeCell ref="A64:I64"/>
    <mergeCell ref="A65:I65"/>
    <mergeCell ref="A66:I66"/>
    <mergeCell ref="A67:I67"/>
    <mergeCell ref="A68:I68"/>
    <mergeCell ref="A69:I69"/>
    <mergeCell ref="A70:I70"/>
    <mergeCell ref="A71:I71"/>
    <mergeCell ref="A72:I72"/>
    <mergeCell ref="A61:I61"/>
    <mergeCell ref="A45:Q45"/>
    <mergeCell ref="A48:Q48"/>
    <mergeCell ref="A51:Q51"/>
    <mergeCell ref="A53:I53"/>
    <mergeCell ref="A54:Q54"/>
    <mergeCell ref="A55:I55"/>
    <mergeCell ref="A56:I56"/>
    <mergeCell ref="A57:I57"/>
    <mergeCell ref="A58:I58"/>
    <mergeCell ref="A59:I59"/>
    <mergeCell ref="A60:I60"/>
    <mergeCell ref="A41:Q41"/>
    <mergeCell ref="J18:M18"/>
    <mergeCell ref="N18:N20"/>
    <mergeCell ref="O18:O20"/>
    <mergeCell ref="P18:P20"/>
    <mergeCell ref="Q18:Q20"/>
    <mergeCell ref="F19:F20"/>
    <mergeCell ref="G19:I19"/>
    <mergeCell ref="J19:J20"/>
    <mergeCell ref="K19:M19"/>
    <mergeCell ref="A22:Q22"/>
    <mergeCell ref="A23:Q23"/>
    <mergeCell ref="A28:Q28"/>
    <mergeCell ref="A32:Q32"/>
    <mergeCell ref="A37:Q37"/>
    <mergeCell ref="E1:J1"/>
    <mergeCell ref="J12:K12"/>
    <mergeCell ref="J13:K13"/>
    <mergeCell ref="J14:K14"/>
    <mergeCell ref="A18:A20"/>
    <mergeCell ref="B18:B20"/>
    <mergeCell ref="C18:C20"/>
    <mergeCell ref="D18:D20"/>
    <mergeCell ref="E18:E20"/>
    <mergeCell ref="F18:I18"/>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183"/>
  <sheetViews>
    <sheetView workbookViewId="0">
      <selection activeCell="D12" sqref="D12:K12"/>
    </sheetView>
  </sheetViews>
  <sheetFormatPr defaultRowHeight="12.75" x14ac:dyDescent="0.2"/>
  <cols>
    <col min="3" max="3" width="37" customWidth="1"/>
  </cols>
  <sheetData>
    <row r="1" spans="1:18" x14ac:dyDescent="0.2">
      <c r="A1" s="86" t="s">
        <v>306</v>
      </c>
      <c r="B1" s="87"/>
      <c r="C1" s="88"/>
      <c r="D1" s="89"/>
      <c r="E1" s="276" t="s">
        <v>307</v>
      </c>
      <c r="F1" s="276"/>
      <c r="G1" s="276"/>
      <c r="H1" s="276"/>
      <c r="I1" s="276"/>
      <c r="J1" s="200"/>
      <c r="K1" s="90"/>
      <c r="L1" s="90"/>
      <c r="M1" s="86" t="s">
        <v>308</v>
      </c>
      <c r="N1" s="90"/>
      <c r="O1" s="91"/>
      <c r="P1" s="91"/>
      <c r="Q1" s="91"/>
      <c r="R1" s="92"/>
    </row>
    <row r="2" spans="1:18" x14ac:dyDescent="0.2">
      <c r="A2" s="93"/>
      <c r="B2" s="87"/>
      <c r="C2" s="88"/>
      <c r="D2" s="89"/>
      <c r="E2" s="89"/>
      <c r="F2" s="90"/>
      <c r="G2" s="94" t="s">
        <v>2</v>
      </c>
      <c r="H2" s="90"/>
      <c r="I2" s="90"/>
      <c r="J2" s="90"/>
      <c r="K2" s="90"/>
      <c r="L2" s="90"/>
      <c r="M2" s="93" t="s">
        <v>309</v>
      </c>
      <c r="N2" s="90"/>
      <c r="O2" s="91"/>
      <c r="P2" s="91"/>
      <c r="Q2" s="91"/>
      <c r="R2" s="92"/>
    </row>
    <row r="3" spans="1:18" x14ac:dyDescent="0.2">
      <c r="A3" s="93" t="s">
        <v>310</v>
      </c>
      <c r="B3" s="87"/>
      <c r="C3" s="88"/>
      <c r="D3" s="89"/>
      <c r="E3" s="89"/>
      <c r="F3" s="90"/>
      <c r="G3" s="90"/>
      <c r="H3" s="90"/>
      <c r="I3" s="90"/>
      <c r="J3" s="90"/>
      <c r="K3" s="90"/>
      <c r="L3" s="90"/>
      <c r="M3" s="93"/>
      <c r="N3" s="90" t="s">
        <v>311</v>
      </c>
      <c r="O3" s="91"/>
      <c r="P3" s="91"/>
      <c r="Q3" s="91"/>
      <c r="R3" s="92"/>
    </row>
    <row r="4" spans="1:18" x14ac:dyDescent="0.2">
      <c r="A4" s="93" t="s">
        <v>312</v>
      </c>
      <c r="B4" s="87"/>
      <c r="C4" s="88"/>
      <c r="D4" s="89"/>
      <c r="E4" s="89"/>
      <c r="F4" s="90"/>
      <c r="G4" s="90"/>
      <c r="H4" s="90"/>
      <c r="I4" s="90"/>
      <c r="J4" s="90"/>
      <c r="K4" s="90"/>
      <c r="L4" s="90"/>
      <c r="M4" s="95" t="s">
        <v>313</v>
      </c>
      <c r="N4" s="90"/>
      <c r="O4" s="91"/>
      <c r="P4" s="91"/>
      <c r="Q4" s="91"/>
      <c r="R4" s="96"/>
    </row>
    <row r="5" spans="1:18" x14ac:dyDescent="0.2">
      <c r="A5" s="97"/>
      <c r="B5" s="87"/>
      <c r="C5" s="89"/>
      <c r="D5" s="95"/>
      <c r="E5" s="90"/>
      <c r="F5" s="90"/>
      <c r="G5" s="98"/>
      <c r="H5" s="98"/>
      <c r="I5" s="98"/>
      <c r="J5" s="90"/>
      <c r="K5" s="90"/>
      <c r="L5" s="90"/>
      <c r="M5" s="93" t="s">
        <v>314</v>
      </c>
      <c r="N5" s="90"/>
      <c r="O5" s="91"/>
      <c r="P5" s="91"/>
      <c r="Q5" s="91"/>
      <c r="R5" s="92"/>
    </row>
    <row r="6" spans="1:18" x14ac:dyDescent="0.2">
      <c r="A6" s="99"/>
      <c r="B6" s="100"/>
      <c r="C6" s="111"/>
      <c r="D6" s="101"/>
      <c r="E6" s="92"/>
      <c r="F6" s="91"/>
      <c r="G6" s="91"/>
      <c r="H6" s="91"/>
      <c r="I6" s="91"/>
      <c r="J6" s="91"/>
      <c r="K6" s="91"/>
      <c r="L6" s="91"/>
      <c r="M6" s="91"/>
      <c r="N6" s="91"/>
      <c r="O6" s="91"/>
      <c r="P6" s="91"/>
      <c r="Q6" s="91"/>
      <c r="R6" s="92"/>
    </row>
    <row r="7" spans="1:18" x14ac:dyDescent="0.2">
      <c r="A7" s="99"/>
      <c r="B7" s="100"/>
      <c r="C7" s="111"/>
      <c r="D7" s="101"/>
      <c r="E7" s="92"/>
      <c r="F7" s="91"/>
      <c r="G7" s="91"/>
      <c r="H7" s="102" t="s">
        <v>3094</v>
      </c>
      <c r="I7" s="102"/>
      <c r="J7" s="91"/>
      <c r="K7" s="91"/>
      <c r="L7" s="91"/>
      <c r="M7" s="91"/>
      <c r="N7" s="91"/>
      <c r="O7" s="91"/>
      <c r="P7" s="91"/>
      <c r="Q7" s="91"/>
      <c r="R7" s="92"/>
    </row>
    <row r="8" spans="1:18" x14ac:dyDescent="0.2">
      <c r="A8" s="99"/>
      <c r="B8" s="100"/>
      <c r="C8" s="111"/>
      <c r="D8" s="101"/>
      <c r="E8" s="92"/>
      <c r="F8" s="91"/>
      <c r="G8" s="91"/>
      <c r="H8" s="99" t="s">
        <v>37</v>
      </c>
      <c r="I8" s="99"/>
      <c r="J8" s="91"/>
      <c r="K8" s="91"/>
      <c r="L8" s="91"/>
      <c r="M8" s="91"/>
      <c r="N8" s="91"/>
      <c r="O8" s="91"/>
      <c r="P8" s="91"/>
      <c r="Q8" s="91"/>
      <c r="R8" s="92"/>
    </row>
    <row r="9" spans="1:18" x14ac:dyDescent="0.2">
      <c r="A9" s="99"/>
      <c r="B9" s="100"/>
      <c r="C9" s="111"/>
      <c r="D9" s="101"/>
      <c r="E9" s="92"/>
      <c r="F9" s="91"/>
      <c r="G9" s="91"/>
      <c r="H9" s="91"/>
      <c r="I9" s="91"/>
      <c r="J9" s="91"/>
      <c r="K9" s="91"/>
      <c r="L9" s="91"/>
      <c r="M9" s="91"/>
      <c r="N9" s="91"/>
      <c r="O9" s="91"/>
      <c r="P9" s="91"/>
      <c r="Q9" s="91"/>
      <c r="R9" s="92"/>
    </row>
    <row r="10" spans="1:18" x14ac:dyDescent="0.2">
      <c r="A10" s="99"/>
      <c r="B10" s="100"/>
      <c r="C10" s="103" t="s">
        <v>3</v>
      </c>
      <c r="D10" s="104" t="s">
        <v>316</v>
      </c>
      <c r="E10" s="105"/>
      <c r="F10" s="105"/>
      <c r="G10" s="106"/>
      <c r="H10" s="105"/>
      <c r="I10" s="105"/>
      <c r="J10" s="105"/>
      <c r="K10" s="105"/>
      <c r="L10" s="105"/>
      <c r="M10" s="91"/>
      <c r="N10" s="91"/>
      <c r="O10" s="91"/>
      <c r="P10" s="91"/>
      <c r="Q10" s="91"/>
      <c r="R10" s="92"/>
    </row>
    <row r="11" spans="1:18" x14ac:dyDescent="0.2">
      <c r="A11" s="99"/>
      <c r="B11" s="100"/>
      <c r="C11" s="111"/>
      <c r="D11" s="277" t="s">
        <v>317</v>
      </c>
      <c r="E11" s="277"/>
      <c r="F11" s="277"/>
      <c r="G11" s="277"/>
      <c r="H11" s="277"/>
      <c r="I11" s="277"/>
      <c r="J11" s="277"/>
      <c r="K11" s="277"/>
      <c r="L11" s="91"/>
      <c r="M11" s="91"/>
      <c r="N11" s="91"/>
      <c r="O11" s="91"/>
      <c r="P11" s="91"/>
      <c r="Q11" s="91"/>
      <c r="R11" s="92"/>
    </row>
    <row r="12" spans="1:18" x14ac:dyDescent="0.2">
      <c r="A12" s="109"/>
      <c r="B12" s="110"/>
      <c r="C12" s="111"/>
      <c r="D12" s="278" t="s">
        <v>3095</v>
      </c>
      <c r="E12" s="277"/>
      <c r="F12" s="277"/>
      <c r="G12" s="277"/>
      <c r="H12" s="277"/>
      <c r="I12" s="277"/>
      <c r="J12" s="277"/>
      <c r="K12" s="277"/>
      <c r="L12" s="91"/>
      <c r="M12" s="91"/>
      <c r="N12" s="91"/>
      <c r="O12" s="91"/>
      <c r="P12" s="91"/>
      <c r="Q12" s="91"/>
      <c r="R12" s="92"/>
    </row>
    <row r="13" spans="1:18" ht="14.25" x14ac:dyDescent="0.2">
      <c r="A13" s="99"/>
      <c r="B13" s="100"/>
      <c r="C13" s="111"/>
      <c r="D13" s="112" t="s">
        <v>2625</v>
      </c>
      <c r="E13" s="99"/>
      <c r="F13" s="91"/>
      <c r="G13" s="91"/>
      <c r="H13" s="91"/>
      <c r="I13" s="112"/>
      <c r="J13" s="112"/>
      <c r="K13" s="91"/>
      <c r="L13" s="91"/>
      <c r="M13" s="91"/>
      <c r="N13" s="91"/>
      <c r="O13" s="91"/>
      <c r="P13" s="91"/>
      <c r="Q13" s="91"/>
      <c r="R13" s="113"/>
    </row>
    <row r="14" spans="1:18" x14ac:dyDescent="0.2">
      <c r="A14" s="99"/>
      <c r="B14" s="100"/>
      <c r="C14" s="111"/>
      <c r="D14" s="112" t="s">
        <v>3056</v>
      </c>
      <c r="E14" s="99"/>
      <c r="F14" s="91"/>
      <c r="G14" s="91"/>
      <c r="H14" s="91"/>
      <c r="I14" s="112"/>
      <c r="J14" s="279" t="s">
        <v>3096</v>
      </c>
      <c r="K14" s="220"/>
      <c r="L14" s="114" t="s">
        <v>30</v>
      </c>
      <c r="M14" s="91"/>
      <c r="N14" s="91"/>
      <c r="O14" s="91"/>
      <c r="P14" s="91"/>
      <c r="Q14" s="91"/>
      <c r="R14" s="92"/>
    </row>
    <row r="15" spans="1:18" x14ac:dyDescent="0.2">
      <c r="A15" s="99"/>
      <c r="B15" s="100"/>
      <c r="C15" s="111"/>
      <c r="D15" s="112" t="s">
        <v>84</v>
      </c>
      <c r="E15" s="99"/>
      <c r="F15" s="91"/>
      <c r="G15" s="91"/>
      <c r="H15" s="91"/>
      <c r="I15" s="112"/>
      <c r="J15" s="279" t="s">
        <v>3097</v>
      </c>
      <c r="K15" s="220"/>
      <c r="L15" s="114" t="s">
        <v>30</v>
      </c>
      <c r="M15" s="91"/>
      <c r="N15" s="91"/>
      <c r="O15" s="91"/>
      <c r="P15" s="91"/>
      <c r="Q15" s="91"/>
      <c r="R15" s="92"/>
    </row>
    <row r="16" spans="1:18" x14ac:dyDescent="0.2">
      <c r="A16" s="99"/>
      <c r="B16" s="100"/>
      <c r="C16" s="111"/>
      <c r="D16" s="112" t="s">
        <v>17</v>
      </c>
      <c r="E16" s="99"/>
      <c r="F16" s="91"/>
      <c r="G16" s="91"/>
      <c r="H16" s="91"/>
      <c r="I16" s="112"/>
      <c r="J16" s="279" t="s">
        <v>3098</v>
      </c>
      <c r="K16" s="220"/>
      <c r="L16" s="114" t="s">
        <v>18</v>
      </c>
      <c r="M16" s="91"/>
      <c r="N16" s="91"/>
      <c r="O16" s="91"/>
      <c r="P16" s="91"/>
      <c r="Q16" s="91"/>
      <c r="R16" s="92"/>
    </row>
    <row r="17" spans="1:18" x14ac:dyDescent="0.2">
      <c r="A17" s="99"/>
      <c r="B17" s="100"/>
      <c r="C17" s="111"/>
      <c r="D17" s="272" t="s">
        <v>323</v>
      </c>
      <c r="E17" s="272"/>
      <c r="F17" s="272"/>
      <c r="G17" s="272"/>
      <c r="H17" s="272"/>
      <c r="I17" s="272"/>
      <c r="J17" s="272"/>
      <c r="K17" s="272"/>
      <c r="L17" s="91"/>
      <c r="M17" s="91"/>
      <c r="N17" s="91"/>
      <c r="O17" s="91"/>
      <c r="P17" s="91"/>
      <c r="Q17" s="91"/>
      <c r="R17" s="92"/>
    </row>
    <row r="18" spans="1:18" x14ac:dyDescent="0.2">
      <c r="A18" s="99"/>
      <c r="B18" s="100"/>
      <c r="C18" s="111"/>
      <c r="D18" s="101"/>
      <c r="E18" s="99"/>
      <c r="F18" s="91"/>
      <c r="G18" s="91"/>
      <c r="H18" s="91"/>
      <c r="I18" s="91"/>
      <c r="J18" s="91"/>
      <c r="K18" s="91"/>
      <c r="L18" s="91"/>
      <c r="M18" s="91"/>
      <c r="N18" s="91"/>
      <c r="O18" s="91"/>
      <c r="P18" s="91"/>
      <c r="Q18" s="91"/>
      <c r="R18" s="92"/>
    </row>
    <row r="19" spans="1:18" x14ac:dyDescent="0.2">
      <c r="A19" s="115"/>
      <c r="B19" s="116"/>
      <c r="C19" s="117"/>
      <c r="D19" s="118"/>
      <c r="E19" s="119"/>
      <c r="F19" s="120"/>
      <c r="G19" s="120"/>
      <c r="H19" s="120"/>
      <c r="I19" s="120"/>
      <c r="J19" s="120"/>
      <c r="K19" s="120"/>
      <c r="L19" s="120"/>
      <c r="M19" s="120"/>
      <c r="N19" s="120"/>
      <c r="O19" s="120"/>
      <c r="P19" s="120"/>
      <c r="Q19" s="120"/>
      <c r="R19" s="92"/>
    </row>
    <row r="20" spans="1:18" x14ac:dyDescent="0.2">
      <c r="A20" s="270" t="s">
        <v>4</v>
      </c>
      <c r="B20" s="273" t="s">
        <v>87</v>
      </c>
      <c r="C20" s="270" t="s">
        <v>83</v>
      </c>
      <c r="D20" s="270" t="s">
        <v>82</v>
      </c>
      <c r="E20" s="270" t="s">
        <v>81</v>
      </c>
      <c r="F20" s="270" t="s">
        <v>29</v>
      </c>
      <c r="G20" s="271"/>
      <c r="H20" s="271"/>
      <c r="I20" s="271"/>
      <c r="J20" s="270" t="s">
        <v>28</v>
      </c>
      <c r="K20" s="271"/>
      <c r="L20" s="271"/>
      <c r="M20" s="271"/>
      <c r="N20" s="270" t="s">
        <v>80</v>
      </c>
      <c r="O20" s="270" t="s">
        <v>79</v>
      </c>
      <c r="P20" s="270" t="s">
        <v>88</v>
      </c>
      <c r="Q20" s="270" t="s">
        <v>89</v>
      </c>
      <c r="R20" s="92"/>
    </row>
    <row r="21" spans="1:18" x14ac:dyDescent="0.2">
      <c r="A21" s="271"/>
      <c r="B21" s="274"/>
      <c r="C21" s="275"/>
      <c r="D21" s="270"/>
      <c r="E21" s="271"/>
      <c r="F21" s="270" t="s">
        <v>5</v>
      </c>
      <c r="G21" s="270" t="s">
        <v>78</v>
      </c>
      <c r="H21" s="271"/>
      <c r="I21" s="271"/>
      <c r="J21" s="270" t="s">
        <v>5</v>
      </c>
      <c r="K21" s="270" t="s">
        <v>78</v>
      </c>
      <c r="L21" s="271"/>
      <c r="M21" s="271"/>
      <c r="N21" s="270"/>
      <c r="O21" s="270"/>
      <c r="P21" s="270"/>
      <c r="Q21" s="270"/>
      <c r="R21" s="92"/>
    </row>
    <row r="22" spans="1:18" x14ac:dyDescent="0.2">
      <c r="A22" s="271"/>
      <c r="B22" s="274"/>
      <c r="C22" s="275"/>
      <c r="D22" s="270"/>
      <c r="E22" s="271"/>
      <c r="F22" s="271"/>
      <c r="G22" s="121" t="s">
        <v>77</v>
      </c>
      <c r="H22" s="121" t="s">
        <v>76</v>
      </c>
      <c r="I22" s="121" t="s">
        <v>75</v>
      </c>
      <c r="J22" s="271"/>
      <c r="K22" s="121" t="s">
        <v>77</v>
      </c>
      <c r="L22" s="121" t="s">
        <v>76</v>
      </c>
      <c r="M22" s="121" t="s">
        <v>75</v>
      </c>
      <c r="N22" s="270"/>
      <c r="O22" s="270"/>
      <c r="P22" s="270"/>
      <c r="Q22" s="270"/>
      <c r="R22" s="92"/>
    </row>
    <row r="23" spans="1:18" x14ac:dyDescent="0.2">
      <c r="A23" s="122">
        <v>1</v>
      </c>
      <c r="B23" s="123">
        <v>2</v>
      </c>
      <c r="C23" s="121">
        <v>3</v>
      </c>
      <c r="D23" s="121">
        <v>4</v>
      </c>
      <c r="E23" s="122">
        <v>5</v>
      </c>
      <c r="F23" s="124">
        <v>6</v>
      </c>
      <c r="G23" s="124">
        <v>7</v>
      </c>
      <c r="H23" s="124">
        <v>8</v>
      </c>
      <c r="I23" s="124">
        <v>9</v>
      </c>
      <c r="J23" s="124">
        <v>10</v>
      </c>
      <c r="K23" s="124">
        <v>11</v>
      </c>
      <c r="L23" s="124">
        <v>12</v>
      </c>
      <c r="M23" s="124">
        <v>13</v>
      </c>
      <c r="N23" s="124">
        <v>14</v>
      </c>
      <c r="O23" s="124">
        <v>15</v>
      </c>
      <c r="P23" s="124">
        <v>16</v>
      </c>
      <c r="Q23" s="124">
        <v>17</v>
      </c>
      <c r="R23" s="92"/>
    </row>
    <row r="24" spans="1:18" x14ac:dyDescent="0.2">
      <c r="A24" s="266" t="s">
        <v>3099</v>
      </c>
      <c r="B24" s="218"/>
      <c r="C24" s="218"/>
      <c r="D24" s="218"/>
      <c r="E24" s="218"/>
      <c r="F24" s="218"/>
      <c r="G24" s="218"/>
      <c r="H24" s="218"/>
      <c r="I24" s="218"/>
      <c r="J24" s="218"/>
      <c r="K24" s="218"/>
      <c r="L24" s="218"/>
      <c r="M24" s="218"/>
      <c r="N24" s="218"/>
      <c r="O24" s="218"/>
      <c r="P24" s="218"/>
      <c r="Q24" s="218"/>
      <c r="R24" s="92"/>
    </row>
    <row r="25" spans="1:18" ht="24" x14ac:dyDescent="0.2">
      <c r="A25" s="122">
        <v>1</v>
      </c>
      <c r="B25" s="125" t="s">
        <v>3100</v>
      </c>
      <c r="C25" s="139" t="s">
        <v>3101</v>
      </c>
      <c r="D25" s="127" t="s">
        <v>3102</v>
      </c>
      <c r="E25" s="128" t="s">
        <v>209</v>
      </c>
      <c r="F25" s="129">
        <v>64.59</v>
      </c>
      <c r="G25" s="129">
        <v>64.59</v>
      </c>
      <c r="H25" s="130"/>
      <c r="I25" s="130"/>
      <c r="J25" s="130">
        <v>129</v>
      </c>
      <c r="K25" s="130">
        <v>129</v>
      </c>
      <c r="L25" s="130"/>
      <c r="M25" s="130"/>
      <c r="N25" s="130">
        <v>4</v>
      </c>
      <c r="O25" s="130">
        <v>8</v>
      </c>
      <c r="P25" s="130"/>
      <c r="Q25" s="130"/>
      <c r="R25" s="92"/>
    </row>
    <row r="26" spans="1:18" ht="36" x14ac:dyDescent="0.2">
      <c r="A26" s="122">
        <v>2</v>
      </c>
      <c r="B26" s="125" t="s">
        <v>3103</v>
      </c>
      <c r="C26" s="139" t="s">
        <v>3104</v>
      </c>
      <c r="D26" s="127" t="s">
        <v>3105</v>
      </c>
      <c r="E26" s="128" t="s">
        <v>209</v>
      </c>
      <c r="F26" s="129">
        <v>18.04</v>
      </c>
      <c r="G26" s="129">
        <v>18.04</v>
      </c>
      <c r="H26" s="130"/>
      <c r="I26" s="130"/>
      <c r="J26" s="130">
        <v>36</v>
      </c>
      <c r="K26" s="130">
        <v>36</v>
      </c>
      <c r="L26" s="130"/>
      <c r="M26" s="130"/>
      <c r="N26" s="130">
        <v>1</v>
      </c>
      <c r="O26" s="130">
        <v>2</v>
      </c>
      <c r="P26" s="130"/>
      <c r="Q26" s="130"/>
      <c r="R26" s="92"/>
    </row>
    <row r="27" spans="1:18" ht="48" x14ac:dyDescent="0.2">
      <c r="A27" s="122">
        <v>3</v>
      </c>
      <c r="B27" s="125" t="s">
        <v>3106</v>
      </c>
      <c r="C27" s="139" t="s">
        <v>3107</v>
      </c>
      <c r="D27" s="127" t="s">
        <v>73</v>
      </c>
      <c r="E27" s="128" t="s">
        <v>3108</v>
      </c>
      <c r="F27" s="129">
        <v>19.850000000000001</v>
      </c>
      <c r="G27" s="129">
        <v>19.850000000000001</v>
      </c>
      <c r="H27" s="130"/>
      <c r="I27" s="130"/>
      <c r="J27" s="130">
        <v>218</v>
      </c>
      <c r="K27" s="130">
        <v>218</v>
      </c>
      <c r="L27" s="130"/>
      <c r="M27" s="130"/>
      <c r="N27" s="130">
        <v>1.5</v>
      </c>
      <c r="O27" s="130">
        <v>16.5</v>
      </c>
      <c r="P27" s="130"/>
      <c r="Q27" s="130"/>
      <c r="R27" s="92"/>
    </row>
    <row r="28" spans="1:18" ht="79.5" x14ac:dyDescent="0.2">
      <c r="A28" s="122">
        <v>4</v>
      </c>
      <c r="B28" s="125" t="s">
        <v>3109</v>
      </c>
      <c r="C28" s="139" t="s">
        <v>3110</v>
      </c>
      <c r="D28" s="127" t="s">
        <v>73</v>
      </c>
      <c r="E28" s="131">
        <v>3</v>
      </c>
      <c r="F28" s="129">
        <v>21.18</v>
      </c>
      <c r="G28" s="129">
        <v>21.18</v>
      </c>
      <c r="H28" s="130"/>
      <c r="I28" s="130"/>
      <c r="J28" s="130">
        <v>64</v>
      </c>
      <c r="K28" s="130">
        <v>64</v>
      </c>
      <c r="L28" s="130"/>
      <c r="M28" s="130"/>
      <c r="N28" s="130">
        <v>1.6</v>
      </c>
      <c r="O28" s="130">
        <v>4.8</v>
      </c>
      <c r="P28" s="130"/>
      <c r="Q28" s="130"/>
      <c r="R28" s="92"/>
    </row>
    <row r="29" spans="1:18" ht="60" x14ac:dyDescent="0.2">
      <c r="A29" s="122">
        <v>5</v>
      </c>
      <c r="B29" s="125" t="s">
        <v>3111</v>
      </c>
      <c r="C29" s="139" t="s">
        <v>3112</v>
      </c>
      <c r="D29" s="127" t="s">
        <v>73</v>
      </c>
      <c r="E29" s="128" t="s">
        <v>209</v>
      </c>
      <c r="F29" s="129">
        <v>39.71</v>
      </c>
      <c r="G29" s="129">
        <v>39.71</v>
      </c>
      <c r="H29" s="130"/>
      <c r="I29" s="130"/>
      <c r="J29" s="130">
        <v>79</v>
      </c>
      <c r="K29" s="130">
        <v>79</v>
      </c>
      <c r="L29" s="130"/>
      <c r="M29" s="130"/>
      <c r="N29" s="130">
        <v>3</v>
      </c>
      <c r="O29" s="130">
        <v>6</v>
      </c>
      <c r="P29" s="130"/>
      <c r="Q29" s="130"/>
      <c r="R29" s="92"/>
    </row>
    <row r="30" spans="1:18" ht="36" x14ac:dyDescent="0.2">
      <c r="A30" s="122">
        <v>6</v>
      </c>
      <c r="B30" s="125" t="s">
        <v>3113</v>
      </c>
      <c r="C30" s="139" t="s">
        <v>3114</v>
      </c>
      <c r="D30" s="127" t="s">
        <v>3115</v>
      </c>
      <c r="E30" s="128" t="s">
        <v>3116</v>
      </c>
      <c r="F30" s="129">
        <v>27.06</v>
      </c>
      <c r="G30" s="129">
        <v>27.06</v>
      </c>
      <c r="H30" s="130"/>
      <c r="I30" s="130"/>
      <c r="J30" s="130">
        <v>433</v>
      </c>
      <c r="K30" s="130">
        <v>433</v>
      </c>
      <c r="L30" s="130"/>
      <c r="M30" s="130"/>
      <c r="N30" s="130">
        <v>1.5</v>
      </c>
      <c r="O30" s="130">
        <v>24</v>
      </c>
      <c r="P30" s="130"/>
      <c r="Q30" s="130"/>
      <c r="R30" s="92"/>
    </row>
    <row r="31" spans="1:18" ht="36" x14ac:dyDescent="0.2">
      <c r="A31" s="122">
        <v>7</v>
      </c>
      <c r="B31" s="125" t="s">
        <v>3117</v>
      </c>
      <c r="C31" s="139" t="s">
        <v>3118</v>
      </c>
      <c r="D31" s="127" t="s">
        <v>3119</v>
      </c>
      <c r="E31" s="128" t="s">
        <v>3120</v>
      </c>
      <c r="F31" s="129">
        <v>288.64</v>
      </c>
      <c r="G31" s="129">
        <v>288.64</v>
      </c>
      <c r="H31" s="130"/>
      <c r="I31" s="130"/>
      <c r="J31" s="130">
        <v>46</v>
      </c>
      <c r="K31" s="130">
        <v>46</v>
      </c>
      <c r="L31" s="130"/>
      <c r="M31" s="130"/>
      <c r="N31" s="130">
        <v>16</v>
      </c>
      <c r="O31" s="130">
        <v>2.56</v>
      </c>
      <c r="P31" s="130"/>
      <c r="Q31" s="130"/>
      <c r="R31" s="92"/>
    </row>
    <row r="32" spans="1:18" ht="84" x14ac:dyDescent="0.2">
      <c r="A32" s="122">
        <v>8</v>
      </c>
      <c r="B32" s="125" t="s">
        <v>3121</v>
      </c>
      <c r="C32" s="139" t="s">
        <v>3122</v>
      </c>
      <c r="D32" s="127" t="s">
        <v>3123</v>
      </c>
      <c r="E32" s="128" t="s">
        <v>3124</v>
      </c>
      <c r="F32" s="129">
        <v>7.22</v>
      </c>
      <c r="G32" s="129">
        <v>7.22</v>
      </c>
      <c r="H32" s="130"/>
      <c r="I32" s="130"/>
      <c r="J32" s="130">
        <v>628</v>
      </c>
      <c r="K32" s="130">
        <v>628</v>
      </c>
      <c r="L32" s="130"/>
      <c r="M32" s="130"/>
      <c r="N32" s="130">
        <v>0.4</v>
      </c>
      <c r="O32" s="130">
        <v>34.799999999999997</v>
      </c>
      <c r="P32" s="130"/>
      <c r="Q32" s="130"/>
      <c r="R32" s="92"/>
    </row>
    <row r="33" spans="1:18" x14ac:dyDescent="0.2">
      <c r="A33" s="264" t="s">
        <v>41</v>
      </c>
      <c r="B33" s="218"/>
      <c r="C33" s="218"/>
      <c r="D33" s="218"/>
      <c r="E33" s="218"/>
      <c r="F33" s="218"/>
      <c r="G33" s="218"/>
      <c r="H33" s="218"/>
      <c r="I33" s="218"/>
      <c r="J33" s="129">
        <v>1633</v>
      </c>
      <c r="K33" s="129">
        <v>1633</v>
      </c>
      <c r="L33" s="130"/>
      <c r="M33" s="130"/>
      <c r="N33" s="130"/>
      <c r="O33" s="129">
        <v>98.66</v>
      </c>
      <c r="P33" s="130"/>
      <c r="Q33" s="130"/>
      <c r="R33" s="92"/>
    </row>
    <row r="34" spans="1:18" x14ac:dyDescent="0.2">
      <c r="A34" s="264" t="s">
        <v>113</v>
      </c>
      <c r="B34" s="218"/>
      <c r="C34" s="218"/>
      <c r="D34" s="218"/>
      <c r="E34" s="218"/>
      <c r="F34" s="218"/>
      <c r="G34" s="218"/>
      <c r="H34" s="218"/>
      <c r="I34" s="218"/>
      <c r="J34" s="129">
        <v>1362</v>
      </c>
      <c r="K34" s="129">
        <v>1362</v>
      </c>
      <c r="L34" s="130"/>
      <c r="M34" s="130"/>
      <c r="N34" s="130"/>
      <c r="O34" s="129">
        <v>78.930000000000007</v>
      </c>
      <c r="P34" s="130"/>
      <c r="Q34" s="130"/>
      <c r="R34" s="92"/>
    </row>
    <row r="35" spans="1:18" x14ac:dyDescent="0.2">
      <c r="A35" s="264" t="s">
        <v>7</v>
      </c>
      <c r="B35" s="218"/>
      <c r="C35" s="218"/>
      <c r="D35" s="218"/>
      <c r="E35" s="218"/>
      <c r="F35" s="218"/>
      <c r="G35" s="218"/>
      <c r="H35" s="218"/>
      <c r="I35" s="218"/>
      <c r="J35" s="129">
        <v>885</v>
      </c>
      <c r="K35" s="130"/>
      <c r="L35" s="130"/>
      <c r="M35" s="130"/>
      <c r="N35" s="130"/>
      <c r="O35" s="130"/>
      <c r="P35" s="130"/>
      <c r="Q35" s="130"/>
      <c r="R35" s="92"/>
    </row>
    <row r="36" spans="1:18" x14ac:dyDescent="0.2">
      <c r="A36" s="264" t="s">
        <v>8</v>
      </c>
      <c r="B36" s="218"/>
      <c r="C36" s="218"/>
      <c r="D36" s="218"/>
      <c r="E36" s="218"/>
      <c r="F36" s="218"/>
      <c r="G36" s="218"/>
      <c r="H36" s="218"/>
      <c r="I36" s="218"/>
      <c r="J36" s="129">
        <v>545</v>
      </c>
      <c r="K36" s="130"/>
      <c r="L36" s="130"/>
      <c r="M36" s="130"/>
      <c r="N36" s="130"/>
      <c r="O36" s="130"/>
      <c r="P36" s="130"/>
      <c r="Q36" s="130"/>
      <c r="R36" s="92"/>
    </row>
    <row r="37" spans="1:18" x14ac:dyDescent="0.2">
      <c r="A37" s="265" t="s">
        <v>3125</v>
      </c>
      <c r="B37" s="218"/>
      <c r="C37" s="218"/>
      <c r="D37" s="218"/>
      <c r="E37" s="218"/>
      <c r="F37" s="218"/>
      <c r="G37" s="218"/>
      <c r="H37" s="218"/>
      <c r="I37" s="218"/>
      <c r="J37" s="132">
        <v>2792</v>
      </c>
      <c r="K37" s="130"/>
      <c r="L37" s="130"/>
      <c r="M37" s="130"/>
      <c r="N37" s="130"/>
      <c r="O37" s="132">
        <v>78.930000000000007</v>
      </c>
      <c r="P37" s="130"/>
      <c r="Q37" s="130"/>
      <c r="R37" s="92"/>
    </row>
    <row r="38" spans="1:18" x14ac:dyDescent="0.2">
      <c r="A38" s="269" t="s">
        <v>40</v>
      </c>
      <c r="B38" s="219"/>
      <c r="C38" s="219"/>
      <c r="D38" s="219"/>
      <c r="E38" s="219"/>
      <c r="F38" s="219"/>
      <c r="G38" s="219"/>
      <c r="H38" s="219"/>
      <c r="I38" s="219"/>
      <c r="J38" s="219"/>
      <c r="K38" s="219"/>
      <c r="L38" s="219"/>
      <c r="M38" s="219"/>
      <c r="N38" s="219"/>
      <c r="O38" s="219"/>
      <c r="P38" s="219"/>
      <c r="Q38" s="219"/>
      <c r="R38" s="92"/>
    </row>
    <row r="39" spans="1:18" x14ac:dyDescent="0.2">
      <c r="A39" s="264" t="s">
        <v>6</v>
      </c>
      <c r="B39" s="218"/>
      <c r="C39" s="218"/>
      <c r="D39" s="218"/>
      <c r="E39" s="218"/>
      <c r="F39" s="218"/>
      <c r="G39" s="218"/>
      <c r="H39" s="218"/>
      <c r="I39" s="218"/>
      <c r="J39" s="129">
        <v>1633</v>
      </c>
      <c r="K39" s="129">
        <v>1633</v>
      </c>
      <c r="L39" s="130"/>
      <c r="M39" s="130"/>
      <c r="N39" s="130"/>
      <c r="O39" s="129">
        <v>98.66</v>
      </c>
      <c r="P39" s="130"/>
      <c r="Q39" s="130"/>
      <c r="R39" s="92"/>
    </row>
    <row r="40" spans="1:18" x14ac:dyDescent="0.2">
      <c r="A40" s="264" t="s">
        <v>111</v>
      </c>
      <c r="B40" s="218"/>
      <c r="C40" s="218"/>
      <c r="D40" s="218"/>
      <c r="E40" s="218"/>
      <c r="F40" s="218"/>
      <c r="G40" s="218"/>
      <c r="H40" s="218"/>
      <c r="I40" s="218"/>
      <c r="J40" s="129">
        <v>1362</v>
      </c>
      <c r="K40" s="129">
        <v>1362</v>
      </c>
      <c r="L40" s="130"/>
      <c r="M40" s="130"/>
      <c r="N40" s="130"/>
      <c r="O40" s="129">
        <v>78.930000000000007</v>
      </c>
      <c r="P40" s="130"/>
      <c r="Q40" s="130"/>
      <c r="R40" s="92"/>
    </row>
    <row r="41" spans="1:18" x14ac:dyDescent="0.2">
      <c r="A41" s="264" t="s">
        <v>27</v>
      </c>
      <c r="B41" s="218"/>
      <c r="C41" s="218"/>
      <c r="D41" s="218"/>
      <c r="E41" s="218"/>
      <c r="F41" s="218"/>
      <c r="G41" s="218"/>
      <c r="H41" s="218"/>
      <c r="I41" s="218"/>
      <c r="J41" s="130"/>
      <c r="K41" s="130"/>
      <c r="L41" s="130"/>
      <c r="M41" s="130"/>
      <c r="N41" s="130"/>
      <c r="O41" s="130"/>
      <c r="P41" s="130"/>
      <c r="Q41" s="130"/>
      <c r="R41" s="92"/>
    </row>
    <row r="42" spans="1:18" x14ac:dyDescent="0.2">
      <c r="A42" s="264" t="s">
        <v>3126</v>
      </c>
      <c r="B42" s="218"/>
      <c r="C42" s="218"/>
      <c r="D42" s="218"/>
      <c r="E42" s="218"/>
      <c r="F42" s="218"/>
      <c r="G42" s="218"/>
      <c r="H42" s="218"/>
      <c r="I42" s="218"/>
      <c r="J42" s="129">
        <v>70</v>
      </c>
      <c r="K42" s="129">
        <v>70</v>
      </c>
      <c r="L42" s="130"/>
      <c r="M42" s="130"/>
      <c r="N42" s="130"/>
      <c r="O42" s="130"/>
      <c r="P42" s="130"/>
      <c r="Q42" s="130"/>
      <c r="R42" s="92"/>
    </row>
    <row r="43" spans="1:18" x14ac:dyDescent="0.2">
      <c r="A43" s="264" t="s">
        <v>3127</v>
      </c>
      <c r="B43" s="218"/>
      <c r="C43" s="218"/>
      <c r="D43" s="218"/>
      <c r="E43" s="218"/>
      <c r="F43" s="218"/>
      <c r="G43" s="218"/>
      <c r="H43" s="218"/>
      <c r="I43" s="218"/>
      <c r="J43" s="129">
        <v>-341</v>
      </c>
      <c r="K43" s="129">
        <v>-341</v>
      </c>
      <c r="L43" s="130"/>
      <c r="M43" s="130"/>
      <c r="N43" s="130"/>
      <c r="O43" s="129">
        <v>-19.731999999999999</v>
      </c>
      <c r="P43" s="130"/>
      <c r="Q43" s="130"/>
      <c r="R43" s="92"/>
    </row>
    <row r="44" spans="1:18" x14ac:dyDescent="0.2">
      <c r="A44" s="264" t="s">
        <v>7</v>
      </c>
      <c r="B44" s="218"/>
      <c r="C44" s="218"/>
      <c r="D44" s="218"/>
      <c r="E44" s="218"/>
      <c r="F44" s="218"/>
      <c r="G44" s="218"/>
      <c r="H44" s="218"/>
      <c r="I44" s="218"/>
      <c r="J44" s="129">
        <v>885</v>
      </c>
      <c r="K44" s="130"/>
      <c r="L44" s="130"/>
      <c r="M44" s="130"/>
      <c r="N44" s="130"/>
      <c r="O44" s="130"/>
      <c r="P44" s="130"/>
      <c r="Q44" s="130"/>
      <c r="R44" s="92"/>
    </row>
    <row r="45" spans="1:18" x14ac:dyDescent="0.2">
      <c r="A45" s="264" t="s">
        <v>27</v>
      </c>
      <c r="B45" s="218"/>
      <c r="C45" s="218"/>
      <c r="D45" s="218"/>
      <c r="E45" s="218"/>
      <c r="F45" s="218"/>
      <c r="G45" s="218"/>
      <c r="H45" s="218"/>
      <c r="I45" s="218"/>
      <c r="J45" s="130"/>
      <c r="K45" s="130"/>
      <c r="L45" s="130"/>
      <c r="M45" s="130"/>
      <c r="N45" s="130"/>
      <c r="O45" s="130"/>
      <c r="P45" s="130"/>
      <c r="Q45" s="130"/>
      <c r="R45" s="92"/>
    </row>
    <row r="46" spans="1:18" x14ac:dyDescent="0.2">
      <c r="A46" s="264" t="s">
        <v>3128</v>
      </c>
      <c r="B46" s="218"/>
      <c r="C46" s="218"/>
      <c r="D46" s="218"/>
      <c r="E46" s="218"/>
      <c r="F46" s="218"/>
      <c r="G46" s="218"/>
      <c r="H46" s="218"/>
      <c r="I46" s="218"/>
      <c r="J46" s="129">
        <v>885</v>
      </c>
      <c r="K46" s="130"/>
      <c r="L46" s="130"/>
      <c r="M46" s="130"/>
      <c r="N46" s="130"/>
      <c r="O46" s="130"/>
      <c r="P46" s="130"/>
      <c r="Q46" s="130"/>
      <c r="R46" s="92"/>
    </row>
    <row r="47" spans="1:18" x14ac:dyDescent="0.2">
      <c r="A47" s="264" t="s">
        <v>8</v>
      </c>
      <c r="B47" s="218"/>
      <c r="C47" s="218"/>
      <c r="D47" s="218"/>
      <c r="E47" s="218"/>
      <c r="F47" s="218"/>
      <c r="G47" s="218"/>
      <c r="H47" s="218"/>
      <c r="I47" s="218"/>
      <c r="J47" s="129">
        <v>545</v>
      </c>
      <c r="K47" s="130"/>
      <c r="L47" s="130"/>
      <c r="M47" s="130"/>
      <c r="N47" s="130"/>
      <c r="O47" s="130"/>
      <c r="P47" s="130"/>
      <c r="Q47" s="130"/>
      <c r="R47" s="92"/>
    </row>
    <row r="48" spans="1:18" x14ac:dyDescent="0.2">
      <c r="A48" s="264" t="s">
        <v>27</v>
      </c>
      <c r="B48" s="218"/>
      <c r="C48" s="218"/>
      <c r="D48" s="218"/>
      <c r="E48" s="218"/>
      <c r="F48" s="218"/>
      <c r="G48" s="218"/>
      <c r="H48" s="218"/>
      <c r="I48" s="218"/>
      <c r="J48" s="130"/>
      <c r="K48" s="130"/>
      <c r="L48" s="130"/>
      <c r="M48" s="130"/>
      <c r="N48" s="130"/>
      <c r="O48" s="130"/>
      <c r="P48" s="130"/>
      <c r="Q48" s="130"/>
      <c r="R48" s="92"/>
    </row>
    <row r="49" spans="1:18" x14ac:dyDescent="0.2">
      <c r="A49" s="264" t="s">
        <v>3129</v>
      </c>
      <c r="B49" s="218"/>
      <c r="C49" s="218"/>
      <c r="D49" s="218"/>
      <c r="E49" s="218"/>
      <c r="F49" s="218"/>
      <c r="G49" s="218"/>
      <c r="H49" s="218"/>
      <c r="I49" s="218"/>
      <c r="J49" s="129">
        <v>545</v>
      </c>
      <c r="K49" s="130"/>
      <c r="L49" s="130"/>
      <c r="M49" s="130"/>
      <c r="N49" s="130"/>
      <c r="O49" s="130"/>
      <c r="P49" s="130"/>
      <c r="Q49" s="130"/>
      <c r="R49" s="92"/>
    </row>
    <row r="50" spans="1:18" x14ac:dyDescent="0.2">
      <c r="A50" s="265" t="s">
        <v>961</v>
      </c>
      <c r="B50" s="218"/>
      <c r="C50" s="218"/>
      <c r="D50" s="218"/>
      <c r="E50" s="218"/>
      <c r="F50" s="218"/>
      <c r="G50" s="218"/>
      <c r="H50" s="218"/>
      <c r="I50" s="218"/>
      <c r="J50" s="132">
        <v>2792</v>
      </c>
      <c r="K50" s="130"/>
      <c r="L50" s="130"/>
      <c r="M50" s="130"/>
      <c r="N50" s="130"/>
      <c r="O50" s="132">
        <v>78.930000000000007</v>
      </c>
      <c r="P50" s="130"/>
      <c r="Q50" s="130"/>
      <c r="R50" s="92"/>
    </row>
    <row r="51" spans="1:18" x14ac:dyDescent="0.2">
      <c r="A51" s="264" t="s">
        <v>3130</v>
      </c>
      <c r="B51" s="218"/>
      <c r="C51" s="218"/>
      <c r="D51" s="218"/>
      <c r="E51" s="218"/>
      <c r="F51" s="218"/>
      <c r="G51" s="218"/>
      <c r="H51" s="218"/>
      <c r="I51" s="218"/>
      <c r="J51" s="129">
        <v>2792</v>
      </c>
      <c r="K51" s="130"/>
      <c r="L51" s="130"/>
      <c r="M51" s="130"/>
      <c r="N51" s="130"/>
      <c r="O51" s="129">
        <v>78.930000000000007</v>
      </c>
      <c r="P51" s="130"/>
      <c r="Q51" s="130"/>
      <c r="R51" s="92"/>
    </row>
    <row r="52" spans="1:18" x14ac:dyDescent="0.2">
      <c r="A52" s="264" t="s">
        <v>9</v>
      </c>
      <c r="B52" s="218"/>
      <c r="C52" s="218"/>
      <c r="D52" s="218"/>
      <c r="E52" s="218"/>
      <c r="F52" s="218"/>
      <c r="G52" s="218"/>
      <c r="H52" s="218"/>
      <c r="I52" s="218"/>
      <c r="J52" s="129">
        <v>2792</v>
      </c>
      <c r="K52" s="130"/>
      <c r="L52" s="130"/>
      <c r="M52" s="130"/>
      <c r="N52" s="130"/>
      <c r="O52" s="129">
        <v>78.930000000000007</v>
      </c>
      <c r="P52" s="130"/>
      <c r="Q52" s="130"/>
      <c r="R52" s="92"/>
    </row>
    <row r="53" spans="1:18" x14ac:dyDescent="0.2">
      <c r="A53" s="264" t="s">
        <v>10</v>
      </c>
      <c r="B53" s="218"/>
      <c r="C53" s="218"/>
      <c r="D53" s="218"/>
      <c r="E53" s="218"/>
      <c r="F53" s="218"/>
      <c r="G53" s="218"/>
      <c r="H53" s="218"/>
      <c r="I53" s="218"/>
      <c r="J53" s="130"/>
      <c r="K53" s="130"/>
      <c r="L53" s="130"/>
      <c r="M53" s="130"/>
      <c r="N53" s="130"/>
      <c r="O53" s="130"/>
      <c r="P53" s="130"/>
      <c r="Q53" s="130"/>
      <c r="R53" s="92"/>
    </row>
    <row r="54" spans="1:18" x14ac:dyDescent="0.2">
      <c r="A54" s="264" t="s">
        <v>13</v>
      </c>
      <c r="B54" s="218"/>
      <c r="C54" s="218"/>
      <c r="D54" s="218"/>
      <c r="E54" s="218"/>
      <c r="F54" s="218"/>
      <c r="G54" s="218"/>
      <c r="H54" s="218"/>
      <c r="I54" s="218"/>
      <c r="J54" s="129">
        <v>1362</v>
      </c>
      <c r="K54" s="130"/>
      <c r="L54" s="130"/>
      <c r="M54" s="130"/>
      <c r="N54" s="130"/>
      <c r="O54" s="130"/>
      <c r="P54" s="130"/>
      <c r="Q54" s="130"/>
      <c r="R54" s="92"/>
    </row>
    <row r="55" spans="1:18" x14ac:dyDescent="0.2">
      <c r="A55" s="264" t="s">
        <v>14</v>
      </c>
      <c r="B55" s="218"/>
      <c r="C55" s="218"/>
      <c r="D55" s="218"/>
      <c r="E55" s="218"/>
      <c r="F55" s="218"/>
      <c r="G55" s="218"/>
      <c r="H55" s="218"/>
      <c r="I55" s="218"/>
      <c r="J55" s="129">
        <v>885</v>
      </c>
      <c r="K55" s="130"/>
      <c r="L55" s="130"/>
      <c r="M55" s="130"/>
      <c r="N55" s="130"/>
      <c r="O55" s="130"/>
      <c r="P55" s="130"/>
      <c r="Q55" s="130"/>
      <c r="R55" s="92"/>
    </row>
    <row r="56" spans="1:18" x14ac:dyDescent="0.2">
      <c r="A56" s="264" t="s">
        <v>15</v>
      </c>
      <c r="B56" s="218"/>
      <c r="C56" s="218"/>
      <c r="D56" s="218"/>
      <c r="E56" s="218"/>
      <c r="F56" s="218"/>
      <c r="G56" s="218"/>
      <c r="H56" s="218"/>
      <c r="I56" s="218"/>
      <c r="J56" s="129">
        <v>545</v>
      </c>
      <c r="K56" s="130"/>
      <c r="L56" s="130"/>
      <c r="M56" s="130"/>
      <c r="N56" s="130"/>
      <c r="O56" s="130"/>
      <c r="P56" s="130"/>
      <c r="Q56" s="130"/>
      <c r="R56" s="92"/>
    </row>
    <row r="57" spans="1:18" x14ac:dyDescent="0.2">
      <c r="A57" s="265" t="s">
        <v>16</v>
      </c>
      <c r="B57" s="218"/>
      <c r="C57" s="218"/>
      <c r="D57" s="218"/>
      <c r="E57" s="218"/>
      <c r="F57" s="218"/>
      <c r="G57" s="218"/>
      <c r="H57" s="218"/>
      <c r="I57" s="218"/>
      <c r="J57" s="132">
        <v>2792</v>
      </c>
      <c r="K57" s="130"/>
      <c r="L57" s="130"/>
      <c r="M57" s="130"/>
      <c r="N57" s="130"/>
      <c r="O57" s="132">
        <v>78.930000000000007</v>
      </c>
      <c r="P57" s="130"/>
      <c r="Q57" s="130"/>
      <c r="R57" s="92"/>
    </row>
    <row r="58" spans="1:18" x14ac:dyDescent="0.2">
      <c r="A58" s="115"/>
      <c r="B58" s="116"/>
      <c r="C58" s="117"/>
      <c r="D58" s="118"/>
      <c r="E58" s="119"/>
      <c r="F58" s="140"/>
      <c r="G58" s="140"/>
      <c r="H58" s="140"/>
      <c r="I58" s="140"/>
      <c r="J58" s="140"/>
      <c r="K58" s="140"/>
      <c r="L58" s="140"/>
      <c r="M58" s="140"/>
      <c r="N58" s="140"/>
      <c r="O58" s="140"/>
      <c r="P58" s="140"/>
      <c r="Q58" s="140"/>
      <c r="R58" s="92"/>
    </row>
    <row r="59" spans="1:18" x14ac:dyDescent="0.2">
      <c r="A59" s="115"/>
      <c r="B59" s="116"/>
      <c r="C59" s="117"/>
      <c r="D59" s="118"/>
      <c r="E59" s="119"/>
      <c r="F59" s="140"/>
      <c r="G59" s="140"/>
      <c r="H59" s="140"/>
      <c r="I59" s="140"/>
      <c r="J59" s="140"/>
      <c r="K59" s="140"/>
      <c r="L59" s="140"/>
      <c r="M59" s="140"/>
      <c r="N59" s="140"/>
      <c r="O59" s="140"/>
      <c r="P59" s="140"/>
      <c r="Q59" s="140"/>
      <c r="R59" s="92"/>
    </row>
    <row r="60" spans="1:18" x14ac:dyDescent="0.2">
      <c r="A60" s="115"/>
      <c r="B60" s="116"/>
      <c r="C60" s="199" t="s">
        <v>2153</v>
      </c>
      <c r="G60" s="41"/>
      <c r="H60" s="41"/>
      <c r="I60" s="41"/>
      <c r="J60" s="41"/>
      <c r="K60" s="41"/>
      <c r="L60" s="41"/>
      <c r="M60" s="41"/>
      <c r="N60" s="140"/>
      <c r="O60" s="140"/>
      <c r="P60" s="140"/>
      <c r="Q60" s="140"/>
      <c r="R60" s="92"/>
    </row>
    <row r="61" spans="1:18" x14ac:dyDescent="0.2">
      <c r="A61" s="115"/>
      <c r="B61" s="116"/>
      <c r="C61" s="117"/>
      <c r="D61" s="118"/>
      <c r="E61" s="119"/>
      <c r="F61" s="140"/>
      <c r="G61" s="140"/>
      <c r="H61" s="140"/>
      <c r="I61" s="140"/>
      <c r="J61" s="140"/>
      <c r="K61" s="140"/>
      <c r="L61" s="140"/>
      <c r="M61" s="140"/>
      <c r="N61" s="140"/>
      <c r="O61" s="140"/>
      <c r="P61" s="140"/>
      <c r="Q61" s="140"/>
      <c r="R61" s="92"/>
    </row>
    <row r="62" spans="1:18" x14ac:dyDescent="0.2">
      <c r="A62" s="115"/>
      <c r="B62" s="47" t="s">
        <v>2156</v>
      </c>
      <c r="C62" s="47"/>
      <c r="D62" s="47"/>
      <c r="E62" s="41"/>
      <c r="F62" s="46" t="s">
        <v>2157</v>
      </c>
      <c r="G62" s="46"/>
      <c r="H62" s="46"/>
      <c r="I62" s="46"/>
      <c r="J62" s="46"/>
      <c r="K62" s="46"/>
      <c r="L62" s="46"/>
      <c r="M62" s="46"/>
      <c r="N62" s="46"/>
      <c r="O62" s="46"/>
      <c r="P62" s="46"/>
      <c r="R62" s="85"/>
    </row>
    <row r="63" spans="1:18" x14ac:dyDescent="0.2">
      <c r="A63" s="115"/>
      <c r="B63" s="3"/>
      <c r="C63" s="84"/>
      <c r="D63" s="4"/>
      <c r="E63" s="41"/>
      <c r="F63" s="292" t="s">
        <v>2362</v>
      </c>
      <c r="G63" s="292"/>
      <c r="H63" s="159"/>
      <c r="I63" s="47"/>
      <c r="J63" s="47"/>
      <c r="K63" s="47"/>
      <c r="L63" s="47"/>
      <c r="M63" s="47"/>
      <c r="N63" s="166"/>
      <c r="O63" s="166"/>
      <c r="P63" s="166"/>
      <c r="R63" s="85"/>
    </row>
    <row r="64" spans="1:18" x14ac:dyDescent="0.2">
      <c r="A64" s="115"/>
      <c r="B64" s="3"/>
      <c r="C64" s="84"/>
      <c r="D64" s="4"/>
      <c r="E64" s="41"/>
      <c r="F64" s="293" t="s">
        <v>2159</v>
      </c>
      <c r="G64" s="293"/>
      <c r="H64" s="293"/>
      <c r="I64" s="293"/>
      <c r="J64" s="293"/>
      <c r="K64" s="293"/>
      <c r="L64" s="293"/>
      <c r="M64" s="293"/>
      <c r="N64" s="293"/>
      <c r="O64" s="293"/>
      <c r="P64" s="293"/>
      <c r="Q64" s="293"/>
      <c r="R64" s="293"/>
    </row>
    <row r="65" spans="1:18" x14ac:dyDescent="0.2">
      <c r="A65" s="115"/>
      <c r="B65" s="116"/>
      <c r="C65" s="117"/>
      <c r="D65" s="118"/>
      <c r="E65" s="119"/>
      <c r="F65" s="140"/>
      <c r="G65" s="140"/>
      <c r="H65" s="140"/>
      <c r="I65" s="140"/>
      <c r="J65" s="140"/>
      <c r="K65" s="140"/>
      <c r="L65" s="140"/>
      <c r="M65" s="140"/>
      <c r="N65" s="140"/>
      <c r="O65" s="140"/>
      <c r="P65" s="140"/>
      <c r="Q65" s="140"/>
      <c r="R65" s="92"/>
    </row>
    <row r="66" spans="1:18" x14ac:dyDescent="0.2">
      <c r="A66" s="115"/>
      <c r="B66" s="116"/>
      <c r="C66" s="117"/>
      <c r="D66" s="118"/>
      <c r="E66" s="119"/>
      <c r="F66" s="140"/>
      <c r="G66" s="140"/>
      <c r="H66" s="140"/>
      <c r="I66" s="140"/>
      <c r="J66" s="140"/>
      <c r="K66" s="140"/>
      <c r="L66" s="140"/>
      <c r="M66" s="140"/>
      <c r="N66" s="140"/>
      <c r="O66" s="140"/>
      <c r="P66" s="140"/>
      <c r="Q66" s="140"/>
      <c r="R66" s="92"/>
    </row>
    <row r="67" spans="1:18" x14ac:dyDescent="0.2">
      <c r="A67" s="115"/>
      <c r="B67" s="116"/>
      <c r="C67" s="117"/>
      <c r="D67" s="118"/>
      <c r="E67" s="119"/>
      <c r="F67" s="140"/>
      <c r="G67" s="140"/>
      <c r="H67" s="140"/>
      <c r="I67" s="140"/>
      <c r="J67" s="140"/>
      <c r="K67" s="140"/>
      <c r="L67" s="140"/>
      <c r="M67" s="140"/>
      <c r="N67" s="140"/>
      <c r="O67" s="140"/>
      <c r="P67" s="140"/>
      <c r="Q67" s="140"/>
      <c r="R67" s="92"/>
    </row>
    <row r="68" spans="1:18" x14ac:dyDescent="0.2">
      <c r="A68" s="115"/>
      <c r="B68" s="116"/>
      <c r="C68" s="117"/>
      <c r="D68" s="118"/>
      <c r="E68" s="119"/>
      <c r="F68" s="140"/>
      <c r="G68" s="140"/>
      <c r="H68" s="140"/>
      <c r="I68" s="140"/>
      <c r="J68" s="140"/>
      <c r="K68" s="140"/>
      <c r="L68" s="140"/>
      <c r="M68" s="140"/>
      <c r="N68" s="140"/>
      <c r="O68" s="140"/>
      <c r="P68" s="140"/>
      <c r="Q68" s="140"/>
      <c r="R68" s="92"/>
    </row>
    <row r="69" spans="1:18" x14ac:dyDescent="0.2">
      <c r="A69" s="115"/>
      <c r="B69" s="116"/>
      <c r="C69" s="117"/>
      <c r="D69" s="118"/>
      <c r="E69" s="119"/>
      <c r="F69" s="140"/>
      <c r="G69" s="140"/>
      <c r="H69" s="140"/>
      <c r="I69" s="140"/>
      <c r="J69" s="140"/>
      <c r="K69" s="140"/>
      <c r="L69" s="140"/>
      <c r="M69" s="140"/>
      <c r="N69" s="140"/>
      <c r="O69" s="140"/>
      <c r="P69" s="140"/>
      <c r="Q69" s="140"/>
      <c r="R69" s="92"/>
    </row>
    <row r="70" spans="1:18" x14ac:dyDescent="0.2">
      <c r="A70" s="115"/>
      <c r="B70" s="116"/>
      <c r="C70" s="117"/>
      <c r="D70" s="118"/>
      <c r="E70" s="119"/>
      <c r="F70" s="140"/>
      <c r="G70" s="140"/>
      <c r="H70" s="140"/>
      <c r="I70" s="140"/>
      <c r="J70" s="140"/>
      <c r="K70" s="140"/>
      <c r="L70" s="140"/>
      <c r="M70" s="140"/>
      <c r="N70" s="140"/>
      <c r="O70" s="140"/>
      <c r="P70" s="140"/>
      <c r="Q70" s="140"/>
      <c r="R70" s="92"/>
    </row>
    <row r="71" spans="1:18" x14ac:dyDescent="0.2">
      <c r="A71" s="115"/>
      <c r="B71" s="116"/>
      <c r="C71" s="117"/>
      <c r="D71" s="118"/>
      <c r="E71" s="119"/>
      <c r="F71" s="140"/>
      <c r="G71" s="140"/>
      <c r="H71" s="140"/>
      <c r="I71" s="140"/>
      <c r="J71" s="140"/>
      <c r="K71" s="140"/>
      <c r="L71" s="140"/>
      <c r="M71" s="140"/>
      <c r="N71" s="140"/>
      <c r="O71" s="140"/>
      <c r="P71" s="140"/>
      <c r="Q71" s="140"/>
      <c r="R71" s="92"/>
    </row>
    <row r="72" spans="1:18" x14ac:dyDescent="0.2">
      <c r="A72" s="115"/>
      <c r="B72" s="116"/>
      <c r="C72" s="117"/>
      <c r="D72" s="118"/>
      <c r="E72" s="119"/>
      <c r="F72" s="140"/>
      <c r="G72" s="140"/>
      <c r="H72" s="140"/>
      <c r="I72" s="140"/>
      <c r="J72" s="140"/>
      <c r="K72" s="140"/>
      <c r="L72" s="140"/>
      <c r="M72" s="140"/>
      <c r="N72" s="140"/>
      <c r="O72" s="140"/>
      <c r="P72" s="140"/>
      <c r="Q72" s="140"/>
      <c r="R72" s="92"/>
    </row>
    <row r="73" spans="1:18" x14ac:dyDescent="0.2">
      <c r="A73" s="115"/>
      <c r="B73" s="116"/>
      <c r="C73" s="117"/>
      <c r="D73" s="118"/>
      <c r="E73" s="119"/>
      <c r="F73" s="140"/>
      <c r="G73" s="140"/>
      <c r="H73" s="140"/>
      <c r="I73" s="140"/>
      <c r="J73" s="140"/>
      <c r="K73" s="140"/>
      <c r="L73" s="140"/>
      <c r="M73" s="140"/>
      <c r="N73" s="140"/>
      <c r="O73" s="140"/>
      <c r="P73" s="140"/>
      <c r="Q73" s="140"/>
      <c r="R73" s="92"/>
    </row>
    <row r="74" spans="1:18" x14ac:dyDescent="0.2">
      <c r="A74" s="115"/>
      <c r="B74" s="116"/>
      <c r="C74" s="117"/>
      <c r="D74" s="118"/>
      <c r="E74" s="119"/>
      <c r="F74" s="140"/>
      <c r="G74" s="140"/>
      <c r="H74" s="140"/>
      <c r="I74" s="140"/>
      <c r="J74" s="140"/>
      <c r="K74" s="140"/>
      <c r="L74" s="140"/>
      <c r="M74" s="140"/>
      <c r="N74" s="140"/>
      <c r="O74" s="140"/>
      <c r="P74" s="140"/>
      <c r="Q74" s="140"/>
      <c r="R74" s="92"/>
    </row>
    <row r="75" spans="1:18" x14ac:dyDescent="0.2">
      <c r="A75" s="115"/>
      <c r="B75" s="116"/>
      <c r="C75" s="117"/>
      <c r="D75" s="118"/>
      <c r="E75" s="119"/>
      <c r="F75" s="140"/>
      <c r="G75" s="140"/>
      <c r="H75" s="140"/>
      <c r="I75" s="140"/>
      <c r="J75" s="140"/>
      <c r="K75" s="140"/>
      <c r="L75" s="140"/>
      <c r="M75" s="140"/>
      <c r="N75" s="140"/>
      <c r="O75" s="140"/>
      <c r="P75" s="140"/>
      <c r="Q75" s="140"/>
      <c r="R75" s="92"/>
    </row>
    <row r="76" spans="1:18" x14ac:dyDescent="0.2">
      <c r="A76" s="115"/>
      <c r="B76" s="116"/>
      <c r="C76" s="117"/>
      <c r="D76" s="118"/>
      <c r="E76" s="119"/>
      <c r="F76" s="140"/>
      <c r="G76" s="140"/>
      <c r="H76" s="140"/>
      <c r="I76" s="140"/>
      <c r="J76" s="140"/>
      <c r="K76" s="140"/>
      <c r="L76" s="140"/>
      <c r="M76" s="140"/>
      <c r="N76" s="140"/>
      <c r="O76" s="140"/>
      <c r="P76" s="140"/>
      <c r="Q76" s="140"/>
      <c r="R76" s="92"/>
    </row>
    <row r="77" spans="1:18" x14ac:dyDescent="0.2">
      <c r="A77" s="115"/>
      <c r="B77" s="116"/>
      <c r="C77" s="117"/>
      <c r="D77" s="118"/>
      <c r="E77" s="119"/>
      <c r="F77" s="140"/>
      <c r="G77" s="140"/>
      <c r="H77" s="140"/>
      <c r="I77" s="140"/>
      <c r="J77" s="140"/>
      <c r="K77" s="140"/>
      <c r="L77" s="140"/>
      <c r="M77" s="140"/>
      <c r="N77" s="140"/>
      <c r="O77" s="140"/>
      <c r="P77" s="140"/>
      <c r="Q77" s="140"/>
      <c r="R77" s="92"/>
    </row>
    <row r="78" spans="1:18" x14ac:dyDescent="0.2">
      <c r="A78" s="115"/>
      <c r="B78" s="116"/>
      <c r="C78" s="117"/>
      <c r="D78" s="118"/>
      <c r="E78" s="119"/>
      <c r="F78" s="140"/>
      <c r="G78" s="140"/>
      <c r="H78" s="140"/>
      <c r="I78" s="140"/>
      <c r="J78" s="140"/>
      <c r="K78" s="140"/>
      <c r="L78" s="140"/>
      <c r="M78" s="140"/>
      <c r="N78" s="140"/>
      <c r="O78" s="140"/>
      <c r="P78" s="140"/>
      <c r="Q78" s="140"/>
      <c r="R78" s="92"/>
    </row>
    <row r="79" spans="1:18" x14ac:dyDescent="0.2">
      <c r="A79" s="115"/>
      <c r="B79" s="116"/>
      <c r="C79" s="117"/>
      <c r="D79" s="118"/>
      <c r="E79" s="119"/>
      <c r="F79" s="140"/>
      <c r="G79" s="140"/>
      <c r="H79" s="140"/>
      <c r="I79" s="140"/>
      <c r="J79" s="140"/>
      <c r="K79" s="140"/>
      <c r="L79" s="140"/>
      <c r="M79" s="140"/>
      <c r="N79" s="140"/>
      <c r="O79" s="140"/>
      <c r="P79" s="140"/>
      <c r="Q79" s="140"/>
      <c r="R79" s="92"/>
    </row>
    <row r="80" spans="1:18" x14ac:dyDescent="0.2">
      <c r="A80" s="115"/>
      <c r="B80" s="116"/>
      <c r="C80" s="117"/>
      <c r="D80" s="118"/>
      <c r="E80" s="119"/>
      <c r="F80" s="140"/>
      <c r="G80" s="140"/>
      <c r="H80" s="140"/>
      <c r="I80" s="140"/>
      <c r="J80" s="140"/>
      <c r="K80" s="140"/>
      <c r="L80" s="140"/>
      <c r="M80" s="140"/>
      <c r="N80" s="140"/>
      <c r="O80" s="140"/>
      <c r="P80" s="140"/>
      <c r="Q80" s="140"/>
      <c r="R80" s="92"/>
    </row>
    <row r="81" spans="1:18" x14ac:dyDescent="0.2">
      <c r="A81" s="115"/>
      <c r="B81" s="116"/>
      <c r="C81" s="117"/>
      <c r="D81" s="118"/>
      <c r="E81" s="119"/>
      <c r="F81" s="140"/>
      <c r="G81" s="140"/>
      <c r="H81" s="140"/>
      <c r="I81" s="140"/>
      <c r="J81" s="140"/>
      <c r="K81" s="140"/>
      <c r="L81" s="140"/>
      <c r="M81" s="140"/>
      <c r="N81" s="140"/>
      <c r="O81" s="140"/>
      <c r="P81" s="140"/>
      <c r="Q81" s="140"/>
      <c r="R81" s="92"/>
    </row>
    <row r="82" spans="1:18" x14ac:dyDescent="0.2">
      <c r="A82" s="115"/>
      <c r="B82" s="116"/>
      <c r="C82" s="117"/>
      <c r="D82" s="118"/>
      <c r="E82" s="119"/>
      <c r="F82" s="140"/>
      <c r="G82" s="140"/>
      <c r="H82" s="140"/>
      <c r="I82" s="140"/>
      <c r="J82" s="140"/>
      <c r="K82" s="140"/>
      <c r="L82" s="140"/>
      <c r="M82" s="140"/>
      <c r="N82" s="140"/>
      <c r="O82" s="140"/>
      <c r="P82" s="140"/>
      <c r="Q82" s="140"/>
      <c r="R82" s="92"/>
    </row>
    <row r="83" spans="1:18" x14ac:dyDescent="0.2">
      <c r="A83" s="115"/>
      <c r="B83" s="116"/>
      <c r="C83" s="117"/>
      <c r="D83" s="118"/>
      <c r="E83" s="119"/>
      <c r="F83" s="140"/>
      <c r="G83" s="140"/>
      <c r="H83" s="140"/>
      <c r="I83" s="140"/>
      <c r="J83" s="140"/>
      <c r="K83" s="140"/>
      <c r="L83" s="140"/>
      <c r="M83" s="140"/>
      <c r="N83" s="140"/>
      <c r="O83" s="140"/>
      <c r="P83" s="140"/>
      <c r="Q83" s="140"/>
      <c r="R83" s="92"/>
    </row>
    <row r="84" spans="1:18" x14ac:dyDescent="0.2">
      <c r="A84" s="115"/>
      <c r="B84" s="116"/>
      <c r="C84" s="117"/>
      <c r="D84" s="118"/>
      <c r="E84" s="119"/>
      <c r="F84" s="140"/>
      <c r="G84" s="140"/>
      <c r="H84" s="140"/>
      <c r="I84" s="140"/>
      <c r="J84" s="140"/>
      <c r="K84" s="140"/>
      <c r="L84" s="140"/>
      <c r="M84" s="140"/>
      <c r="N84" s="140"/>
      <c r="O84" s="140"/>
      <c r="P84" s="140"/>
      <c r="Q84" s="140"/>
      <c r="R84" s="92"/>
    </row>
    <row r="85" spans="1:18" x14ac:dyDescent="0.2">
      <c r="A85" s="115"/>
      <c r="B85" s="116"/>
      <c r="C85" s="117"/>
      <c r="D85" s="118"/>
      <c r="E85" s="119"/>
      <c r="F85" s="140"/>
      <c r="G85" s="140"/>
      <c r="H85" s="140"/>
      <c r="I85" s="140"/>
      <c r="J85" s="140"/>
      <c r="K85" s="140"/>
      <c r="L85" s="140"/>
      <c r="M85" s="140"/>
      <c r="N85" s="140"/>
      <c r="O85" s="140"/>
      <c r="P85" s="140"/>
      <c r="Q85" s="140"/>
      <c r="R85" s="92"/>
    </row>
    <row r="86" spans="1:18" x14ac:dyDescent="0.2">
      <c r="A86" s="115"/>
      <c r="B86" s="116"/>
      <c r="C86" s="117"/>
      <c r="D86" s="118"/>
      <c r="E86" s="119"/>
      <c r="F86" s="140"/>
      <c r="G86" s="140"/>
      <c r="H86" s="140"/>
      <c r="I86" s="140"/>
      <c r="J86" s="140"/>
      <c r="K86" s="140"/>
      <c r="L86" s="140"/>
      <c r="M86" s="140"/>
      <c r="N86" s="140"/>
      <c r="O86" s="140"/>
      <c r="P86" s="140"/>
      <c r="Q86" s="140"/>
      <c r="R86" s="92"/>
    </row>
    <row r="87" spans="1:18" x14ac:dyDescent="0.2">
      <c r="A87" s="115"/>
      <c r="B87" s="116"/>
      <c r="C87" s="117"/>
      <c r="D87" s="118"/>
      <c r="E87" s="119"/>
      <c r="F87" s="140"/>
      <c r="G87" s="140"/>
      <c r="H87" s="140"/>
      <c r="I87" s="140"/>
      <c r="J87" s="140"/>
      <c r="K87" s="140"/>
      <c r="L87" s="140"/>
      <c r="M87" s="140"/>
      <c r="N87" s="140"/>
      <c r="O87" s="140"/>
      <c r="P87" s="140"/>
      <c r="Q87" s="140"/>
      <c r="R87" s="92"/>
    </row>
    <row r="88" spans="1:18" x14ac:dyDescent="0.2">
      <c r="A88" s="115"/>
      <c r="B88" s="116"/>
      <c r="C88" s="117"/>
      <c r="D88" s="118"/>
      <c r="E88" s="119"/>
      <c r="F88" s="140"/>
      <c r="G88" s="140"/>
      <c r="H88" s="140"/>
      <c r="I88" s="140"/>
      <c r="J88" s="140"/>
      <c r="K88" s="140"/>
      <c r="L88" s="140"/>
      <c r="M88" s="140"/>
      <c r="N88" s="140"/>
      <c r="O88" s="140"/>
      <c r="P88" s="140"/>
      <c r="Q88" s="140"/>
      <c r="R88" s="92"/>
    </row>
    <row r="89" spans="1:18" x14ac:dyDescent="0.2">
      <c r="A89" s="115"/>
      <c r="B89" s="116"/>
      <c r="C89" s="117"/>
      <c r="D89" s="118"/>
      <c r="E89" s="119"/>
      <c r="F89" s="140"/>
      <c r="G89" s="140"/>
      <c r="H89" s="140"/>
      <c r="I89" s="140"/>
      <c r="J89" s="140"/>
      <c r="K89" s="140"/>
      <c r="L89" s="140"/>
      <c r="M89" s="140"/>
      <c r="N89" s="140"/>
      <c r="O89" s="140"/>
      <c r="P89" s="140"/>
      <c r="Q89" s="140"/>
      <c r="R89" s="92"/>
    </row>
    <row r="90" spans="1:18" x14ac:dyDescent="0.2">
      <c r="A90" s="115"/>
      <c r="B90" s="116"/>
      <c r="C90" s="117"/>
      <c r="D90" s="118"/>
      <c r="E90" s="119"/>
      <c r="F90" s="140"/>
      <c r="G90" s="140"/>
      <c r="H90" s="140"/>
      <c r="I90" s="140"/>
      <c r="J90" s="140"/>
      <c r="K90" s="140"/>
      <c r="L90" s="140"/>
      <c r="M90" s="140"/>
      <c r="N90" s="140"/>
      <c r="O90" s="140"/>
      <c r="P90" s="140"/>
      <c r="Q90" s="140"/>
      <c r="R90" s="92"/>
    </row>
    <row r="91" spans="1:18" x14ac:dyDescent="0.2">
      <c r="A91" s="115"/>
      <c r="B91" s="116"/>
      <c r="C91" s="117"/>
      <c r="D91" s="118"/>
      <c r="E91" s="119"/>
      <c r="F91" s="140"/>
      <c r="G91" s="140"/>
      <c r="H91" s="140"/>
      <c r="I91" s="140"/>
      <c r="J91" s="140"/>
      <c r="K91" s="140"/>
      <c r="L91" s="140"/>
      <c r="M91" s="140"/>
      <c r="N91" s="140"/>
      <c r="O91" s="140"/>
      <c r="P91" s="140"/>
      <c r="Q91" s="140"/>
      <c r="R91" s="92"/>
    </row>
    <row r="92" spans="1:18" x14ac:dyDescent="0.2">
      <c r="A92" s="115"/>
      <c r="B92" s="116"/>
      <c r="C92" s="117"/>
      <c r="D92" s="118"/>
      <c r="E92" s="119"/>
      <c r="F92" s="140"/>
      <c r="G92" s="140"/>
      <c r="H92" s="140"/>
      <c r="I92" s="140"/>
      <c r="J92" s="140"/>
      <c r="K92" s="140"/>
      <c r="L92" s="140"/>
      <c r="M92" s="140"/>
      <c r="N92" s="140"/>
      <c r="O92" s="140"/>
      <c r="P92" s="140"/>
      <c r="Q92" s="140"/>
      <c r="R92" s="92"/>
    </row>
    <row r="93" spans="1:18" x14ac:dyDescent="0.2">
      <c r="A93" s="115"/>
      <c r="B93" s="116"/>
      <c r="C93" s="117"/>
      <c r="D93" s="118"/>
      <c r="E93" s="119"/>
      <c r="F93" s="140"/>
      <c r="G93" s="140"/>
      <c r="H93" s="140"/>
      <c r="I93" s="140"/>
      <c r="J93" s="140"/>
      <c r="K93" s="140"/>
      <c r="L93" s="140"/>
      <c r="M93" s="140"/>
      <c r="N93" s="140"/>
      <c r="O93" s="140"/>
      <c r="P93" s="140"/>
      <c r="Q93" s="140"/>
      <c r="R93" s="92"/>
    </row>
    <row r="94" spans="1:18" x14ac:dyDescent="0.2">
      <c r="A94" s="115"/>
      <c r="B94" s="116"/>
      <c r="C94" s="117"/>
      <c r="D94" s="118"/>
      <c r="E94" s="119"/>
      <c r="F94" s="140"/>
      <c r="G94" s="140"/>
      <c r="H94" s="140"/>
      <c r="I94" s="140"/>
      <c r="J94" s="140"/>
      <c r="K94" s="140"/>
      <c r="L94" s="140"/>
      <c r="M94" s="140"/>
      <c r="N94" s="140"/>
      <c r="O94" s="140"/>
      <c r="P94" s="140"/>
      <c r="Q94" s="140"/>
      <c r="R94" s="92"/>
    </row>
    <row r="95" spans="1:18" x14ac:dyDescent="0.2">
      <c r="A95" s="115"/>
      <c r="B95" s="116"/>
      <c r="C95" s="117"/>
      <c r="D95" s="118"/>
      <c r="E95" s="119"/>
      <c r="F95" s="140"/>
      <c r="G95" s="140"/>
      <c r="H95" s="140"/>
      <c r="I95" s="140"/>
      <c r="J95" s="140"/>
      <c r="K95" s="140"/>
      <c r="L95" s="140"/>
      <c r="M95" s="140"/>
      <c r="N95" s="140"/>
      <c r="O95" s="140"/>
      <c r="P95" s="140"/>
      <c r="Q95" s="140"/>
      <c r="R95" s="92"/>
    </row>
    <row r="96" spans="1:18" x14ac:dyDescent="0.2">
      <c r="A96" s="115"/>
      <c r="B96" s="116"/>
      <c r="C96" s="117"/>
      <c r="D96" s="118"/>
      <c r="E96" s="119"/>
      <c r="F96" s="140"/>
      <c r="G96" s="140"/>
      <c r="H96" s="140"/>
      <c r="I96" s="140"/>
      <c r="J96" s="140"/>
      <c r="K96" s="140"/>
      <c r="L96" s="140"/>
      <c r="M96" s="140"/>
      <c r="N96" s="140"/>
      <c r="O96" s="140"/>
      <c r="P96" s="140"/>
      <c r="Q96" s="140"/>
      <c r="R96" s="92"/>
    </row>
    <row r="97" spans="1:18" x14ac:dyDescent="0.2">
      <c r="A97" s="115"/>
      <c r="B97" s="116"/>
      <c r="C97" s="117"/>
      <c r="D97" s="118"/>
      <c r="E97" s="119"/>
      <c r="F97" s="140"/>
      <c r="G97" s="140"/>
      <c r="H97" s="140"/>
      <c r="I97" s="140"/>
      <c r="J97" s="140"/>
      <c r="K97" s="140"/>
      <c r="L97" s="140"/>
      <c r="M97" s="140"/>
      <c r="N97" s="140"/>
      <c r="O97" s="140"/>
      <c r="P97" s="140"/>
      <c r="Q97" s="140"/>
      <c r="R97" s="92"/>
    </row>
    <row r="98" spans="1:18" x14ac:dyDescent="0.2">
      <c r="A98" s="115"/>
      <c r="B98" s="116"/>
      <c r="C98" s="117"/>
      <c r="D98" s="118"/>
      <c r="E98" s="119"/>
      <c r="F98" s="140"/>
      <c r="G98" s="140"/>
      <c r="H98" s="140"/>
      <c r="I98" s="140"/>
      <c r="J98" s="140"/>
      <c r="K98" s="140"/>
      <c r="L98" s="140"/>
      <c r="M98" s="140"/>
      <c r="N98" s="140"/>
      <c r="O98" s="140"/>
      <c r="P98" s="140"/>
      <c r="Q98" s="140"/>
      <c r="R98" s="92"/>
    </row>
    <row r="99" spans="1:18" x14ac:dyDescent="0.2">
      <c r="A99" s="115"/>
      <c r="B99" s="116"/>
      <c r="C99" s="117"/>
      <c r="D99" s="118"/>
      <c r="E99" s="119"/>
      <c r="F99" s="140"/>
      <c r="G99" s="140"/>
      <c r="H99" s="140"/>
      <c r="I99" s="140"/>
      <c r="J99" s="140"/>
      <c r="K99" s="140"/>
      <c r="L99" s="140"/>
      <c r="M99" s="140"/>
      <c r="N99" s="140"/>
      <c r="O99" s="140"/>
      <c r="P99" s="140"/>
      <c r="Q99" s="140"/>
      <c r="R99" s="92"/>
    </row>
    <row r="100" spans="1:18" x14ac:dyDescent="0.2">
      <c r="A100" s="115"/>
      <c r="B100" s="116"/>
      <c r="C100" s="117"/>
      <c r="D100" s="118"/>
      <c r="E100" s="119"/>
      <c r="F100" s="140"/>
      <c r="G100" s="140"/>
      <c r="H100" s="140"/>
      <c r="I100" s="140"/>
      <c r="J100" s="140"/>
      <c r="K100" s="140"/>
      <c r="L100" s="140"/>
      <c r="M100" s="140"/>
      <c r="N100" s="140"/>
      <c r="O100" s="140"/>
      <c r="P100" s="140"/>
      <c r="Q100" s="140"/>
      <c r="R100" s="92"/>
    </row>
    <row r="101" spans="1:18" x14ac:dyDescent="0.2">
      <c r="A101" s="115"/>
      <c r="B101" s="116"/>
      <c r="C101" s="117"/>
      <c r="D101" s="118"/>
      <c r="E101" s="119"/>
      <c r="F101" s="140"/>
      <c r="G101" s="140"/>
      <c r="H101" s="140"/>
      <c r="I101" s="140"/>
      <c r="J101" s="140"/>
      <c r="K101" s="140"/>
      <c r="L101" s="140"/>
      <c r="M101" s="140"/>
      <c r="N101" s="140"/>
      <c r="O101" s="140"/>
      <c r="P101" s="140"/>
      <c r="Q101" s="140"/>
      <c r="R101" s="92"/>
    </row>
    <row r="102" spans="1:18" x14ac:dyDescent="0.2">
      <c r="A102" s="115"/>
      <c r="B102" s="116"/>
      <c r="C102" s="117"/>
      <c r="D102" s="118"/>
      <c r="E102" s="119"/>
      <c r="F102" s="140"/>
      <c r="G102" s="140"/>
      <c r="H102" s="140"/>
      <c r="I102" s="140"/>
      <c r="J102" s="140"/>
      <c r="K102" s="140"/>
      <c r="L102" s="140"/>
      <c r="M102" s="140"/>
      <c r="N102" s="140"/>
      <c r="O102" s="140"/>
      <c r="P102" s="140"/>
      <c r="Q102" s="140"/>
      <c r="R102" s="92"/>
    </row>
    <row r="103" spans="1:18" x14ac:dyDescent="0.2">
      <c r="A103" s="115"/>
      <c r="B103" s="116"/>
      <c r="C103" s="117"/>
      <c r="D103" s="118"/>
      <c r="E103" s="119"/>
      <c r="F103" s="140"/>
      <c r="G103" s="140"/>
      <c r="H103" s="140"/>
      <c r="I103" s="140"/>
      <c r="J103" s="140"/>
      <c r="K103" s="140"/>
      <c r="L103" s="140"/>
      <c r="M103" s="140"/>
      <c r="N103" s="140"/>
      <c r="O103" s="140"/>
      <c r="P103" s="140"/>
      <c r="Q103" s="140"/>
      <c r="R103" s="92"/>
    </row>
    <row r="104" spans="1:18" x14ac:dyDescent="0.2">
      <c r="A104" s="115"/>
      <c r="B104" s="116"/>
      <c r="C104" s="117"/>
      <c r="D104" s="118"/>
      <c r="E104" s="119"/>
      <c r="F104" s="140"/>
      <c r="G104" s="140"/>
      <c r="H104" s="140"/>
      <c r="I104" s="140"/>
      <c r="J104" s="140"/>
      <c r="K104" s="140"/>
      <c r="L104" s="140"/>
      <c r="M104" s="140"/>
      <c r="N104" s="140"/>
      <c r="O104" s="140"/>
      <c r="P104" s="140"/>
      <c r="Q104" s="140"/>
      <c r="R104" s="92"/>
    </row>
    <row r="105" spans="1:18" x14ac:dyDescent="0.2">
      <c r="A105" s="115"/>
      <c r="B105" s="116"/>
      <c r="C105" s="117"/>
      <c r="D105" s="118"/>
      <c r="E105" s="119"/>
      <c r="F105" s="140"/>
      <c r="G105" s="140"/>
      <c r="H105" s="140"/>
      <c r="I105" s="140"/>
      <c r="J105" s="140"/>
      <c r="K105" s="140"/>
      <c r="L105" s="140"/>
      <c r="M105" s="140"/>
      <c r="N105" s="140"/>
      <c r="O105" s="140"/>
      <c r="P105" s="140"/>
      <c r="Q105" s="140"/>
      <c r="R105" s="92"/>
    </row>
    <row r="106" spans="1:18" x14ac:dyDescent="0.2">
      <c r="A106" s="115"/>
      <c r="B106" s="116"/>
      <c r="C106" s="117"/>
      <c r="D106" s="118"/>
      <c r="E106" s="119"/>
      <c r="F106" s="140"/>
      <c r="G106" s="140"/>
      <c r="H106" s="140"/>
      <c r="I106" s="140"/>
      <c r="J106" s="140"/>
      <c r="K106" s="140"/>
      <c r="L106" s="140"/>
      <c r="M106" s="140"/>
      <c r="N106" s="140"/>
      <c r="O106" s="140"/>
      <c r="P106" s="140"/>
      <c r="Q106" s="140"/>
      <c r="R106" s="92"/>
    </row>
    <row r="107" spans="1:18" x14ac:dyDescent="0.2">
      <c r="A107" s="115"/>
      <c r="B107" s="116"/>
      <c r="C107" s="117"/>
      <c r="D107" s="118"/>
      <c r="E107" s="119"/>
      <c r="F107" s="140"/>
      <c r="G107" s="140"/>
      <c r="H107" s="140"/>
      <c r="I107" s="140"/>
      <c r="J107" s="140"/>
      <c r="K107" s="140"/>
      <c r="L107" s="140"/>
      <c r="M107" s="140"/>
      <c r="N107" s="140"/>
      <c r="O107" s="140"/>
      <c r="P107" s="140"/>
      <c r="Q107" s="140"/>
      <c r="R107" s="92"/>
    </row>
    <row r="108" spans="1:18" x14ac:dyDescent="0.2">
      <c r="A108" s="115"/>
      <c r="B108" s="116"/>
      <c r="C108" s="117"/>
      <c r="D108" s="118"/>
      <c r="E108" s="119"/>
      <c r="F108" s="140"/>
      <c r="G108" s="140"/>
      <c r="H108" s="140"/>
      <c r="I108" s="140"/>
      <c r="J108" s="140"/>
      <c r="K108" s="140"/>
      <c r="L108" s="140"/>
      <c r="M108" s="140"/>
      <c r="N108" s="140"/>
      <c r="O108" s="140"/>
      <c r="P108" s="140"/>
      <c r="Q108" s="140"/>
      <c r="R108" s="92"/>
    </row>
    <row r="109" spans="1:18" x14ac:dyDescent="0.2">
      <c r="A109" s="115"/>
      <c r="B109" s="116"/>
      <c r="C109" s="117"/>
      <c r="D109" s="118"/>
      <c r="E109" s="119"/>
      <c r="F109" s="140"/>
      <c r="G109" s="140"/>
      <c r="H109" s="140"/>
      <c r="I109" s="140"/>
      <c r="J109" s="140"/>
      <c r="K109" s="140"/>
      <c r="L109" s="140"/>
      <c r="M109" s="140"/>
      <c r="N109" s="140"/>
      <c r="O109" s="140"/>
      <c r="P109" s="140"/>
      <c r="Q109" s="140"/>
      <c r="R109" s="92"/>
    </row>
    <row r="110" spans="1:18" x14ac:dyDescent="0.2">
      <c r="A110" s="115"/>
      <c r="B110" s="116"/>
      <c r="C110" s="117"/>
      <c r="D110" s="118"/>
      <c r="E110" s="119"/>
      <c r="F110" s="140"/>
      <c r="G110" s="140"/>
      <c r="H110" s="140"/>
      <c r="I110" s="140"/>
      <c r="J110" s="140"/>
      <c r="K110" s="140"/>
      <c r="L110" s="140"/>
      <c r="M110" s="140"/>
      <c r="N110" s="140"/>
      <c r="O110" s="140"/>
      <c r="P110" s="140"/>
      <c r="Q110" s="140"/>
      <c r="R110" s="92"/>
    </row>
    <row r="111" spans="1:18" x14ac:dyDescent="0.2">
      <c r="A111" s="115"/>
      <c r="B111" s="116"/>
      <c r="C111" s="117"/>
      <c r="D111" s="118"/>
      <c r="E111" s="119"/>
      <c r="F111" s="140"/>
      <c r="G111" s="140"/>
      <c r="H111" s="140"/>
      <c r="I111" s="140"/>
      <c r="J111" s="140"/>
      <c r="K111" s="140"/>
      <c r="L111" s="140"/>
      <c r="M111" s="140"/>
      <c r="N111" s="140"/>
      <c r="O111" s="140"/>
      <c r="P111" s="140"/>
      <c r="Q111" s="140"/>
      <c r="R111" s="92"/>
    </row>
    <row r="112" spans="1:18" x14ac:dyDescent="0.2">
      <c r="A112" s="115"/>
      <c r="B112" s="116"/>
      <c r="C112" s="117"/>
      <c r="D112" s="118"/>
      <c r="E112" s="119"/>
      <c r="F112" s="140"/>
      <c r="G112" s="140"/>
      <c r="H112" s="140"/>
      <c r="I112" s="140"/>
      <c r="J112" s="140"/>
      <c r="K112" s="140"/>
      <c r="L112" s="140"/>
      <c r="M112" s="140"/>
      <c r="N112" s="140"/>
      <c r="O112" s="140"/>
      <c r="P112" s="140"/>
      <c r="Q112" s="140"/>
      <c r="R112" s="92"/>
    </row>
    <row r="113" spans="1:18" x14ac:dyDescent="0.2">
      <c r="A113" s="115"/>
      <c r="B113" s="116"/>
      <c r="C113" s="117"/>
      <c r="D113" s="118"/>
      <c r="E113" s="119"/>
      <c r="F113" s="140"/>
      <c r="G113" s="140"/>
      <c r="H113" s="140"/>
      <c r="I113" s="140"/>
      <c r="J113" s="140"/>
      <c r="K113" s="140"/>
      <c r="L113" s="140"/>
      <c r="M113" s="140"/>
      <c r="N113" s="140"/>
      <c r="O113" s="140"/>
      <c r="P113" s="140"/>
      <c r="Q113" s="140"/>
      <c r="R113" s="92"/>
    </row>
    <row r="114" spans="1:18" x14ac:dyDescent="0.2">
      <c r="A114" s="115"/>
      <c r="B114" s="116"/>
      <c r="C114" s="117"/>
      <c r="D114" s="118"/>
      <c r="E114" s="119"/>
      <c r="F114" s="140"/>
      <c r="G114" s="140"/>
      <c r="H114" s="140"/>
      <c r="I114" s="140"/>
      <c r="J114" s="140"/>
      <c r="K114" s="140"/>
      <c r="L114" s="140"/>
      <c r="M114" s="140"/>
      <c r="N114" s="140"/>
      <c r="O114" s="140"/>
      <c r="P114" s="140"/>
      <c r="Q114" s="140"/>
      <c r="R114" s="92"/>
    </row>
    <row r="115" spans="1:18" x14ac:dyDescent="0.2">
      <c r="A115" s="115"/>
      <c r="B115" s="116"/>
      <c r="C115" s="117"/>
      <c r="D115" s="118"/>
      <c r="E115" s="119"/>
      <c r="F115" s="140"/>
      <c r="G115" s="140"/>
      <c r="H115" s="140"/>
      <c r="I115" s="140"/>
      <c r="J115" s="140"/>
      <c r="K115" s="140"/>
      <c r="L115" s="140"/>
      <c r="M115" s="140"/>
      <c r="N115" s="140"/>
      <c r="O115" s="140"/>
      <c r="P115" s="140"/>
      <c r="Q115" s="140"/>
      <c r="R115" s="92"/>
    </row>
    <row r="116" spans="1:18" x14ac:dyDescent="0.2">
      <c r="A116" s="115"/>
      <c r="B116" s="116"/>
      <c r="C116" s="117"/>
      <c r="D116" s="118"/>
      <c r="E116" s="119"/>
      <c r="F116" s="140"/>
      <c r="G116" s="140"/>
      <c r="H116" s="140"/>
      <c r="I116" s="140"/>
      <c r="J116" s="140"/>
      <c r="K116" s="140"/>
      <c r="L116" s="140"/>
      <c r="M116" s="140"/>
      <c r="N116" s="140"/>
      <c r="O116" s="140"/>
      <c r="P116" s="140"/>
      <c r="Q116" s="140"/>
      <c r="R116" s="92"/>
    </row>
    <row r="117" spans="1:18" x14ac:dyDescent="0.2">
      <c r="A117" s="115"/>
      <c r="B117" s="116"/>
      <c r="C117" s="117"/>
      <c r="D117" s="118"/>
      <c r="E117" s="119"/>
      <c r="F117" s="140"/>
      <c r="G117" s="140"/>
      <c r="H117" s="140"/>
      <c r="I117" s="140"/>
      <c r="J117" s="140"/>
      <c r="K117" s="140"/>
      <c r="L117" s="140"/>
      <c r="M117" s="140"/>
      <c r="N117" s="140"/>
      <c r="O117" s="140"/>
      <c r="P117" s="140"/>
      <c r="Q117" s="140"/>
      <c r="R117" s="92"/>
    </row>
    <row r="118" spans="1:18" x14ac:dyDescent="0.2">
      <c r="A118" s="115"/>
      <c r="B118" s="116"/>
      <c r="C118" s="117"/>
      <c r="D118" s="118"/>
      <c r="E118" s="119"/>
      <c r="F118" s="140"/>
      <c r="G118" s="140"/>
      <c r="H118" s="140"/>
      <c r="I118" s="140"/>
      <c r="J118" s="140"/>
      <c r="K118" s="140"/>
      <c r="L118" s="140"/>
      <c r="M118" s="140"/>
      <c r="N118" s="140"/>
      <c r="O118" s="140"/>
      <c r="P118" s="140"/>
      <c r="Q118" s="140"/>
      <c r="R118" s="92"/>
    </row>
    <row r="119" spans="1:18" x14ac:dyDescent="0.2">
      <c r="A119" s="115"/>
      <c r="B119" s="116"/>
      <c r="C119" s="117"/>
      <c r="D119" s="118"/>
      <c r="E119" s="119"/>
      <c r="F119" s="140"/>
      <c r="G119" s="140"/>
      <c r="H119" s="140"/>
      <c r="I119" s="140"/>
      <c r="J119" s="140"/>
      <c r="K119" s="140"/>
      <c r="L119" s="140"/>
      <c r="M119" s="140"/>
      <c r="N119" s="140"/>
      <c r="O119" s="140"/>
      <c r="P119" s="140"/>
      <c r="Q119" s="140"/>
      <c r="R119" s="92"/>
    </row>
    <row r="120" spans="1:18" x14ac:dyDescent="0.2">
      <c r="A120" s="115"/>
      <c r="B120" s="116"/>
      <c r="C120" s="117"/>
      <c r="D120" s="118"/>
      <c r="E120" s="119"/>
      <c r="F120" s="140"/>
      <c r="G120" s="140"/>
      <c r="H120" s="140"/>
      <c r="I120" s="140"/>
      <c r="J120" s="140"/>
      <c r="K120" s="140"/>
      <c r="L120" s="140"/>
      <c r="M120" s="140"/>
      <c r="N120" s="140"/>
      <c r="O120" s="140"/>
      <c r="P120" s="140"/>
      <c r="Q120" s="140"/>
      <c r="R120" s="92"/>
    </row>
    <row r="121" spans="1:18" x14ac:dyDescent="0.2">
      <c r="A121" s="115"/>
      <c r="B121" s="116"/>
      <c r="C121" s="117"/>
      <c r="D121" s="118"/>
      <c r="E121" s="119"/>
      <c r="F121" s="140"/>
      <c r="G121" s="140"/>
      <c r="H121" s="140"/>
      <c r="I121" s="140"/>
      <c r="J121" s="140"/>
      <c r="K121" s="140"/>
      <c r="L121" s="140"/>
      <c r="M121" s="140"/>
      <c r="N121" s="140"/>
      <c r="O121" s="140"/>
      <c r="P121" s="140"/>
      <c r="Q121" s="140"/>
      <c r="R121" s="92"/>
    </row>
    <row r="122" spans="1:18" x14ac:dyDescent="0.2">
      <c r="A122" s="115"/>
      <c r="B122" s="116"/>
      <c r="C122" s="117"/>
      <c r="D122" s="118"/>
      <c r="E122" s="119"/>
      <c r="F122" s="140"/>
      <c r="G122" s="140"/>
      <c r="H122" s="140"/>
      <c r="I122" s="140"/>
      <c r="J122" s="140"/>
      <c r="K122" s="140"/>
      <c r="L122" s="140"/>
      <c r="M122" s="140"/>
      <c r="N122" s="140"/>
      <c r="O122" s="140"/>
      <c r="P122" s="140"/>
      <c r="Q122" s="140"/>
      <c r="R122" s="92"/>
    </row>
    <row r="123" spans="1:18" x14ac:dyDescent="0.2">
      <c r="A123" s="115"/>
      <c r="B123" s="116"/>
      <c r="C123" s="117"/>
      <c r="D123" s="118"/>
      <c r="E123" s="119"/>
      <c r="F123" s="140"/>
      <c r="G123" s="140"/>
      <c r="H123" s="140"/>
      <c r="I123" s="140"/>
      <c r="J123" s="140"/>
      <c r="K123" s="140"/>
      <c r="L123" s="140"/>
      <c r="M123" s="140"/>
      <c r="N123" s="140"/>
      <c r="O123" s="140"/>
      <c r="P123" s="140"/>
      <c r="Q123" s="140"/>
      <c r="R123" s="92"/>
    </row>
    <row r="124" spans="1:18" x14ac:dyDescent="0.2">
      <c r="A124" s="115"/>
      <c r="B124" s="116"/>
      <c r="C124" s="117"/>
      <c r="D124" s="118"/>
      <c r="E124" s="119"/>
      <c r="F124" s="140"/>
      <c r="G124" s="140"/>
      <c r="H124" s="140"/>
      <c r="I124" s="140"/>
      <c r="J124" s="140"/>
      <c r="K124" s="140"/>
      <c r="L124" s="140"/>
      <c r="M124" s="140"/>
      <c r="N124" s="140"/>
      <c r="O124" s="140"/>
      <c r="P124" s="140"/>
      <c r="Q124" s="140"/>
      <c r="R124" s="92"/>
    </row>
    <row r="125" spans="1:18" x14ac:dyDescent="0.2">
      <c r="A125" s="115"/>
      <c r="B125" s="116"/>
      <c r="C125" s="117"/>
      <c r="D125" s="118"/>
      <c r="E125" s="119"/>
      <c r="F125" s="140"/>
      <c r="G125" s="140"/>
      <c r="H125" s="140"/>
      <c r="I125" s="140"/>
      <c r="J125" s="140"/>
      <c r="K125" s="140"/>
      <c r="L125" s="140"/>
      <c r="M125" s="140"/>
      <c r="N125" s="140"/>
      <c r="O125" s="140"/>
      <c r="P125" s="140"/>
      <c r="Q125" s="140"/>
      <c r="R125" s="92"/>
    </row>
    <row r="126" spans="1:18" x14ac:dyDescent="0.2">
      <c r="A126" s="115"/>
      <c r="B126" s="116"/>
      <c r="C126" s="117"/>
      <c r="D126" s="118"/>
      <c r="E126" s="119"/>
      <c r="F126" s="140"/>
      <c r="G126" s="140"/>
      <c r="H126" s="140"/>
      <c r="I126" s="140"/>
      <c r="J126" s="140"/>
      <c r="K126" s="140"/>
      <c r="L126" s="140"/>
      <c r="M126" s="140"/>
      <c r="N126" s="140"/>
      <c r="O126" s="140"/>
      <c r="P126" s="140"/>
      <c r="Q126" s="140"/>
      <c r="R126" s="92"/>
    </row>
    <row r="127" spans="1:18" x14ac:dyDescent="0.2">
      <c r="A127" s="115"/>
      <c r="B127" s="116"/>
      <c r="C127" s="117"/>
      <c r="D127" s="118"/>
      <c r="E127" s="119"/>
      <c r="F127" s="140"/>
      <c r="G127" s="140"/>
      <c r="H127" s="140"/>
      <c r="I127" s="140"/>
      <c r="J127" s="140"/>
      <c r="K127" s="140"/>
      <c r="L127" s="140"/>
      <c r="M127" s="140"/>
      <c r="N127" s="140"/>
      <c r="O127" s="140"/>
      <c r="P127" s="140"/>
      <c r="Q127" s="140"/>
      <c r="R127" s="92"/>
    </row>
    <row r="128" spans="1:18" x14ac:dyDescent="0.2">
      <c r="A128" s="115"/>
      <c r="B128" s="116"/>
      <c r="C128" s="117"/>
      <c r="D128" s="118"/>
      <c r="E128" s="119"/>
      <c r="F128" s="140"/>
      <c r="G128" s="140"/>
      <c r="H128" s="140"/>
      <c r="I128" s="140"/>
      <c r="J128" s="140"/>
      <c r="K128" s="140"/>
      <c r="L128" s="140"/>
      <c r="M128" s="140"/>
      <c r="N128" s="140"/>
      <c r="O128" s="140"/>
      <c r="P128" s="140"/>
      <c r="Q128" s="140"/>
      <c r="R128" s="92"/>
    </row>
    <row r="129" spans="1:18" x14ac:dyDescent="0.2">
      <c r="A129" s="115"/>
      <c r="B129" s="116"/>
      <c r="C129" s="117"/>
      <c r="D129" s="118"/>
      <c r="E129" s="119"/>
      <c r="F129" s="140"/>
      <c r="G129" s="140"/>
      <c r="H129" s="140"/>
      <c r="I129" s="140"/>
      <c r="J129" s="140"/>
      <c r="K129" s="140"/>
      <c r="L129" s="140"/>
      <c r="M129" s="140"/>
      <c r="N129" s="140"/>
      <c r="O129" s="140"/>
      <c r="P129" s="140"/>
      <c r="Q129" s="140"/>
      <c r="R129" s="92"/>
    </row>
    <row r="130" spans="1:18" x14ac:dyDescent="0.2">
      <c r="A130" s="115"/>
      <c r="B130" s="116"/>
      <c r="C130" s="117"/>
      <c r="D130" s="118"/>
      <c r="E130" s="119"/>
      <c r="F130" s="140"/>
      <c r="G130" s="140"/>
      <c r="H130" s="140"/>
      <c r="I130" s="140"/>
      <c r="J130" s="140"/>
      <c r="K130" s="140"/>
      <c r="L130" s="140"/>
      <c r="M130" s="140"/>
      <c r="N130" s="140"/>
      <c r="O130" s="140"/>
      <c r="P130" s="140"/>
      <c r="Q130" s="140"/>
      <c r="R130" s="92"/>
    </row>
    <row r="131" spans="1:18" x14ac:dyDescent="0.2">
      <c r="A131" s="115"/>
      <c r="B131" s="116"/>
      <c r="C131" s="117"/>
      <c r="D131" s="118"/>
      <c r="E131" s="119"/>
      <c r="F131" s="140"/>
      <c r="G131" s="140"/>
      <c r="H131" s="140"/>
      <c r="I131" s="140"/>
      <c r="J131" s="140"/>
      <c r="K131" s="140"/>
      <c r="L131" s="140"/>
      <c r="M131" s="140"/>
      <c r="N131" s="140"/>
      <c r="O131" s="140"/>
      <c r="P131" s="140"/>
      <c r="Q131" s="140"/>
      <c r="R131" s="92"/>
    </row>
    <row r="132" spans="1:18" x14ac:dyDescent="0.2">
      <c r="A132" s="115"/>
      <c r="B132" s="116"/>
      <c r="C132" s="117"/>
      <c r="D132" s="118"/>
      <c r="E132" s="119"/>
      <c r="F132" s="140"/>
      <c r="G132" s="140"/>
      <c r="H132" s="140"/>
      <c r="I132" s="140"/>
      <c r="J132" s="140"/>
      <c r="K132" s="140"/>
      <c r="L132" s="140"/>
      <c r="M132" s="140"/>
      <c r="N132" s="140"/>
      <c r="O132" s="140"/>
      <c r="P132" s="140"/>
      <c r="Q132" s="140"/>
      <c r="R132" s="92"/>
    </row>
    <row r="133" spans="1:18" x14ac:dyDescent="0.2">
      <c r="A133" s="115"/>
      <c r="B133" s="116"/>
      <c r="C133" s="117"/>
      <c r="D133" s="118"/>
      <c r="E133" s="119"/>
      <c r="F133" s="140"/>
      <c r="G133" s="140"/>
      <c r="H133" s="140"/>
      <c r="I133" s="140"/>
      <c r="J133" s="140"/>
      <c r="K133" s="140"/>
      <c r="L133" s="140"/>
      <c r="M133" s="140"/>
      <c r="N133" s="140"/>
      <c r="O133" s="140"/>
      <c r="P133" s="140"/>
      <c r="Q133" s="140"/>
      <c r="R133" s="92"/>
    </row>
    <row r="134" spans="1:18" x14ac:dyDescent="0.2">
      <c r="A134" s="115"/>
      <c r="B134" s="116"/>
      <c r="C134" s="117"/>
      <c r="D134" s="118"/>
      <c r="E134" s="119"/>
      <c r="F134" s="140"/>
      <c r="G134" s="140"/>
      <c r="H134" s="140"/>
      <c r="I134" s="140"/>
      <c r="J134" s="140"/>
      <c r="K134" s="140"/>
      <c r="L134" s="140"/>
      <c r="M134" s="140"/>
      <c r="N134" s="140"/>
      <c r="O134" s="140"/>
      <c r="P134" s="140"/>
      <c r="Q134" s="140"/>
      <c r="R134" s="92"/>
    </row>
    <row r="135" spans="1:18" x14ac:dyDescent="0.2">
      <c r="A135" s="115"/>
      <c r="B135" s="116"/>
      <c r="C135" s="117"/>
      <c r="D135" s="118"/>
      <c r="E135" s="119"/>
      <c r="F135" s="140"/>
      <c r="G135" s="140"/>
      <c r="H135" s="140"/>
      <c r="I135" s="140"/>
      <c r="J135" s="140"/>
      <c r="K135" s="140"/>
      <c r="L135" s="140"/>
      <c r="M135" s="140"/>
      <c r="N135" s="140"/>
      <c r="O135" s="140"/>
      <c r="P135" s="140"/>
      <c r="Q135" s="140"/>
      <c r="R135" s="92"/>
    </row>
    <row r="136" spans="1:18" x14ac:dyDescent="0.2">
      <c r="A136" s="115"/>
      <c r="B136" s="116"/>
      <c r="C136" s="117"/>
      <c r="D136" s="118"/>
      <c r="E136" s="119"/>
      <c r="F136" s="140"/>
      <c r="G136" s="140"/>
      <c r="H136" s="140"/>
      <c r="I136" s="140"/>
      <c r="J136" s="140"/>
      <c r="K136" s="140"/>
      <c r="L136" s="140"/>
      <c r="M136" s="140"/>
      <c r="N136" s="140"/>
      <c r="O136" s="140"/>
      <c r="P136" s="140"/>
      <c r="Q136" s="140"/>
      <c r="R136" s="92"/>
    </row>
    <row r="137" spans="1:18" x14ac:dyDescent="0.2">
      <c r="A137" s="115"/>
      <c r="B137" s="116"/>
      <c r="C137" s="117"/>
      <c r="D137" s="118"/>
      <c r="E137" s="119"/>
      <c r="F137" s="140"/>
      <c r="G137" s="140"/>
      <c r="H137" s="140"/>
      <c r="I137" s="140"/>
      <c r="J137" s="140"/>
      <c r="K137" s="140"/>
      <c r="L137" s="140"/>
      <c r="M137" s="140"/>
      <c r="N137" s="140"/>
      <c r="O137" s="140"/>
      <c r="P137" s="140"/>
      <c r="Q137" s="140"/>
      <c r="R137" s="92"/>
    </row>
    <row r="138" spans="1:18" x14ac:dyDescent="0.2">
      <c r="A138" s="115"/>
      <c r="B138" s="116"/>
      <c r="C138" s="117"/>
      <c r="D138" s="118"/>
      <c r="E138" s="119"/>
      <c r="F138" s="140"/>
      <c r="G138" s="140"/>
      <c r="H138" s="140"/>
      <c r="I138" s="140"/>
      <c r="J138" s="140"/>
      <c r="K138" s="140"/>
      <c r="L138" s="140"/>
      <c r="M138" s="140"/>
      <c r="N138" s="140"/>
      <c r="O138" s="140"/>
      <c r="P138" s="140"/>
      <c r="Q138" s="140"/>
      <c r="R138" s="92"/>
    </row>
    <row r="139" spans="1:18" x14ac:dyDescent="0.2">
      <c r="A139" s="115"/>
      <c r="B139" s="116"/>
      <c r="C139" s="117"/>
      <c r="D139" s="118"/>
      <c r="E139" s="119"/>
      <c r="F139" s="140"/>
      <c r="G139" s="140"/>
      <c r="H139" s="140"/>
      <c r="I139" s="140"/>
      <c r="J139" s="140"/>
      <c r="K139" s="140"/>
      <c r="L139" s="140"/>
      <c r="M139" s="140"/>
      <c r="N139" s="140"/>
      <c r="O139" s="140"/>
      <c r="P139" s="140"/>
      <c r="Q139" s="140"/>
      <c r="R139" s="92"/>
    </row>
    <row r="140" spans="1:18" x14ac:dyDescent="0.2">
      <c r="A140" s="115"/>
      <c r="B140" s="116"/>
      <c r="C140" s="117"/>
      <c r="D140" s="118"/>
      <c r="E140" s="119"/>
      <c r="F140" s="140"/>
      <c r="G140" s="140"/>
      <c r="H140" s="140"/>
      <c r="I140" s="140"/>
      <c r="J140" s="140"/>
      <c r="K140" s="140"/>
      <c r="L140" s="140"/>
      <c r="M140" s="140"/>
      <c r="N140" s="140"/>
      <c r="O140" s="140"/>
      <c r="P140" s="140"/>
      <c r="Q140" s="140"/>
      <c r="R140" s="92"/>
    </row>
    <row r="141" spans="1:18" x14ac:dyDescent="0.2">
      <c r="A141" s="115"/>
      <c r="B141" s="116"/>
      <c r="C141" s="117"/>
      <c r="D141" s="118"/>
      <c r="E141" s="119"/>
      <c r="F141" s="140"/>
      <c r="G141" s="140"/>
      <c r="H141" s="140"/>
      <c r="I141" s="140"/>
      <c r="J141" s="140"/>
      <c r="K141" s="140"/>
      <c r="L141" s="140"/>
      <c r="M141" s="140"/>
      <c r="N141" s="140"/>
      <c r="O141" s="140"/>
      <c r="P141" s="140"/>
      <c r="Q141" s="140"/>
      <c r="R141" s="92"/>
    </row>
    <row r="142" spans="1:18" x14ac:dyDescent="0.2">
      <c r="A142" s="115"/>
      <c r="B142" s="116"/>
      <c r="C142" s="117"/>
      <c r="D142" s="118"/>
      <c r="E142" s="119"/>
      <c r="F142" s="140"/>
      <c r="G142" s="140"/>
      <c r="H142" s="140"/>
      <c r="I142" s="140"/>
      <c r="J142" s="140"/>
      <c r="K142" s="140"/>
      <c r="L142" s="140"/>
      <c r="M142" s="140"/>
      <c r="N142" s="140"/>
      <c r="O142" s="140"/>
      <c r="P142" s="140"/>
      <c r="Q142" s="140"/>
      <c r="R142" s="92"/>
    </row>
    <row r="143" spans="1:18" x14ac:dyDescent="0.2">
      <c r="A143" s="115"/>
      <c r="B143" s="116"/>
      <c r="C143" s="117"/>
      <c r="D143" s="118"/>
      <c r="E143" s="119"/>
      <c r="F143" s="140"/>
      <c r="G143" s="140"/>
      <c r="H143" s="140"/>
      <c r="I143" s="140"/>
      <c r="J143" s="140"/>
      <c r="K143" s="140"/>
      <c r="L143" s="140"/>
      <c r="M143" s="140"/>
      <c r="N143" s="140"/>
      <c r="O143" s="140"/>
      <c r="P143" s="140"/>
      <c r="Q143" s="140"/>
      <c r="R143" s="92"/>
    </row>
    <row r="144" spans="1:18" x14ac:dyDescent="0.2">
      <c r="A144" s="115"/>
      <c r="B144" s="116"/>
      <c r="C144" s="117"/>
      <c r="D144" s="118"/>
      <c r="E144" s="119"/>
      <c r="F144" s="140"/>
      <c r="G144" s="140"/>
      <c r="H144" s="140"/>
      <c r="I144" s="140"/>
      <c r="J144" s="140"/>
      <c r="K144" s="140"/>
      <c r="L144" s="140"/>
      <c r="M144" s="140"/>
      <c r="N144" s="140"/>
      <c r="O144" s="140"/>
      <c r="P144" s="140"/>
      <c r="Q144" s="140"/>
      <c r="R144" s="92"/>
    </row>
    <row r="145" spans="1:18" x14ac:dyDescent="0.2">
      <c r="A145" s="115"/>
      <c r="B145" s="116"/>
      <c r="C145" s="117"/>
      <c r="D145" s="118"/>
      <c r="E145" s="119"/>
      <c r="F145" s="140"/>
      <c r="G145" s="140"/>
      <c r="H145" s="140"/>
      <c r="I145" s="140"/>
      <c r="J145" s="140"/>
      <c r="K145" s="140"/>
      <c r="L145" s="140"/>
      <c r="M145" s="140"/>
      <c r="N145" s="140"/>
      <c r="O145" s="140"/>
      <c r="P145" s="140"/>
      <c r="Q145" s="140"/>
      <c r="R145" s="92"/>
    </row>
    <row r="146" spans="1:18" x14ac:dyDescent="0.2">
      <c r="A146" s="115"/>
      <c r="B146" s="116"/>
      <c r="C146" s="117"/>
      <c r="D146" s="118"/>
      <c r="E146" s="119"/>
      <c r="F146" s="140"/>
      <c r="G146" s="140"/>
      <c r="H146" s="140"/>
      <c r="I146" s="140"/>
      <c r="J146" s="140"/>
      <c r="K146" s="140"/>
      <c r="L146" s="140"/>
      <c r="M146" s="140"/>
      <c r="N146" s="140"/>
      <c r="O146" s="140"/>
      <c r="P146" s="140"/>
      <c r="Q146" s="140"/>
      <c r="R146" s="92"/>
    </row>
    <row r="147" spans="1:18" x14ac:dyDescent="0.2">
      <c r="A147" s="115"/>
      <c r="B147" s="116"/>
      <c r="C147" s="117"/>
      <c r="D147" s="118"/>
      <c r="E147" s="119"/>
      <c r="F147" s="140"/>
      <c r="G147" s="140"/>
      <c r="H147" s="140"/>
      <c r="I147" s="140"/>
      <c r="J147" s="140"/>
      <c r="K147" s="140"/>
      <c r="L147" s="140"/>
      <c r="M147" s="140"/>
      <c r="N147" s="140"/>
      <c r="O147" s="140"/>
      <c r="P147" s="140"/>
      <c r="Q147" s="140"/>
      <c r="R147" s="92"/>
    </row>
    <row r="148" spans="1:18" x14ac:dyDescent="0.2">
      <c r="A148" s="115"/>
      <c r="B148" s="116"/>
      <c r="C148" s="117"/>
      <c r="D148" s="118"/>
      <c r="E148" s="119"/>
      <c r="F148" s="140"/>
      <c r="G148" s="140"/>
      <c r="H148" s="140"/>
      <c r="I148" s="140"/>
      <c r="J148" s="140"/>
      <c r="K148" s="140"/>
      <c r="L148" s="140"/>
      <c r="M148" s="140"/>
      <c r="N148" s="140"/>
      <c r="O148" s="140"/>
      <c r="P148" s="140"/>
      <c r="Q148" s="140"/>
      <c r="R148" s="92"/>
    </row>
    <row r="149" spans="1:18" x14ac:dyDescent="0.2">
      <c r="A149" s="115"/>
      <c r="B149" s="116"/>
      <c r="C149" s="117"/>
      <c r="D149" s="118"/>
      <c r="E149" s="119"/>
      <c r="F149" s="140"/>
      <c r="G149" s="140"/>
      <c r="H149" s="140"/>
      <c r="I149" s="140"/>
      <c r="J149" s="140"/>
      <c r="K149" s="140"/>
      <c r="L149" s="140"/>
      <c r="M149" s="140"/>
      <c r="N149" s="140"/>
      <c r="O149" s="140"/>
      <c r="P149" s="140"/>
      <c r="Q149" s="140"/>
      <c r="R149" s="92"/>
    </row>
    <row r="150" spans="1:18" x14ac:dyDescent="0.2">
      <c r="A150" s="115"/>
      <c r="B150" s="116"/>
      <c r="C150" s="117"/>
      <c r="D150" s="118"/>
      <c r="E150" s="119"/>
      <c r="F150" s="140"/>
      <c r="G150" s="140"/>
      <c r="H150" s="140"/>
      <c r="I150" s="140"/>
      <c r="J150" s="140"/>
      <c r="K150" s="140"/>
      <c r="L150" s="140"/>
      <c r="M150" s="140"/>
      <c r="N150" s="140"/>
      <c r="O150" s="140"/>
      <c r="P150" s="140"/>
      <c r="Q150" s="140"/>
      <c r="R150" s="92"/>
    </row>
    <row r="151" spans="1:18" x14ac:dyDescent="0.2">
      <c r="A151" s="115"/>
      <c r="B151" s="116"/>
      <c r="C151" s="117"/>
      <c r="D151" s="118"/>
      <c r="E151" s="119"/>
      <c r="F151" s="140"/>
      <c r="G151" s="140"/>
      <c r="H151" s="140"/>
      <c r="I151" s="140"/>
      <c r="J151" s="140"/>
      <c r="K151" s="140"/>
      <c r="L151" s="140"/>
      <c r="M151" s="140"/>
      <c r="N151" s="140"/>
      <c r="O151" s="140"/>
      <c r="P151" s="140"/>
      <c r="Q151" s="140"/>
      <c r="R151" s="92"/>
    </row>
    <row r="152" spans="1:18" x14ac:dyDescent="0.2">
      <c r="A152" s="115"/>
      <c r="B152" s="116"/>
      <c r="C152" s="117"/>
      <c r="D152" s="118"/>
      <c r="E152" s="119"/>
      <c r="F152" s="140"/>
      <c r="G152" s="140"/>
      <c r="H152" s="140"/>
      <c r="I152" s="140"/>
      <c r="J152" s="140"/>
      <c r="K152" s="140"/>
      <c r="L152" s="140"/>
      <c r="M152" s="140"/>
      <c r="N152" s="140"/>
      <c r="O152" s="140"/>
      <c r="P152" s="140"/>
      <c r="Q152" s="140"/>
      <c r="R152" s="92"/>
    </row>
    <row r="153" spans="1:18" x14ac:dyDescent="0.2">
      <c r="A153" s="115"/>
      <c r="B153" s="116"/>
      <c r="C153" s="117"/>
      <c r="D153" s="118"/>
      <c r="E153" s="119"/>
      <c r="F153" s="140"/>
      <c r="G153" s="140"/>
      <c r="H153" s="140"/>
      <c r="I153" s="140"/>
      <c r="J153" s="140"/>
      <c r="K153" s="140"/>
      <c r="L153" s="140"/>
      <c r="M153" s="140"/>
      <c r="N153" s="140"/>
      <c r="O153" s="140"/>
      <c r="P153" s="140"/>
      <c r="Q153" s="140"/>
      <c r="R153" s="92"/>
    </row>
    <row r="154" spans="1:18" x14ac:dyDescent="0.2">
      <c r="A154" s="115"/>
      <c r="B154" s="116"/>
      <c r="C154" s="117"/>
      <c r="D154" s="118"/>
      <c r="E154" s="119"/>
      <c r="F154" s="140"/>
      <c r="G154" s="140"/>
      <c r="H154" s="140"/>
      <c r="I154" s="140"/>
      <c r="J154" s="140"/>
      <c r="K154" s="140"/>
      <c r="L154" s="140"/>
      <c r="M154" s="140"/>
      <c r="N154" s="140"/>
      <c r="O154" s="140"/>
      <c r="P154" s="140"/>
      <c r="Q154" s="140"/>
      <c r="R154" s="92"/>
    </row>
    <row r="155" spans="1:18" x14ac:dyDescent="0.2">
      <c r="A155" s="115"/>
      <c r="B155" s="116"/>
      <c r="C155" s="117"/>
      <c r="D155" s="118"/>
      <c r="E155" s="119"/>
      <c r="F155" s="140"/>
      <c r="G155" s="140"/>
      <c r="H155" s="140"/>
      <c r="I155" s="140"/>
      <c r="J155" s="140"/>
      <c r="K155" s="140"/>
      <c r="L155" s="140"/>
      <c r="M155" s="140"/>
      <c r="N155" s="140"/>
      <c r="O155" s="140"/>
      <c r="P155" s="140"/>
      <c r="Q155" s="140"/>
      <c r="R155" s="92"/>
    </row>
    <row r="156" spans="1:18" x14ac:dyDescent="0.2">
      <c r="A156" s="115"/>
      <c r="B156" s="116"/>
      <c r="C156" s="117"/>
      <c r="D156" s="118"/>
      <c r="E156" s="119"/>
      <c r="F156" s="140"/>
      <c r="G156" s="140"/>
      <c r="H156" s="140"/>
      <c r="I156" s="140"/>
      <c r="J156" s="140"/>
      <c r="K156" s="140"/>
      <c r="L156" s="140"/>
      <c r="M156" s="140"/>
      <c r="N156" s="140"/>
      <c r="O156" s="140"/>
      <c r="P156" s="140"/>
      <c r="Q156" s="140"/>
      <c r="R156" s="92"/>
    </row>
    <row r="157" spans="1:18" x14ac:dyDescent="0.2">
      <c r="A157" s="115"/>
      <c r="B157" s="116"/>
      <c r="C157" s="117"/>
      <c r="D157" s="118"/>
      <c r="E157" s="119"/>
      <c r="F157" s="140"/>
      <c r="G157" s="140"/>
      <c r="H157" s="140"/>
      <c r="I157" s="140"/>
      <c r="J157" s="140"/>
      <c r="K157" s="140"/>
      <c r="L157" s="140"/>
      <c r="M157" s="140"/>
      <c r="N157" s="140"/>
      <c r="O157" s="140"/>
      <c r="P157" s="140"/>
      <c r="Q157" s="140"/>
      <c r="R157" s="92"/>
    </row>
    <row r="158" spans="1:18" x14ac:dyDescent="0.2">
      <c r="A158" s="115"/>
      <c r="B158" s="116"/>
      <c r="C158" s="117"/>
      <c r="D158" s="118"/>
      <c r="E158" s="119"/>
      <c r="F158" s="140"/>
      <c r="G158" s="140"/>
      <c r="H158" s="140"/>
      <c r="I158" s="140"/>
      <c r="J158" s="140"/>
      <c r="K158" s="140"/>
      <c r="L158" s="140"/>
      <c r="M158" s="140"/>
      <c r="N158" s="140"/>
      <c r="O158" s="140"/>
      <c r="P158" s="140"/>
      <c r="Q158" s="140"/>
      <c r="R158" s="92"/>
    </row>
    <row r="159" spans="1:18" x14ac:dyDescent="0.2">
      <c r="A159" s="115"/>
      <c r="B159" s="116"/>
      <c r="C159" s="117"/>
      <c r="D159" s="118"/>
      <c r="E159" s="119"/>
      <c r="F159" s="140"/>
      <c r="G159" s="140"/>
      <c r="H159" s="140"/>
      <c r="I159" s="140"/>
      <c r="J159" s="140"/>
      <c r="K159" s="140"/>
      <c r="L159" s="140"/>
      <c r="M159" s="140"/>
      <c r="N159" s="140"/>
      <c r="O159" s="140"/>
      <c r="P159" s="140"/>
      <c r="Q159" s="140"/>
      <c r="R159" s="92"/>
    </row>
    <row r="160" spans="1:18" x14ac:dyDescent="0.2">
      <c r="A160" s="115"/>
      <c r="B160" s="116"/>
      <c r="C160" s="117"/>
      <c r="D160" s="118"/>
      <c r="E160" s="119"/>
      <c r="F160" s="140"/>
      <c r="G160" s="140"/>
      <c r="H160" s="140"/>
      <c r="I160" s="140"/>
      <c r="J160" s="140"/>
      <c r="K160" s="140"/>
      <c r="L160" s="140"/>
      <c r="M160" s="140"/>
      <c r="N160" s="140"/>
      <c r="O160" s="140"/>
      <c r="P160" s="140"/>
      <c r="Q160" s="140"/>
      <c r="R160" s="92"/>
    </row>
    <row r="161" spans="1:18" x14ac:dyDescent="0.2">
      <c r="A161" s="115"/>
      <c r="B161" s="116"/>
      <c r="C161" s="117"/>
      <c r="D161" s="118"/>
      <c r="E161" s="119"/>
      <c r="F161" s="140"/>
      <c r="G161" s="140"/>
      <c r="H161" s="140"/>
      <c r="I161" s="140"/>
      <c r="J161" s="140"/>
      <c r="K161" s="140"/>
      <c r="L161" s="140"/>
      <c r="M161" s="140"/>
      <c r="N161" s="140"/>
      <c r="O161" s="140"/>
      <c r="P161" s="140"/>
      <c r="Q161" s="140"/>
      <c r="R161" s="92"/>
    </row>
    <row r="162" spans="1:18" x14ac:dyDescent="0.2">
      <c r="A162" s="115"/>
      <c r="B162" s="116"/>
      <c r="C162" s="117"/>
      <c r="D162" s="118"/>
      <c r="E162" s="119"/>
      <c r="F162" s="140"/>
      <c r="G162" s="140"/>
      <c r="H162" s="140"/>
      <c r="I162" s="140"/>
      <c r="J162" s="140"/>
      <c r="K162" s="140"/>
      <c r="L162" s="140"/>
      <c r="M162" s="140"/>
      <c r="N162" s="140"/>
      <c r="O162" s="140"/>
      <c r="P162" s="140"/>
      <c r="Q162" s="140"/>
      <c r="R162" s="92"/>
    </row>
    <row r="163" spans="1:18" x14ac:dyDescent="0.2">
      <c r="A163" s="115"/>
      <c r="B163" s="116"/>
      <c r="C163" s="117"/>
      <c r="D163" s="118"/>
      <c r="E163" s="119"/>
      <c r="F163" s="140"/>
      <c r="G163" s="140"/>
      <c r="H163" s="140"/>
      <c r="I163" s="140"/>
      <c r="J163" s="140"/>
      <c r="K163" s="140"/>
      <c r="L163" s="140"/>
      <c r="M163" s="140"/>
      <c r="N163" s="140"/>
      <c r="O163" s="140"/>
      <c r="P163" s="140"/>
      <c r="Q163" s="140"/>
      <c r="R163" s="92"/>
    </row>
    <row r="164" spans="1:18" x14ac:dyDescent="0.2">
      <c r="A164" s="115"/>
      <c r="B164" s="116"/>
      <c r="C164" s="117"/>
      <c r="D164" s="118"/>
      <c r="E164" s="119"/>
      <c r="F164" s="140"/>
      <c r="G164" s="140"/>
      <c r="H164" s="140"/>
      <c r="I164" s="140"/>
      <c r="J164" s="140"/>
      <c r="K164" s="140"/>
      <c r="L164" s="140"/>
      <c r="M164" s="140"/>
      <c r="N164" s="140"/>
      <c r="O164" s="140"/>
      <c r="P164" s="140"/>
      <c r="Q164" s="140"/>
      <c r="R164" s="92"/>
    </row>
    <row r="165" spans="1:18" x14ac:dyDescent="0.2">
      <c r="A165" s="115"/>
      <c r="B165" s="116"/>
      <c r="C165" s="117"/>
      <c r="D165" s="118"/>
      <c r="E165" s="119"/>
      <c r="F165" s="140"/>
      <c r="G165" s="140"/>
      <c r="H165" s="140"/>
      <c r="I165" s="140"/>
      <c r="J165" s="140"/>
      <c r="K165" s="140"/>
      <c r="L165" s="140"/>
      <c r="M165" s="140"/>
      <c r="N165" s="140"/>
      <c r="O165" s="140"/>
      <c r="P165" s="140"/>
      <c r="Q165" s="140"/>
      <c r="R165" s="92"/>
    </row>
    <row r="166" spans="1:18" x14ac:dyDescent="0.2">
      <c r="A166" s="115"/>
      <c r="B166" s="116"/>
      <c r="C166" s="117"/>
      <c r="D166" s="118"/>
      <c r="E166" s="119"/>
      <c r="F166" s="140"/>
      <c r="G166" s="140"/>
      <c r="H166" s="140"/>
      <c r="I166" s="140"/>
      <c r="J166" s="140"/>
      <c r="K166" s="140"/>
      <c r="L166" s="140"/>
      <c r="M166" s="140"/>
      <c r="N166" s="140"/>
      <c r="O166" s="140"/>
      <c r="P166" s="140"/>
      <c r="Q166" s="140"/>
      <c r="R166" s="92"/>
    </row>
    <row r="167" spans="1:18" x14ac:dyDescent="0.2">
      <c r="A167" s="115"/>
      <c r="B167" s="116"/>
      <c r="C167" s="117"/>
      <c r="D167" s="118"/>
      <c r="E167" s="119"/>
      <c r="F167" s="140"/>
      <c r="G167" s="140"/>
      <c r="H167" s="140"/>
      <c r="I167" s="140"/>
      <c r="J167" s="140"/>
      <c r="K167" s="140"/>
      <c r="L167" s="140"/>
      <c r="M167" s="140"/>
      <c r="N167" s="140"/>
      <c r="O167" s="140"/>
      <c r="P167" s="140"/>
      <c r="Q167" s="140"/>
      <c r="R167" s="92"/>
    </row>
    <row r="168" spans="1:18" x14ac:dyDescent="0.2">
      <c r="A168" s="115"/>
      <c r="B168" s="116"/>
      <c r="C168" s="117"/>
      <c r="D168" s="118"/>
      <c r="E168" s="119"/>
      <c r="F168" s="140"/>
      <c r="G168" s="140"/>
      <c r="H168" s="140"/>
      <c r="I168" s="140"/>
      <c r="J168" s="140"/>
      <c r="K168" s="140"/>
      <c r="L168" s="140"/>
      <c r="M168" s="140"/>
      <c r="N168" s="140"/>
      <c r="O168" s="140"/>
      <c r="P168" s="140"/>
      <c r="Q168" s="140"/>
      <c r="R168" s="92"/>
    </row>
    <row r="169" spans="1:18" x14ac:dyDescent="0.2">
      <c r="A169" s="115"/>
      <c r="B169" s="116"/>
      <c r="C169" s="117"/>
      <c r="D169" s="118"/>
      <c r="E169" s="119"/>
      <c r="F169" s="140"/>
      <c r="G169" s="140"/>
      <c r="H169" s="140"/>
      <c r="I169" s="140"/>
      <c r="J169" s="140"/>
      <c r="K169" s="140"/>
      <c r="L169" s="140"/>
      <c r="M169" s="140"/>
      <c r="N169" s="140"/>
      <c r="O169" s="140"/>
      <c r="P169" s="140"/>
      <c r="Q169" s="140"/>
      <c r="R169" s="92"/>
    </row>
    <row r="170" spans="1:18" x14ac:dyDescent="0.2">
      <c r="A170" s="115"/>
      <c r="B170" s="116"/>
      <c r="C170" s="117"/>
      <c r="D170" s="118"/>
      <c r="E170" s="119"/>
      <c r="F170" s="140"/>
      <c r="G170" s="140"/>
      <c r="H170" s="140"/>
      <c r="I170" s="140"/>
      <c r="J170" s="140"/>
      <c r="K170" s="140"/>
      <c r="L170" s="140"/>
      <c r="M170" s="140"/>
      <c r="N170" s="140"/>
      <c r="O170" s="140"/>
      <c r="P170" s="140"/>
      <c r="Q170" s="140"/>
      <c r="R170" s="92"/>
    </row>
    <row r="171" spans="1:18" x14ac:dyDescent="0.2">
      <c r="A171" s="115"/>
      <c r="B171" s="116"/>
      <c r="C171" s="117"/>
      <c r="D171" s="118"/>
      <c r="E171" s="119"/>
      <c r="F171" s="140"/>
      <c r="G171" s="140"/>
      <c r="H171" s="140"/>
      <c r="I171" s="140"/>
      <c r="J171" s="140"/>
      <c r="K171" s="140"/>
      <c r="L171" s="140"/>
      <c r="M171" s="140"/>
      <c r="N171" s="140"/>
      <c r="O171" s="140"/>
      <c r="P171" s="140"/>
      <c r="Q171" s="140"/>
      <c r="R171" s="92"/>
    </row>
    <row r="172" spans="1:18" x14ac:dyDescent="0.2">
      <c r="A172" s="115"/>
      <c r="B172" s="116"/>
      <c r="C172" s="117"/>
      <c r="D172" s="118"/>
      <c r="E172" s="119"/>
      <c r="F172" s="140"/>
      <c r="G172" s="140"/>
      <c r="H172" s="140"/>
      <c r="I172" s="140"/>
      <c r="J172" s="140"/>
      <c r="K172" s="140"/>
      <c r="L172" s="140"/>
      <c r="M172" s="140"/>
      <c r="N172" s="140"/>
      <c r="O172" s="140"/>
      <c r="P172" s="140"/>
      <c r="Q172" s="140"/>
      <c r="R172" s="92"/>
    </row>
    <row r="173" spans="1:18" x14ac:dyDescent="0.2">
      <c r="A173" s="115"/>
      <c r="B173" s="116"/>
      <c r="C173" s="117"/>
      <c r="D173" s="118"/>
      <c r="E173" s="119"/>
      <c r="F173" s="140"/>
      <c r="G173" s="140"/>
      <c r="H173" s="140"/>
      <c r="I173" s="140"/>
      <c r="J173" s="140"/>
      <c r="K173" s="140"/>
      <c r="L173" s="140"/>
      <c r="M173" s="140"/>
      <c r="N173" s="140"/>
      <c r="O173" s="140"/>
      <c r="P173" s="140"/>
      <c r="Q173" s="140"/>
      <c r="R173" s="92"/>
    </row>
    <row r="174" spans="1:18" x14ac:dyDescent="0.2">
      <c r="A174" s="115"/>
      <c r="B174" s="116"/>
      <c r="C174" s="117"/>
      <c r="D174" s="118"/>
      <c r="E174" s="119"/>
      <c r="F174" s="140"/>
      <c r="G174" s="140"/>
      <c r="H174" s="140"/>
      <c r="I174" s="140"/>
      <c r="J174" s="140"/>
      <c r="K174" s="140"/>
      <c r="L174" s="140"/>
      <c r="M174" s="140"/>
      <c r="N174" s="140"/>
      <c r="O174" s="140"/>
      <c r="P174" s="140"/>
      <c r="Q174" s="140"/>
      <c r="R174" s="92"/>
    </row>
    <row r="175" spans="1:18" x14ac:dyDescent="0.2">
      <c r="A175" s="115"/>
      <c r="B175" s="116"/>
      <c r="C175" s="117"/>
      <c r="D175" s="118"/>
      <c r="E175" s="119"/>
      <c r="F175" s="140"/>
      <c r="G175" s="140"/>
      <c r="H175" s="140"/>
      <c r="I175" s="140"/>
      <c r="J175" s="140"/>
      <c r="K175" s="140"/>
      <c r="L175" s="140"/>
      <c r="M175" s="140"/>
      <c r="N175" s="140"/>
      <c r="O175" s="140"/>
      <c r="P175" s="140"/>
      <c r="Q175" s="140"/>
      <c r="R175" s="92"/>
    </row>
    <row r="176" spans="1:18" x14ac:dyDescent="0.2">
      <c r="A176" s="115"/>
      <c r="B176" s="116"/>
      <c r="C176" s="117"/>
      <c r="D176" s="118"/>
      <c r="E176" s="119"/>
      <c r="F176" s="140"/>
      <c r="G176" s="140"/>
      <c r="H176" s="140"/>
      <c r="I176" s="140"/>
      <c r="J176" s="140"/>
      <c r="K176" s="140"/>
      <c r="L176" s="140"/>
      <c r="M176" s="140"/>
      <c r="N176" s="140"/>
      <c r="O176" s="140"/>
      <c r="P176" s="140"/>
      <c r="Q176" s="140"/>
      <c r="R176" s="92"/>
    </row>
    <row r="177" spans="1:18" x14ac:dyDescent="0.2">
      <c r="A177" s="115"/>
      <c r="B177" s="116"/>
      <c r="C177" s="117"/>
      <c r="D177" s="118"/>
      <c r="E177" s="119"/>
      <c r="F177" s="140"/>
      <c r="G177" s="140"/>
      <c r="H177" s="140"/>
      <c r="I177" s="140"/>
      <c r="J177" s="140"/>
      <c r="K177" s="140"/>
      <c r="L177" s="140"/>
      <c r="M177" s="140"/>
      <c r="N177" s="140"/>
      <c r="O177" s="140"/>
      <c r="P177" s="140"/>
      <c r="Q177" s="140"/>
      <c r="R177" s="92"/>
    </row>
    <row r="178" spans="1:18" x14ac:dyDescent="0.2">
      <c r="A178" s="115"/>
      <c r="B178" s="116"/>
      <c r="C178" s="117"/>
      <c r="D178" s="118"/>
      <c r="E178" s="119"/>
      <c r="F178" s="140"/>
      <c r="G178" s="140"/>
      <c r="H178" s="140"/>
      <c r="I178" s="140"/>
      <c r="J178" s="140"/>
      <c r="K178" s="140"/>
      <c r="L178" s="140"/>
      <c r="M178" s="140"/>
      <c r="N178" s="140"/>
      <c r="O178" s="140"/>
      <c r="P178" s="140"/>
      <c r="Q178" s="140"/>
      <c r="R178" s="92"/>
    </row>
    <row r="179" spans="1:18" x14ac:dyDescent="0.2">
      <c r="A179" s="115"/>
      <c r="B179" s="116"/>
      <c r="C179" s="117"/>
      <c r="D179" s="118"/>
      <c r="E179" s="119"/>
      <c r="F179" s="140"/>
      <c r="G179" s="140"/>
      <c r="H179" s="140"/>
      <c r="I179" s="140"/>
      <c r="J179" s="140"/>
      <c r="K179" s="140"/>
      <c r="L179" s="140"/>
      <c r="M179" s="140"/>
      <c r="N179" s="140"/>
      <c r="O179" s="140"/>
      <c r="P179" s="140"/>
      <c r="Q179" s="140"/>
      <c r="R179" s="92"/>
    </row>
    <row r="180" spans="1:18" x14ac:dyDescent="0.2">
      <c r="A180" s="115"/>
      <c r="B180" s="116"/>
      <c r="C180" s="117"/>
      <c r="D180" s="118"/>
      <c r="E180" s="119"/>
      <c r="F180" s="140"/>
      <c r="G180" s="140"/>
      <c r="H180" s="140"/>
      <c r="I180" s="140"/>
      <c r="J180" s="140"/>
      <c r="K180" s="140"/>
      <c r="L180" s="140"/>
      <c r="M180" s="140"/>
      <c r="N180" s="140"/>
      <c r="O180" s="140"/>
      <c r="P180" s="140"/>
      <c r="Q180" s="140"/>
      <c r="R180" s="92"/>
    </row>
    <row r="181" spans="1:18" x14ac:dyDescent="0.2">
      <c r="A181" s="115"/>
      <c r="B181" s="116"/>
      <c r="C181" s="117"/>
      <c r="D181" s="118"/>
      <c r="E181" s="119"/>
      <c r="F181" s="140"/>
      <c r="G181" s="140"/>
      <c r="H181" s="140"/>
      <c r="I181" s="140"/>
      <c r="J181" s="140"/>
      <c r="K181" s="140"/>
      <c r="L181" s="140"/>
      <c r="M181" s="140"/>
      <c r="N181" s="140"/>
      <c r="O181" s="140"/>
      <c r="P181" s="140"/>
      <c r="Q181" s="140"/>
      <c r="R181" s="92"/>
    </row>
    <row r="182" spans="1:18" x14ac:dyDescent="0.2">
      <c r="A182" s="115"/>
      <c r="B182" s="116"/>
      <c r="C182" s="117"/>
      <c r="D182" s="118"/>
      <c r="E182" s="119"/>
      <c r="F182" s="140"/>
      <c r="G182" s="140"/>
      <c r="H182" s="140"/>
      <c r="I182" s="140"/>
      <c r="J182" s="140"/>
      <c r="K182" s="140"/>
      <c r="L182" s="140"/>
      <c r="M182" s="140"/>
      <c r="N182" s="140"/>
      <c r="O182" s="140"/>
      <c r="P182" s="140"/>
      <c r="Q182" s="140"/>
      <c r="R182" s="92"/>
    </row>
    <row r="183" spans="1:18" x14ac:dyDescent="0.2">
      <c r="A183" s="115"/>
      <c r="B183" s="116"/>
      <c r="C183" s="117"/>
      <c r="D183" s="118"/>
      <c r="E183" s="119"/>
      <c r="F183" s="140"/>
      <c r="G183" s="140"/>
      <c r="H183" s="140"/>
      <c r="I183" s="140"/>
      <c r="J183" s="140"/>
      <c r="K183" s="140"/>
      <c r="L183" s="140"/>
      <c r="M183" s="140"/>
      <c r="N183" s="140"/>
      <c r="O183" s="140"/>
      <c r="P183" s="140"/>
      <c r="Q183" s="140"/>
      <c r="R183" s="92"/>
    </row>
  </sheetData>
  <mergeCells count="50">
    <mergeCell ref="A56:I56"/>
    <mergeCell ref="A57:I57"/>
    <mergeCell ref="F63:G63"/>
    <mergeCell ref="F64:R64"/>
    <mergeCell ref="A50:I50"/>
    <mergeCell ref="A51:I51"/>
    <mergeCell ref="A52:I52"/>
    <mergeCell ref="A53:I53"/>
    <mergeCell ref="A54:I54"/>
    <mergeCell ref="A55:I55"/>
    <mergeCell ref="A49:I49"/>
    <mergeCell ref="A38:Q38"/>
    <mergeCell ref="A39:I39"/>
    <mergeCell ref="A40:I40"/>
    <mergeCell ref="A41:I41"/>
    <mergeCell ref="A42:I42"/>
    <mergeCell ref="A43:I43"/>
    <mergeCell ref="A44:I44"/>
    <mergeCell ref="A45:I45"/>
    <mergeCell ref="A46:I46"/>
    <mergeCell ref="A47:I47"/>
    <mergeCell ref="A48:I48"/>
    <mergeCell ref="A37:I37"/>
    <mergeCell ref="N20:N22"/>
    <mergeCell ref="O20:O22"/>
    <mergeCell ref="P20:P22"/>
    <mergeCell ref="Q20:Q22"/>
    <mergeCell ref="F21:F22"/>
    <mergeCell ref="G21:I21"/>
    <mergeCell ref="J21:J22"/>
    <mergeCell ref="K21:M21"/>
    <mergeCell ref="A24:Q24"/>
    <mergeCell ref="A33:I33"/>
    <mergeCell ref="A34:I34"/>
    <mergeCell ref="A35:I35"/>
    <mergeCell ref="A36:I36"/>
    <mergeCell ref="D17:K17"/>
    <mergeCell ref="A20:A22"/>
    <mergeCell ref="B20:B22"/>
    <mergeCell ref="C20:C22"/>
    <mergeCell ref="D20:D22"/>
    <mergeCell ref="E20:E22"/>
    <mergeCell ref="F20:I20"/>
    <mergeCell ref="J20:M20"/>
    <mergeCell ref="J16:K16"/>
    <mergeCell ref="E1:I1"/>
    <mergeCell ref="D11:K11"/>
    <mergeCell ref="D12:K12"/>
    <mergeCell ref="J14:K14"/>
    <mergeCell ref="J15:K15"/>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4"/>
  <sheetViews>
    <sheetView workbookViewId="0">
      <selection activeCell="D12" sqref="D12:K12"/>
    </sheetView>
  </sheetViews>
  <sheetFormatPr defaultRowHeight="12.75" x14ac:dyDescent="0.2"/>
  <cols>
    <col min="3" max="3" width="38.7109375" customWidth="1"/>
  </cols>
  <sheetData>
    <row r="1" spans="1:19" x14ac:dyDescent="0.2">
      <c r="A1" s="86" t="s">
        <v>306</v>
      </c>
      <c r="B1" s="87"/>
      <c r="C1" s="88"/>
      <c r="D1" s="89"/>
      <c r="E1" s="276" t="s">
        <v>307</v>
      </c>
      <c r="F1" s="276"/>
      <c r="G1" s="276"/>
      <c r="H1" s="276"/>
      <c r="I1" s="276"/>
      <c r="J1" s="200"/>
      <c r="K1" s="90"/>
      <c r="L1" s="90"/>
      <c r="M1" s="86" t="s">
        <v>308</v>
      </c>
      <c r="N1" s="90"/>
      <c r="O1" s="91"/>
      <c r="P1" s="91"/>
      <c r="Q1" s="92"/>
      <c r="R1" s="92"/>
      <c r="S1" s="92"/>
    </row>
    <row r="2" spans="1:19" x14ac:dyDescent="0.2">
      <c r="A2" s="93"/>
      <c r="B2" s="87"/>
      <c r="C2" s="88"/>
      <c r="D2" s="89"/>
      <c r="E2" s="89"/>
      <c r="F2" s="90"/>
      <c r="G2" s="94" t="s">
        <v>2</v>
      </c>
      <c r="H2" s="90"/>
      <c r="I2" s="90"/>
      <c r="J2" s="90"/>
      <c r="K2" s="90"/>
      <c r="L2" s="90"/>
      <c r="M2" s="93" t="s">
        <v>309</v>
      </c>
      <c r="N2" s="90"/>
      <c r="O2" s="91"/>
      <c r="P2" s="91"/>
      <c r="Q2" s="92"/>
      <c r="R2" s="92"/>
      <c r="S2" s="92"/>
    </row>
    <row r="3" spans="1:19" x14ac:dyDescent="0.2">
      <c r="A3" s="93" t="s">
        <v>310</v>
      </c>
      <c r="B3" s="87"/>
      <c r="C3" s="88"/>
      <c r="D3" s="89"/>
      <c r="E3" s="89"/>
      <c r="F3" s="90"/>
      <c r="G3" s="90"/>
      <c r="H3" s="90"/>
      <c r="I3" s="90"/>
      <c r="J3" s="90"/>
      <c r="K3" s="90"/>
      <c r="L3" s="90"/>
      <c r="M3" s="93"/>
      <c r="N3" s="90" t="s">
        <v>311</v>
      </c>
      <c r="O3" s="91"/>
      <c r="P3" s="91"/>
      <c r="Q3" s="92"/>
      <c r="R3" s="92"/>
      <c r="S3" s="92"/>
    </row>
    <row r="4" spans="1:19" x14ac:dyDescent="0.2">
      <c r="A4" s="93" t="s">
        <v>312</v>
      </c>
      <c r="B4" s="87"/>
      <c r="C4" s="88"/>
      <c r="D4" s="89"/>
      <c r="E4" s="89"/>
      <c r="F4" s="90"/>
      <c r="G4" s="90"/>
      <c r="H4" s="90"/>
      <c r="I4" s="90"/>
      <c r="J4" s="90"/>
      <c r="K4" s="90"/>
      <c r="L4" s="90"/>
      <c r="M4" s="95" t="s">
        <v>313</v>
      </c>
      <c r="N4" s="90"/>
      <c r="O4" s="91"/>
      <c r="P4" s="91"/>
      <c r="Q4" s="92"/>
      <c r="R4" s="96"/>
      <c r="S4" s="92"/>
    </row>
    <row r="5" spans="1:19" x14ac:dyDescent="0.2">
      <c r="A5" s="97"/>
      <c r="B5" s="87"/>
      <c r="C5" s="89"/>
      <c r="D5" s="95"/>
      <c r="E5" s="90"/>
      <c r="F5" s="90"/>
      <c r="G5" s="98"/>
      <c r="H5" s="98"/>
      <c r="I5" s="98"/>
      <c r="J5" s="90"/>
      <c r="K5" s="90"/>
      <c r="L5" s="90"/>
      <c r="M5" s="93" t="s">
        <v>314</v>
      </c>
      <c r="N5" s="90"/>
      <c r="O5" s="91"/>
      <c r="P5" s="91"/>
      <c r="Q5" s="92"/>
      <c r="R5" s="92"/>
      <c r="S5" s="92"/>
    </row>
    <row r="6" spans="1:19" x14ac:dyDescent="0.2">
      <c r="A6" s="99"/>
      <c r="B6" s="100"/>
      <c r="C6" s="111"/>
      <c r="D6" s="101"/>
      <c r="E6" s="92"/>
      <c r="F6" s="91"/>
      <c r="G6" s="91"/>
      <c r="H6" s="91"/>
      <c r="I6" s="91"/>
      <c r="J6" s="91"/>
      <c r="K6" s="91"/>
      <c r="L6" s="91"/>
      <c r="M6" s="91"/>
      <c r="N6" s="91"/>
      <c r="O6" s="91"/>
      <c r="P6" s="91"/>
      <c r="Q6" s="91"/>
      <c r="R6" s="92"/>
      <c r="S6" s="92"/>
    </row>
    <row r="7" spans="1:19" x14ac:dyDescent="0.2">
      <c r="A7" s="99"/>
      <c r="B7" s="100"/>
      <c r="C7" s="111"/>
      <c r="D7" s="101"/>
      <c r="E7" s="92"/>
      <c r="F7" s="91"/>
      <c r="G7" s="91"/>
      <c r="H7" s="102" t="s">
        <v>3131</v>
      </c>
      <c r="I7" s="102"/>
      <c r="J7" s="91"/>
      <c r="K7" s="91"/>
      <c r="L7" s="91"/>
      <c r="M7" s="91"/>
      <c r="N7" s="91"/>
      <c r="O7" s="91"/>
      <c r="P7" s="91"/>
      <c r="Q7" s="91"/>
      <c r="R7" s="92"/>
      <c r="S7" s="92"/>
    </row>
    <row r="8" spans="1:19" x14ac:dyDescent="0.2">
      <c r="A8" s="99"/>
      <c r="B8" s="100"/>
      <c r="C8" s="111"/>
      <c r="D8" s="101"/>
      <c r="E8" s="92"/>
      <c r="F8" s="91"/>
      <c r="G8" s="91"/>
      <c r="H8" s="99" t="s">
        <v>37</v>
      </c>
      <c r="I8" s="99"/>
      <c r="J8" s="91"/>
      <c r="K8" s="91"/>
      <c r="L8" s="91"/>
      <c r="M8" s="91"/>
      <c r="N8" s="91"/>
      <c r="O8" s="91"/>
      <c r="P8" s="91"/>
      <c r="Q8" s="91"/>
      <c r="R8" s="92"/>
      <c r="S8" s="92"/>
    </row>
    <row r="9" spans="1:19" x14ac:dyDescent="0.2">
      <c r="A9" s="99"/>
      <c r="B9" s="100"/>
      <c r="C9" s="111"/>
      <c r="D9" s="101"/>
      <c r="E9" s="92"/>
      <c r="F9" s="91"/>
      <c r="G9" s="91"/>
      <c r="H9" s="91"/>
      <c r="I9" s="91"/>
      <c r="J9" s="91"/>
      <c r="K9" s="91"/>
      <c r="L9" s="91"/>
      <c r="M9" s="91"/>
      <c r="N9" s="91"/>
      <c r="O9" s="91"/>
      <c r="P9" s="91"/>
      <c r="Q9" s="91"/>
      <c r="R9" s="92"/>
      <c r="S9" s="92"/>
    </row>
    <row r="10" spans="1:19" x14ac:dyDescent="0.2">
      <c r="A10" s="99"/>
      <c r="B10" s="100"/>
      <c r="C10" s="103" t="s">
        <v>3</v>
      </c>
      <c r="D10" s="104" t="s">
        <v>316</v>
      </c>
      <c r="E10" s="105"/>
      <c r="F10" s="105"/>
      <c r="G10" s="106"/>
      <c r="H10" s="105"/>
      <c r="I10" s="105"/>
      <c r="J10" s="105"/>
      <c r="K10" s="105"/>
      <c r="L10" s="105"/>
      <c r="M10" s="91"/>
      <c r="N10" s="91"/>
      <c r="O10" s="91"/>
      <c r="P10" s="91"/>
      <c r="Q10" s="91"/>
      <c r="R10" s="92"/>
      <c r="S10" s="92"/>
    </row>
    <row r="11" spans="1:19" x14ac:dyDescent="0.2">
      <c r="A11" s="99"/>
      <c r="B11" s="100"/>
      <c r="C11" s="111"/>
      <c r="D11" s="277" t="s">
        <v>317</v>
      </c>
      <c r="E11" s="277"/>
      <c r="F11" s="277"/>
      <c r="G11" s="277"/>
      <c r="H11" s="277"/>
      <c r="I11" s="277"/>
      <c r="J11" s="277"/>
      <c r="K11" s="277"/>
      <c r="L11" s="91"/>
      <c r="M11" s="91"/>
      <c r="N11" s="91"/>
      <c r="O11" s="91"/>
      <c r="P11" s="91"/>
      <c r="Q11" s="91"/>
      <c r="R11" s="92"/>
      <c r="S11" s="92"/>
    </row>
    <row r="12" spans="1:19" x14ac:dyDescent="0.2">
      <c r="A12" s="109"/>
      <c r="B12" s="110"/>
      <c r="C12" s="111"/>
      <c r="D12" s="278" t="s">
        <v>3132</v>
      </c>
      <c r="E12" s="277"/>
      <c r="F12" s="277"/>
      <c r="G12" s="277"/>
      <c r="H12" s="277"/>
      <c r="I12" s="277"/>
      <c r="J12" s="277"/>
      <c r="K12" s="277"/>
      <c r="L12" s="91"/>
      <c r="M12" s="91"/>
      <c r="N12" s="91"/>
      <c r="O12" s="91"/>
      <c r="P12" s="91"/>
      <c r="Q12" s="91"/>
      <c r="R12" s="92"/>
      <c r="S12" s="92"/>
    </row>
    <row r="13" spans="1:19" ht="14.25" x14ac:dyDescent="0.2">
      <c r="A13" s="99"/>
      <c r="B13" s="100"/>
      <c r="C13" s="111"/>
      <c r="D13" s="112" t="s">
        <v>2162</v>
      </c>
      <c r="E13" s="99"/>
      <c r="F13" s="91"/>
      <c r="G13" s="91"/>
      <c r="H13" s="91"/>
      <c r="I13" s="112"/>
      <c r="J13" s="112"/>
      <c r="K13" s="91"/>
      <c r="L13" s="91"/>
      <c r="M13" s="91"/>
      <c r="N13" s="91"/>
      <c r="O13" s="91"/>
      <c r="P13" s="91"/>
      <c r="Q13" s="91"/>
      <c r="R13" s="113"/>
      <c r="S13" s="92"/>
    </row>
    <row r="14" spans="1:19" x14ac:dyDescent="0.2">
      <c r="A14" s="99"/>
      <c r="B14" s="100"/>
      <c r="C14" s="111"/>
      <c r="D14" s="112" t="s">
        <v>3056</v>
      </c>
      <c r="E14" s="99"/>
      <c r="F14" s="91"/>
      <c r="G14" s="91"/>
      <c r="H14" s="91"/>
      <c r="I14" s="112"/>
      <c r="J14" s="279" t="s">
        <v>3133</v>
      </c>
      <c r="K14" s="220"/>
      <c r="L14" s="114" t="s">
        <v>30</v>
      </c>
      <c r="M14" s="91"/>
      <c r="N14" s="91"/>
      <c r="O14" s="91"/>
      <c r="P14" s="91"/>
      <c r="Q14" s="91"/>
      <c r="R14" s="92"/>
      <c r="S14" s="92"/>
    </row>
    <row r="15" spans="1:19" x14ac:dyDescent="0.2">
      <c r="A15" s="99"/>
      <c r="B15" s="100"/>
      <c r="C15" s="111"/>
      <c r="D15" s="112" t="s">
        <v>84</v>
      </c>
      <c r="E15" s="99"/>
      <c r="F15" s="91"/>
      <c r="G15" s="91"/>
      <c r="H15" s="91"/>
      <c r="I15" s="112"/>
      <c r="J15" s="279" t="s">
        <v>3134</v>
      </c>
      <c r="K15" s="220"/>
      <c r="L15" s="114" t="s">
        <v>30</v>
      </c>
      <c r="M15" s="91"/>
      <c r="N15" s="91"/>
      <c r="O15" s="91"/>
      <c r="P15" s="91"/>
      <c r="Q15" s="91"/>
      <c r="R15" s="92"/>
      <c r="S15" s="92"/>
    </row>
    <row r="16" spans="1:19" x14ac:dyDescent="0.2">
      <c r="A16" s="99"/>
      <c r="B16" s="100"/>
      <c r="C16" s="111"/>
      <c r="D16" s="112" t="s">
        <v>17</v>
      </c>
      <c r="E16" s="99"/>
      <c r="F16" s="91"/>
      <c r="G16" s="91"/>
      <c r="H16" s="91"/>
      <c r="I16" s="112"/>
      <c r="J16" s="279" t="s">
        <v>3135</v>
      </c>
      <c r="K16" s="220"/>
      <c r="L16" s="114" t="s">
        <v>18</v>
      </c>
      <c r="M16" s="91"/>
      <c r="N16" s="91"/>
      <c r="O16" s="91"/>
      <c r="P16" s="91"/>
      <c r="Q16" s="91"/>
      <c r="R16" s="92"/>
      <c r="S16" s="92"/>
    </row>
    <row r="17" spans="1:19" x14ac:dyDescent="0.2">
      <c r="A17" s="99"/>
      <c r="B17" s="100"/>
      <c r="C17" s="111"/>
      <c r="D17" s="272" t="s">
        <v>323</v>
      </c>
      <c r="E17" s="272"/>
      <c r="F17" s="272"/>
      <c r="G17" s="272"/>
      <c r="H17" s="272"/>
      <c r="I17" s="272"/>
      <c r="J17" s="272"/>
      <c r="K17" s="272"/>
      <c r="L17" s="91"/>
      <c r="M17" s="91"/>
      <c r="N17" s="91"/>
      <c r="O17" s="91"/>
      <c r="P17" s="91"/>
      <c r="Q17" s="91"/>
      <c r="R17" s="92"/>
      <c r="S17" s="92"/>
    </row>
    <row r="18" spans="1:19" x14ac:dyDescent="0.2">
      <c r="A18" s="99"/>
      <c r="B18" s="100"/>
      <c r="C18" s="111"/>
      <c r="D18" s="101"/>
      <c r="E18" s="99"/>
      <c r="F18" s="91"/>
      <c r="G18" s="91"/>
      <c r="H18" s="91"/>
      <c r="I18" s="91"/>
      <c r="J18" s="91"/>
      <c r="K18" s="91"/>
      <c r="L18" s="91"/>
      <c r="M18" s="91"/>
      <c r="N18" s="91"/>
      <c r="O18" s="91"/>
      <c r="P18" s="91"/>
      <c r="Q18" s="91"/>
      <c r="R18" s="92"/>
      <c r="S18" s="92"/>
    </row>
    <row r="19" spans="1:19" x14ac:dyDescent="0.2">
      <c r="A19" s="115"/>
      <c r="B19" s="116"/>
      <c r="C19" s="117"/>
      <c r="D19" s="118"/>
      <c r="E19" s="119"/>
      <c r="F19" s="120"/>
      <c r="G19" s="120"/>
      <c r="H19" s="120"/>
      <c r="I19" s="120"/>
      <c r="J19" s="120"/>
      <c r="K19" s="120"/>
      <c r="L19" s="120"/>
      <c r="M19" s="120"/>
      <c r="N19" s="120"/>
      <c r="O19" s="120"/>
      <c r="P19" s="120"/>
      <c r="Q19" s="120"/>
      <c r="R19" s="92"/>
      <c r="S19" s="92"/>
    </row>
    <row r="20" spans="1:19" x14ac:dyDescent="0.2">
      <c r="A20" s="270" t="s">
        <v>4</v>
      </c>
      <c r="B20" s="273" t="s">
        <v>87</v>
      </c>
      <c r="C20" s="270" t="s">
        <v>83</v>
      </c>
      <c r="D20" s="270" t="s">
        <v>82</v>
      </c>
      <c r="E20" s="270" t="s">
        <v>81</v>
      </c>
      <c r="F20" s="270" t="s">
        <v>29</v>
      </c>
      <c r="G20" s="271"/>
      <c r="H20" s="271"/>
      <c r="I20" s="271"/>
      <c r="J20" s="270" t="s">
        <v>28</v>
      </c>
      <c r="K20" s="271"/>
      <c r="L20" s="271"/>
      <c r="M20" s="271"/>
      <c r="N20" s="270" t="s">
        <v>80</v>
      </c>
      <c r="O20" s="270" t="s">
        <v>79</v>
      </c>
      <c r="P20" s="270" t="s">
        <v>88</v>
      </c>
      <c r="Q20" s="270" t="s">
        <v>89</v>
      </c>
      <c r="R20" s="92"/>
      <c r="S20" s="92"/>
    </row>
    <row r="21" spans="1:19" x14ac:dyDescent="0.2">
      <c r="A21" s="271"/>
      <c r="B21" s="274"/>
      <c r="C21" s="275"/>
      <c r="D21" s="270"/>
      <c r="E21" s="271"/>
      <c r="F21" s="270" t="s">
        <v>5</v>
      </c>
      <c r="G21" s="270" t="s">
        <v>78</v>
      </c>
      <c r="H21" s="271"/>
      <c r="I21" s="271"/>
      <c r="J21" s="270" t="s">
        <v>5</v>
      </c>
      <c r="K21" s="270" t="s">
        <v>78</v>
      </c>
      <c r="L21" s="271"/>
      <c r="M21" s="271"/>
      <c r="N21" s="270"/>
      <c r="O21" s="270"/>
      <c r="P21" s="270"/>
      <c r="Q21" s="270"/>
      <c r="R21" s="92"/>
      <c r="S21" s="92"/>
    </row>
    <row r="22" spans="1:19" x14ac:dyDescent="0.2">
      <c r="A22" s="271"/>
      <c r="B22" s="274"/>
      <c r="C22" s="275"/>
      <c r="D22" s="270"/>
      <c r="E22" s="271"/>
      <c r="F22" s="271"/>
      <c r="G22" s="121" t="s">
        <v>77</v>
      </c>
      <c r="H22" s="121" t="s">
        <v>76</v>
      </c>
      <c r="I22" s="121" t="s">
        <v>75</v>
      </c>
      <c r="J22" s="271"/>
      <c r="K22" s="121" t="s">
        <v>77</v>
      </c>
      <c r="L22" s="121" t="s">
        <v>76</v>
      </c>
      <c r="M22" s="121" t="s">
        <v>75</v>
      </c>
      <c r="N22" s="270"/>
      <c r="O22" s="270"/>
      <c r="P22" s="270"/>
      <c r="Q22" s="270"/>
      <c r="R22" s="92"/>
      <c r="S22" s="92"/>
    </row>
    <row r="23" spans="1:19" x14ac:dyDescent="0.2">
      <c r="A23" s="122">
        <v>1</v>
      </c>
      <c r="B23" s="123">
        <v>2</v>
      </c>
      <c r="C23" s="121">
        <v>3</v>
      </c>
      <c r="D23" s="121">
        <v>4</v>
      </c>
      <c r="E23" s="122">
        <v>5</v>
      </c>
      <c r="F23" s="124">
        <v>6</v>
      </c>
      <c r="G23" s="124">
        <v>7</v>
      </c>
      <c r="H23" s="124">
        <v>8</v>
      </c>
      <c r="I23" s="124">
        <v>9</v>
      </c>
      <c r="J23" s="124">
        <v>10</v>
      </c>
      <c r="K23" s="124">
        <v>11</v>
      </c>
      <c r="L23" s="124">
        <v>12</v>
      </c>
      <c r="M23" s="124">
        <v>13</v>
      </c>
      <c r="N23" s="124">
        <v>14</v>
      </c>
      <c r="O23" s="124">
        <v>15</v>
      </c>
      <c r="P23" s="124">
        <v>16</v>
      </c>
      <c r="Q23" s="124">
        <v>17</v>
      </c>
      <c r="R23" s="92"/>
      <c r="S23" s="92"/>
    </row>
    <row r="24" spans="1:19" x14ac:dyDescent="0.2">
      <c r="A24" s="266" t="s">
        <v>3099</v>
      </c>
      <c r="B24" s="218"/>
      <c r="C24" s="218"/>
      <c r="D24" s="218"/>
      <c r="E24" s="218"/>
      <c r="F24" s="218"/>
      <c r="G24" s="218"/>
      <c r="H24" s="218"/>
      <c r="I24" s="218"/>
      <c r="J24" s="218"/>
      <c r="K24" s="218"/>
      <c r="L24" s="218"/>
      <c r="M24" s="218"/>
      <c r="N24" s="218"/>
      <c r="O24" s="218"/>
      <c r="P24" s="218"/>
      <c r="Q24" s="218"/>
      <c r="R24" s="92"/>
      <c r="S24" s="92"/>
    </row>
    <row r="25" spans="1:19" ht="24" x14ac:dyDescent="0.2">
      <c r="A25" s="122">
        <v>1</v>
      </c>
      <c r="B25" s="125" t="s">
        <v>3100</v>
      </c>
      <c r="C25" s="139" t="s">
        <v>3101</v>
      </c>
      <c r="D25" s="127" t="s">
        <v>3102</v>
      </c>
      <c r="E25" s="131">
        <v>6</v>
      </c>
      <c r="F25" s="129">
        <v>64.59</v>
      </c>
      <c r="G25" s="129">
        <v>64.59</v>
      </c>
      <c r="H25" s="130"/>
      <c r="I25" s="130"/>
      <c r="J25" s="130">
        <v>388</v>
      </c>
      <c r="K25" s="130">
        <v>388</v>
      </c>
      <c r="L25" s="130"/>
      <c r="M25" s="130"/>
      <c r="N25" s="130">
        <v>4</v>
      </c>
      <c r="O25" s="130">
        <v>24</v>
      </c>
      <c r="P25" s="130"/>
      <c r="Q25" s="130"/>
      <c r="R25" s="92"/>
      <c r="S25" s="92"/>
    </row>
    <row r="26" spans="1:19" ht="36" x14ac:dyDescent="0.2">
      <c r="A26" s="122">
        <v>2</v>
      </c>
      <c r="B26" s="125" t="s">
        <v>3103</v>
      </c>
      <c r="C26" s="139" t="s">
        <v>3104</v>
      </c>
      <c r="D26" s="127" t="s">
        <v>3105</v>
      </c>
      <c r="E26" s="131">
        <v>6</v>
      </c>
      <c r="F26" s="129">
        <v>18.04</v>
      </c>
      <c r="G26" s="129">
        <v>18.04</v>
      </c>
      <c r="H26" s="130"/>
      <c r="I26" s="130"/>
      <c r="J26" s="130">
        <v>108</v>
      </c>
      <c r="K26" s="130">
        <v>108</v>
      </c>
      <c r="L26" s="130"/>
      <c r="M26" s="130"/>
      <c r="N26" s="130">
        <v>1</v>
      </c>
      <c r="O26" s="130">
        <v>6</v>
      </c>
      <c r="P26" s="130"/>
      <c r="Q26" s="130"/>
      <c r="R26" s="92"/>
      <c r="S26" s="92"/>
    </row>
    <row r="27" spans="1:19" ht="36" x14ac:dyDescent="0.2">
      <c r="A27" s="122">
        <v>3</v>
      </c>
      <c r="B27" s="125" t="s">
        <v>3106</v>
      </c>
      <c r="C27" s="139" t="s">
        <v>3107</v>
      </c>
      <c r="D27" s="127" t="s">
        <v>73</v>
      </c>
      <c r="E27" s="128" t="s">
        <v>3136</v>
      </c>
      <c r="F27" s="129">
        <v>19.850000000000001</v>
      </c>
      <c r="G27" s="129">
        <v>19.850000000000001</v>
      </c>
      <c r="H27" s="130"/>
      <c r="I27" s="130"/>
      <c r="J27" s="130">
        <v>397</v>
      </c>
      <c r="K27" s="130">
        <v>397</v>
      </c>
      <c r="L27" s="130"/>
      <c r="M27" s="130"/>
      <c r="N27" s="130">
        <v>1.5</v>
      </c>
      <c r="O27" s="130">
        <v>30</v>
      </c>
      <c r="P27" s="130"/>
      <c r="Q27" s="130"/>
      <c r="R27" s="92"/>
      <c r="S27" s="92"/>
    </row>
    <row r="28" spans="1:19" ht="67.5" x14ac:dyDescent="0.2">
      <c r="A28" s="122">
        <v>4</v>
      </c>
      <c r="B28" s="125" t="s">
        <v>3109</v>
      </c>
      <c r="C28" s="139" t="s">
        <v>3110</v>
      </c>
      <c r="D28" s="127" t="s">
        <v>73</v>
      </c>
      <c r="E28" s="128" t="s">
        <v>3137</v>
      </c>
      <c r="F28" s="129">
        <v>21.18</v>
      </c>
      <c r="G28" s="129">
        <v>21.18</v>
      </c>
      <c r="H28" s="130"/>
      <c r="I28" s="130"/>
      <c r="J28" s="130">
        <v>169</v>
      </c>
      <c r="K28" s="130">
        <v>169</v>
      </c>
      <c r="L28" s="130"/>
      <c r="M28" s="130"/>
      <c r="N28" s="130">
        <v>1.6</v>
      </c>
      <c r="O28" s="130">
        <v>12.8</v>
      </c>
      <c r="P28" s="130"/>
      <c r="Q28" s="130"/>
      <c r="R28" s="92"/>
      <c r="S28" s="92"/>
    </row>
    <row r="29" spans="1:19" ht="48" x14ac:dyDescent="0.2">
      <c r="A29" s="122">
        <v>5</v>
      </c>
      <c r="B29" s="125" t="s">
        <v>3111</v>
      </c>
      <c r="C29" s="139" t="s">
        <v>3112</v>
      </c>
      <c r="D29" s="127" t="s">
        <v>73</v>
      </c>
      <c r="E29" s="128" t="s">
        <v>3138</v>
      </c>
      <c r="F29" s="129">
        <v>39.71</v>
      </c>
      <c r="G29" s="129">
        <v>39.71</v>
      </c>
      <c r="H29" s="130"/>
      <c r="I29" s="130"/>
      <c r="J29" s="130">
        <v>159</v>
      </c>
      <c r="K29" s="130">
        <v>159</v>
      </c>
      <c r="L29" s="130"/>
      <c r="M29" s="130"/>
      <c r="N29" s="130">
        <v>3</v>
      </c>
      <c r="O29" s="130">
        <v>12</v>
      </c>
      <c r="P29" s="130"/>
      <c r="Q29" s="130"/>
      <c r="R29" s="92"/>
      <c r="S29" s="92"/>
    </row>
    <row r="30" spans="1:19" ht="36" x14ac:dyDescent="0.2">
      <c r="A30" s="122">
        <v>6</v>
      </c>
      <c r="B30" s="125" t="s">
        <v>3113</v>
      </c>
      <c r="C30" s="139" t="s">
        <v>3114</v>
      </c>
      <c r="D30" s="127" t="s">
        <v>3115</v>
      </c>
      <c r="E30" s="128" t="s">
        <v>3139</v>
      </c>
      <c r="F30" s="129">
        <v>27.06</v>
      </c>
      <c r="G30" s="129">
        <v>27.06</v>
      </c>
      <c r="H30" s="130"/>
      <c r="I30" s="130"/>
      <c r="J30" s="130">
        <v>866</v>
      </c>
      <c r="K30" s="130">
        <v>866</v>
      </c>
      <c r="L30" s="130"/>
      <c r="M30" s="130"/>
      <c r="N30" s="130">
        <v>1.5</v>
      </c>
      <c r="O30" s="130">
        <v>48</v>
      </c>
      <c r="P30" s="130"/>
      <c r="Q30" s="130"/>
      <c r="R30" s="92"/>
      <c r="S30" s="92"/>
    </row>
    <row r="31" spans="1:19" ht="36" x14ac:dyDescent="0.2">
      <c r="A31" s="122">
        <v>7</v>
      </c>
      <c r="B31" s="125" t="s">
        <v>3117</v>
      </c>
      <c r="C31" s="139" t="s">
        <v>3118</v>
      </c>
      <c r="D31" s="127" t="s">
        <v>3119</v>
      </c>
      <c r="E31" s="128" t="s">
        <v>341</v>
      </c>
      <c r="F31" s="129">
        <v>288.64</v>
      </c>
      <c r="G31" s="129">
        <v>288.64</v>
      </c>
      <c r="H31" s="130"/>
      <c r="I31" s="130"/>
      <c r="J31" s="130">
        <v>92</v>
      </c>
      <c r="K31" s="130">
        <v>92</v>
      </c>
      <c r="L31" s="130"/>
      <c r="M31" s="130"/>
      <c r="N31" s="130">
        <v>16</v>
      </c>
      <c r="O31" s="130">
        <v>5.12</v>
      </c>
      <c r="P31" s="130"/>
      <c r="Q31" s="130"/>
      <c r="R31" s="92"/>
      <c r="S31" s="92"/>
    </row>
    <row r="32" spans="1:19" ht="84" x14ac:dyDescent="0.2">
      <c r="A32" s="122">
        <v>8</v>
      </c>
      <c r="B32" s="125" t="s">
        <v>3121</v>
      </c>
      <c r="C32" s="139" t="s">
        <v>3122</v>
      </c>
      <c r="D32" s="127" t="s">
        <v>3123</v>
      </c>
      <c r="E32" s="128" t="s">
        <v>3140</v>
      </c>
      <c r="F32" s="129">
        <v>7.22</v>
      </c>
      <c r="G32" s="129">
        <v>7.22</v>
      </c>
      <c r="H32" s="130"/>
      <c r="I32" s="130"/>
      <c r="J32" s="130">
        <v>231</v>
      </c>
      <c r="K32" s="130">
        <v>231</v>
      </c>
      <c r="L32" s="130"/>
      <c r="M32" s="130"/>
      <c r="N32" s="130">
        <v>0.4</v>
      </c>
      <c r="O32" s="130">
        <v>12.8</v>
      </c>
      <c r="P32" s="130"/>
      <c r="Q32" s="130"/>
      <c r="R32" s="92"/>
      <c r="S32" s="92"/>
    </row>
    <row r="33" spans="1:19" ht="36" x14ac:dyDescent="0.2">
      <c r="A33" s="122">
        <v>9</v>
      </c>
      <c r="B33" s="125" t="s">
        <v>3141</v>
      </c>
      <c r="C33" s="139" t="s">
        <v>3142</v>
      </c>
      <c r="D33" s="127" t="s">
        <v>73</v>
      </c>
      <c r="E33" s="131">
        <v>1</v>
      </c>
      <c r="F33" s="129">
        <v>250.28</v>
      </c>
      <c r="G33" s="129">
        <v>250.28</v>
      </c>
      <c r="H33" s="130"/>
      <c r="I33" s="130"/>
      <c r="J33" s="130">
        <v>250</v>
      </c>
      <c r="K33" s="130">
        <v>250</v>
      </c>
      <c r="L33" s="130"/>
      <c r="M33" s="130"/>
      <c r="N33" s="130">
        <v>15</v>
      </c>
      <c r="O33" s="130">
        <v>15</v>
      </c>
      <c r="P33" s="130"/>
      <c r="Q33" s="130"/>
      <c r="R33" s="92"/>
      <c r="S33" s="92"/>
    </row>
    <row r="34" spans="1:19" x14ac:dyDescent="0.2">
      <c r="A34" s="264" t="s">
        <v>41</v>
      </c>
      <c r="B34" s="218"/>
      <c r="C34" s="218"/>
      <c r="D34" s="218"/>
      <c r="E34" s="218"/>
      <c r="F34" s="218"/>
      <c r="G34" s="218"/>
      <c r="H34" s="218"/>
      <c r="I34" s="218"/>
      <c r="J34" s="129">
        <v>2660</v>
      </c>
      <c r="K34" s="129">
        <v>2660</v>
      </c>
      <c r="L34" s="130"/>
      <c r="M34" s="130"/>
      <c r="N34" s="130"/>
      <c r="O34" s="129">
        <v>165.72</v>
      </c>
      <c r="P34" s="130"/>
      <c r="Q34" s="130"/>
      <c r="R34" s="92"/>
      <c r="S34" s="92"/>
    </row>
    <row r="35" spans="1:19" x14ac:dyDescent="0.2">
      <c r="A35" s="264" t="s">
        <v>113</v>
      </c>
      <c r="B35" s="218"/>
      <c r="C35" s="218"/>
      <c r="D35" s="218"/>
      <c r="E35" s="218"/>
      <c r="F35" s="218"/>
      <c r="G35" s="218"/>
      <c r="H35" s="218"/>
      <c r="I35" s="218"/>
      <c r="J35" s="129">
        <v>2219</v>
      </c>
      <c r="K35" s="129">
        <v>2219</v>
      </c>
      <c r="L35" s="130"/>
      <c r="M35" s="130"/>
      <c r="N35" s="130"/>
      <c r="O35" s="129">
        <v>132.58000000000001</v>
      </c>
      <c r="P35" s="130"/>
      <c r="Q35" s="130"/>
      <c r="R35" s="92"/>
      <c r="S35" s="92"/>
    </row>
    <row r="36" spans="1:19" x14ac:dyDescent="0.2">
      <c r="A36" s="264" t="s">
        <v>7</v>
      </c>
      <c r="B36" s="218"/>
      <c r="C36" s="218"/>
      <c r="D36" s="218"/>
      <c r="E36" s="218"/>
      <c r="F36" s="218"/>
      <c r="G36" s="218"/>
      <c r="H36" s="218"/>
      <c r="I36" s="218"/>
      <c r="J36" s="129">
        <v>1442</v>
      </c>
      <c r="K36" s="130"/>
      <c r="L36" s="130"/>
      <c r="M36" s="130"/>
      <c r="N36" s="130"/>
      <c r="O36" s="130"/>
      <c r="P36" s="130"/>
      <c r="Q36" s="130"/>
      <c r="R36" s="92"/>
      <c r="S36" s="92"/>
    </row>
    <row r="37" spans="1:19" x14ac:dyDescent="0.2">
      <c r="A37" s="264" t="s">
        <v>8</v>
      </c>
      <c r="B37" s="218"/>
      <c r="C37" s="218"/>
      <c r="D37" s="218"/>
      <c r="E37" s="218"/>
      <c r="F37" s="218"/>
      <c r="G37" s="218"/>
      <c r="H37" s="218"/>
      <c r="I37" s="218"/>
      <c r="J37" s="129">
        <v>888</v>
      </c>
      <c r="K37" s="130"/>
      <c r="L37" s="130"/>
      <c r="M37" s="130"/>
      <c r="N37" s="130"/>
      <c r="O37" s="130"/>
      <c r="P37" s="130"/>
      <c r="Q37" s="130"/>
      <c r="R37" s="92"/>
      <c r="S37" s="92"/>
    </row>
    <row r="38" spans="1:19" x14ac:dyDescent="0.2">
      <c r="A38" s="265" t="s">
        <v>3125</v>
      </c>
      <c r="B38" s="218"/>
      <c r="C38" s="218"/>
      <c r="D38" s="218"/>
      <c r="E38" s="218"/>
      <c r="F38" s="218"/>
      <c r="G38" s="218"/>
      <c r="H38" s="218"/>
      <c r="I38" s="218"/>
      <c r="J38" s="132">
        <v>4549</v>
      </c>
      <c r="K38" s="130"/>
      <c r="L38" s="130"/>
      <c r="M38" s="130"/>
      <c r="N38" s="130"/>
      <c r="O38" s="132">
        <v>132.58000000000001</v>
      </c>
      <c r="P38" s="130"/>
      <c r="Q38" s="130"/>
      <c r="R38" s="92"/>
      <c r="S38" s="92"/>
    </row>
    <row r="39" spans="1:19" x14ac:dyDescent="0.2">
      <c r="A39" s="269" t="s">
        <v>40</v>
      </c>
      <c r="B39" s="219"/>
      <c r="C39" s="219"/>
      <c r="D39" s="219"/>
      <c r="E39" s="219"/>
      <c r="F39" s="219"/>
      <c r="G39" s="219"/>
      <c r="H39" s="219"/>
      <c r="I39" s="219"/>
      <c r="J39" s="219"/>
      <c r="K39" s="219"/>
      <c r="L39" s="219"/>
      <c r="M39" s="219"/>
      <c r="N39" s="219"/>
      <c r="O39" s="219"/>
      <c r="P39" s="219"/>
      <c r="Q39" s="219"/>
      <c r="R39" s="92"/>
      <c r="S39" s="92"/>
    </row>
    <row r="40" spans="1:19" x14ac:dyDescent="0.2">
      <c r="A40" s="264" t="s">
        <v>6</v>
      </c>
      <c r="B40" s="218"/>
      <c r="C40" s="218"/>
      <c r="D40" s="218"/>
      <c r="E40" s="218"/>
      <c r="F40" s="218"/>
      <c r="G40" s="218"/>
      <c r="H40" s="218"/>
      <c r="I40" s="218"/>
      <c r="J40" s="129">
        <v>2660</v>
      </c>
      <c r="K40" s="129">
        <v>2660</v>
      </c>
      <c r="L40" s="130"/>
      <c r="M40" s="130"/>
      <c r="N40" s="130"/>
      <c r="O40" s="129">
        <v>165.72</v>
      </c>
      <c r="P40" s="130"/>
      <c r="Q40" s="130"/>
      <c r="R40" s="92"/>
      <c r="S40" s="92"/>
    </row>
    <row r="41" spans="1:19" x14ac:dyDescent="0.2">
      <c r="A41" s="264" t="s">
        <v>111</v>
      </c>
      <c r="B41" s="218"/>
      <c r="C41" s="218"/>
      <c r="D41" s="218"/>
      <c r="E41" s="218"/>
      <c r="F41" s="218"/>
      <c r="G41" s="218"/>
      <c r="H41" s="218"/>
      <c r="I41" s="218"/>
      <c r="J41" s="129">
        <v>2219</v>
      </c>
      <c r="K41" s="129">
        <v>2219</v>
      </c>
      <c r="L41" s="130"/>
      <c r="M41" s="130"/>
      <c r="N41" s="130"/>
      <c r="O41" s="129">
        <v>132.58000000000001</v>
      </c>
      <c r="P41" s="130"/>
      <c r="Q41" s="130"/>
      <c r="R41" s="92"/>
      <c r="S41" s="92"/>
    </row>
    <row r="42" spans="1:19" x14ac:dyDescent="0.2">
      <c r="A42" s="264" t="s">
        <v>27</v>
      </c>
      <c r="B42" s="218"/>
      <c r="C42" s="218"/>
      <c r="D42" s="218"/>
      <c r="E42" s="218"/>
      <c r="F42" s="218"/>
      <c r="G42" s="218"/>
      <c r="H42" s="218"/>
      <c r="I42" s="218"/>
      <c r="J42" s="130"/>
      <c r="K42" s="130"/>
      <c r="L42" s="130"/>
      <c r="M42" s="130"/>
      <c r="N42" s="130"/>
      <c r="O42" s="130"/>
      <c r="P42" s="130"/>
      <c r="Q42" s="130"/>
      <c r="R42" s="92"/>
      <c r="S42" s="92"/>
    </row>
    <row r="43" spans="1:19" x14ac:dyDescent="0.2">
      <c r="A43" s="264" t="s">
        <v>3143</v>
      </c>
      <c r="B43" s="218"/>
      <c r="C43" s="218"/>
      <c r="D43" s="218"/>
      <c r="E43" s="218"/>
      <c r="F43" s="218"/>
      <c r="G43" s="218"/>
      <c r="H43" s="218"/>
      <c r="I43" s="218"/>
      <c r="J43" s="129">
        <v>114</v>
      </c>
      <c r="K43" s="129">
        <v>114</v>
      </c>
      <c r="L43" s="130"/>
      <c r="M43" s="130"/>
      <c r="N43" s="130"/>
      <c r="O43" s="130"/>
      <c r="P43" s="130"/>
      <c r="Q43" s="130"/>
      <c r="R43" s="92"/>
      <c r="S43" s="92"/>
    </row>
    <row r="44" spans="1:19" x14ac:dyDescent="0.2">
      <c r="A44" s="264" t="s">
        <v>3144</v>
      </c>
      <c r="B44" s="218"/>
      <c r="C44" s="218"/>
      <c r="D44" s="218"/>
      <c r="E44" s="218"/>
      <c r="F44" s="218"/>
      <c r="G44" s="218"/>
      <c r="H44" s="218"/>
      <c r="I44" s="218"/>
      <c r="J44" s="129">
        <v>-555</v>
      </c>
      <c r="K44" s="129">
        <v>-555</v>
      </c>
      <c r="L44" s="130"/>
      <c r="M44" s="130"/>
      <c r="N44" s="130"/>
      <c r="O44" s="129">
        <v>-33.143999999999998</v>
      </c>
      <c r="P44" s="130"/>
      <c r="Q44" s="130"/>
      <c r="R44" s="92"/>
      <c r="S44" s="92"/>
    </row>
    <row r="45" spans="1:19" x14ac:dyDescent="0.2">
      <c r="A45" s="264" t="s">
        <v>7</v>
      </c>
      <c r="B45" s="218"/>
      <c r="C45" s="218"/>
      <c r="D45" s="218"/>
      <c r="E45" s="218"/>
      <c r="F45" s="218"/>
      <c r="G45" s="218"/>
      <c r="H45" s="218"/>
      <c r="I45" s="218"/>
      <c r="J45" s="129">
        <v>1442</v>
      </c>
      <c r="K45" s="130"/>
      <c r="L45" s="130"/>
      <c r="M45" s="130"/>
      <c r="N45" s="130"/>
      <c r="O45" s="130"/>
      <c r="P45" s="130"/>
      <c r="Q45" s="130"/>
      <c r="R45" s="92"/>
      <c r="S45" s="92"/>
    </row>
    <row r="46" spans="1:19" x14ac:dyDescent="0.2">
      <c r="A46" s="264" t="s">
        <v>27</v>
      </c>
      <c r="B46" s="218"/>
      <c r="C46" s="218"/>
      <c r="D46" s="218"/>
      <c r="E46" s="218"/>
      <c r="F46" s="218"/>
      <c r="G46" s="218"/>
      <c r="H46" s="218"/>
      <c r="I46" s="218"/>
      <c r="J46" s="130"/>
      <c r="K46" s="130"/>
      <c r="L46" s="130"/>
      <c r="M46" s="130"/>
      <c r="N46" s="130"/>
      <c r="O46" s="130"/>
      <c r="P46" s="130"/>
      <c r="Q46" s="130"/>
      <c r="R46" s="92"/>
      <c r="S46" s="92"/>
    </row>
    <row r="47" spans="1:19" x14ac:dyDescent="0.2">
      <c r="A47" s="264" t="s">
        <v>3145</v>
      </c>
      <c r="B47" s="218"/>
      <c r="C47" s="218"/>
      <c r="D47" s="218"/>
      <c r="E47" s="218"/>
      <c r="F47" s="218"/>
      <c r="G47" s="218"/>
      <c r="H47" s="218"/>
      <c r="I47" s="218"/>
      <c r="J47" s="129">
        <v>1442</v>
      </c>
      <c r="K47" s="130"/>
      <c r="L47" s="130"/>
      <c r="M47" s="130"/>
      <c r="N47" s="130"/>
      <c r="O47" s="130"/>
      <c r="P47" s="130"/>
      <c r="Q47" s="130"/>
      <c r="R47" s="92"/>
      <c r="S47" s="92"/>
    </row>
    <row r="48" spans="1:19" x14ac:dyDescent="0.2">
      <c r="A48" s="264" t="s">
        <v>8</v>
      </c>
      <c r="B48" s="218"/>
      <c r="C48" s="218"/>
      <c r="D48" s="218"/>
      <c r="E48" s="218"/>
      <c r="F48" s="218"/>
      <c r="G48" s="218"/>
      <c r="H48" s="218"/>
      <c r="I48" s="218"/>
      <c r="J48" s="129">
        <v>888</v>
      </c>
      <c r="K48" s="130"/>
      <c r="L48" s="130"/>
      <c r="M48" s="130"/>
      <c r="N48" s="130"/>
      <c r="O48" s="130"/>
      <c r="P48" s="130"/>
      <c r="Q48" s="130"/>
      <c r="R48" s="92"/>
      <c r="S48" s="92"/>
    </row>
    <row r="49" spans="1:19" x14ac:dyDescent="0.2">
      <c r="A49" s="264" t="s">
        <v>27</v>
      </c>
      <c r="B49" s="218"/>
      <c r="C49" s="218"/>
      <c r="D49" s="218"/>
      <c r="E49" s="218"/>
      <c r="F49" s="218"/>
      <c r="G49" s="218"/>
      <c r="H49" s="218"/>
      <c r="I49" s="218"/>
      <c r="J49" s="130"/>
      <c r="K49" s="130"/>
      <c r="L49" s="130"/>
      <c r="M49" s="130"/>
      <c r="N49" s="130"/>
      <c r="O49" s="130"/>
      <c r="P49" s="130"/>
      <c r="Q49" s="130"/>
      <c r="R49" s="92"/>
      <c r="S49" s="92"/>
    </row>
    <row r="50" spans="1:19" x14ac:dyDescent="0.2">
      <c r="A50" s="264" t="s">
        <v>3146</v>
      </c>
      <c r="B50" s="218"/>
      <c r="C50" s="218"/>
      <c r="D50" s="218"/>
      <c r="E50" s="218"/>
      <c r="F50" s="218"/>
      <c r="G50" s="218"/>
      <c r="H50" s="218"/>
      <c r="I50" s="218"/>
      <c r="J50" s="129">
        <v>888</v>
      </c>
      <c r="K50" s="130"/>
      <c r="L50" s="130"/>
      <c r="M50" s="130"/>
      <c r="N50" s="130"/>
      <c r="O50" s="130"/>
      <c r="P50" s="130"/>
      <c r="Q50" s="130"/>
      <c r="R50" s="92"/>
      <c r="S50" s="92"/>
    </row>
    <row r="51" spans="1:19" x14ac:dyDescent="0.2">
      <c r="A51" s="265" t="s">
        <v>961</v>
      </c>
      <c r="B51" s="218"/>
      <c r="C51" s="218"/>
      <c r="D51" s="218"/>
      <c r="E51" s="218"/>
      <c r="F51" s="218"/>
      <c r="G51" s="218"/>
      <c r="H51" s="218"/>
      <c r="I51" s="218"/>
      <c r="J51" s="132">
        <v>4549</v>
      </c>
      <c r="K51" s="130"/>
      <c r="L51" s="130"/>
      <c r="M51" s="130"/>
      <c r="N51" s="130"/>
      <c r="O51" s="132">
        <v>132.58000000000001</v>
      </c>
      <c r="P51" s="130"/>
      <c r="Q51" s="130"/>
      <c r="R51" s="92"/>
      <c r="S51" s="92"/>
    </row>
    <row r="52" spans="1:19" x14ac:dyDescent="0.2">
      <c r="A52" s="264" t="s">
        <v>3130</v>
      </c>
      <c r="B52" s="218"/>
      <c r="C52" s="218"/>
      <c r="D52" s="218"/>
      <c r="E52" s="218"/>
      <c r="F52" s="218"/>
      <c r="G52" s="218"/>
      <c r="H52" s="218"/>
      <c r="I52" s="218"/>
      <c r="J52" s="129">
        <v>4549</v>
      </c>
      <c r="K52" s="130"/>
      <c r="L52" s="130"/>
      <c r="M52" s="130"/>
      <c r="N52" s="130"/>
      <c r="O52" s="129">
        <v>132.58000000000001</v>
      </c>
      <c r="P52" s="130"/>
      <c r="Q52" s="130"/>
      <c r="R52" s="92"/>
      <c r="S52" s="92"/>
    </row>
    <row r="53" spans="1:19" x14ac:dyDescent="0.2">
      <c r="A53" s="264" t="s">
        <v>9</v>
      </c>
      <c r="B53" s="218"/>
      <c r="C53" s="218"/>
      <c r="D53" s="218"/>
      <c r="E53" s="218"/>
      <c r="F53" s="218"/>
      <c r="G53" s="218"/>
      <c r="H53" s="218"/>
      <c r="I53" s="218"/>
      <c r="J53" s="129">
        <v>4549</v>
      </c>
      <c r="K53" s="130"/>
      <c r="L53" s="130"/>
      <c r="M53" s="130"/>
      <c r="N53" s="130"/>
      <c r="O53" s="129">
        <v>132.58000000000001</v>
      </c>
      <c r="P53" s="130"/>
      <c r="Q53" s="130"/>
      <c r="R53" s="92"/>
      <c r="S53" s="92"/>
    </row>
    <row r="54" spans="1:19" x14ac:dyDescent="0.2">
      <c r="A54" s="264" t="s">
        <v>10</v>
      </c>
      <c r="B54" s="218"/>
      <c r="C54" s="218"/>
      <c r="D54" s="218"/>
      <c r="E54" s="218"/>
      <c r="F54" s="218"/>
      <c r="G54" s="218"/>
      <c r="H54" s="218"/>
      <c r="I54" s="218"/>
      <c r="J54" s="130"/>
      <c r="K54" s="130"/>
      <c r="L54" s="130"/>
      <c r="M54" s="130"/>
      <c r="N54" s="130"/>
      <c r="O54" s="130"/>
      <c r="P54" s="130"/>
      <c r="Q54" s="130"/>
      <c r="R54" s="92"/>
      <c r="S54" s="92"/>
    </row>
    <row r="55" spans="1:19" x14ac:dyDescent="0.2">
      <c r="A55" s="264" t="s">
        <v>13</v>
      </c>
      <c r="B55" s="218"/>
      <c r="C55" s="218"/>
      <c r="D55" s="218"/>
      <c r="E55" s="218"/>
      <c r="F55" s="218"/>
      <c r="G55" s="218"/>
      <c r="H55" s="218"/>
      <c r="I55" s="218"/>
      <c r="J55" s="129">
        <v>2219</v>
      </c>
      <c r="K55" s="130"/>
      <c r="L55" s="130"/>
      <c r="M55" s="130"/>
      <c r="N55" s="130"/>
      <c r="O55" s="130"/>
      <c r="P55" s="130"/>
      <c r="Q55" s="130"/>
      <c r="R55" s="92"/>
      <c r="S55" s="92"/>
    </row>
    <row r="56" spans="1:19" x14ac:dyDescent="0.2">
      <c r="A56" s="264" t="s">
        <v>14</v>
      </c>
      <c r="B56" s="218"/>
      <c r="C56" s="218"/>
      <c r="D56" s="218"/>
      <c r="E56" s="218"/>
      <c r="F56" s="218"/>
      <c r="G56" s="218"/>
      <c r="H56" s="218"/>
      <c r="I56" s="218"/>
      <c r="J56" s="129">
        <v>1442</v>
      </c>
      <c r="K56" s="130"/>
      <c r="L56" s="130"/>
      <c r="M56" s="130"/>
      <c r="N56" s="130"/>
      <c r="O56" s="130"/>
      <c r="P56" s="130"/>
      <c r="Q56" s="130"/>
      <c r="R56" s="92"/>
      <c r="S56" s="92"/>
    </row>
    <row r="57" spans="1:19" x14ac:dyDescent="0.2">
      <c r="A57" s="264" t="s">
        <v>15</v>
      </c>
      <c r="B57" s="218"/>
      <c r="C57" s="218"/>
      <c r="D57" s="218"/>
      <c r="E57" s="218"/>
      <c r="F57" s="218"/>
      <c r="G57" s="218"/>
      <c r="H57" s="218"/>
      <c r="I57" s="218"/>
      <c r="J57" s="129">
        <v>888</v>
      </c>
      <c r="K57" s="130"/>
      <c r="L57" s="130"/>
      <c r="M57" s="130"/>
      <c r="N57" s="130"/>
      <c r="O57" s="130"/>
      <c r="P57" s="130"/>
      <c r="Q57" s="130"/>
      <c r="R57" s="92"/>
      <c r="S57" s="92"/>
    </row>
    <row r="58" spans="1:19" x14ac:dyDescent="0.2">
      <c r="A58" s="265" t="s">
        <v>16</v>
      </c>
      <c r="B58" s="218"/>
      <c r="C58" s="218"/>
      <c r="D58" s="218"/>
      <c r="E58" s="218"/>
      <c r="F58" s="218"/>
      <c r="G58" s="218"/>
      <c r="H58" s="218"/>
      <c r="I58" s="218"/>
      <c r="J58" s="132">
        <v>4549</v>
      </c>
      <c r="K58" s="130"/>
      <c r="L58" s="130"/>
      <c r="M58" s="130"/>
      <c r="N58" s="130"/>
      <c r="O58" s="132">
        <v>132.58000000000001</v>
      </c>
      <c r="P58" s="130"/>
      <c r="Q58" s="130"/>
      <c r="R58" s="92"/>
      <c r="S58" s="92"/>
    </row>
    <row r="59" spans="1:19" x14ac:dyDescent="0.2">
      <c r="A59" s="190"/>
      <c r="B59" s="191"/>
      <c r="C59" s="191"/>
      <c r="D59" s="191"/>
      <c r="E59" s="191"/>
      <c r="F59" s="191"/>
      <c r="G59" s="191"/>
      <c r="H59" s="191"/>
      <c r="I59" s="191"/>
      <c r="J59" s="192"/>
      <c r="K59" s="193"/>
      <c r="L59" s="193"/>
      <c r="M59" s="193"/>
      <c r="N59" s="193"/>
      <c r="O59" s="192"/>
      <c r="P59" s="193"/>
      <c r="Q59" s="193"/>
      <c r="R59" s="92"/>
      <c r="S59" s="92"/>
    </row>
    <row r="60" spans="1:19" x14ac:dyDescent="0.2">
      <c r="A60" s="115"/>
      <c r="B60" s="116"/>
      <c r="C60" s="199" t="s">
        <v>2153</v>
      </c>
      <c r="D60" s="118"/>
      <c r="E60" s="119"/>
      <c r="F60" s="140"/>
      <c r="G60" s="140"/>
      <c r="H60" s="140"/>
      <c r="I60" s="140"/>
      <c r="J60" s="140"/>
      <c r="K60" s="140"/>
      <c r="L60" s="140"/>
      <c r="M60" s="140"/>
      <c r="N60" s="140"/>
      <c r="O60" s="140"/>
      <c r="P60" s="140"/>
      <c r="Q60" s="140"/>
      <c r="R60" s="92"/>
      <c r="S60" s="92"/>
    </row>
    <row r="61" spans="1:19" x14ac:dyDescent="0.2">
      <c r="A61" s="115"/>
      <c r="B61" s="116"/>
      <c r="C61" s="117"/>
      <c r="D61" s="118"/>
      <c r="E61" s="119"/>
      <c r="F61" s="140"/>
      <c r="G61" s="140"/>
      <c r="H61" s="140"/>
      <c r="I61" s="140"/>
      <c r="J61" s="140"/>
      <c r="K61" s="140"/>
      <c r="L61" s="140"/>
      <c r="M61" s="140"/>
      <c r="N61" s="140"/>
      <c r="O61" s="140"/>
      <c r="P61" s="140"/>
      <c r="Q61" s="140"/>
      <c r="R61" s="92"/>
      <c r="S61" s="92"/>
    </row>
    <row r="62" spans="1:19" x14ac:dyDescent="0.2">
      <c r="A62" s="115"/>
      <c r="B62" s="116"/>
      <c r="C62" s="47" t="s">
        <v>2156</v>
      </c>
      <c r="D62" s="47"/>
      <c r="E62" s="47"/>
      <c r="F62" s="41"/>
      <c r="G62" s="46" t="s">
        <v>2157</v>
      </c>
      <c r="H62" s="46"/>
      <c r="I62" s="46"/>
      <c r="J62" s="46"/>
      <c r="K62" s="46"/>
      <c r="L62" s="46"/>
      <c r="M62" s="46"/>
      <c r="N62" s="46"/>
      <c r="O62" s="46"/>
      <c r="P62" s="46"/>
      <c r="Q62" s="46"/>
      <c r="S62" s="85"/>
    </row>
    <row r="63" spans="1:19" x14ac:dyDescent="0.2">
      <c r="A63" s="115"/>
      <c r="B63" s="116"/>
      <c r="C63" s="3"/>
      <c r="D63" s="84"/>
      <c r="E63" s="4"/>
      <c r="F63" s="41"/>
      <c r="G63" s="292" t="s">
        <v>2362</v>
      </c>
      <c r="H63" s="292"/>
      <c r="I63" s="159"/>
      <c r="J63" s="47"/>
      <c r="K63" s="47"/>
      <c r="L63" s="47"/>
      <c r="M63" s="47"/>
      <c r="N63" s="47"/>
      <c r="O63" s="166"/>
      <c r="P63" s="166"/>
      <c r="Q63" s="166"/>
      <c r="S63" s="85"/>
    </row>
    <row r="64" spans="1:19" x14ac:dyDescent="0.2">
      <c r="A64" s="115"/>
      <c r="B64" s="116"/>
      <c r="C64" s="3"/>
      <c r="D64" s="84"/>
      <c r="E64" s="4"/>
      <c r="F64" s="41"/>
      <c r="G64" s="293" t="s">
        <v>2159</v>
      </c>
      <c r="H64" s="293"/>
      <c r="I64" s="293"/>
      <c r="J64" s="293"/>
      <c r="K64" s="293"/>
      <c r="L64" s="293"/>
      <c r="M64" s="293"/>
      <c r="N64" s="293"/>
      <c r="O64" s="293"/>
      <c r="P64" s="293"/>
      <c r="Q64" s="293"/>
      <c r="R64" s="293"/>
      <c r="S64" s="293"/>
    </row>
  </sheetData>
  <mergeCells count="50">
    <mergeCell ref="A57:I57"/>
    <mergeCell ref="A58:I58"/>
    <mergeCell ref="G63:H63"/>
    <mergeCell ref="G64:S64"/>
    <mergeCell ref="A51:I51"/>
    <mergeCell ref="A52:I52"/>
    <mergeCell ref="A53:I53"/>
    <mergeCell ref="A54:I54"/>
    <mergeCell ref="A55:I55"/>
    <mergeCell ref="A56:I56"/>
    <mergeCell ref="A50:I50"/>
    <mergeCell ref="A39:Q39"/>
    <mergeCell ref="A40:I40"/>
    <mergeCell ref="A41:I41"/>
    <mergeCell ref="A42:I42"/>
    <mergeCell ref="A43:I43"/>
    <mergeCell ref="A44:I44"/>
    <mergeCell ref="A45:I45"/>
    <mergeCell ref="A46:I46"/>
    <mergeCell ref="A47:I47"/>
    <mergeCell ref="A48:I48"/>
    <mergeCell ref="A49:I49"/>
    <mergeCell ref="A38:I38"/>
    <mergeCell ref="N20:N22"/>
    <mergeCell ref="O20:O22"/>
    <mergeCell ref="P20:P22"/>
    <mergeCell ref="Q20:Q22"/>
    <mergeCell ref="F21:F22"/>
    <mergeCell ref="G21:I21"/>
    <mergeCell ref="J21:J22"/>
    <mergeCell ref="K21:M21"/>
    <mergeCell ref="A24:Q24"/>
    <mergeCell ref="A34:I34"/>
    <mergeCell ref="A35:I35"/>
    <mergeCell ref="A36:I36"/>
    <mergeCell ref="A37:I37"/>
    <mergeCell ref="D17:K17"/>
    <mergeCell ref="A20:A22"/>
    <mergeCell ref="B20:B22"/>
    <mergeCell ref="C20:C22"/>
    <mergeCell ref="D20:D22"/>
    <mergeCell ref="E20:E22"/>
    <mergeCell ref="F20:I20"/>
    <mergeCell ref="J20:M20"/>
    <mergeCell ref="J16:K16"/>
    <mergeCell ref="E1:I1"/>
    <mergeCell ref="D11:K11"/>
    <mergeCell ref="D12:K12"/>
    <mergeCell ref="J14:K14"/>
    <mergeCell ref="J15:K15"/>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68"/>
  <sheetViews>
    <sheetView workbookViewId="0">
      <selection activeCell="D12" sqref="D12:L12"/>
    </sheetView>
  </sheetViews>
  <sheetFormatPr defaultRowHeight="12.75" x14ac:dyDescent="0.2"/>
  <cols>
    <col min="3" max="3" width="47.28515625" customWidth="1"/>
  </cols>
  <sheetData>
    <row r="1" spans="1:18" x14ac:dyDescent="0.2">
      <c r="A1" s="86" t="s">
        <v>306</v>
      </c>
      <c r="B1" s="87"/>
      <c r="C1" s="88"/>
      <c r="D1" s="89"/>
      <c r="E1" s="276" t="s">
        <v>307</v>
      </c>
      <c r="F1" s="276"/>
      <c r="G1" s="276"/>
      <c r="H1" s="276"/>
      <c r="I1" s="276"/>
      <c r="J1" s="200"/>
      <c r="K1" s="90"/>
      <c r="L1" s="90"/>
      <c r="M1" s="86" t="s">
        <v>308</v>
      </c>
      <c r="N1" s="90"/>
      <c r="O1" s="91"/>
      <c r="P1" s="91"/>
      <c r="Q1" s="91"/>
      <c r="R1" s="92"/>
    </row>
    <row r="2" spans="1:18" x14ac:dyDescent="0.2">
      <c r="A2" s="93"/>
      <c r="B2" s="87"/>
      <c r="C2" s="88"/>
      <c r="D2" s="89"/>
      <c r="E2" s="89"/>
      <c r="F2" s="90"/>
      <c r="G2" s="94" t="s">
        <v>2</v>
      </c>
      <c r="H2" s="90"/>
      <c r="I2" s="90"/>
      <c r="J2" s="90"/>
      <c r="K2" s="90"/>
      <c r="L2" s="90"/>
      <c r="M2" s="93" t="s">
        <v>309</v>
      </c>
      <c r="N2" s="90"/>
      <c r="O2" s="91"/>
      <c r="P2" s="91"/>
      <c r="Q2" s="91"/>
      <c r="R2" s="92"/>
    </row>
    <row r="3" spans="1:18" x14ac:dyDescent="0.2">
      <c r="A3" s="93" t="s">
        <v>310</v>
      </c>
      <c r="B3" s="87"/>
      <c r="C3" s="88"/>
      <c r="D3" s="89"/>
      <c r="E3" s="89"/>
      <c r="F3" s="90"/>
      <c r="G3" s="90"/>
      <c r="H3" s="90"/>
      <c r="I3" s="90"/>
      <c r="J3" s="90"/>
      <c r="K3" s="90"/>
      <c r="L3" s="90"/>
      <c r="M3" s="93"/>
      <c r="N3" s="90" t="s">
        <v>311</v>
      </c>
      <c r="O3" s="91"/>
      <c r="P3" s="91"/>
      <c r="Q3" s="91"/>
      <c r="R3" s="92"/>
    </row>
    <row r="4" spans="1:18" x14ac:dyDescent="0.2">
      <c r="A4" s="93" t="s">
        <v>312</v>
      </c>
      <c r="B4" s="87"/>
      <c r="C4" s="88"/>
      <c r="D4" s="89"/>
      <c r="E4" s="89"/>
      <c r="F4" s="90"/>
      <c r="G4" s="90"/>
      <c r="H4" s="90"/>
      <c r="I4" s="90"/>
      <c r="J4" s="90"/>
      <c r="K4" s="90"/>
      <c r="L4" s="90"/>
      <c r="M4" s="95" t="s">
        <v>313</v>
      </c>
      <c r="N4" s="90"/>
      <c r="O4" s="91"/>
      <c r="P4" s="91"/>
      <c r="Q4" s="91"/>
      <c r="R4" s="96"/>
    </row>
    <row r="5" spans="1:18" x14ac:dyDescent="0.2">
      <c r="A5" s="97"/>
      <c r="B5" s="87"/>
      <c r="C5" s="89"/>
      <c r="D5" s="95"/>
      <c r="E5" s="90"/>
      <c r="F5" s="90"/>
      <c r="G5" s="98"/>
      <c r="H5" s="98"/>
      <c r="I5" s="98"/>
      <c r="J5" s="90"/>
      <c r="K5" s="90"/>
      <c r="L5" s="90"/>
      <c r="M5" s="93" t="s">
        <v>314</v>
      </c>
      <c r="N5" s="90"/>
      <c r="O5" s="91"/>
      <c r="P5" s="91"/>
      <c r="Q5" s="91"/>
      <c r="R5" s="92"/>
    </row>
    <row r="6" spans="1:18" x14ac:dyDescent="0.2">
      <c r="A6" s="99"/>
      <c r="B6" s="100"/>
      <c r="C6" s="111"/>
      <c r="D6" s="101"/>
      <c r="E6" s="92"/>
      <c r="F6" s="91"/>
      <c r="G6" s="91"/>
      <c r="H6" s="91"/>
      <c r="I6" s="91"/>
      <c r="J6" s="91"/>
      <c r="K6" s="91"/>
      <c r="L6" s="91"/>
      <c r="M6" s="91"/>
      <c r="N6" s="91"/>
      <c r="O6" s="91"/>
      <c r="P6" s="91"/>
      <c r="Q6" s="91"/>
      <c r="R6" s="92"/>
    </row>
    <row r="7" spans="1:18" x14ac:dyDescent="0.2">
      <c r="A7" s="99"/>
      <c r="B7" s="100"/>
      <c r="C7" s="111"/>
      <c r="D7" s="101"/>
      <c r="E7" s="92"/>
      <c r="F7" s="91"/>
      <c r="G7" s="91"/>
      <c r="H7" s="102" t="s">
        <v>3147</v>
      </c>
      <c r="I7" s="102"/>
      <c r="J7" s="91"/>
      <c r="K7" s="91"/>
      <c r="L7" s="91"/>
      <c r="M7" s="91"/>
      <c r="N7" s="91"/>
      <c r="O7" s="91"/>
      <c r="P7" s="91"/>
      <c r="Q7" s="91"/>
      <c r="R7" s="92"/>
    </row>
    <row r="8" spans="1:18" x14ac:dyDescent="0.2">
      <c r="A8" s="99"/>
      <c r="B8" s="100"/>
      <c r="C8" s="111"/>
      <c r="D8" s="101"/>
      <c r="E8" s="92"/>
      <c r="F8" s="91"/>
      <c r="G8" s="91"/>
      <c r="H8" s="99" t="s">
        <v>37</v>
      </c>
      <c r="I8" s="99"/>
      <c r="J8" s="91"/>
      <c r="K8" s="91"/>
      <c r="L8" s="91"/>
      <c r="M8" s="91"/>
      <c r="N8" s="91"/>
      <c r="O8" s="91"/>
      <c r="P8" s="91"/>
      <c r="Q8" s="91"/>
      <c r="R8" s="92"/>
    </row>
    <row r="9" spans="1:18" x14ac:dyDescent="0.2">
      <c r="A9" s="99"/>
      <c r="B9" s="100"/>
      <c r="C9" s="111"/>
      <c r="D9" s="101"/>
      <c r="E9" s="92"/>
      <c r="F9" s="91"/>
      <c r="G9" s="91"/>
      <c r="H9" s="91"/>
      <c r="I9" s="91"/>
      <c r="J9" s="91"/>
      <c r="K9" s="91"/>
      <c r="L9" s="91"/>
      <c r="M9" s="91"/>
      <c r="N9" s="91"/>
      <c r="O9" s="91"/>
      <c r="P9" s="91"/>
      <c r="Q9" s="91"/>
      <c r="R9" s="92"/>
    </row>
    <row r="10" spans="1:18" x14ac:dyDescent="0.2">
      <c r="A10" s="99"/>
      <c r="B10" s="100"/>
      <c r="C10" s="103" t="s">
        <v>3</v>
      </c>
      <c r="D10" s="177" t="s">
        <v>316</v>
      </c>
      <c r="E10" s="104"/>
      <c r="F10" s="105"/>
      <c r="G10" s="105"/>
      <c r="H10" s="106"/>
      <c r="I10" s="105"/>
      <c r="J10" s="105"/>
      <c r="K10" s="105"/>
      <c r="L10" s="105"/>
      <c r="M10" s="91"/>
      <c r="N10" s="91"/>
      <c r="O10" s="91"/>
      <c r="P10" s="91"/>
      <c r="Q10" s="91"/>
      <c r="R10" s="92"/>
    </row>
    <row r="11" spans="1:18" x14ac:dyDescent="0.2">
      <c r="A11" s="99"/>
      <c r="B11" s="100"/>
      <c r="C11" s="103"/>
      <c r="D11" s="298" t="s">
        <v>317</v>
      </c>
      <c r="E11" s="298"/>
      <c r="F11" s="298"/>
      <c r="G11" s="298"/>
      <c r="H11" s="298"/>
      <c r="I11" s="298"/>
      <c r="J11" s="298"/>
      <c r="K11" s="298"/>
      <c r="L11" s="298"/>
      <c r="M11" s="91"/>
      <c r="N11" s="91"/>
      <c r="O11" s="91"/>
      <c r="P11" s="91"/>
      <c r="Q11" s="91"/>
      <c r="R11" s="92"/>
    </row>
    <row r="12" spans="1:18" x14ac:dyDescent="0.2">
      <c r="A12" s="99"/>
      <c r="B12" s="100"/>
      <c r="C12" s="103"/>
      <c r="D12" s="298" t="s">
        <v>3148</v>
      </c>
      <c r="E12" s="298"/>
      <c r="F12" s="298"/>
      <c r="G12" s="298"/>
      <c r="H12" s="298"/>
      <c r="I12" s="298"/>
      <c r="J12" s="298"/>
      <c r="K12" s="298"/>
      <c r="L12" s="298"/>
      <c r="M12" s="91"/>
      <c r="N12" s="91"/>
      <c r="O12" s="91"/>
      <c r="P12" s="91"/>
      <c r="Q12" s="91"/>
      <c r="R12" s="92"/>
    </row>
    <row r="13" spans="1:18" x14ac:dyDescent="0.2">
      <c r="A13" s="99"/>
      <c r="B13" s="100"/>
      <c r="C13" s="111"/>
      <c r="D13" s="101"/>
      <c r="E13" s="96"/>
      <c r="F13" s="107"/>
      <c r="G13" s="107"/>
      <c r="H13" s="108" t="s">
        <v>31</v>
      </c>
      <c r="I13" s="108"/>
      <c r="J13" s="107"/>
      <c r="K13" s="107"/>
      <c r="L13" s="91"/>
      <c r="M13" s="91"/>
      <c r="N13" s="91"/>
      <c r="O13" s="91"/>
      <c r="P13" s="91"/>
      <c r="Q13" s="91"/>
      <c r="R13" s="92"/>
    </row>
    <row r="14" spans="1:18" x14ac:dyDescent="0.2">
      <c r="A14" s="109"/>
      <c r="B14" s="110"/>
      <c r="C14" s="111"/>
      <c r="D14" s="101"/>
      <c r="E14" s="92"/>
      <c r="F14" s="91"/>
      <c r="G14" s="91"/>
      <c r="H14" s="91"/>
      <c r="I14" s="91"/>
      <c r="J14" s="91"/>
      <c r="K14" s="91"/>
      <c r="L14" s="91"/>
      <c r="M14" s="91"/>
      <c r="N14" s="91"/>
      <c r="O14" s="91"/>
      <c r="P14" s="91"/>
      <c r="Q14" s="91"/>
      <c r="R14" s="92"/>
    </row>
    <row r="15" spans="1:18" ht="14.25" x14ac:dyDescent="0.2">
      <c r="A15" s="99"/>
      <c r="B15" s="100"/>
      <c r="C15" s="111"/>
      <c r="D15" s="112" t="s">
        <v>3149</v>
      </c>
      <c r="E15" s="99"/>
      <c r="F15" s="91"/>
      <c r="G15" s="91"/>
      <c r="H15" s="91"/>
      <c r="I15" s="112"/>
      <c r="J15" s="112"/>
      <c r="K15" s="91"/>
      <c r="L15" s="91"/>
      <c r="M15" s="91"/>
      <c r="N15" s="91"/>
      <c r="O15" s="91"/>
      <c r="P15" s="91"/>
      <c r="Q15" s="91"/>
      <c r="R15" s="113"/>
    </row>
    <row r="16" spans="1:18" x14ac:dyDescent="0.2">
      <c r="A16" s="99"/>
      <c r="B16" s="100"/>
      <c r="C16" s="111"/>
      <c r="D16" s="112" t="s">
        <v>3056</v>
      </c>
      <c r="E16" s="99"/>
      <c r="F16" s="91"/>
      <c r="G16" s="91"/>
      <c r="H16" s="91"/>
      <c r="I16" s="112"/>
      <c r="J16" s="279" t="s">
        <v>3150</v>
      </c>
      <c r="K16" s="220"/>
      <c r="L16" s="114" t="s">
        <v>30</v>
      </c>
      <c r="M16" s="91"/>
      <c r="N16" s="91"/>
      <c r="O16" s="91"/>
      <c r="P16" s="91"/>
      <c r="Q16" s="91"/>
      <c r="R16" s="92"/>
    </row>
    <row r="17" spans="1:18" x14ac:dyDescent="0.2">
      <c r="A17" s="99"/>
      <c r="B17" s="100"/>
      <c r="C17" s="111"/>
      <c r="D17" s="112" t="s">
        <v>84</v>
      </c>
      <c r="E17" s="99"/>
      <c r="F17" s="91"/>
      <c r="G17" s="91"/>
      <c r="H17" s="91"/>
      <c r="I17" s="112"/>
      <c r="J17" s="279" t="s">
        <v>3151</v>
      </c>
      <c r="K17" s="220"/>
      <c r="L17" s="114" t="s">
        <v>30</v>
      </c>
      <c r="M17" s="91"/>
      <c r="N17" s="91"/>
      <c r="O17" s="91"/>
      <c r="P17" s="91"/>
      <c r="Q17" s="91"/>
      <c r="R17" s="92"/>
    </row>
    <row r="18" spans="1:18" x14ac:dyDescent="0.2">
      <c r="A18" s="99"/>
      <c r="B18" s="100"/>
      <c r="C18" s="111"/>
      <c r="D18" s="112" t="s">
        <v>17</v>
      </c>
      <c r="E18" s="99"/>
      <c r="F18" s="91"/>
      <c r="G18" s="91"/>
      <c r="H18" s="91"/>
      <c r="I18" s="112"/>
      <c r="J18" s="279" t="s">
        <v>3152</v>
      </c>
      <c r="K18" s="220"/>
      <c r="L18" s="114" t="s">
        <v>18</v>
      </c>
      <c r="M18" s="91"/>
      <c r="N18" s="91"/>
      <c r="O18" s="91"/>
      <c r="P18" s="91"/>
      <c r="Q18" s="91"/>
      <c r="R18" s="92"/>
    </row>
    <row r="19" spans="1:18" x14ac:dyDescent="0.2">
      <c r="A19" s="99"/>
      <c r="B19" s="100"/>
      <c r="C19" s="111"/>
      <c r="D19" s="272" t="s">
        <v>323</v>
      </c>
      <c r="E19" s="272"/>
      <c r="F19" s="272"/>
      <c r="G19" s="272"/>
      <c r="H19" s="272"/>
      <c r="I19" s="272"/>
      <c r="J19" s="272"/>
      <c r="K19" s="272"/>
      <c r="L19" s="91"/>
      <c r="M19" s="91"/>
      <c r="N19" s="91"/>
      <c r="O19" s="91"/>
      <c r="P19" s="91"/>
      <c r="Q19" s="91"/>
      <c r="R19" s="92"/>
    </row>
    <row r="20" spans="1:18" x14ac:dyDescent="0.2">
      <c r="A20" s="99"/>
      <c r="B20" s="100"/>
      <c r="C20" s="111"/>
      <c r="D20" s="101"/>
      <c r="E20" s="99"/>
      <c r="F20" s="91"/>
      <c r="G20" s="91"/>
      <c r="H20" s="91"/>
      <c r="I20" s="91"/>
      <c r="J20" s="91"/>
      <c r="K20" s="91"/>
      <c r="L20" s="91"/>
      <c r="M20" s="91"/>
      <c r="N20" s="91"/>
      <c r="O20" s="91"/>
      <c r="P20" s="91"/>
      <c r="Q20" s="91"/>
      <c r="R20" s="92"/>
    </row>
    <row r="21" spans="1:18" x14ac:dyDescent="0.2">
      <c r="A21" s="115"/>
      <c r="B21" s="116"/>
      <c r="C21" s="117"/>
      <c r="D21" s="118"/>
      <c r="E21" s="119"/>
      <c r="F21" s="120"/>
      <c r="G21" s="120"/>
      <c r="H21" s="120"/>
      <c r="I21" s="120"/>
      <c r="J21" s="120"/>
      <c r="K21" s="120"/>
      <c r="L21" s="120"/>
      <c r="M21" s="120"/>
      <c r="N21" s="120"/>
      <c r="O21" s="120"/>
      <c r="P21" s="120"/>
      <c r="Q21" s="120"/>
      <c r="R21" s="92"/>
    </row>
    <row r="22" spans="1:18" x14ac:dyDescent="0.2">
      <c r="A22" s="270" t="s">
        <v>4</v>
      </c>
      <c r="B22" s="273" t="s">
        <v>87</v>
      </c>
      <c r="C22" s="270" t="s">
        <v>83</v>
      </c>
      <c r="D22" s="270" t="s">
        <v>82</v>
      </c>
      <c r="E22" s="270" t="s">
        <v>81</v>
      </c>
      <c r="F22" s="270" t="s">
        <v>29</v>
      </c>
      <c r="G22" s="271"/>
      <c r="H22" s="271"/>
      <c r="I22" s="271"/>
      <c r="J22" s="270" t="s">
        <v>28</v>
      </c>
      <c r="K22" s="271"/>
      <c r="L22" s="271"/>
      <c r="M22" s="271"/>
      <c r="N22" s="270" t="s">
        <v>80</v>
      </c>
      <c r="O22" s="270" t="s">
        <v>79</v>
      </c>
      <c r="P22" s="270" t="s">
        <v>88</v>
      </c>
      <c r="Q22" s="270" t="s">
        <v>89</v>
      </c>
      <c r="R22" s="92"/>
    </row>
    <row r="23" spans="1:18" x14ac:dyDescent="0.2">
      <c r="A23" s="271"/>
      <c r="B23" s="274"/>
      <c r="C23" s="275"/>
      <c r="D23" s="270"/>
      <c r="E23" s="271"/>
      <c r="F23" s="270" t="s">
        <v>5</v>
      </c>
      <c r="G23" s="270" t="s">
        <v>78</v>
      </c>
      <c r="H23" s="271"/>
      <c r="I23" s="271"/>
      <c r="J23" s="270" t="s">
        <v>5</v>
      </c>
      <c r="K23" s="270" t="s">
        <v>78</v>
      </c>
      <c r="L23" s="271"/>
      <c r="M23" s="271"/>
      <c r="N23" s="270"/>
      <c r="O23" s="270"/>
      <c r="P23" s="270"/>
      <c r="Q23" s="270"/>
      <c r="R23" s="92"/>
    </row>
    <row r="24" spans="1:18" x14ac:dyDescent="0.2">
      <c r="A24" s="271"/>
      <c r="B24" s="274"/>
      <c r="C24" s="275"/>
      <c r="D24" s="270"/>
      <c r="E24" s="271"/>
      <c r="F24" s="271"/>
      <c r="G24" s="121" t="s">
        <v>77</v>
      </c>
      <c r="H24" s="121" t="s">
        <v>76</v>
      </c>
      <c r="I24" s="121" t="s">
        <v>75</v>
      </c>
      <c r="J24" s="271"/>
      <c r="K24" s="121" t="s">
        <v>77</v>
      </c>
      <c r="L24" s="121" t="s">
        <v>76</v>
      </c>
      <c r="M24" s="121" t="s">
        <v>75</v>
      </c>
      <c r="N24" s="270"/>
      <c r="O24" s="270"/>
      <c r="P24" s="270"/>
      <c r="Q24" s="270"/>
      <c r="R24" s="92"/>
    </row>
    <row r="25" spans="1:18" x14ac:dyDescent="0.2">
      <c r="A25" s="122">
        <v>1</v>
      </c>
      <c r="B25" s="123">
        <v>2</v>
      </c>
      <c r="C25" s="121">
        <v>3</v>
      </c>
      <c r="D25" s="121">
        <v>4</v>
      </c>
      <c r="E25" s="122">
        <v>5</v>
      </c>
      <c r="F25" s="124">
        <v>6</v>
      </c>
      <c r="G25" s="124">
        <v>7</v>
      </c>
      <c r="H25" s="124">
        <v>8</v>
      </c>
      <c r="I25" s="124">
        <v>9</v>
      </c>
      <c r="J25" s="124">
        <v>10</v>
      </c>
      <c r="K25" s="124">
        <v>11</v>
      </c>
      <c r="L25" s="124">
        <v>12</v>
      </c>
      <c r="M25" s="124">
        <v>13</v>
      </c>
      <c r="N25" s="124">
        <v>14</v>
      </c>
      <c r="O25" s="124">
        <v>15</v>
      </c>
      <c r="P25" s="124">
        <v>16</v>
      </c>
      <c r="Q25" s="124">
        <v>17</v>
      </c>
      <c r="R25" s="92"/>
    </row>
    <row r="26" spans="1:18" x14ac:dyDescent="0.2">
      <c r="A26" s="266" t="s">
        <v>3099</v>
      </c>
      <c r="B26" s="218"/>
      <c r="C26" s="218"/>
      <c r="D26" s="218"/>
      <c r="E26" s="218"/>
      <c r="F26" s="218"/>
      <c r="G26" s="218"/>
      <c r="H26" s="218"/>
      <c r="I26" s="218"/>
      <c r="J26" s="218"/>
      <c r="K26" s="218"/>
      <c r="L26" s="218"/>
      <c r="M26" s="218"/>
      <c r="N26" s="218"/>
      <c r="O26" s="218"/>
      <c r="P26" s="218"/>
      <c r="Q26" s="218"/>
      <c r="R26" s="92"/>
    </row>
    <row r="27" spans="1:18" ht="24" x14ac:dyDescent="0.2">
      <c r="A27" s="122">
        <v>1</v>
      </c>
      <c r="B27" s="125" t="s">
        <v>3100</v>
      </c>
      <c r="C27" s="139" t="s">
        <v>3101</v>
      </c>
      <c r="D27" s="127" t="s">
        <v>3102</v>
      </c>
      <c r="E27" s="131">
        <v>1</v>
      </c>
      <c r="F27" s="129">
        <v>64.59</v>
      </c>
      <c r="G27" s="129">
        <v>64.59</v>
      </c>
      <c r="H27" s="130"/>
      <c r="I27" s="130"/>
      <c r="J27" s="130">
        <v>65</v>
      </c>
      <c r="K27" s="130">
        <v>65</v>
      </c>
      <c r="L27" s="130"/>
      <c r="M27" s="130"/>
      <c r="N27" s="130">
        <v>4</v>
      </c>
      <c r="O27" s="130">
        <v>4</v>
      </c>
      <c r="P27" s="130"/>
      <c r="Q27" s="130"/>
      <c r="R27" s="92"/>
    </row>
    <row r="28" spans="1:18" ht="36" x14ac:dyDescent="0.2">
      <c r="A28" s="122">
        <v>2</v>
      </c>
      <c r="B28" s="125" t="s">
        <v>3103</v>
      </c>
      <c r="C28" s="139" t="s">
        <v>3104</v>
      </c>
      <c r="D28" s="127" t="s">
        <v>3105</v>
      </c>
      <c r="E28" s="131">
        <v>1</v>
      </c>
      <c r="F28" s="129">
        <v>18.04</v>
      </c>
      <c r="G28" s="129">
        <v>18.04</v>
      </c>
      <c r="H28" s="130"/>
      <c r="I28" s="130"/>
      <c r="J28" s="130">
        <v>18</v>
      </c>
      <c r="K28" s="130">
        <v>18</v>
      </c>
      <c r="L28" s="130"/>
      <c r="M28" s="130"/>
      <c r="N28" s="130">
        <v>1</v>
      </c>
      <c r="O28" s="130">
        <v>1</v>
      </c>
      <c r="P28" s="130"/>
      <c r="Q28" s="130"/>
      <c r="R28" s="92"/>
    </row>
    <row r="29" spans="1:18" ht="36" x14ac:dyDescent="0.2">
      <c r="A29" s="122">
        <v>3</v>
      </c>
      <c r="B29" s="125" t="s">
        <v>2445</v>
      </c>
      <c r="C29" s="139" t="s">
        <v>2446</v>
      </c>
      <c r="D29" s="127" t="s">
        <v>2447</v>
      </c>
      <c r="E29" s="131">
        <v>3</v>
      </c>
      <c r="F29" s="129">
        <v>27.06</v>
      </c>
      <c r="G29" s="129">
        <v>27.06</v>
      </c>
      <c r="H29" s="130"/>
      <c r="I29" s="130"/>
      <c r="J29" s="130">
        <v>81</v>
      </c>
      <c r="K29" s="130">
        <v>81</v>
      </c>
      <c r="L29" s="130"/>
      <c r="M29" s="130"/>
      <c r="N29" s="130">
        <v>1.5</v>
      </c>
      <c r="O29" s="130">
        <v>4.5</v>
      </c>
      <c r="P29" s="130"/>
      <c r="Q29" s="130"/>
      <c r="R29" s="92"/>
    </row>
    <row r="30" spans="1:18" ht="36" x14ac:dyDescent="0.2">
      <c r="A30" s="122">
        <v>4</v>
      </c>
      <c r="B30" s="125" t="s">
        <v>3153</v>
      </c>
      <c r="C30" s="139" t="s">
        <v>3154</v>
      </c>
      <c r="D30" s="127" t="s">
        <v>2447</v>
      </c>
      <c r="E30" s="131">
        <v>1</v>
      </c>
      <c r="F30" s="129">
        <v>36.08</v>
      </c>
      <c r="G30" s="129">
        <v>36.08</v>
      </c>
      <c r="H30" s="130"/>
      <c r="I30" s="130"/>
      <c r="J30" s="130">
        <v>36</v>
      </c>
      <c r="K30" s="130">
        <v>36</v>
      </c>
      <c r="L30" s="130"/>
      <c r="M30" s="130"/>
      <c r="N30" s="130">
        <v>2</v>
      </c>
      <c r="O30" s="130">
        <v>2</v>
      </c>
      <c r="P30" s="130"/>
      <c r="Q30" s="130"/>
      <c r="R30" s="92"/>
    </row>
    <row r="31" spans="1:18" ht="60" x14ac:dyDescent="0.2">
      <c r="A31" s="122">
        <v>5</v>
      </c>
      <c r="B31" s="125" t="s">
        <v>3121</v>
      </c>
      <c r="C31" s="139" t="s">
        <v>3122</v>
      </c>
      <c r="D31" s="127" t="s">
        <v>3123</v>
      </c>
      <c r="E31" s="128" t="s">
        <v>2210</v>
      </c>
      <c r="F31" s="129">
        <v>7.22</v>
      </c>
      <c r="G31" s="129">
        <v>7.22</v>
      </c>
      <c r="H31" s="130"/>
      <c r="I31" s="130"/>
      <c r="J31" s="130">
        <v>36</v>
      </c>
      <c r="K31" s="130">
        <v>36</v>
      </c>
      <c r="L31" s="130"/>
      <c r="M31" s="130"/>
      <c r="N31" s="130">
        <v>0.4</v>
      </c>
      <c r="O31" s="130">
        <v>2</v>
      </c>
      <c r="P31" s="130"/>
      <c r="Q31" s="130"/>
      <c r="R31" s="92"/>
    </row>
    <row r="32" spans="1:18" x14ac:dyDescent="0.2">
      <c r="A32" s="264" t="s">
        <v>41</v>
      </c>
      <c r="B32" s="218"/>
      <c r="C32" s="218"/>
      <c r="D32" s="218"/>
      <c r="E32" s="218"/>
      <c r="F32" s="218"/>
      <c r="G32" s="218"/>
      <c r="H32" s="218"/>
      <c r="I32" s="218"/>
      <c r="J32" s="129">
        <v>236</v>
      </c>
      <c r="K32" s="129">
        <v>236</v>
      </c>
      <c r="L32" s="130"/>
      <c r="M32" s="130"/>
      <c r="N32" s="130"/>
      <c r="O32" s="129">
        <v>13.5</v>
      </c>
      <c r="P32" s="130"/>
      <c r="Q32" s="130"/>
      <c r="R32" s="92"/>
    </row>
    <row r="33" spans="1:18" x14ac:dyDescent="0.2">
      <c r="A33" s="264" t="s">
        <v>113</v>
      </c>
      <c r="B33" s="218"/>
      <c r="C33" s="218"/>
      <c r="D33" s="218"/>
      <c r="E33" s="218"/>
      <c r="F33" s="218"/>
      <c r="G33" s="218"/>
      <c r="H33" s="218"/>
      <c r="I33" s="218"/>
      <c r="J33" s="129">
        <v>197</v>
      </c>
      <c r="K33" s="129">
        <v>197</v>
      </c>
      <c r="L33" s="130"/>
      <c r="M33" s="130"/>
      <c r="N33" s="130"/>
      <c r="O33" s="129">
        <v>10.8</v>
      </c>
      <c r="P33" s="130"/>
      <c r="Q33" s="130"/>
      <c r="R33" s="92"/>
    </row>
    <row r="34" spans="1:18" x14ac:dyDescent="0.2">
      <c r="A34" s="264" t="s">
        <v>7</v>
      </c>
      <c r="B34" s="218"/>
      <c r="C34" s="218"/>
      <c r="D34" s="218"/>
      <c r="E34" s="218"/>
      <c r="F34" s="218"/>
      <c r="G34" s="218"/>
      <c r="H34" s="218"/>
      <c r="I34" s="218"/>
      <c r="J34" s="129">
        <v>128</v>
      </c>
      <c r="K34" s="130"/>
      <c r="L34" s="130"/>
      <c r="M34" s="130"/>
      <c r="N34" s="130"/>
      <c r="O34" s="130"/>
      <c r="P34" s="130"/>
      <c r="Q34" s="130"/>
      <c r="R34" s="92"/>
    </row>
    <row r="35" spans="1:18" x14ac:dyDescent="0.2">
      <c r="A35" s="264" t="s">
        <v>8</v>
      </c>
      <c r="B35" s="218"/>
      <c r="C35" s="218"/>
      <c r="D35" s="218"/>
      <c r="E35" s="218"/>
      <c r="F35" s="218"/>
      <c r="G35" s="218"/>
      <c r="H35" s="218"/>
      <c r="I35" s="218"/>
      <c r="J35" s="129">
        <v>79</v>
      </c>
      <c r="K35" s="130"/>
      <c r="L35" s="130"/>
      <c r="M35" s="130"/>
      <c r="N35" s="130"/>
      <c r="O35" s="130"/>
      <c r="P35" s="130"/>
      <c r="Q35" s="130"/>
      <c r="R35" s="92"/>
    </row>
    <row r="36" spans="1:18" x14ac:dyDescent="0.2">
      <c r="A36" s="265" t="s">
        <v>3125</v>
      </c>
      <c r="B36" s="218"/>
      <c r="C36" s="218"/>
      <c r="D36" s="218"/>
      <c r="E36" s="218"/>
      <c r="F36" s="218"/>
      <c r="G36" s="218"/>
      <c r="H36" s="218"/>
      <c r="I36" s="218"/>
      <c r="J36" s="132">
        <v>404</v>
      </c>
      <c r="K36" s="130"/>
      <c r="L36" s="130"/>
      <c r="M36" s="130"/>
      <c r="N36" s="130"/>
      <c r="O36" s="132">
        <v>10.8</v>
      </c>
      <c r="P36" s="130"/>
      <c r="Q36" s="130"/>
      <c r="R36" s="92"/>
    </row>
    <row r="37" spans="1:18" x14ac:dyDescent="0.2">
      <c r="A37" s="269" t="s">
        <v>40</v>
      </c>
      <c r="B37" s="219"/>
      <c r="C37" s="219"/>
      <c r="D37" s="219"/>
      <c r="E37" s="219"/>
      <c r="F37" s="219"/>
      <c r="G37" s="219"/>
      <c r="H37" s="219"/>
      <c r="I37" s="219"/>
      <c r="J37" s="219"/>
      <c r="K37" s="219"/>
      <c r="L37" s="219"/>
      <c r="M37" s="219"/>
      <c r="N37" s="219"/>
      <c r="O37" s="219"/>
      <c r="P37" s="219"/>
      <c r="Q37" s="219"/>
      <c r="R37" s="92"/>
    </row>
    <row r="38" spans="1:18" x14ac:dyDescent="0.2">
      <c r="A38" s="264" t="s">
        <v>6</v>
      </c>
      <c r="B38" s="218"/>
      <c r="C38" s="218"/>
      <c r="D38" s="218"/>
      <c r="E38" s="218"/>
      <c r="F38" s="218"/>
      <c r="G38" s="218"/>
      <c r="H38" s="218"/>
      <c r="I38" s="218"/>
      <c r="J38" s="129">
        <v>236</v>
      </c>
      <c r="K38" s="129">
        <v>236</v>
      </c>
      <c r="L38" s="130"/>
      <c r="M38" s="130"/>
      <c r="N38" s="130"/>
      <c r="O38" s="129">
        <v>13.5</v>
      </c>
      <c r="P38" s="130"/>
      <c r="Q38" s="130"/>
      <c r="R38" s="92"/>
    </row>
    <row r="39" spans="1:18" x14ac:dyDescent="0.2">
      <c r="A39" s="264" t="s">
        <v>111</v>
      </c>
      <c r="B39" s="218"/>
      <c r="C39" s="218"/>
      <c r="D39" s="218"/>
      <c r="E39" s="218"/>
      <c r="F39" s="218"/>
      <c r="G39" s="218"/>
      <c r="H39" s="218"/>
      <c r="I39" s="218"/>
      <c r="J39" s="129">
        <v>197</v>
      </c>
      <c r="K39" s="129">
        <v>197</v>
      </c>
      <c r="L39" s="130"/>
      <c r="M39" s="130"/>
      <c r="N39" s="130"/>
      <c r="O39" s="129">
        <v>10.8</v>
      </c>
      <c r="P39" s="130"/>
      <c r="Q39" s="130"/>
      <c r="R39" s="92"/>
    </row>
    <row r="40" spans="1:18" x14ac:dyDescent="0.2">
      <c r="A40" s="264" t="s">
        <v>27</v>
      </c>
      <c r="B40" s="218"/>
      <c r="C40" s="218"/>
      <c r="D40" s="218"/>
      <c r="E40" s="218"/>
      <c r="F40" s="218"/>
      <c r="G40" s="218"/>
      <c r="H40" s="218"/>
      <c r="I40" s="218"/>
      <c r="J40" s="130"/>
      <c r="K40" s="130"/>
      <c r="L40" s="130"/>
      <c r="M40" s="130"/>
      <c r="N40" s="130"/>
      <c r="O40" s="130"/>
      <c r="P40" s="130"/>
      <c r="Q40" s="130"/>
      <c r="R40" s="92"/>
    </row>
    <row r="41" spans="1:18" x14ac:dyDescent="0.2">
      <c r="A41" s="264" t="s">
        <v>3155</v>
      </c>
      <c r="B41" s="218"/>
      <c r="C41" s="218"/>
      <c r="D41" s="218"/>
      <c r="E41" s="218"/>
      <c r="F41" s="218"/>
      <c r="G41" s="218"/>
      <c r="H41" s="218"/>
      <c r="I41" s="218"/>
      <c r="J41" s="129">
        <v>10</v>
      </c>
      <c r="K41" s="129">
        <v>10</v>
      </c>
      <c r="L41" s="130"/>
      <c r="M41" s="130"/>
      <c r="N41" s="130"/>
      <c r="O41" s="130"/>
      <c r="P41" s="130"/>
      <c r="Q41" s="130"/>
      <c r="R41" s="92"/>
    </row>
    <row r="42" spans="1:18" x14ac:dyDescent="0.2">
      <c r="A42" s="264" t="s">
        <v>3156</v>
      </c>
      <c r="B42" s="218"/>
      <c r="C42" s="218"/>
      <c r="D42" s="218"/>
      <c r="E42" s="218"/>
      <c r="F42" s="218"/>
      <c r="G42" s="218"/>
      <c r="H42" s="218"/>
      <c r="I42" s="218"/>
      <c r="J42" s="129">
        <v>-49</v>
      </c>
      <c r="K42" s="129">
        <v>-49</v>
      </c>
      <c r="L42" s="130"/>
      <c r="M42" s="130"/>
      <c r="N42" s="130"/>
      <c r="O42" s="129">
        <v>-2.7</v>
      </c>
      <c r="P42" s="130"/>
      <c r="Q42" s="130"/>
      <c r="R42" s="92"/>
    </row>
    <row r="43" spans="1:18" x14ac:dyDescent="0.2">
      <c r="A43" s="264" t="s">
        <v>7</v>
      </c>
      <c r="B43" s="218"/>
      <c r="C43" s="218"/>
      <c r="D43" s="218"/>
      <c r="E43" s="218"/>
      <c r="F43" s="218"/>
      <c r="G43" s="218"/>
      <c r="H43" s="218"/>
      <c r="I43" s="218"/>
      <c r="J43" s="129">
        <v>128</v>
      </c>
      <c r="K43" s="130"/>
      <c r="L43" s="130"/>
      <c r="M43" s="130"/>
      <c r="N43" s="130"/>
      <c r="O43" s="130"/>
      <c r="P43" s="130"/>
      <c r="Q43" s="130"/>
      <c r="R43" s="92"/>
    </row>
    <row r="44" spans="1:18" x14ac:dyDescent="0.2">
      <c r="A44" s="264" t="s">
        <v>27</v>
      </c>
      <c r="B44" s="218"/>
      <c r="C44" s="218"/>
      <c r="D44" s="218"/>
      <c r="E44" s="218"/>
      <c r="F44" s="218"/>
      <c r="G44" s="218"/>
      <c r="H44" s="218"/>
      <c r="I44" s="218"/>
      <c r="J44" s="130"/>
      <c r="K44" s="130"/>
      <c r="L44" s="130"/>
      <c r="M44" s="130"/>
      <c r="N44" s="130"/>
      <c r="O44" s="130"/>
      <c r="P44" s="130"/>
      <c r="Q44" s="130"/>
      <c r="R44" s="92"/>
    </row>
    <row r="45" spans="1:18" x14ac:dyDescent="0.2">
      <c r="A45" s="264" t="s">
        <v>3157</v>
      </c>
      <c r="B45" s="218"/>
      <c r="C45" s="218"/>
      <c r="D45" s="218"/>
      <c r="E45" s="218"/>
      <c r="F45" s="218"/>
      <c r="G45" s="218"/>
      <c r="H45" s="218"/>
      <c r="I45" s="218"/>
      <c r="J45" s="129">
        <v>128</v>
      </c>
      <c r="K45" s="130"/>
      <c r="L45" s="130"/>
      <c r="M45" s="130"/>
      <c r="N45" s="130"/>
      <c r="O45" s="130"/>
      <c r="P45" s="130"/>
      <c r="Q45" s="130"/>
      <c r="R45" s="92"/>
    </row>
    <row r="46" spans="1:18" x14ac:dyDescent="0.2">
      <c r="A46" s="264" t="s">
        <v>8</v>
      </c>
      <c r="B46" s="218"/>
      <c r="C46" s="218"/>
      <c r="D46" s="218"/>
      <c r="E46" s="218"/>
      <c r="F46" s="218"/>
      <c r="G46" s="218"/>
      <c r="H46" s="218"/>
      <c r="I46" s="218"/>
      <c r="J46" s="129">
        <v>79</v>
      </c>
      <c r="K46" s="130"/>
      <c r="L46" s="130"/>
      <c r="M46" s="130"/>
      <c r="N46" s="130"/>
      <c r="O46" s="130"/>
      <c r="P46" s="130"/>
      <c r="Q46" s="130"/>
      <c r="R46" s="92"/>
    </row>
    <row r="47" spans="1:18" x14ac:dyDescent="0.2">
      <c r="A47" s="264" t="s">
        <v>27</v>
      </c>
      <c r="B47" s="218"/>
      <c r="C47" s="218"/>
      <c r="D47" s="218"/>
      <c r="E47" s="218"/>
      <c r="F47" s="218"/>
      <c r="G47" s="218"/>
      <c r="H47" s="218"/>
      <c r="I47" s="218"/>
      <c r="J47" s="130"/>
      <c r="K47" s="130"/>
      <c r="L47" s="130"/>
      <c r="M47" s="130"/>
      <c r="N47" s="130"/>
      <c r="O47" s="130"/>
      <c r="P47" s="130"/>
      <c r="Q47" s="130"/>
      <c r="R47" s="92"/>
    </row>
    <row r="48" spans="1:18" x14ac:dyDescent="0.2">
      <c r="A48" s="264" t="s">
        <v>3158</v>
      </c>
      <c r="B48" s="218"/>
      <c r="C48" s="218"/>
      <c r="D48" s="218"/>
      <c r="E48" s="218"/>
      <c r="F48" s="218"/>
      <c r="G48" s="218"/>
      <c r="H48" s="218"/>
      <c r="I48" s="218"/>
      <c r="J48" s="129">
        <v>79</v>
      </c>
      <c r="K48" s="130"/>
      <c r="L48" s="130"/>
      <c r="M48" s="130"/>
      <c r="N48" s="130"/>
      <c r="O48" s="130"/>
      <c r="P48" s="130"/>
      <c r="Q48" s="130"/>
      <c r="R48" s="92"/>
    </row>
    <row r="49" spans="1:18" x14ac:dyDescent="0.2">
      <c r="A49" s="265" t="s">
        <v>961</v>
      </c>
      <c r="B49" s="218"/>
      <c r="C49" s="218"/>
      <c r="D49" s="218"/>
      <c r="E49" s="218"/>
      <c r="F49" s="218"/>
      <c r="G49" s="218"/>
      <c r="H49" s="218"/>
      <c r="I49" s="218"/>
      <c r="J49" s="132">
        <v>404</v>
      </c>
      <c r="K49" s="130"/>
      <c r="L49" s="130"/>
      <c r="M49" s="130"/>
      <c r="N49" s="130"/>
      <c r="O49" s="132">
        <v>10.8</v>
      </c>
      <c r="P49" s="130"/>
      <c r="Q49" s="130"/>
      <c r="R49" s="92"/>
    </row>
    <row r="50" spans="1:18" x14ac:dyDescent="0.2">
      <c r="A50" s="264" t="s">
        <v>3130</v>
      </c>
      <c r="B50" s="218"/>
      <c r="C50" s="218"/>
      <c r="D50" s="218"/>
      <c r="E50" s="218"/>
      <c r="F50" s="218"/>
      <c r="G50" s="218"/>
      <c r="H50" s="218"/>
      <c r="I50" s="218"/>
      <c r="J50" s="129">
        <v>404</v>
      </c>
      <c r="K50" s="130"/>
      <c r="L50" s="130"/>
      <c r="M50" s="130"/>
      <c r="N50" s="130"/>
      <c r="O50" s="129">
        <v>10.8</v>
      </c>
      <c r="P50" s="130"/>
      <c r="Q50" s="130"/>
      <c r="R50" s="92"/>
    </row>
    <row r="51" spans="1:18" x14ac:dyDescent="0.2">
      <c r="A51" s="264" t="s">
        <v>9</v>
      </c>
      <c r="B51" s="218"/>
      <c r="C51" s="218"/>
      <c r="D51" s="218"/>
      <c r="E51" s="218"/>
      <c r="F51" s="218"/>
      <c r="G51" s="218"/>
      <c r="H51" s="218"/>
      <c r="I51" s="218"/>
      <c r="J51" s="129">
        <v>404</v>
      </c>
      <c r="K51" s="130"/>
      <c r="L51" s="130"/>
      <c r="M51" s="130"/>
      <c r="N51" s="130"/>
      <c r="O51" s="129">
        <v>10.8</v>
      </c>
      <c r="P51" s="130"/>
      <c r="Q51" s="130"/>
      <c r="R51" s="92"/>
    </row>
    <row r="52" spans="1:18" x14ac:dyDescent="0.2">
      <c r="A52" s="264" t="s">
        <v>10</v>
      </c>
      <c r="B52" s="218"/>
      <c r="C52" s="218"/>
      <c r="D52" s="218"/>
      <c r="E52" s="218"/>
      <c r="F52" s="218"/>
      <c r="G52" s="218"/>
      <c r="H52" s="218"/>
      <c r="I52" s="218"/>
      <c r="J52" s="130"/>
      <c r="K52" s="130"/>
      <c r="L52" s="130"/>
      <c r="M52" s="130"/>
      <c r="N52" s="130"/>
      <c r="O52" s="130"/>
      <c r="P52" s="130"/>
      <c r="Q52" s="130"/>
      <c r="R52" s="92"/>
    </row>
    <row r="53" spans="1:18" x14ac:dyDescent="0.2">
      <c r="A53" s="264" t="s">
        <v>13</v>
      </c>
      <c r="B53" s="218"/>
      <c r="C53" s="218"/>
      <c r="D53" s="218"/>
      <c r="E53" s="218"/>
      <c r="F53" s="218"/>
      <c r="G53" s="218"/>
      <c r="H53" s="218"/>
      <c r="I53" s="218"/>
      <c r="J53" s="129">
        <v>197</v>
      </c>
      <c r="K53" s="130"/>
      <c r="L53" s="130"/>
      <c r="M53" s="130"/>
      <c r="N53" s="130"/>
      <c r="O53" s="130"/>
      <c r="P53" s="130"/>
      <c r="Q53" s="130"/>
      <c r="R53" s="92"/>
    </row>
    <row r="54" spans="1:18" x14ac:dyDescent="0.2">
      <c r="A54" s="264" t="s">
        <v>14</v>
      </c>
      <c r="B54" s="218"/>
      <c r="C54" s="218"/>
      <c r="D54" s="218"/>
      <c r="E54" s="218"/>
      <c r="F54" s="218"/>
      <c r="G54" s="218"/>
      <c r="H54" s="218"/>
      <c r="I54" s="218"/>
      <c r="J54" s="129">
        <v>128</v>
      </c>
      <c r="K54" s="130"/>
      <c r="L54" s="130"/>
      <c r="M54" s="130"/>
      <c r="N54" s="130"/>
      <c r="O54" s="130"/>
      <c r="P54" s="130"/>
      <c r="Q54" s="130"/>
      <c r="R54" s="92"/>
    </row>
    <row r="55" spans="1:18" x14ac:dyDescent="0.2">
      <c r="A55" s="264" t="s">
        <v>15</v>
      </c>
      <c r="B55" s="218"/>
      <c r="C55" s="218"/>
      <c r="D55" s="218"/>
      <c r="E55" s="218"/>
      <c r="F55" s="218"/>
      <c r="G55" s="218"/>
      <c r="H55" s="218"/>
      <c r="I55" s="218"/>
      <c r="J55" s="129">
        <v>79</v>
      </c>
      <c r="K55" s="130"/>
      <c r="L55" s="130"/>
      <c r="M55" s="130"/>
      <c r="N55" s="130"/>
      <c r="O55" s="130"/>
      <c r="P55" s="130"/>
      <c r="Q55" s="130"/>
      <c r="R55" s="92"/>
    </row>
    <row r="56" spans="1:18" x14ac:dyDescent="0.2">
      <c r="A56" s="265" t="s">
        <v>16</v>
      </c>
      <c r="B56" s="218"/>
      <c r="C56" s="218"/>
      <c r="D56" s="218"/>
      <c r="E56" s="218"/>
      <c r="F56" s="218"/>
      <c r="G56" s="218"/>
      <c r="H56" s="218"/>
      <c r="I56" s="218"/>
      <c r="J56" s="132">
        <v>404</v>
      </c>
      <c r="K56" s="130"/>
      <c r="L56" s="130"/>
      <c r="M56" s="130"/>
      <c r="N56" s="130"/>
      <c r="O56" s="132">
        <v>10.8</v>
      </c>
      <c r="P56" s="130"/>
      <c r="Q56" s="130"/>
      <c r="R56" s="92"/>
    </row>
    <row r="57" spans="1:18" x14ac:dyDescent="0.2">
      <c r="A57" s="115"/>
      <c r="B57" s="116"/>
      <c r="C57" s="117"/>
      <c r="D57" s="118"/>
      <c r="E57" s="119"/>
      <c r="F57" s="140"/>
      <c r="G57" s="140"/>
      <c r="H57" s="140"/>
      <c r="I57" s="140"/>
      <c r="J57" s="140"/>
      <c r="K57" s="140"/>
      <c r="L57" s="140"/>
      <c r="M57" s="140"/>
      <c r="N57" s="140"/>
      <c r="O57" s="140"/>
      <c r="P57" s="140"/>
      <c r="Q57" s="140"/>
      <c r="R57" s="92"/>
    </row>
    <row r="58" spans="1:18" x14ac:dyDescent="0.2">
      <c r="A58" s="115"/>
      <c r="B58" s="116"/>
      <c r="C58" s="117"/>
      <c r="D58" s="118"/>
      <c r="E58" s="119"/>
      <c r="F58" s="140"/>
      <c r="G58" s="140"/>
      <c r="H58" s="140"/>
      <c r="I58" s="140"/>
      <c r="J58" s="140"/>
      <c r="K58" s="140"/>
      <c r="L58" s="140"/>
      <c r="M58" s="140"/>
      <c r="N58" s="140"/>
      <c r="O58" s="140"/>
      <c r="P58" s="140"/>
      <c r="Q58" s="140"/>
      <c r="R58" s="92"/>
    </row>
    <row r="59" spans="1:18" x14ac:dyDescent="0.2">
      <c r="A59" s="115"/>
      <c r="B59" s="116"/>
      <c r="C59" s="117"/>
      <c r="D59" s="118"/>
      <c r="E59" s="119"/>
      <c r="F59" s="140"/>
      <c r="G59" s="140"/>
      <c r="H59" s="140"/>
      <c r="I59" s="140"/>
      <c r="J59" s="140"/>
      <c r="K59" s="140"/>
      <c r="L59" s="140"/>
      <c r="M59" s="140"/>
      <c r="N59" s="140"/>
      <c r="O59" s="140"/>
      <c r="P59" s="140"/>
      <c r="Q59" s="140"/>
      <c r="R59" s="92"/>
    </row>
    <row r="60" spans="1:18" x14ac:dyDescent="0.2">
      <c r="A60" s="115"/>
      <c r="B60" s="199" t="s">
        <v>2153</v>
      </c>
      <c r="F60" s="41"/>
      <c r="G60" s="41"/>
      <c r="H60" s="41"/>
      <c r="I60" s="41"/>
      <c r="J60" s="41"/>
      <c r="K60" s="41"/>
      <c r="L60" s="41"/>
      <c r="M60" s="140"/>
      <c r="N60" s="140"/>
      <c r="O60" s="140"/>
      <c r="P60" s="140"/>
      <c r="Q60" s="140"/>
    </row>
    <row r="61" spans="1:18" x14ac:dyDescent="0.2">
      <c r="A61" s="115"/>
      <c r="F61" s="140"/>
      <c r="G61" s="140"/>
      <c r="H61" s="140"/>
      <c r="I61" s="140"/>
      <c r="J61" s="140"/>
      <c r="K61" s="140"/>
      <c r="L61" s="140"/>
      <c r="M61" s="140"/>
      <c r="N61" s="140"/>
      <c r="O61" s="140"/>
      <c r="P61" s="140"/>
      <c r="Q61" s="140"/>
    </row>
    <row r="62" spans="1:18" x14ac:dyDescent="0.2">
      <c r="A62" s="115"/>
      <c r="B62" s="47" t="s">
        <v>2156</v>
      </c>
      <c r="C62" s="47"/>
      <c r="D62" s="47"/>
      <c r="E62" s="41"/>
      <c r="F62" s="46" t="s">
        <v>2157</v>
      </c>
      <c r="G62" s="46"/>
      <c r="H62" s="46"/>
      <c r="I62" s="46"/>
      <c r="J62" s="46"/>
      <c r="K62" s="46"/>
      <c r="L62" s="46"/>
      <c r="M62" s="46"/>
      <c r="N62" s="46"/>
      <c r="O62" s="46"/>
      <c r="P62" s="46"/>
      <c r="R62" s="85"/>
    </row>
    <row r="63" spans="1:18" x14ac:dyDescent="0.2">
      <c r="A63" s="115"/>
      <c r="B63" s="3"/>
      <c r="C63" s="84"/>
      <c r="D63" s="4"/>
      <c r="E63" s="41"/>
      <c r="F63" s="292" t="s">
        <v>2158</v>
      </c>
      <c r="G63" s="292"/>
      <c r="H63" s="159"/>
      <c r="I63" s="47"/>
      <c r="J63" s="47"/>
      <c r="K63" s="47"/>
      <c r="L63" s="47"/>
      <c r="M63" s="47"/>
      <c r="N63" s="166"/>
      <c r="O63" s="166"/>
      <c r="P63" s="166"/>
      <c r="R63" s="85"/>
    </row>
    <row r="64" spans="1:18" x14ac:dyDescent="0.2">
      <c r="A64" s="115"/>
      <c r="B64" s="3"/>
      <c r="C64" s="84"/>
      <c r="D64" s="4"/>
      <c r="E64" s="41"/>
      <c r="F64" s="293" t="s">
        <v>2159</v>
      </c>
      <c r="G64" s="293"/>
      <c r="H64" s="293"/>
      <c r="I64" s="293"/>
      <c r="J64" s="293"/>
      <c r="K64" s="293"/>
      <c r="L64" s="293"/>
      <c r="M64" s="293"/>
      <c r="N64" s="293"/>
      <c r="O64" s="293"/>
      <c r="P64" s="293"/>
      <c r="Q64" s="293"/>
      <c r="R64" s="293"/>
    </row>
    <row r="65" spans="1:18" x14ac:dyDescent="0.2">
      <c r="A65" s="115"/>
      <c r="B65" s="116"/>
      <c r="C65" s="117"/>
      <c r="D65" s="118"/>
      <c r="E65" s="119"/>
      <c r="F65" s="140"/>
      <c r="G65" s="140"/>
      <c r="H65" s="140"/>
      <c r="I65" s="140"/>
      <c r="J65" s="140"/>
      <c r="K65" s="140"/>
      <c r="L65" s="140"/>
      <c r="M65" s="140"/>
      <c r="N65" s="140"/>
      <c r="O65" s="140"/>
      <c r="P65" s="140"/>
      <c r="Q65" s="140"/>
      <c r="R65" s="92"/>
    </row>
    <row r="66" spans="1:18" x14ac:dyDescent="0.2">
      <c r="A66" s="115"/>
      <c r="B66" s="116"/>
      <c r="C66" s="117"/>
      <c r="D66" s="118"/>
      <c r="E66" s="119"/>
      <c r="F66" s="140"/>
      <c r="G66" s="140"/>
      <c r="H66" s="140"/>
      <c r="I66" s="140"/>
      <c r="J66" s="140"/>
      <c r="K66" s="140"/>
      <c r="L66" s="140"/>
      <c r="M66" s="140"/>
      <c r="N66" s="140"/>
      <c r="O66" s="140"/>
      <c r="P66" s="140"/>
      <c r="Q66" s="140"/>
      <c r="R66" s="92"/>
    </row>
    <row r="67" spans="1:18" x14ac:dyDescent="0.2">
      <c r="A67" s="115"/>
      <c r="B67" s="116"/>
      <c r="C67" s="117"/>
      <c r="D67" s="118"/>
      <c r="E67" s="119"/>
      <c r="F67" s="140"/>
      <c r="G67" s="140"/>
      <c r="H67" s="140"/>
      <c r="I67" s="140"/>
      <c r="J67" s="140"/>
      <c r="K67" s="140"/>
      <c r="L67" s="140"/>
      <c r="M67" s="140"/>
      <c r="N67" s="140"/>
      <c r="O67" s="140"/>
      <c r="P67" s="140"/>
      <c r="Q67" s="140"/>
      <c r="R67" s="92"/>
    </row>
    <row r="68" spans="1:18" x14ac:dyDescent="0.2">
      <c r="A68" s="115"/>
      <c r="B68" s="116"/>
      <c r="C68" s="117"/>
      <c r="D68" s="118"/>
      <c r="E68" s="119"/>
      <c r="F68" s="140"/>
      <c r="G68" s="140"/>
      <c r="H68" s="140"/>
      <c r="I68" s="140"/>
      <c r="J68" s="140"/>
      <c r="K68" s="140"/>
      <c r="L68" s="140"/>
      <c r="M68" s="140"/>
      <c r="N68" s="140"/>
      <c r="O68" s="140"/>
      <c r="P68" s="140"/>
      <c r="Q68" s="140"/>
      <c r="R68" s="92"/>
    </row>
  </sheetData>
  <mergeCells count="50">
    <mergeCell ref="A55:I55"/>
    <mergeCell ref="A56:I56"/>
    <mergeCell ref="F63:G63"/>
    <mergeCell ref="F64:R64"/>
    <mergeCell ref="A49:I49"/>
    <mergeCell ref="A50:I50"/>
    <mergeCell ref="A51:I51"/>
    <mergeCell ref="A52:I52"/>
    <mergeCell ref="A53:I53"/>
    <mergeCell ref="A54:I54"/>
    <mergeCell ref="A48:I48"/>
    <mergeCell ref="A37:Q37"/>
    <mergeCell ref="A38:I38"/>
    <mergeCell ref="A39:I39"/>
    <mergeCell ref="A40:I40"/>
    <mergeCell ref="A41:I41"/>
    <mergeCell ref="A42:I42"/>
    <mergeCell ref="A43:I43"/>
    <mergeCell ref="A44:I44"/>
    <mergeCell ref="A45:I45"/>
    <mergeCell ref="A46:I46"/>
    <mergeCell ref="A47:I47"/>
    <mergeCell ref="A36:I36"/>
    <mergeCell ref="N22:N24"/>
    <mergeCell ref="O22:O24"/>
    <mergeCell ref="P22:P24"/>
    <mergeCell ref="Q22:Q24"/>
    <mergeCell ref="F23:F24"/>
    <mergeCell ref="G23:I23"/>
    <mergeCell ref="J23:J24"/>
    <mergeCell ref="K23:M23"/>
    <mergeCell ref="A26:Q26"/>
    <mergeCell ref="A32:I32"/>
    <mergeCell ref="A33:I33"/>
    <mergeCell ref="A34:I34"/>
    <mergeCell ref="A35:I35"/>
    <mergeCell ref="D19:K19"/>
    <mergeCell ref="A22:A24"/>
    <mergeCell ref="B22:B24"/>
    <mergeCell ref="C22:C24"/>
    <mergeCell ref="D22:D24"/>
    <mergeCell ref="E22:E24"/>
    <mergeCell ref="F22:I22"/>
    <mergeCell ref="J22:M22"/>
    <mergeCell ref="J18:K18"/>
    <mergeCell ref="E1:I1"/>
    <mergeCell ref="D11:L11"/>
    <mergeCell ref="D12:L12"/>
    <mergeCell ref="J16:K16"/>
    <mergeCell ref="J17:K17"/>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69"/>
  <sheetViews>
    <sheetView topLeftCell="A40" workbookViewId="0">
      <selection activeCell="E13" sqref="E13:M13"/>
    </sheetView>
  </sheetViews>
  <sheetFormatPr defaultRowHeight="12.75" x14ac:dyDescent="0.2"/>
  <cols>
    <col min="3" max="3" width="20.140625" customWidth="1"/>
    <col min="4" max="4" width="33.140625" customWidth="1"/>
  </cols>
  <sheetData>
    <row r="1" spans="1:19" x14ac:dyDescent="0.2">
      <c r="A1">
        <v>2</v>
      </c>
    </row>
    <row r="2" spans="1:19" x14ac:dyDescent="0.2">
      <c r="B2" s="86" t="s">
        <v>306</v>
      </c>
      <c r="C2" s="87"/>
      <c r="D2" s="88"/>
      <c r="E2" s="89"/>
      <c r="F2" s="276" t="s">
        <v>307</v>
      </c>
      <c r="G2" s="276"/>
      <c r="H2" s="276"/>
      <c r="I2" s="276"/>
      <c r="J2" s="276"/>
      <c r="K2" s="200"/>
      <c r="L2" s="90"/>
      <c r="M2" s="90"/>
      <c r="N2" s="86" t="s">
        <v>308</v>
      </c>
      <c r="O2" s="90"/>
      <c r="P2" s="91"/>
      <c r="Q2" s="91"/>
      <c r="R2" s="91"/>
      <c r="S2" s="92"/>
    </row>
    <row r="3" spans="1:19" x14ac:dyDescent="0.2">
      <c r="B3" s="93"/>
      <c r="C3" s="87"/>
      <c r="D3" s="88"/>
      <c r="E3" s="89"/>
      <c r="F3" s="89"/>
      <c r="G3" s="90"/>
      <c r="H3" s="94" t="s">
        <v>2</v>
      </c>
      <c r="I3" s="90"/>
      <c r="J3" s="90"/>
      <c r="K3" s="90"/>
      <c r="L3" s="90"/>
      <c r="M3" s="90"/>
      <c r="N3" s="93" t="s">
        <v>309</v>
      </c>
      <c r="O3" s="90"/>
      <c r="P3" s="91"/>
      <c r="Q3" s="91"/>
      <c r="R3" s="91"/>
      <c r="S3" s="92"/>
    </row>
    <row r="4" spans="1:19" x14ac:dyDescent="0.2">
      <c r="B4" s="93" t="s">
        <v>310</v>
      </c>
      <c r="C4" s="87"/>
      <c r="D4" s="88"/>
      <c r="E4" s="89"/>
      <c r="F4" s="89"/>
      <c r="G4" s="90"/>
      <c r="H4" s="90"/>
      <c r="I4" s="90"/>
      <c r="J4" s="90"/>
      <c r="K4" s="90"/>
      <c r="L4" s="90"/>
      <c r="M4" s="90"/>
      <c r="N4" s="93"/>
      <c r="O4" s="90" t="s">
        <v>311</v>
      </c>
      <c r="P4" s="91"/>
      <c r="Q4" s="91"/>
      <c r="R4" s="91"/>
      <c r="S4" s="92"/>
    </row>
    <row r="5" spans="1:19" x14ac:dyDescent="0.2">
      <c r="B5" s="93" t="s">
        <v>312</v>
      </c>
      <c r="C5" s="87"/>
      <c r="D5" s="88"/>
      <c r="E5" s="89"/>
      <c r="F5" s="89"/>
      <c r="G5" s="90"/>
      <c r="H5" s="90"/>
      <c r="I5" s="90"/>
      <c r="J5" s="90"/>
      <c r="K5" s="90"/>
      <c r="L5" s="90"/>
      <c r="M5" s="90"/>
      <c r="N5" s="95" t="s">
        <v>313</v>
      </c>
      <c r="O5" s="90"/>
      <c r="P5" s="91"/>
      <c r="Q5" s="91"/>
      <c r="R5" s="91"/>
      <c r="S5" s="96"/>
    </row>
    <row r="6" spans="1:19" x14ac:dyDescent="0.2">
      <c r="B6" s="97"/>
      <c r="C6" s="87"/>
      <c r="D6" s="89"/>
      <c r="E6" s="95"/>
      <c r="F6" s="90"/>
      <c r="G6" s="90"/>
      <c r="H6" s="98"/>
      <c r="I6" s="98"/>
      <c r="J6" s="98"/>
      <c r="K6" s="90"/>
      <c r="L6" s="90"/>
      <c r="M6" s="90"/>
      <c r="N6" s="93" t="s">
        <v>314</v>
      </c>
      <c r="O6" s="90"/>
      <c r="P6" s="91"/>
      <c r="Q6" s="91"/>
      <c r="R6" s="91"/>
      <c r="S6" s="92"/>
    </row>
    <row r="7" spans="1:19" x14ac:dyDescent="0.2">
      <c r="B7" s="99"/>
      <c r="C7" s="100"/>
      <c r="D7" s="111"/>
      <c r="E7" s="101"/>
      <c r="F7" s="92"/>
      <c r="G7" s="91"/>
      <c r="H7" s="91"/>
      <c r="I7" s="91"/>
      <c r="J7" s="91"/>
      <c r="K7" s="91"/>
      <c r="L7" s="91"/>
      <c r="M7" s="91"/>
      <c r="N7" s="91"/>
      <c r="O7" s="91"/>
      <c r="P7" s="91"/>
      <c r="Q7" s="91"/>
      <c r="R7" s="91"/>
      <c r="S7" s="92"/>
    </row>
    <row r="8" spans="1:19" x14ac:dyDescent="0.2">
      <c r="B8" s="99"/>
      <c r="C8" s="100"/>
      <c r="D8" s="111"/>
      <c r="E8" s="101"/>
      <c r="F8" s="92"/>
      <c r="G8" s="91"/>
      <c r="H8" s="91"/>
      <c r="I8" s="102" t="s">
        <v>3160</v>
      </c>
      <c r="J8" s="102"/>
      <c r="K8" s="91"/>
      <c r="L8" s="91"/>
      <c r="M8" s="91"/>
      <c r="N8" s="91"/>
      <c r="O8" s="91"/>
      <c r="P8" s="91"/>
      <c r="Q8" s="91"/>
      <c r="R8" s="91"/>
      <c r="S8" s="92"/>
    </row>
    <row r="9" spans="1:19" x14ac:dyDescent="0.2">
      <c r="B9" s="99"/>
      <c r="C9" s="100"/>
      <c r="D9" s="111"/>
      <c r="E9" s="101"/>
      <c r="F9" s="92"/>
      <c r="G9" s="91"/>
      <c r="H9" s="91"/>
      <c r="I9" s="99" t="s">
        <v>37</v>
      </c>
      <c r="J9" s="99"/>
      <c r="K9" s="91"/>
      <c r="L9" s="91"/>
      <c r="M9" s="91"/>
      <c r="N9" s="91"/>
      <c r="O9" s="91"/>
      <c r="P9" s="91"/>
      <c r="Q9" s="91"/>
      <c r="R9" s="91"/>
      <c r="S9" s="92"/>
    </row>
    <row r="10" spans="1:19" x14ac:dyDescent="0.2">
      <c r="B10" s="99"/>
      <c r="C10" s="100"/>
      <c r="D10" s="111"/>
      <c r="E10" s="101"/>
      <c r="F10" s="92"/>
      <c r="G10" s="91"/>
      <c r="H10" s="91"/>
      <c r="I10" s="91"/>
      <c r="J10" s="91"/>
      <c r="K10" s="91"/>
      <c r="L10" s="91"/>
      <c r="M10" s="91"/>
      <c r="N10" s="91"/>
      <c r="O10" s="91"/>
      <c r="P10" s="91"/>
      <c r="Q10" s="91"/>
      <c r="R10" s="91"/>
      <c r="S10" s="92"/>
    </row>
    <row r="11" spans="1:19" x14ac:dyDescent="0.2">
      <c r="B11" s="99"/>
      <c r="C11" s="100"/>
      <c r="D11" s="103" t="s">
        <v>3</v>
      </c>
      <c r="E11" s="177" t="s">
        <v>316</v>
      </c>
      <c r="F11" s="104"/>
      <c r="G11" s="105"/>
      <c r="H11" s="105"/>
      <c r="I11" s="106"/>
      <c r="J11" s="105"/>
      <c r="K11" s="105"/>
      <c r="L11" s="105"/>
      <c r="M11" s="105"/>
      <c r="N11" s="91"/>
      <c r="O11" s="91"/>
      <c r="P11" s="91"/>
      <c r="Q11" s="91"/>
      <c r="R11" s="91"/>
      <c r="S11" s="92"/>
    </row>
    <row r="12" spans="1:19" x14ac:dyDescent="0.2">
      <c r="B12" s="99"/>
      <c r="C12" s="100"/>
      <c r="D12" s="103"/>
      <c r="E12" s="298" t="s">
        <v>3161</v>
      </c>
      <c r="F12" s="298"/>
      <c r="G12" s="298"/>
      <c r="H12" s="298"/>
      <c r="I12" s="298"/>
      <c r="J12" s="298"/>
      <c r="K12" s="298"/>
      <c r="L12" s="298"/>
      <c r="M12" s="298"/>
      <c r="N12" s="91"/>
      <c r="O12" s="91"/>
      <c r="P12" s="91"/>
      <c r="Q12" s="91"/>
      <c r="R12" s="91"/>
      <c r="S12" s="92"/>
    </row>
    <row r="13" spans="1:19" x14ac:dyDescent="0.2">
      <c r="B13" s="99"/>
      <c r="C13" s="100"/>
      <c r="D13" s="103"/>
      <c r="E13" s="299" t="s">
        <v>3162</v>
      </c>
      <c r="F13" s="298"/>
      <c r="G13" s="298"/>
      <c r="H13" s="298"/>
      <c r="I13" s="298"/>
      <c r="J13" s="298"/>
      <c r="K13" s="298"/>
      <c r="L13" s="298"/>
      <c r="M13" s="298"/>
      <c r="N13" s="91"/>
      <c r="O13" s="91"/>
      <c r="P13" s="91"/>
      <c r="Q13" s="91"/>
      <c r="R13" s="91"/>
      <c r="S13" s="92"/>
    </row>
    <row r="14" spans="1:19" x14ac:dyDescent="0.2">
      <c r="B14" s="99"/>
      <c r="C14" s="100"/>
      <c r="D14" s="111"/>
      <c r="E14" s="101"/>
      <c r="F14" s="96"/>
      <c r="G14" s="107"/>
      <c r="H14" s="107"/>
      <c r="I14" s="108" t="s">
        <v>31</v>
      </c>
      <c r="J14" s="108"/>
      <c r="K14" s="107"/>
      <c r="L14" s="107"/>
      <c r="M14" s="91"/>
      <c r="N14" s="91"/>
      <c r="O14" s="91"/>
      <c r="P14" s="91"/>
      <c r="Q14" s="91"/>
      <c r="R14" s="91"/>
      <c r="S14" s="92"/>
    </row>
    <row r="15" spans="1:19" x14ac:dyDescent="0.2">
      <c r="B15" s="109"/>
      <c r="C15" s="110"/>
      <c r="D15" s="111"/>
      <c r="E15" s="101"/>
      <c r="F15" s="92"/>
      <c r="G15" s="91"/>
      <c r="H15" s="91"/>
      <c r="I15" s="91"/>
      <c r="J15" s="91"/>
      <c r="K15" s="91"/>
      <c r="L15" s="91"/>
      <c r="M15" s="91"/>
      <c r="N15" s="91"/>
      <c r="O15" s="91"/>
      <c r="P15" s="91"/>
      <c r="Q15" s="91"/>
      <c r="R15" s="91"/>
      <c r="S15" s="92"/>
    </row>
    <row r="16" spans="1:19" ht="14.25" x14ac:dyDescent="0.2">
      <c r="B16" s="99"/>
      <c r="C16" s="100"/>
      <c r="D16" s="111"/>
      <c r="E16" s="112" t="s">
        <v>3163</v>
      </c>
      <c r="F16" s="99"/>
      <c r="G16" s="91"/>
      <c r="H16" s="91"/>
      <c r="I16" s="91"/>
      <c r="J16" s="112"/>
      <c r="K16" s="112"/>
      <c r="L16" s="91"/>
      <c r="M16" s="91"/>
      <c r="N16" s="91"/>
      <c r="O16" s="91"/>
      <c r="P16" s="91"/>
      <c r="Q16" s="91"/>
      <c r="R16" s="91"/>
      <c r="S16" s="113"/>
    </row>
    <row r="17" spans="2:19" x14ac:dyDescent="0.2">
      <c r="B17" s="99"/>
      <c r="C17" s="100"/>
      <c r="D17" s="111"/>
      <c r="E17" s="112" t="s">
        <v>3056</v>
      </c>
      <c r="F17" s="99"/>
      <c r="G17" s="91"/>
      <c r="H17" s="91"/>
      <c r="I17" s="91"/>
      <c r="J17" s="112"/>
      <c r="K17" s="279" t="s">
        <v>3164</v>
      </c>
      <c r="L17" s="220"/>
      <c r="M17" s="114" t="s">
        <v>30</v>
      </c>
      <c r="N17" s="91"/>
      <c r="O17" s="91"/>
      <c r="P17" s="91"/>
      <c r="Q17" s="91"/>
      <c r="R17" s="91"/>
      <c r="S17" s="92"/>
    </row>
    <row r="18" spans="2:19" x14ac:dyDescent="0.2">
      <c r="B18" s="99"/>
      <c r="C18" s="100"/>
      <c r="D18" s="111"/>
      <c r="E18" s="112" t="s">
        <v>84</v>
      </c>
      <c r="F18" s="99"/>
      <c r="G18" s="91"/>
      <c r="H18" s="91"/>
      <c r="I18" s="91"/>
      <c r="J18" s="112"/>
      <c r="K18" s="279" t="s">
        <v>3165</v>
      </c>
      <c r="L18" s="220"/>
      <c r="M18" s="114" t="s">
        <v>30</v>
      </c>
      <c r="N18" s="91"/>
      <c r="O18" s="91"/>
      <c r="P18" s="91"/>
      <c r="Q18" s="91"/>
      <c r="R18" s="91"/>
      <c r="S18" s="92"/>
    </row>
    <row r="19" spans="2:19" x14ac:dyDescent="0.2">
      <c r="B19" s="99"/>
      <c r="C19" s="100"/>
      <c r="D19" s="111"/>
      <c r="E19" s="112" t="s">
        <v>17</v>
      </c>
      <c r="F19" s="99"/>
      <c r="G19" s="91"/>
      <c r="H19" s="91"/>
      <c r="I19" s="91"/>
      <c r="J19" s="112"/>
      <c r="K19" s="279" t="s">
        <v>3166</v>
      </c>
      <c r="L19" s="220"/>
      <c r="M19" s="114" t="s">
        <v>18</v>
      </c>
      <c r="N19" s="91"/>
      <c r="O19" s="91"/>
      <c r="P19" s="91"/>
      <c r="Q19" s="91"/>
      <c r="R19" s="91"/>
      <c r="S19" s="92"/>
    </row>
    <row r="20" spans="2:19" x14ac:dyDescent="0.2">
      <c r="B20" s="99"/>
      <c r="C20" s="100"/>
      <c r="D20" s="111"/>
      <c r="E20" s="215" t="s">
        <v>323</v>
      </c>
      <c r="F20" s="97"/>
      <c r="G20" s="90"/>
      <c r="H20" s="90"/>
      <c r="I20" s="90"/>
      <c r="J20" s="90"/>
      <c r="K20" s="91"/>
      <c r="L20" s="91"/>
      <c r="M20" s="91"/>
      <c r="N20" s="91"/>
      <c r="O20" s="91"/>
      <c r="P20" s="91"/>
      <c r="Q20" s="91"/>
      <c r="R20" s="91"/>
      <c r="S20" s="92"/>
    </row>
    <row r="21" spans="2:19" x14ac:dyDescent="0.2">
      <c r="B21" s="99"/>
      <c r="C21" s="100"/>
      <c r="D21" s="111"/>
      <c r="E21" s="101"/>
      <c r="F21" s="99"/>
      <c r="G21" s="91"/>
      <c r="H21" s="91"/>
      <c r="I21" s="91"/>
      <c r="J21" s="91"/>
      <c r="K21" s="91"/>
      <c r="L21" s="91"/>
      <c r="M21" s="91"/>
      <c r="N21" s="91"/>
      <c r="O21" s="91"/>
      <c r="P21" s="91"/>
      <c r="Q21" s="91"/>
      <c r="R21" s="91"/>
      <c r="S21" s="92"/>
    </row>
    <row r="22" spans="2:19" x14ac:dyDescent="0.2">
      <c r="B22" s="115"/>
      <c r="C22" s="116"/>
      <c r="D22" s="117"/>
      <c r="E22" s="118"/>
      <c r="F22" s="119"/>
      <c r="G22" s="120"/>
      <c r="H22" s="120"/>
      <c r="I22" s="120"/>
      <c r="J22" s="120"/>
      <c r="K22" s="120"/>
      <c r="L22" s="120"/>
      <c r="M22" s="120"/>
      <c r="N22" s="120"/>
      <c r="O22" s="120"/>
      <c r="P22" s="120"/>
      <c r="Q22" s="120"/>
      <c r="R22" s="120"/>
      <c r="S22" s="92"/>
    </row>
    <row r="23" spans="2:19" x14ac:dyDescent="0.2">
      <c r="B23" s="270" t="s">
        <v>4</v>
      </c>
      <c r="C23" s="273" t="s">
        <v>87</v>
      </c>
      <c r="D23" s="270" t="s">
        <v>83</v>
      </c>
      <c r="E23" s="270" t="s">
        <v>82</v>
      </c>
      <c r="F23" s="270" t="s">
        <v>81</v>
      </c>
      <c r="G23" s="270" t="s">
        <v>29</v>
      </c>
      <c r="H23" s="271"/>
      <c r="I23" s="271"/>
      <c r="J23" s="271"/>
      <c r="K23" s="270" t="s">
        <v>28</v>
      </c>
      <c r="L23" s="271"/>
      <c r="M23" s="271"/>
      <c r="N23" s="271"/>
      <c r="O23" s="270" t="s">
        <v>80</v>
      </c>
      <c r="P23" s="270" t="s">
        <v>79</v>
      </c>
      <c r="Q23" s="270" t="s">
        <v>88</v>
      </c>
      <c r="R23" s="270" t="s">
        <v>89</v>
      </c>
      <c r="S23" s="92"/>
    </row>
    <row r="24" spans="2:19" x14ac:dyDescent="0.2">
      <c r="B24" s="271"/>
      <c r="C24" s="274"/>
      <c r="D24" s="275"/>
      <c r="E24" s="270"/>
      <c r="F24" s="271"/>
      <c r="G24" s="270" t="s">
        <v>5</v>
      </c>
      <c r="H24" s="270" t="s">
        <v>78</v>
      </c>
      <c r="I24" s="271"/>
      <c r="J24" s="271"/>
      <c r="K24" s="270" t="s">
        <v>5</v>
      </c>
      <c r="L24" s="270" t="s">
        <v>78</v>
      </c>
      <c r="M24" s="271"/>
      <c r="N24" s="271"/>
      <c r="O24" s="270"/>
      <c r="P24" s="270"/>
      <c r="Q24" s="270"/>
      <c r="R24" s="270"/>
      <c r="S24" s="92"/>
    </row>
    <row r="25" spans="2:19" x14ac:dyDescent="0.2">
      <c r="B25" s="271"/>
      <c r="C25" s="274"/>
      <c r="D25" s="275"/>
      <c r="E25" s="270"/>
      <c r="F25" s="271"/>
      <c r="G25" s="271"/>
      <c r="H25" s="121" t="s">
        <v>77</v>
      </c>
      <c r="I25" s="121" t="s">
        <v>76</v>
      </c>
      <c r="J25" s="121" t="s">
        <v>75</v>
      </c>
      <c r="K25" s="271"/>
      <c r="L25" s="121" t="s">
        <v>77</v>
      </c>
      <c r="M25" s="121" t="s">
        <v>76</v>
      </c>
      <c r="N25" s="121" t="s">
        <v>75</v>
      </c>
      <c r="O25" s="270"/>
      <c r="P25" s="270"/>
      <c r="Q25" s="270"/>
      <c r="R25" s="270"/>
      <c r="S25" s="92"/>
    </row>
    <row r="26" spans="2:19" x14ac:dyDescent="0.2">
      <c r="B26" s="122">
        <v>1</v>
      </c>
      <c r="C26" s="123">
        <v>2</v>
      </c>
      <c r="D26" s="121">
        <v>3</v>
      </c>
      <c r="E26" s="121">
        <v>4</v>
      </c>
      <c r="F26" s="122">
        <v>5</v>
      </c>
      <c r="G26" s="124">
        <v>6</v>
      </c>
      <c r="H26" s="124">
        <v>7</v>
      </c>
      <c r="I26" s="124">
        <v>8</v>
      </c>
      <c r="J26" s="124">
        <v>9</v>
      </c>
      <c r="K26" s="124">
        <v>10</v>
      </c>
      <c r="L26" s="124">
        <v>11</v>
      </c>
      <c r="M26" s="124">
        <v>12</v>
      </c>
      <c r="N26" s="124">
        <v>13</v>
      </c>
      <c r="O26" s="124">
        <v>14</v>
      </c>
      <c r="P26" s="124">
        <v>15</v>
      </c>
      <c r="Q26" s="124">
        <v>16</v>
      </c>
      <c r="R26" s="124">
        <v>17</v>
      </c>
      <c r="S26" s="92"/>
    </row>
    <row r="27" spans="2:19" x14ac:dyDescent="0.2">
      <c r="B27" s="266" t="s">
        <v>3099</v>
      </c>
      <c r="C27" s="218"/>
      <c r="D27" s="218"/>
      <c r="E27" s="218"/>
      <c r="F27" s="218"/>
      <c r="G27" s="218"/>
      <c r="H27" s="218"/>
      <c r="I27" s="218"/>
      <c r="J27" s="218"/>
      <c r="K27" s="218"/>
      <c r="L27" s="218"/>
      <c r="M27" s="218"/>
      <c r="N27" s="218"/>
      <c r="O27" s="218"/>
      <c r="P27" s="218"/>
      <c r="Q27" s="218"/>
      <c r="R27" s="218"/>
      <c r="S27" s="92"/>
    </row>
    <row r="28" spans="2:19" ht="69.75" customHeight="1" x14ac:dyDescent="0.2">
      <c r="B28" s="122">
        <v>1</v>
      </c>
      <c r="C28" s="125" t="s">
        <v>3100</v>
      </c>
      <c r="D28" s="139" t="s">
        <v>3101</v>
      </c>
      <c r="E28" s="127" t="s">
        <v>3102</v>
      </c>
      <c r="F28" s="131">
        <v>1</v>
      </c>
      <c r="G28" s="129">
        <v>64.59</v>
      </c>
      <c r="H28" s="129">
        <v>64.59</v>
      </c>
      <c r="I28" s="130"/>
      <c r="J28" s="130"/>
      <c r="K28" s="130">
        <v>65</v>
      </c>
      <c r="L28" s="130">
        <v>65</v>
      </c>
      <c r="M28" s="130"/>
      <c r="N28" s="130"/>
      <c r="O28" s="130">
        <v>4</v>
      </c>
      <c r="P28" s="130">
        <v>4</v>
      </c>
      <c r="Q28" s="130"/>
      <c r="R28" s="130"/>
      <c r="S28" s="92"/>
    </row>
    <row r="29" spans="2:19" ht="66.75" customHeight="1" x14ac:dyDescent="0.2">
      <c r="B29" s="122">
        <v>2</v>
      </c>
      <c r="C29" s="125" t="s">
        <v>3103</v>
      </c>
      <c r="D29" s="139" t="s">
        <v>3104</v>
      </c>
      <c r="E29" s="127" t="s">
        <v>3105</v>
      </c>
      <c r="F29" s="131">
        <v>1</v>
      </c>
      <c r="G29" s="129">
        <v>18.04</v>
      </c>
      <c r="H29" s="129">
        <v>18.04</v>
      </c>
      <c r="I29" s="130"/>
      <c r="J29" s="130"/>
      <c r="K29" s="130">
        <v>18</v>
      </c>
      <c r="L29" s="130">
        <v>18</v>
      </c>
      <c r="M29" s="130"/>
      <c r="N29" s="130"/>
      <c r="O29" s="130">
        <v>1</v>
      </c>
      <c r="P29" s="130">
        <v>1</v>
      </c>
      <c r="Q29" s="130"/>
      <c r="R29" s="130"/>
      <c r="S29" s="92"/>
    </row>
    <row r="30" spans="2:19" ht="93.75" customHeight="1" x14ac:dyDescent="0.2">
      <c r="B30" s="122">
        <v>3</v>
      </c>
      <c r="C30" s="125" t="s">
        <v>3121</v>
      </c>
      <c r="D30" s="139" t="s">
        <v>3122</v>
      </c>
      <c r="E30" s="127" t="s">
        <v>3123</v>
      </c>
      <c r="F30" s="128" t="s">
        <v>3167</v>
      </c>
      <c r="G30" s="129">
        <v>7.22</v>
      </c>
      <c r="H30" s="129">
        <v>7.22</v>
      </c>
      <c r="I30" s="130"/>
      <c r="J30" s="130"/>
      <c r="K30" s="130">
        <v>209</v>
      </c>
      <c r="L30" s="130">
        <v>209</v>
      </c>
      <c r="M30" s="130"/>
      <c r="N30" s="130"/>
      <c r="O30" s="130">
        <v>0.4</v>
      </c>
      <c r="P30" s="130">
        <v>11.6</v>
      </c>
      <c r="Q30" s="130"/>
      <c r="R30" s="130"/>
      <c r="S30" s="92"/>
    </row>
    <row r="31" spans="2:19" ht="80.25" customHeight="1" x14ac:dyDescent="0.2">
      <c r="B31" s="122">
        <v>4</v>
      </c>
      <c r="C31" s="125" t="s">
        <v>3168</v>
      </c>
      <c r="D31" s="139" t="s">
        <v>3169</v>
      </c>
      <c r="E31" s="127" t="s">
        <v>3170</v>
      </c>
      <c r="F31" s="128" t="s">
        <v>3171</v>
      </c>
      <c r="G31" s="129">
        <v>24.72</v>
      </c>
      <c r="H31" s="129">
        <v>24.72</v>
      </c>
      <c r="I31" s="130"/>
      <c r="J31" s="130"/>
      <c r="K31" s="130">
        <v>667</v>
      </c>
      <c r="L31" s="130">
        <v>667</v>
      </c>
      <c r="M31" s="130"/>
      <c r="N31" s="130"/>
      <c r="O31" s="130">
        <v>1.5</v>
      </c>
      <c r="P31" s="130">
        <v>40.5</v>
      </c>
      <c r="Q31" s="130"/>
      <c r="R31" s="130"/>
      <c r="S31" s="92"/>
    </row>
    <row r="32" spans="2:19" ht="55.5" customHeight="1" x14ac:dyDescent="0.2">
      <c r="B32" s="122">
        <v>5</v>
      </c>
      <c r="C32" s="125" t="s">
        <v>3172</v>
      </c>
      <c r="D32" s="139" t="s">
        <v>3173</v>
      </c>
      <c r="E32" s="127" t="s">
        <v>3102</v>
      </c>
      <c r="F32" s="131">
        <v>2</v>
      </c>
      <c r="G32" s="129">
        <v>95.38</v>
      </c>
      <c r="H32" s="129">
        <v>95.38</v>
      </c>
      <c r="I32" s="130"/>
      <c r="J32" s="130"/>
      <c r="K32" s="130">
        <v>191</v>
      </c>
      <c r="L32" s="130">
        <v>191</v>
      </c>
      <c r="M32" s="130"/>
      <c r="N32" s="130"/>
      <c r="O32" s="130">
        <v>6</v>
      </c>
      <c r="P32" s="130">
        <v>12</v>
      </c>
      <c r="Q32" s="130"/>
      <c r="R32" s="130"/>
      <c r="S32" s="92"/>
    </row>
    <row r="33" spans="2:19" ht="58.5" customHeight="1" x14ac:dyDescent="0.2">
      <c r="B33" s="122">
        <v>6</v>
      </c>
      <c r="C33" s="125" t="s">
        <v>3174</v>
      </c>
      <c r="D33" s="139" t="s">
        <v>3175</v>
      </c>
      <c r="E33" s="127" t="s">
        <v>3176</v>
      </c>
      <c r="F33" s="131">
        <v>1</v>
      </c>
      <c r="G33" s="129">
        <v>366.98</v>
      </c>
      <c r="H33" s="129">
        <v>366.98</v>
      </c>
      <c r="I33" s="130"/>
      <c r="J33" s="130"/>
      <c r="K33" s="130">
        <v>367</v>
      </c>
      <c r="L33" s="130">
        <v>367</v>
      </c>
      <c r="M33" s="130"/>
      <c r="N33" s="130"/>
      <c r="O33" s="130">
        <v>17.600000000000001</v>
      </c>
      <c r="P33" s="130">
        <v>17.600000000000001</v>
      </c>
      <c r="Q33" s="130"/>
      <c r="R33" s="130"/>
      <c r="S33" s="92"/>
    </row>
    <row r="34" spans="2:19" x14ac:dyDescent="0.2">
      <c r="B34" s="264" t="s">
        <v>41</v>
      </c>
      <c r="C34" s="218"/>
      <c r="D34" s="218"/>
      <c r="E34" s="218"/>
      <c r="F34" s="218"/>
      <c r="G34" s="218"/>
      <c r="H34" s="218"/>
      <c r="I34" s="218"/>
      <c r="J34" s="218"/>
      <c r="K34" s="129">
        <v>1517</v>
      </c>
      <c r="L34" s="129">
        <v>1517</v>
      </c>
      <c r="M34" s="130"/>
      <c r="N34" s="130"/>
      <c r="O34" s="130"/>
      <c r="P34" s="129">
        <v>86.7</v>
      </c>
      <c r="Q34" s="130"/>
      <c r="R34" s="130"/>
      <c r="S34" s="92"/>
    </row>
    <row r="35" spans="2:19" x14ac:dyDescent="0.2">
      <c r="B35" s="264" t="s">
        <v>113</v>
      </c>
      <c r="C35" s="218"/>
      <c r="D35" s="218"/>
      <c r="E35" s="218"/>
      <c r="F35" s="218"/>
      <c r="G35" s="218"/>
      <c r="H35" s="218"/>
      <c r="I35" s="218"/>
      <c r="J35" s="218"/>
      <c r="K35" s="129">
        <v>1266</v>
      </c>
      <c r="L35" s="129">
        <v>1266</v>
      </c>
      <c r="M35" s="130"/>
      <c r="N35" s="130"/>
      <c r="O35" s="130"/>
      <c r="P35" s="129">
        <v>69.36</v>
      </c>
      <c r="Q35" s="130"/>
      <c r="R35" s="130"/>
      <c r="S35" s="92"/>
    </row>
    <row r="36" spans="2:19" x14ac:dyDescent="0.2">
      <c r="B36" s="264" t="s">
        <v>7</v>
      </c>
      <c r="C36" s="218"/>
      <c r="D36" s="218"/>
      <c r="E36" s="218"/>
      <c r="F36" s="218"/>
      <c r="G36" s="218"/>
      <c r="H36" s="218"/>
      <c r="I36" s="218"/>
      <c r="J36" s="218"/>
      <c r="K36" s="129">
        <v>823</v>
      </c>
      <c r="L36" s="130"/>
      <c r="M36" s="130"/>
      <c r="N36" s="130"/>
      <c r="O36" s="130"/>
      <c r="P36" s="130"/>
      <c r="Q36" s="130"/>
      <c r="R36" s="130"/>
      <c r="S36" s="92"/>
    </row>
    <row r="37" spans="2:19" x14ac:dyDescent="0.2">
      <c r="B37" s="264" t="s">
        <v>8</v>
      </c>
      <c r="C37" s="218"/>
      <c r="D37" s="218"/>
      <c r="E37" s="218"/>
      <c r="F37" s="218"/>
      <c r="G37" s="218"/>
      <c r="H37" s="218"/>
      <c r="I37" s="218"/>
      <c r="J37" s="218"/>
      <c r="K37" s="129">
        <v>506</v>
      </c>
      <c r="L37" s="130"/>
      <c r="M37" s="130"/>
      <c r="N37" s="130"/>
      <c r="O37" s="130"/>
      <c r="P37" s="130"/>
      <c r="Q37" s="130"/>
      <c r="R37" s="130"/>
      <c r="S37" s="92"/>
    </row>
    <row r="38" spans="2:19" x14ac:dyDescent="0.2">
      <c r="B38" s="265" t="s">
        <v>3125</v>
      </c>
      <c r="C38" s="218"/>
      <c r="D38" s="218"/>
      <c r="E38" s="218"/>
      <c r="F38" s="218"/>
      <c r="G38" s="218"/>
      <c r="H38" s="218"/>
      <c r="I38" s="218"/>
      <c r="J38" s="218"/>
      <c r="K38" s="132">
        <v>2595</v>
      </c>
      <c r="L38" s="130"/>
      <c r="M38" s="130"/>
      <c r="N38" s="130"/>
      <c r="O38" s="130"/>
      <c r="P38" s="132">
        <v>69.36</v>
      </c>
      <c r="Q38" s="130"/>
      <c r="R38" s="130"/>
      <c r="S38" s="92"/>
    </row>
    <row r="39" spans="2:19" x14ac:dyDescent="0.2">
      <c r="B39" s="269" t="s">
        <v>40</v>
      </c>
      <c r="C39" s="219"/>
      <c r="D39" s="219"/>
      <c r="E39" s="219"/>
      <c r="F39" s="219"/>
      <c r="G39" s="219"/>
      <c r="H39" s="219"/>
      <c r="I39" s="219"/>
      <c r="J39" s="219"/>
      <c r="K39" s="219"/>
      <c r="L39" s="219"/>
      <c r="M39" s="219"/>
      <c r="N39" s="219"/>
      <c r="O39" s="219"/>
      <c r="P39" s="219"/>
      <c r="Q39" s="219"/>
      <c r="R39" s="219"/>
      <c r="S39" s="92"/>
    </row>
    <row r="40" spans="2:19" x14ac:dyDescent="0.2">
      <c r="B40" s="264" t="s">
        <v>6</v>
      </c>
      <c r="C40" s="218"/>
      <c r="D40" s="218"/>
      <c r="E40" s="218"/>
      <c r="F40" s="218"/>
      <c r="G40" s="218"/>
      <c r="H40" s="218"/>
      <c r="I40" s="218"/>
      <c r="J40" s="218"/>
      <c r="K40" s="129">
        <v>1517</v>
      </c>
      <c r="L40" s="129">
        <v>1517</v>
      </c>
      <c r="M40" s="130"/>
      <c r="N40" s="130"/>
      <c r="O40" s="130"/>
      <c r="P40" s="129">
        <v>86.7</v>
      </c>
      <c r="Q40" s="130"/>
      <c r="R40" s="130"/>
      <c r="S40" s="92"/>
    </row>
    <row r="41" spans="2:19" x14ac:dyDescent="0.2">
      <c r="B41" s="264" t="s">
        <v>111</v>
      </c>
      <c r="C41" s="218"/>
      <c r="D41" s="218"/>
      <c r="E41" s="218"/>
      <c r="F41" s="218"/>
      <c r="G41" s="218"/>
      <c r="H41" s="218"/>
      <c r="I41" s="218"/>
      <c r="J41" s="218"/>
      <c r="K41" s="129">
        <v>1266</v>
      </c>
      <c r="L41" s="129">
        <v>1266</v>
      </c>
      <c r="M41" s="130"/>
      <c r="N41" s="130"/>
      <c r="O41" s="130"/>
      <c r="P41" s="129">
        <v>69.36</v>
      </c>
      <c r="Q41" s="130"/>
      <c r="R41" s="130"/>
      <c r="S41" s="92"/>
    </row>
    <row r="42" spans="2:19" x14ac:dyDescent="0.2">
      <c r="B42" s="264" t="s">
        <v>27</v>
      </c>
      <c r="C42" s="218"/>
      <c r="D42" s="218"/>
      <c r="E42" s="218"/>
      <c r="F42" s="218"/>
      <c r="G42" s="218"/>
      <c r="H42" s="218"/>
      <c r="I42" s="218"/>
      <c r="J42" s="218"/>
      <c r="K42" s="130"/>
      <c r="L42" s="130"/>
      <c r="M42" s="130"/>
      <c r="N42" s="130"/>
      <c r="O42" s="130"/>
      <c r="P42" s="130"/>
      <c r="Q42" s="130"/>
      <c r="R42" s="130"/>
      <c r="S42" s="92"/>
    </row>
    <row r="43" spans="2:19" x14ac:dyDescent="0.2">
      <c r="B43" s="264" t="s">
        <v>3177</v>
      </c>
      <c r="C43" s="218"/>
      <c r="D43" s="218"/>
      <c r="E43" s="218"/>
      <c r="F43" s="218"/>
      <c r="G43" s="218"/>
      <c r="H43" s="218"/>
      <c r="I43" s="218"/>
      <c r="J43" s="218"/>
      <c r="K43" s="129">
        <v>65</v>
      </c>
      <c r="L43" s="129">
        <v>65</v>
      </c>
      <c r="M43" s="130"/>
      <c r="N43" s="130"/>
      <c r="O43" s="130"/>
      <c r="P43" s="130"/>
      <c r="Q43" s="130"/>
      <c r="R43" s="130"/>
      <c r="S43" s="92"/>
    </row>
    <row r="44" spans="2:19" x14ac:dyDescent="0.2">
      <c r="B44" s="264" t="s">
        <v>3178</v>
      </c>
      <c r="C44" s="218"/>
      <c r="D44" s="218"/>
      <c r="E44" s="218"/>
      <c r="F44" s="218"/>
      <c r="G44" s="218"/>
      <c r="H44" s="218"/>
      <c r="I44" s="218"/>
      <c r="J44" s="218"/>
      <c r="K44" s="129">
        <v>-316</v>
      </c>
      <c r="L44" s="129">
        <v>-316</v>
      </c>
      <c r="M44" s="130"/>
      <c r="N44" s="130"/>
      <c r="O44" s="130"/>
      <c r="P44" s="129">
        <v>-17.34</v>
      </c>
      <c r="Q44" s="130"/>
      <c r="R44" s="130"/>
      <c r="S44" s="92"/>
    </row>
    <row r="45" spans="2:19" x14ac:dyDescent="0.2">
      <c r="B45" s="264" t="s">
        <v>7</v>
      </c>
      <c r="C45" s="218"/>
      <c r="D45" s="218"/>
      <c r="E45" s="218"/>
      <c r="F45" s="218"/>
      <c r="G45" s="218"/>
      <c r="H45" s="218"/>
      <c r="I45" s="218"/>
      <c r="J45" s="218"/>
      <c r="K45" s="129">
        <v>823</v>
      </c>
      <c r="L45" s="130"/>
      <c r="M45" s="130"/>
      <c r="N45" s="130"/>
      <c r="O45" s="130"/>
      <c r="P45" s="130"/>
      <c r="Q45" s="130"/>
      <c r="R45" s="130"/>
      <c r="S45" s="92"/>
    </row>
    <row r="46" spans="2:19" x14ac:dyDescent="0.2">
      <c r="B46" s="264" t="s">
        <v>27</v>
      </c>
      <c r="C46" s="218"/>
      <c r="D46" s="218"/>
      <c r="E46" s="218"/>
      <c r="F46" s="218"/>
      <c r="G46" s="218"/>
      <c r="H46" s="218"/>
      <c r="I46" s="218"/>
      <c r="J46" s="218"/>
      <c r="K46" s="130"/>
      <c r="L46" s="130"/>
      <c r="M46" s="130"/>
      <c r="N46" s="130"/>
      <c r="O46" s="130"/>
      <c r="P46" s="130"/>
      <c r="Q46" s="130"/>
      <c r="R46" s="130"/>
      <c r="S46" s="92"/>
    </row>
    <row r="47" spans="2:19" x14ac:dyDescent="0.2">
      <c r="B47" s="264" t="s">
        <v>3179</v>
      </c>
      <c r="C47" s="218"/>
      <c r="D47" s="218"/>
      <c r="E47" s="218"/>
      <c r="F47" s="218"/>
      <c r="G47" s="218"/>
      <c r="H47" s="218"/>
      <c r="I47" s="218"/>
      <c r="J47" s="218"/>
      <c r="K47" s="129">
        <v>823</v>
      </c>
      <c r="L47" s="130"/>
      <c r="M47" s="130"/>
      <c r="N47" s="130"/>
      <c r="O47" s="130"/>
      <c r="P47" s="130"/>
      <c r="Q47" s="130"/>
      <c r="R47" s="130"/>
      <c r="S47" s="92"/>
    </row>
    <row r="48" spans="2:19" x14ac:dyDescent="0.2">
      <c r="B48" s="264" t="s">
        <v>8</v>
      </c>
      <c r="C48" s="218"/>
      <c r="D48" s="218"/>
      <c r="E48" s="218"/>
      <c r="F48" s="218"/>
      <c r="G48" s="218"/>
      <c r="H48" s="218"/>
      <c r="I48" s="218"/>
      <c r="J48" s="218"/>
      <c r="K48" s="129">
        <v>506</v>
      </c>
      <c r="L48" s="130"/>
      <c r="M48" s="130"/>
      <c r="N48" s="130"/>
      <c r="O48" s="130"/>
      <c r="P48" s="130"/>
      <c r="Q48" s="130"/>
      <c r="R48" s="130"/>
      <c r="S48" s="92"/>
    </row>
    <row r="49" spans="2:19" x14ac:dyDescent="0.2">
      <c r="B49" s="264" t="s">
        <v>27</v>
      </c>
      <c r="C49" s="218"/>
      <c r="D49" s="218"/>
      <c r="E49" s="218"/>
      <c r="F49" s="218"/>
      <c r="G49" s="218"/>
      <c r="H49" s="218"/>
      <c r="I49" s="218"/>
      <c r="J49" s="218"/>
      <c r="K49" s="130"/>
      <c r="L49" s="130"/>
      <c r="M49" s="130"/>
      <c r="N49" s="130"/>
      <c r="O49" s="130"/>
      <c r="P49" s="130"/>
      <c r="Q49" s="130"/>
      <c r="R49" s="130"/>
      <c r="S49" s="92"/>
    </row>
    <row r="50" spans="2:19" x14ac:dyDescent="0.2">
      <c r="B50" s="264" t="s">
        <v>3180</v>
      </c>
      <c r="C50" s="218"/>
      <c r="D50" s="218"/>
      <c r="E50" s="218"/>
      <c r="F50" s="218"/>
      <c r="G50" s="218"/>
      <c r="H50" s="218"/>
      <c r="I50" s="218"/>
      <c r="J50" s="218"/>
      <c r="K50" s="129">
        <v>506</v>
      </c>
      <c r="L50" s="130"/>
      <c r="M50" s="130"/>
      <c r="N50" s="130"/>
      <c r="O50" s="130"/>
      <c r="P50" s="130"/>
      <c r="Q50" s="130"/>
      <c r="R50" s="130"/>
      <c r="S50" s="92"/>
    </row>
    <row r="51" spans="2:19" x14ac:dyDescent="0.2">
      <c r="B51" s="265" t="s">
        <v>961</v>
      </c>
      <c r="C51" s="218"/>
      <c r="D51" s="218"/>
      <c r="E51" s="218"/>
      <c r="F51" s="218"/>
      <c r="G51" s="218"/>
      <c r="H51" s="218"/>
      <c r="I51" s="218"/>
      <c r="J51" s="218"/>
      <c r="K51" s="132">
        <v>2595</v>
      </c>
      <c r="L51" s="130"/>
      <c r="M51" s="130"/>
      <c r="N51" s="130"/>
      <c r="O51" s="130"/>
      <c r="P51" s="132">
        <v>69.36</v>
      </c>
      <c r="Q51" s="130"/>
      <c r="R51" s="130"/>
      <c r="S51" s="92"/>
    </row>
    <row r="52" spans="2:19" x14ac:dyDescent="0.2">
      <c r="B52" s="264" t="s">
        <v>3130</v>
      </c>
      <c r="C52" s="218"/>
      <c r="D52" s="218"/>
      <c r="E52" s="218"/>
      <c r="F52" s="218"/>
      <c r="G52" s="218"/>
      <c r="H52" s="218"/>
      <c r="I52" s="218"/>
      <c r="J52" s="218"/>
      <c r="K52" s="129">
        <v>2595</v>
      </c>
      <c r="L52" s="130"/>
      <c r="M52" s="130"/>
      <c r="N52" s="130"/>
      <c r="O52" s="130"/>
      <c r="P52" s="129">
        <v>69.36</v>
      </c>
      <c r="Q52" s="130"/>
      <c r="R52" s="130"/>
      <c r="S52" s="92"/>
    </row>
    <row r="53" spans="2:19" x14ac:dyDescent="0.2">
      <c r="B53" s="264" t="s">
        <v>9</v>
      </c>
      <c r="C53" s="218"/>
      <c r="D53" s="218"/>
      <c r="E53" s="218"/>
      <c r="F53" s="218"/>
      <c r="G53" s="218"/>
      <c r="H53" s="218"/>
      <c r="I53" s="218"/>
      <c r="J53" s="218"/>
      <c r="K53" s="129">
        <v>2595</v>
      </c>
      <c r="L53" s="130"/>
      <c r="M53" s="130"/>
      <c r="N53" s="130"/>
      <c r="O53" s="130"/>
      <c r="P53" s="129">
        <v>69.36</v>
      </c>
      <c r="Q53" s="130"/>
      <c r="R53" s="130"/>
      <c r="S53" s="92"/>
    </row>
    <row r="54" spans="2:19" x14ac:dyDescent="0.2">
      <c r="B54" s="264" t="s">
        <v>10</v>
      </c>
      <c r="C54" s="218"/>
      <c r="D54" s="218"/>
      <c r="E54" s="218"/>
      <c r="F54" s="218"/>
      <c r="G54" s="218"/>
      <c r="H54" s="218"/>
      <c r="I54" s="218"/>
      <c r="J54" s="218"/>
      <c r="K54" s="130"/>
      <c r="L54" s="130"/>
      <c r="M54" s="130"/>
      <c r="N54" s="130"/>
      <c r="O54" s="130"/>
      <c r="P54" s="130"/>
      <c r="Q54" s="130"/>
      <c r="R54" s="130"/>
      <c r="S54" s="92"/>
    </row>
    <row r="55" spans="2:19" x14ac:dyDescent="0.2">
      <c r="B55" s="264" t="s">
        <v>13</v>
      </c>
      <c r="C55" s="218"/>
      <c r="D55" s="218"/>
      <c r="E55" s="218"/>
      <c r="F55" s="218"/>
      <c r="G55" s="218"/>
      <c r="H55" s="218"/>
      <c r="I55" s="218"/>
      <c r="J55" s="218"/>
      <c r="K55" s="129">
        <v>1266</v>
      </c>
      <c r="L55" s="130"/>
      <c r="M55" s="130"/>
      <c r="N55" s="130"/>
      <c r="O55" s="130"/>
      <c r="P55" s="130"/>
      <c r="Q55" s="130"/>
      <c r="R55" s="130"/>
      <c r="S55" s="92"/>
    </row>
    <row r="56" spans="2:19" x14ac:dyDescent="0.2">
      <c r="B56" s="264" t="s">
        <v>14</v>
      </c>
      <c r="C56" s="218"/>
      <c r="D56" s="218"/>
      <c r="E56" s="218"/>
      <c r="F56" s="218"/>
      <c r="G56" s="218"/>
      <c r="H56" s="218"/>
      <c r="I56" s="218"/>
      <c r="J56" s="218"/>
      <c r="K56" s="129">
        <v>823</v>
      </c>
      <c r="L56" s="130"/>
      <c r="M56" s="130"/>
      <c r="N56" s="130"/>
      <c r="O56" s="130"/>
      <c r="P56" s="130"/>
      <c r="Q56" s="130"/>
      <c r="R56" s="130"/>
      <c r="S56" s="92"/>
    </row>
    <row r="57" spans="2:19" x14ac:dyDescent="0.2">
      <c r="B57" s="264" t="s">
        <v>15</v>
      </c>
      <c r="C57" s="218"/>
      <c r="D57" s="218"/>
      <c r="E57" s="218"/>
      <c r="F57" s="218"/>
      <c r="G57" s="218"/>
      <c r="H57" s="218"/>
      <c r="I57" s="218"/>
      <c r="J57" s="218"/>
      <c r="K57" s="129">
        <v>506</v>
      </c>
      <c r="L57" s="130"/>
      <c r="M57" s="130"/>
      <c r="N57" s="130"/>
      <c r="O57" s="130"/>
      <c r="P57" s="130"/>
      <c r="Q57" s="130"/>
      <c r="R57" s="130"/>
      <c r="S57" s="92"/>
    </row>
    <row r="58" spans="2:19" x14ac:dyDescent="0.2">
      <c r="B58" s="265" t="s">
        <v>16</v>
      </c>
      <c r="C58" s="218"/>
      <c r="D58" s="218"/>
      <c r="E58" s="218"/>
      <c r="F58" s="218"/>
      <c r="G58" s="218"/>
      <c r="H58" s="218"/>
      <c r="I58" s="218"/>
      <c r="J58" s="218"/>
      <c r="K58" s="132">
        <v>2595</v>
      </c>
      <c r="L58" s="130"/>
      <c r="M58" s="130"/>
      <c r="N58" s="130"/>
      <c r="O58" s="130"/>
      <c r="P58" s="132">
        <v>69.36</v>
      </c>
      <c r="Q58" s="130"/>
      <c r="R58" s="130"/>
      <c r="S58" s="92"/>
    </row>
    <row r="59" spans="2:19" x14ac:dyDescent="0.2">
      <c r="B59" s="115"/>
      <c r="C59" s="116"/>
      <c r="D59" s="117"/>
      <c r="E59" s="118"/>
      <c r="F59" s="119"/>
      <c r="G59" s="140"/>
      <c r="H59" s="140"/>
      <c r="I59" s="140"/>
      <c r="J59" s="140"/>
      <c r="K59" s="140"/>
      <c r="L59" s="140"/>
      <c r="M59" s="140"/>
      <c r="N59" s="140"/>
      <c r="O59" s="140"/>
      <c r="P59" s="140"/>
      <c r="Q59" s="140"/>
      <c r="R59" s="140"/>
      <c r="S59" s="92"/>
    </row>
    <row r="60" spans="2:19" x14ac:dyDescent="0.2">
      <c r="B60" s="115"/>
      <c r="C60" s="199" t="s">
        <v>2153</v>
      </c>
      <c r="G60" s="41"/>
      <c r="H60" s="41"/>
      <c r="I60" s="41"/>
      <c r="J60" s="41"/>
      <c r="K60" s="41"/>
      <c r="L60" s="41"/>
      <c r="M60" s="41"/>
      <c r="N60" s="140"/>
      <c r="O60" s="140"/>
      <c r="P60" s="140"/>
      <c r="Q60" s="140"/>
      <c r="R60" s="140"/>
    </row>
    <row r="61" spans="2:19" x14ac:dyDescent="0.2">
      <c r="B61" s="115"/>
      <c r="F61" s="195"/>
      <c r="G61" s="140"/>
      <c r="H61" s="140"/>
      <c r="I61" s="140"/>
      <c r="J61" s="140"/>
      <c r="K61" s="140"/>
      <c r="L61" s="140"/>
      <c r="M61" s="140"/>
      <c r="N61" s="140"/>
      <c r="O61" s="140"/>
      <c r="P61" s="140"/>
      <c r="Q61" s="140"/>
      <c r="R61" s="140"/>
    </row>
    <row r="62" spans="2:19" x14ac:dyDescent="0.2">
      <c r="B62" s="115"/>
      <c r="C62" s="115"/>
      <c r="D62" s="116"/>
      <c r="E62" s="117"/>
      <c r="F62" s="118"/>
      <c r="G62" s="119"/>
      <c r="H62" s="140"/>
      <c r="I62" s="140"/>
      <c r="J62" s="140"/>
      <c r="K62" s="140"/>
      <c r="L62" s="140"/>
      <c r="M62" s="140"/>
      <c r="N62" s="140"/>
      <c r="O62" s="140"/>
      <c r="P62" s="140"/>
      <c r="Q62" s="140"/>
      <c r="R62" s="140"/>
      <c r="S62" s="140"/>
    </row>
    <row r="63" spans="2:19" x14ac:dyDescent="0.2">
      <c r="B63" s="115"/>
      <c r="C63" s="47" t="s">
        <v>2156</v>
      </c>
      <c r="D63" s="47"/>
      <c r="E63" s="47"/>
      <c r="F63" s="41"/>
      <c r="G63" s="46" t="s">
        <v>2157</v>
      </c>
      <c r="H63" s="46"/>
      <c r="I63" s="46"/>
      <c r="J63" s="46"/>
      <c r="K63" s="46"/>
      <c r="L63" s="46"/>
      <c r="M63" s="46"/>
      <c r="N63" s="46"/>
      <c r="O63" s="46"/>
      <c r="P63" s="46"/>
      <c r="Q63" s="46"/>
      <c r="S63" s="85"/>
    </row>
    <row r="64" spans="2:19" x14ac:dyDescent="0.2">
      <c r="B64" s="115"/>
      <c r="C64" s="3"/>
      <c r="D64" s="84"/>
      <c r="E64" s="4"/>
      <c r="F64" s="41"/>
      <c r="G64" s="292" t="s">
        <v>3052</v>
      </c>
      <c r="H64" s="292"/>
      <c r="I64" s="159"/>
      <c r="J64" s="47"/>
      <c r="K64" s="47"/>
      <c r="L64" s="47"/>
      <c r="M64" s="47"/>
      <c r="N64" s="47"/>
      <c r="O64" s="166"/>
      <c r="P64" s="166"/>
      <c r="Q64" s="166"/>
      <c r="S64" s="85"/>
    </row>
    <row r="65" spans="2:19" x14ac:dyDescent="0.2">
      <c r="B65" s="115"/>
      <c r="C65" s="3"/>
      <c r="D65" s="84"/>
      <c r="E65" s="4"/>
      <c r="F65" s="41"/>
      <c r="G65" s="293" t="s">
        <v>2159</v>
      </c>
      <c r="H65" s="293"/>
      <c r="I65" s="293"/>
      <c r="J65" s="293"/>
      <c r="K65" s="293"/>
      <c r="L65" s="293"/>
      <c r="M65" s="293"/>
      <c r="N65" s="293"/>
      <c r="O65" s="293"/>
      <c r="P65" s="293"/>
      <c r="Q65" s="293"/>
      <c r="R65" s="293"/>
      <c r="S65" s="293"/>
    </row>
    <row r="66" spans="2:19" x14ac:dyDescent="0.2">
      <c r="B66" s="115"/>
      <c r="C66" s="116"/>
      <c r="D66" s="117"/>
      <c r="E66" s="118"/>
      <c r="F66" s="119"/>
      <c r="G66" s="140"/>
      <c r="H66" s="140"/>
      <c r="I66" s="140"/>
      <c r="J66" s="140"/>
      <c r="K66" s="140"/>
      <c r="L66" s="140"/>
      <c r="M66" s="140"/>
      <c r="N66" s="140"/>
      <c r="O66" s="140"/>
      <c r="P66" s="140"/>
      <c r="Q66" s="140"/>
      <c r="R66" s="140"/>
      <c r="S66" s="92"/>
    </row>
    <row r="67" spans="2:19" x14ac:dyDescent="0.2">
      <c r="B67" s="115"/>
      <c r="C67" s="116"/>
      <c r="D67" s="117"/>
      <c r="E67" s="118"/>
      <c r="F67" s="119"/>
      <c r="G67" s="140"/>
      <c r="H67" s="140"/>
      <c r="I67" s="140"/>
      <c r="J67" s="140"/>
      <c r="K67" s="140"/>
      <c r="L67" s="140"/>
      <c r="M67" s="140"/>
      <c r="N67" s="140"/>
      <c r="O67" s="140"/>
      <c r="P67" s="140"/>
      <c r="Q67" s="140"/>
      <c r="R67" s="140"/>
      <c r="S67" s="92"/>
    </row>
    <row r="68" spans="2:19" x14ac:dyDescent="0.2">
      <c r="B68" s="115"/>
      <c r="C68" s="116"/>
      <c r="D68" s="117"/>
      <c r="E68" s="118"/>
      <c r="F68" s="119"/>
      <c r="G68" s="140"/>
      <c r="H68" s="140"/>
      <c r="I68" s="140"/>
      <c r="J68" s="140"/>
      <c r="K68" s="140"/>
      <c r="L68" s="140"/>
      <c r="M68" s="140"/>
      <c r="N68" s="140"/>
      <c r="O68" s="140"/>
      <c r="P68" s="140"/>
      <c r="Q68" s="140"/>
      <c r="R68" s="140"/>
      <c r="S68" s="92"/>
    </row>
    <row r="69" spans="2:19" x14ac:dyDescent="0.2">
      <c r="B69" s="115"/>
      <c r="C69" s="116"/>
      <c r="D69" s="117"/>
      <c r="E69" s="118"/>
      <c r="F69" s="119"/>
      <c r="G69" s="140"/>
      <c r="H69" s="140"/>
      <c r="I69" s="140"/>
      <c r="J69" s="140"/>
      <c r="K69" s="140"/>
      <c r="L69" s="140"/>
      <c r="M69" s="140"/>
      <c r="N69" s="140"/>
      <c r="O69" s="140"/>
      <c r="P69" s="140"/>
      <c r="Q69" s="140"/>
      <c r="R69" s="140"/>
      <c r="S69" s="92"/>
    </row>
  </sheetData>
  <mergeCells count="49">
    <mergeCell ref="B57:J57"/>
    <mergeCell ref="B58:J58"/>
    <mergeCell ref="G64:H64"/>
    <mergeCell ref="G65:S65"/>
    <mergeCell ref="B51:J51"/>
    <mergeCell ref="B52:J52"/>
    <mergeCell ref="B53:J53"/>
    <mergeCell ref="B54:J54"/>
    <mergeCell ref="B55:J55"/>
    <mergeCell ref="B56:J56"/>
    <mergeCell ref="B50:J50"/>
    <mergeCell ref="B39:R39"/>
    <mergeCell ref="B40:J40"/>
    <mergeCell ref="B41:J41"/>
    <mergeCell ref="B42:J42"/>
    <mergeCell ref="B43:J43"/>
    <mergeCell ref="B44:J44"/>
    <mergeCell ref="B45:J45"/>
    <mergeCell ref="B46:J46"/>
    <mergeCell ref="B47:J47"/>
    <mergeCell ref="B48:J48"/>
    <mergeCell ref="B49:J49"/>
    <mergeCell ref="B38:J38"/>
    <mergeCell ref="K23:N23"/>
    <mergeCell ref="O23:O25"/>
    <mergeCell ref="P23:P25"/>
    <mergeCell ref="Q23:Q25"/>
    <mergeCell ref="B23:B25"/>
    <mergeCell ref="C23:C25"/>
    <mergeCell ref="D23:D25"/>
    <mergeCell ref="E23:E25"/>
    <mergeCell ref="F23:F25"/>
    <mergeCell ref="B27:R27"/>
    <mergeCell ref="B34:J34"/>
    <mergeCell ref="B35:J35"/>
    <mergeCell ref="B36:J36"/>
    <mergeCell ref="B37:J37"/>
    <mergeCell ref="R23:R25"/>
    <mergeCell ref="G24:G25"/>
    <mergeCell ref="H24:J24"/>
    <mergeCell ref="K24:K25"/>
    <mergeCell ref="L24:N24"/>
    <mergeCell ref="G23:J23"/>
    <mergeCell ref="K19:L19"/>
    <mergeCell ref="F2:J2"/>
    <mergeCell ref="E12:M12"/>
    <mergeCell ref="E13:M13"/>
    <mergeCell ref="K17:L17"/>
    <mergeCell ref="K18:L18"/>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61"/>
  <sheetViews>
    <sheetView workbookViewId="0">
      <selection activeCell="D11" sqref="D11"/>
    </sheetView>
  </sheetViews>
  <sheetFormatPr defaultRowHeight="12.75" x14ac:dyDescent="0.2"/>
  <cols>
    <col min="3" max="3" width="40.85546875" customWidth="1"/>
  </cols>
  <sheetData>
    <row r="1" spans="1:17" x14ac:dyDescent="0.2">
      <c r="A1" s="152" t="s">
        <v>306</v>
      </c>
      <c r="B1" s="45"/>
      <c r="C1" s="44"/>
      <c r="D1" s="201"/>
      <c r="E1" s="280" t="s">
        <v>21</v>
      </c>
      <c r="F1" s="280"/>
      <c r="G1" s="280"/>
      <c r="H1" s="280"/>
      <c r="I1" s="280"/>
      <c r="J1" s="42"/>
      <c r="K1" s="42"/>
      <c r="L1" s="42"/>
      <c r="M1" s="152" t="s">
        <v>308</v>
      </c>
      <c r="N1" s="42"/>
      <c r="O1" s="42"/>
      <c r="P1" s="42"/>
      <c r="Q1" s="92"/>
    </row>
    <row r="2" spans="1:17" x14ac:dyDescent="0.2">
      <c r="A2" s="2"/>
      <c r="B2" s="45"/>
      <c r="C2" s="44"/>
      <c r="D2" s="43"/>
      <c r="E2" s="43"/>
      <c r="F2" s="42"/>
      <c r="G2" s="202" t="s">
        <v>2</v>
      </c>
      <c r="H2" s="42"/>
      <c r="I2" s="42"/>
      <c r="J2" s="42"/>
      <c r="K2" s="42"/>
      <c r="L2" s="42"/>
      <c r="M2" s="2" t="s">
        <v>1223</v>
      </c>
      <c r="N2" s="42"/>
      <c r="O2" s="42"/>
      <c r="P2" s="42"/>
      <c r="Q2" s="92"/>
    </row>
    <row r="3" spans="1:17" x14ac:dyDescent="0.2">
      <c r="A3" s="2"/>
      <c r="B3" s="45"/>
      <c r="C3" s="44"/>
      <c r="D3" s="43"/>
      <c r="E3" s="43"/>
      <c r="F3" s="42"/>
      <c r="G3" s="202"/>
      <c r="H3" s="42"/>
      <c r="I3" s="42"/>
      <c r="J3" s="42"/>
      <c r="K3" s="42"/>
      <c r="L3" s="2"/>
      <c r="M3" s="2" t="s">
        <v>2461</v>
      </c>
      <c r="N3" s="42"/>
      <c r="O3" s="42"/>
      <c r="P3" s="42"/>
      <c r="Q3" s="92"/>
    </row>
    <row r="4" spans="1:17" x14ac:dyDescent="0.2">
      <c r="A4" s="2" t="s">
        <v>310</v>
      </c>
      <c r="B4" s="45"/>
      <c r="C4" s="44"/>
      <c r="D4" s="43"/>
      <c r="E4" s="43"/>
      <c r="F4" s="42"/>
      <c r="G4" s="42"/>
      <c r="H4" s="42"/>
      <c r="I4" s="42"/>
      <c r="J4" s="42"/>
      <c r="K4" s="42"/>
      <c r="L4" s="42"/>
      <c r="M4" s="2" t="s">
        <v>310</v>
      </c>
      <c r="N4" s="42"/>
      <c r="O4" s="42"/>
      <c r="P4" s="42"/>
      <c r="Q4" s="92"/>
    </row>
    <row r="5" spans="1:17" x14ac:dyDescent="0.2">
      <c r="A5" s="2" t="s">
        <v>312</v>
      </c>
      <c r="B5" s="45"/>
      <c r="C5" s="44"/>
      <c r="D5" s="43"/>
      <c r="E5" s="43"/>
      <c r="F5" s="42"/>
      <c r="G5" s="42"/>
      <c r="H5" s="42"/>
      <c r="I5" s="42"/>
      <c r="J5" s="42"/>
      <c r="K5" s="42"/>
      <c r="L5" s="42"/>
      <c r="M5" s="2" t="s">
        <v>314</v>
      </c>
      <c r="N5" s="42"/>
      <c r="O5" s="42"/>
      <c r="P5" s="42"/>
      <c r="Q5" s="92"/>
    </row>
    <row r="6" spans="1:17" x14ac:dyDescent="0.2">
      <c r="A6" s="5"/>
      <c r="B6" s="45"/>
      <c r="C6" s="43"/>
      <c r="D6" s="1"/>
      <c r="E6" s="42"/>
      <c r="F6" s="42"/>
      <c r="G6" s="42"/>
      <c r="H6" s="42"/>
      <c r="I6" s="42"/>
      <c r="J6" s="42"/>
      <c r="K6" s="42"/>
      <c r="L6" s="42"/>
      <c r="M6" s="42"/>
      <c r="N6" s="42"/>
      <c r="O6" s="42"/>
      <c r="P6" s="42"/>
      <c r="Q6" s="92"/>
    </row>
    <row r="7" spans="1:17" x14ac:dyDescent="0.2">
      <c r="A7" s="99"/>
      <c r="B7" s="100"/>
      <c r="C7" s="101"/>
      <c r="D7" s="92"/>
      <c r="E7" s="91"/>
      <c r="F7" s="91"/>
      <c r="G7" s="102" t="s">
        <v>3181</v>
      </c>
      <c r="H7" s="102"/>
      <c r="I7" s="102"/>
      <c r="J7" s="91"/>
      <c r="K7" s="91"/>
      <c r="L7" s="91"/>
      <c r="M7" s="91"/>
      <c r="N7" s="91"/>
      <c r="O7" s="91"/>
      <c r="P7" s="91"/>
      <c r="Q7" s="92"/>
    </row>
    <row r="8" spans="1:17" x14ac:dyDescent="0.2">
      <c r="A8" s="99"/>
      <c r="B8" s="100"/>
      <c r="C8" s="101"/>
      <c r="D8" s="92"/>
      <c r="E8" s="91"/>
      <c r="F8" s="91"/>
      <c r="G8" s="99" t="s">
        <v>37</v>
      </c>
      <c r="H8" s="99"/>
      <c r="I8" s="99"/>
      <c r="J8" s="91"/>
      <c r="K8" s="91"/>
      <c r="L8" s="91"/>
      <c r="M8" s="91"/>
      <c r="N8" s="91"/>
      <c r="O8" s="91"/>
      <c r="P8" s="91"/>
      <c r="Q8" s="92"/>
    </row>
    <row r="9" spans="1:17" x14ac:dyDescent="0.2">
      <c r="A9" s="99"/>
      <c r="B9" s="100"/>
      <c r="C9" s="101"/>
      <c r="D9" s="92"/>
      <c r="E9" s="91"/>
      <c r="F9" s="91"/>
      <c r="G9" s="91"/>
      <c r="H9" s="91"/>
      <c r="I9" s="91"/>
      <c r="J9" s="91"/>
      <c r="K9" s="91"/>
      <c r="L9" s="91"/>
      <c r="M9" s="91"/>
      <c r="N9" s="91"/>
      <c r="O9" s="91"/>
      <c r="P9" s="91"/>
      <c r="Q9" s="92"/>
    </row>
    <row r="10" spans="1:17" x14ac:dyDescent="0.2">
      <c r="A10" s="99"/>
      <c r="B10" s="100"/>
      <c r="C10" s="103" t="s">
        <v>3</v>
      </c>
      <c r="D10" s="203" t="s">
        <v>2463</v>
      </c>
      <c r="E10" s="204"/>
      <c r="F10" s="204"/>
      <c r="G10" s="205"/>
      <c r="H10" s="204"/>
      <c r="I10" s="204"/>
      <c r="J10" s="204"/>
      <c r="K10" s="204"/>
      <c r="L10" s="204"/>
      <c r="M10" s="204"/>
      <c r="N10" s="105"/>
      <c r="O10" s="105"/>
      <c r="P10" s="91"/>
      <c r="Q10" s="92"/>
    </row>
    <row r="11" spans="1:17" x14ac:dyDescent="0.2">
      <c r="A11" s="99"/>
      <c r="B11" s="100"/>
      <c r="C11" s="103"/>
      <c r="D11" s="206" t="s">
        <v>3182</v>
      </c>
      <c r="E11" s="91"/>
      <c r="F11" s="91"/>
      <c r="G11" s="99"/>
      <c r="H11" s="91"/>
      <c r="I11" s="91"/>
      <c r="J11" s="91"/>
      <c r="K11" s="188"/>
      <c r="L11" s="91"/>
      <c r="M11" s="91"/>
      <c r="N11" s="91"/>
      <c r="O11" s="91"/>
      <c r="P11" s="91"/>
      <c r="Q11" s="92"/>
    </row>
    <row r="12" spans="1:17" x14ac:dyDescent="0.2">
      <c r="A12" s="99"/>
      <c r="B12" s="100"/>
      <c r="C12" s="101"/>
      <c r="D12" s="207"/>
      <c r="E12" s="208"/>
      <c r="F12" s="208"/>
      <c r="G12" s="209" t="s">
        <v>31</v>
      </c>
      <c r="H12" s="209"/>
      <c r="I12" s="209"/>
      <c r="J12" s="208"/>
      <c r="K12" s="107"/>
      <c r="L12" s="91"/>
      <c r="M12" s="91"/>
      <c r="N12" s="91"/>
      <c r="O12" s="91"/>
      <c r="P12" s="91"/>
      <c r="Q12" s="92"/>
    </row>
    <row r="13" spans="1:17" x14ac:dyDescent="0.2">
      <c r="A13" s="109"/>
      <c r="B13" s="110"/>
      <c r="C13" s="101"/>
      <c r="D13" s="92"/>
      <c r="E13" s="91"/>
      <c r="F13" s="91"/>
      <c r="G13" s="91"/>
      <c r="H13" s="91"/>
      <c r="I13" s="91"/>
      <c r="J13" s="91"/>
      <c r="K13" s="91"/>
      <c r="L13" s="91"/>
      <c r="M13" s="91"/>
      <c r="N13" s="91"/>
      <c r="O13" s="91"/>
      <c r="P13" s="91"/>
      <c r="Q13" s="92"/>
    </row>
    <row r="14" spans="1:17" x14ac:dyDescent="0.2">
      <c r="A14" s="99"/>
      <c r="B14" s="100"/>
      <c r="C14" s="101"/>
      <c r="D14" s="112" t="s">
        <v>2465</v>
      </c>
      <c r="E14" s="91"/>
      <c r="F14" s="91"/>
      <c r="G14" s="91"/>
      <c r="H14" s="112"/>
      <c r="I14" s="112"/>
      <c r="J14" s="112"/>
      <c r="K14" s="91"/>
      <c r="L14" s="91"/>
      <c r="M14" s="91"/>
      <c r="N14" s="91"/>
      <c r="O14" s="91"/>
      <c r="P14" s="91"/>
      <c r="Q14" s="91"/>
    </row>
    <row r="15" spans="1:17" x14ac:dyDescent="0.2">
      <c r="A15" s="99"/>
      <c r="B15" s="100"/>
      <c r="C15" s="101"/>
      <c r="D15" s="112" t="s">
        <v>3183</v>
      </c>
      <c r="E15" s="91"/>
      <c r="F15" s="91"/>
      <c r="G15" s="91"/>
      <c r="H15" s="112"/>
      <c r="I15" s="112"/>
      <c r="J15" s="279" t="s">
        <v>3184</v>
      </c>
      <c r="K15" s="220"/>
      <c r="L15" s="114" t="s">
        <v>30</v>
      </c>
      <c r="M15" s="91"/>
      <c r="N15" s="91"/>
      <c r="O15" s="91"/>
      <c r="P15" s="91"/>
      <c r="Q15" s="92"/>
    </row>
    <row r="16" spans="1:17" x14ac:dyDescent="0.2">
      <c r="A16" s="99"/>
      <c r="B16" s="100"/>
      <c r="C16" s="101"/>
      <c r="D16" s="112" t="s">
        <v>1361</v>
      </c>
      <c r="E16" s="91"/>
      <c r="F16" s="91"/>
      <c r="G16" s="91"/>
      <c r="H16" s="112"/>
      <c r="I16" s="112"/>
      <c r="J16" s="279" t="s">
        <v>3185</v>
      </c>
      <c r="K16" s="220"/>
      <c r="L16" s="114" t="s">
        <v>30</v>
      </c>
      <c r="M16" s="91"/>
      <c r="N16" s="91"/>
      <c r="O16" s="91"/>
      <c r="P16" s="91"/>
      <c r="Q16" s="92"/>
    </row>
    <row r="17" spans="1:17" x14ac:dyDescent="0.2">
      <c r="A17" s="99"/>
      <c r="B17" s="100"/>
      <c r="C17" s="101"/>
      <c r="D17" s="112" t="s">
        <v>17</v>
      </c>
      <c r="E17" s="91"/>
      <c r="F17" s="91"/>
      <c r="G17" s="91"/>
      <c r="H17" s="112"/>
      <c r="I17" s="112"/>
      <c r="J17" s="279" t="s">
        <v>3186</v>
      </c>
      <c r="K17" s="220"/>
      <c r="L17" s="114" t="s">
        <v>18</v>
      </c>
      <c r="M17" s="91"/>
      <c r="N17" s="91"/>
      <c r="O17" s="91"/>
      <c r="P17" s="91"/>
      <c r="Q17" s="92"/>
    </row>
    <row r="18" spans="1:17" x14ac:dyDescent="0.2">
      <c r="A18" s="99"/>
      <c r="B18" s="100"/>
      <c r="C18" s="111"/>
      <c r="D18" s="163" t="s">
        <v>323</v>
      </c>
      <c r="E18" s="99"/>
      <c r="F18" s="91"/>
      <c r="G18" s="91"/>
      <c r="H18" s="91"/>
      <c r="I18" s="91"/>
      <c r="J18" s="91"/>
      <c r="K18" s="91"/>
      <c r="L18" s="91"/>
      <c r="M18" s="91"/>
      <c r="N18" s="91"/>
      <c r="O18" s="91"/>
      <c r="P18" s="91"/>
      <c r="Q18" s="92"/>
    </row>
    <row r="19" spans="1:17" x14ac:dyDescent="0.2">
      <c r="A19" s="99"/>
      <c r="B19" s="100"/>
      <c r="C19" s="111"/>
      <c r="D19" s="101"/>
      <c r="E19" s="99"/>
      <c r="F19" s="91"/>
      <c r="G19" s="91"/>
      <c r="H19" s="91"/>
      <c r="I19" s="91"/>
      <c r="J19" s="91"/>
      <c r="K19" s="91"/>
      <c r="L19" s="91"/>
      <c r="M19" s="91"/>
      <c r="N19" s="91"/>
      <c r="O19" s="91"/>
      <c r="P19" s="91"/>
      <c r="Q19" s="92"/>
    </row>
    <row r="20" spans="1:17" x14ac:dyDescent="0.2">
      <c r="A20" s="270" t="s">
        <v>4</v>
      </c>
      <c r="B20" s="273" t="s">
        <v>87</v>
      </c>
      <c r="C20" s="270" t="s">
        <v>83</v>
      </c>
      <c r="D20" s="270" t="s">
        <v>82</v>
      </c>
      <c r="E20" s="270" t="s">
        <v>81</v>
      </c>
      <c r="F20" s="270" t="s">
        <v>29</v>
      </c>
      <c r="G20" s="271"/>
      <c r="H20" s="271"/>
      <c r="I20" s="271"/>
      <c r="J20" s="270" t="s">
        <v>28</v>
      </c>
      <c r="K20" s="289"/>
      <c r="L20" s="289"/>
      <c r="M20" s="289"/>
      <c r="N20" s="289"/>
      <c r="O20" s="270" t="s">
        <v>80</v>
      </c>
      <c r="P20" s="270" t="s">
        <v>79</v>
      </c>
      <c r="Q20" s="290" t="s">
        <v>1364</v>
      </c>
    </row>
    <row r="21" spans="1:17" x14ac:dyDescent="0.2">
      <c r="A21" s="271"/>
      <c r="B21" s="274"/>
      <c r="C21" s="275"/>
      <c r="D21" s="270"/>
      <c r="E21" s="270"/>
      <c r="F21" s="270" t="s">
        <v>5</v>
      </c>
      <c r="G21" s="270" t="s">
        <v>78</v>
      </c>
      <c r="H21" s="271"/>
      <c r="I21" s="271"/>
      <c r="J21" s="270" t="s">
        <v>1365</v>
      </c>
      <c r="K21" s="270" t="s">
        <v>5</v>
      </c>
      <c r="L21" s="270" t="s">
        <v>78</v>
      </c>
      <c r="M21" s="271"/>
      <c r="N21" s="271"/>
      <c r="O21" s="270"/>
      <c r="P21" s="270"/>
      <c r="Q21" s="290"/>
    </row>
    <row r="22" spans="1:17" x14ac:dyDescent="0.2">
      <c r="A22" s="271"/>
      <c r="B22" s="274"/>
      <c r="C22" s="275"/>
      <c r="D22" s="270"/>
      <c r="E22" s="270"/>
      <c r="F22" s="271"/>
      <c r="G22" s="121" t="s">
        <v>77</v>
      </c>
      <c r="H22" s="121" t="s">
        <v>76</v>
      </c>
      <c r="I22" s="121" t="s">
        <v>75</v>
      </c>
      <c r="J22" s="275"/>
      <c r="K22" s="271"/>
      <c r="L22" s="121" t="s">
        <v>77</v>
      </c>
      <c r="M22" s="121" t="s">
        <v>76</v>
      </c>
      <c r="N22" s="121" t="s">
        <v>75</v>
      </c>
      <c r="O22" s="270"/>
      <c r="P22" s="270"/>
      <c r="Q22" s="290"/>
    </row>
    <row r="23" spans="1:17" x14ac:dyDescent="0.2">
      <c r="A23" s="122">
        <v>1</v>
      </c>
      <c r="B23" s="123">
        <v>2</v>
      </c>
      <c r="C23" s="121">
        <v>3</v>
      </c>
      <c r="D23" s="121">
        <v>4</v>
      </c>
      <c r="E23" s="127">
        <v>5</v>
      </c>
      <c r="F23" s="124">
        <v>6</v>
      </c>
      <c r="G23" s="124">
        <v>7</v>
      </c>
      <c r="H23" s="124">
        <v>8</v>
      </c>
      <c r="I23" s="124">
        <v>9</v>
      </c>
      <c r="J23" s="124">
        <v>10</v>
      </c>
      <c r="K23" s="124">
        <v>11</v>
      </c>
      <c r="L23" s="124">
        <v>12</v>
      </c>
      <c r="M23" s="124">
        <v>13</v>
      </c>
      <c r="N23" s="124">
        <v>14</v>
      </c>
      <c r="O23" s="124">
        <v>15</v>
      </c>
      <c r="P23" s="124">
        <v>16</v>
      </c>
      <c r="Q23" s="124">
        <v>17</v>
      </c>
    </row>
    <row r="24" spans="1:17" x14ac:dyDescent="0.2">
      <c r="A24" s="300" t="s">
        <v>3187</v>
      </c>
      <c r="B24" s="301"/>
      <c r="C24" s="301"/>
      <c r="D24" s="301"/>
      <c r="E24" s="301"/>
      <c r="F24" s="301"/>
      <c r="G24" s="301"/>
      <c r="H24" s="301"/>
      <c r="I24" s="301"/>
      <c r="J24" s="301"/>
      <c r="K24" s="301"/>
      <c r="L24" s="301"/>
      <c r="M24" s="301"/>
      <c r="N24" s="301"/>
      <c r="O24" s="301"/>
      <c r="P24" s="301"/>
      <c r="Q24" s="302"/>
    </row>
    <row r="25" spans="1:17" ht="24" x14ac:dyDescent="0.2">
      <c r="A25" s="122">
        <v>1</v>
      </c>
      <c r="B25" s="125" t="s">
        <v>3100</v>
      </c>
      <c r="C25" s="139" t="s">
        <v>3101</v>
      </c>
      <c r="D25" s="127" t="s">
        <v>3102</v>
      </c>
      <c r="E25" s="131">
        <v>1</v>
      </c>
      <c r="F25" s="129">
        <v>64.59</v>
      </c>
      <c r="G25" s="129">
        <v>64.59</v>
      </c>
      <c r="H25" s="130"/>
      <c r="I25" s="130"/>
      <c r="J25" s="130"/>
      <c r="K25" s="130">
        <v>65</v>
      </c>
      <c r="L25" s="130">
        <v>65</v>
      </c>
      <c r="M25" s="130"/>
      <c r="N25" s="130"/>
      <c r="O25" s="130">
        <v>4</v>
      </c>
      <c r="P25" s="130">
        <v>4</v>
      </c>
      <c r="Q25" s="130"/>
    </row>
    <row r="26" spans="1:17" ht="36" x14ac:dyDescent="0.2">
      <c r="A26" s="122">
        <v>2</v>
      </c>
      <c r="B26" s="125" t="s">
        <v>3103</v>
      </c>
      <c r="C26" s="139" t="s">
        <v>3104</v>
      </c>
      <c r="D26" s="127" t="s">
        <v>3105</v>
      </c>
      <c r="E26" s="128" t="s">
        <v>3188</v>
      </c>
      <c r="F26" s="129">
        <v>18.04</v>
      </c>
      <c r="G26" s="129">
        <v>18.04</v>
      </c>
      <c r="H26" s="130"/>
      <c r="I26" s="130"/>
      <c r="J26" s="130"/>
      <c r="K26" s="130">
        <v>108</v>
      </c>
      <c r="L26" s="130">
        <v>108</v>
      </c>
      <c r="M26" s="130"/>
      <c r="N26" s="130"/>
      <c r="O26" s="130">
        <v>1</v>
      </c>
      <c r="P26" s="130">
        <v>6</v>
      </c>
      <c r="Q26" s="130"/>
    </row>
    <row r="27" spans="1:17" ht="84" x14ac:dyDescent="0.2">
      <c r="A27" s="122">
        <v>3</v>
      </c>
      <c r="B27" s="125" t="s">
        <v>3121</v>
      </c>
      <c r="C27" s="139" t="s">
        <v>3189</v>
      </c>
      <c r="D27" s="127" t="s">
        <v>3123</v>
      </c>
      <c r="E27" s="131">
        <v>10</v>
      </c>
      <c r="F27" s="129">
        <v>7.22</v>
      </c>
      <c r="G27" s="129">
        <v>7.22</v>
      </c>
      <c r="H27" s="130"/>
      <c r="I27" s="130"/>
      <c r="J27" s="130"/>
      <c r="K27" s="130">
        <v>72</v>
      </c>
      <c r="L27" s="130">
        <v>72</v>
      </c>
      <c r="M27" s="130"/>
      <c r="N27" s="130"/>
      <c r="O27" s="130">
        <v>0.4</v>
      </c>
      <c r="P27" s="130">
        <v>4</v>
      </c>
      <c r="Q27" s="130"/>
    </row>
    <row r="28" spans="1:17" ht="24" x14ac:dyDescent="0.2">
      <c r="A28" s="122">
        <v>4</v>
      </c>
      <c r="B28" s="125" t="s">
        <v>3117</v>
      </c>
      <c r="C28" s="139" t="s">
        <v>3118</v>
      </c>
      <c r="D28" s="127" t="s">
        <v>3119</v>
      </c>
      <c r="E28" s="128" t="s">
        <v>143</v>
      </c>
      <c r="F28" s="129">
        <v>288.64</v>
      </c>
      <c r="G28" s="129">
        <v>288.64</v>
      </c>
      <c r="H28" s="130"/>
      <c r="I28" s="130"/>
      <c r="J28" s="130"/>
      <c r="K28" s="130">
        <v>29</v>
      </c>
      <c r="L28" s="130">
        <v>29</v>
      </c>
      <c r="M28" s="130"/>
      <c r="N28" s="130"/>
      <c r="O28" s="130">
        <v>16</v>
      </c>
      <c r="P28" s="130">
        <v>1.6</v>
      </c>
      <c r="Q28" s="130"/>
    </row>
    <row r="29" spans="1:17" ht="36" x14ac:dyDescent="0.2">
      <c r="A29" s="122">
        <v>5</v>
      </c>
      <c r="B29" s="125" t="s">
        <v>3113</v>
      </c>
      <c r="C29" s="139" t="s">
        <v>3114</v>
      </c>
      <c r="D29" s="127" t="s">
        <v>3115</v>
      </c>
      <c r="E29" s="131">
        <v>10</v>
      </c>
      <c r="F29" s="129">
        <v>27.06</v>
      </c>
      <c r="G29" s="129">
        <v>27.06</v>
      </c>
      <c r="H29" s="130"/>
      <c r="I29" s="130"/>
      <c r="J29" s="130"/>
      <c r="K29" s="130">
        <v>271</v>
      </c>
      <c r="L29" s="130">
        <v>271</v>
      </c>
      <c r="M29" s="130"/>
      <c r="N29" s="130"/>
      <c r="O29" s="130">
        <v>1.5</v>
      </c>
      <c r="P29" s="130">
        <v>15</v>
      </c>
      <c r="Q29" s="130"/>
    </row>
    <row r="30" spans="1:17" ht="36" x14ac:dyDescent="0.2">
      <c r="A30" s="122">
        <v>6</v>
      </c>
      <c r="B30" s="125" t="s">
        <v>2445</v>
      </c>
      <c r="C30" s="139" t="s">
        <v>2446</v>
      </c>
      <c r="D30" s="127" t="s">
        <v>2447</v>
      </c>
      <c r="E30" s="131">
        <v>10</v>
      </c>
      <c r="F30" s="129">
        <v>27.06</v>
      </c>
      <c r="G30" s="129">
        <v>27.06</v>
      </c>
      <c r="H30" s="130"/>
      <c r="I30" s="130"/>
      <c r="J30" s="130"/>
      <c r="K30" s="130">
        <v>271</v>
      </c>
      <c r="L30" s="130">
        <v>271</v>
      </c>
      <c r="M30" s="130"/>
      <c r="N30" s="130"/>
      <c r="O30" s="130">
        <v>1.5</v>
      </c>
      <c r="P30" s="130">
        <v>15</v>
      </c>
      <c r="Q30" s="130"/>
    </row>
    <row r="31" spans="1:17" ht="36" x14ac:dyDescent="0.2">
      <c r="A31" s="122">
        <v>7</v>
      </c>
      <c r="B31" s="125" t="s">
        <v>2448</v>
      </c>
      <c r="C31" s="139" t="s">
        <v>2449</v>
      </c>
      <c r="D31" s="127" t="s">
        <v>2447</v>
      </c>
      <c r="E31" s="131">
        <v>3</v>
      </c>
      <c r="F31" s="129">
        <v>72.16</v>
      </c>
      <c r="G31" s="129">
        <v>72.16</v>
      </c>
      <c r="H31" s="130"/>
      <c r="I31" s="130"/>
      <c r="J31" s="130"/>
      <c r="K31" s="130">
        <v>216</v>
      </c>
      <c r="L31" s="130">
        <v>216</v>
      </c>
      <c r="M31" s="130"/>
      <c r="N31" s="130"/>
      <c r="O31" s="130">
        <v>4</v>
      </c>
      <c r="P31" s="130">
        <v>12</v>
      </c>
      <c r="Q31" s="130"/>
    </row>
    <row r="32" spans="1:17" ht="36" x14ac:dyDescent="0.2">
      <c r="A32" s="122">
        <v>8</v>
      </c>
      <c r="B32" s="125" t="s">
        <v>3141</v>
      </c>
      <c r="C32" s="139" t="s">
        <v>3142</v>
      </c>
      <c r="D32" s="127" t="s">
        <v>73</v>
      </c>
      <c r="E32" s="131">
        <v>1</v>
      </c>
      <c r="F32" s="129">
        <v>250.28</v>
      </c>
      <c r="G32" s="129">
        <v>250.28</v>
      </c>
      <c r="H32" s="130"/>
      <c r="I32" s="130"/>
      <c r="J32" s="130"/>
      <c r="K32" s="130">
        <v>250</v>
      </c>
      <c r="L32" s="130">
        <v>250</v>
      </c>
      <c r="M32" s="130"/>
      <c r="N32" s="130"/>
      <c r="O32" s="130">
        <v>15</v>
      </c>
      <c r="P32" s="130">
        <v>15</v>
      </c>
      <c r="Q32" s="130"/>
    </row>
    <row r="33" spans="1:17" x14ac:dyDescent="0.2">
      <c r="A33" s="265" t="s">
        <v>3190</v>
      </c>
      <c r="B33" s="218"/>
      <c r="C33" s="218"/>
      <c r="D33" s="218"/>
      <c r="E33" s="218"/>
      <c r="F33" s="218"/>
      <c r="G33" s="218"/>
      <c r="H33" s="218"/>
      <c r="I33" s="218"/>
      <c r="J33" s="218"/>
      <c r="K33" s="132">
        <v>2194</v>
      </c>
      <c r="L33" s="130"/>
      <c r="M33" s="130"/>
      <c r="N33" s="130"/>
      <c r="O33" s="130"/>
      <c r="P33" s="132">
        <v>58.08</v>
      </c>
      <c r="Q33" s="130"/>
    </row>
    <row r="34" spans="1:17" x14ac:dyDescent="0.2">
      <c r="A34" s="269" t="s">
        <v>40</v>
      </c>
      <c r="B34" s="219"/>
      <c r="C34" s="219"/>
      <c r="D34" s="219"/>
      <c r="E34" s="219"/>
      <c r="F34" s="219"/>
      <c r="G34" s="219"/>
      <c r="H34" s="219"/>
      <c r="I34" s="219"/>
      <c r="J34" s="219"/>
      <c r="K34" s="219"/>
      <c r="L34" s="219"/>
      <c r="M34" s="219"/>
      <c r="N34" s="219"/>
      <c r="O34" s="219"/>
      <c r="P34" s="219"/>
      <c r="Q34" s="219"/>
    </row>
    <row r="35" spans="1:17" x14ac:dyDescent="0.2">
      <c r="A35" s="264" t="s">
        <v>6</v>
      </c>
      <c r="B35" s="218"/>
      <c r="C35" s="218"/>
      <c r="D35" s="218"/>
      <c r="E35" s="218"/>
      <c r="F35" s="218"/>
      <c r="G35" s="218"/>
      <c r="H35" s="218"/>
      <c r="I35" s="218"/>
      <c r="J35" s="218"/>
      <c r="K35" s="129">
        <v>1282</v>
      </c>
      <c r="L35" s="129">
        <v>1282</v>
      </c>
      <c r="M35" s="130"/>
      <c r="N35" s="130"/>
      <c r="O35" s="130"/>
      <c r="P35" s="129">
        <v>72.599999999999994</v>
      </c>
      <c r="Q35" s="130"/>
    </row>
    <row r="36" spans="1:17" x14ac:dyDescent="0.2">
      <c r="A36" s="264" t="s">
        <v>111</v>
      </c>
      <c r="B36" s="218"/>
      <c r="C36" s="218"/>
      <c r="D36" s="218"/>
      <c r="E36" s="218"/>
      <c r="F36" s="218"/>
      <c r="G36" s="218"/>
      <c r="H36" s="218"/>
      <c r="I36" s="218"/>
      <c r="J36" s="218"/>
      <c r="K36" s="129">
        <v>1070</v>
      </c>
      <c r="L36" s="129">
        <v>1070</v>
      </c>
      <c r="M36" s="130"/>
      <c r="N36" s="130"/>
      <c r="O36" s="130"/>
      <c r="P36" s="129">
        <v>58.08</v>
      </c>
      <c r="Q36" s="130"/>
    </row>
    <row r="37" spans="1:17" x14ac:dyDescent="0.2">
      <c r="A37" s="264" t="s">
        <v>27</v>
      </c>
      <c r="B37" s="218"/>
      <c r="C37" s="218"/>
      <c r="D37" s="218"/>
      <c r="E37" s="218"/>
      <c r="F37" s="218"/>
      <c r="G37" s="218"/>
      <c r="H37" s="218"/>
      <c r="I37" s="218"/>
      <c r="J37" s="218"/>
      <c r="K37" s="130"/>
      <c r="L37" s="130"/>
      <c r="M37" s="130"/>
      <c r="N37" s="130"/>
      <c r="O37" s="130"/>
      <c r="P37" s="130"/>
      <c r="Q37" s="130"/>
    </row>
    <row r="38" spans="1:17" x14ac:dyDescent="0.2">
      <c r="A38" s="264" t="s">
        <v>3126</v>
      </c>
      <c r="B38" s="218"/>
      <c r="C38" s="218"/>
      <c r="D38" s="218"/>
      <c r="E38" s="218"/>
      <c r="F38" s="218"/>
      <c r="G38" s="218"/>
      <c r="H38" s="218"/>
      <c r="I38" s="218"/>
      <c r="J38" s="218"/>
      <c r="K38" s="129">
        <v>55</v>
      </c>
      <c r="L38" s="129">
        <v>55</v>
      </c>
      <c r="M38" s="130"/>
      <c r="N38" s="130"/>
      <c r="O38" s="130"/>
      <c r="P38" s="130"/>
      <c r="Q38" s="130"/>
    </row>
    <row r="39" spans="1:17" x14ac:dyDescent="0.2">
      <c r="A39" s="264" t="s">
        <v>3127</v>
      </c>
      <c r="B39" s="218"/>
      <c r="C39" s="218"/>
      <c r="D39" s="218"/>
      <c r="E39" s="218"/>
      <c r="F39" s="218"/>
      <c r="G39" s="218"/>
      <c r="H39" s="218"/>
      <c r="I39" s="218"/>
      <c r="J39" s="218"/>
      <c r="K39" s="129">
        <v>-267</v>
      </c>
      <c r="L39" s="129">
        <v>-267</v>
      </c>
      <c r="M39" s="130"/>
      <c r="N39" s="130"/>
      <c r="O39" s="130"/>
      <c r="P39" s="129">
        <v>-14.52</v>
      </c>
      <c r="Q39" s="130"/>
    </row>
    <row r="40" spans="1:17" x14ac:dyDescent="0.2">
      <c r="A40" s="264" t="s">
        <v>7</v>
      </c>
      <c r="B40" s="218"/>
      <c r="C40" s="218"/>
      <c r="D40" s="218"/>
      <c r="E40" s="218"/>
      <c r="F40" s="218"/>
      <c r="G40" s="218"/>
      <c r="H40" s="218"/>
      <c r="I40" s="218"/>
      <c r="J40" s="218"/>
      <c r="K40" s="129">
        <v>696</v>
      </c>
      <c r="L40" s="130"/>
      <c r="M40" s="130"/>
      <c r="N40" s="130"/>
      <c r="O40" s="130"/>
      <c r="P40" s="130"/>
      <c r="Q40" s="130"/>
    </row>
    <row r="41" spans="1:17" x14ac:dyDescent="0.2">
      <c r="A41" s="264" t="s">
        <v>27</v>
      </c>
      <c r="B41" s="218"/>
      <c r="C41" s="218"/>
      <c r="D41" s="218"/>
      <c r="E41" s="218"/>
      <c r="F41" s="218"/>
      <c r="G41" s="218"/>
      <c r="H41" s="218"/>
      <c r="I41" s="218"/>
      <c r="J41" s="218"/>
      <c r="K41" s="130"/>
      <c r="L41" s="130"/>
      <c r="M41" s="130"/>
      <c r="N41" s="130"/>
      <c r="O41" s="130"/>
      <c r="P41" s="130"/>
      <c r="Q41" s="130"/>
    </row>
    <row r="42" spans="1:17" x14ac:dyDescent="0.2">
      <c r="A42" s="264" t="s">
        <v>3191</v>
      </c>
      <c r="B42" s="218"/>
      <c r="C42" s="218"/>
      <c r="D42" s="218"/>
      <c r="E42" s="218"/>
      <c r="F42" s="218"/>
      <c r="G42" s="218"/>
      <c r="H42" s="218"/>
      <c r="I42" s="218"/>
      <c r="J42" s="218"/>
      <c r="K42" s="129">
        <v>696</v>
      </c>
      <c r="L42" s="130"/>
      <c r="M42" s="130"/>
      <c r="N42" s="130"/>
      <c r="O42" s="130"/>
      <c r="P42" s="130"/>
      <c r="Q42" s="130"/>
    </row>
    <row r="43" spans="1:17" x14ac:dyDescent="0.2">
      <c r="A43" s="264" t="s">
        <v>8</v>
      </c>
      <c r="B43" s="218"/>
      <c r="C43" s="218"/>
      <c r="D43" s="218"/>
      <c r="E43" s="218"/>
      <c r="F43" s="218"/>
      <c r="G43" s="218"/>
      <c r="H43" s="218"/>
      <c r="I43" s="218"/>
      <c r="J43" s="218"/>
      <c r="K43" s="129">
        <v>428</v>
      </c>
      <c r="L43" s="130"/>
      <c r="M43" s="130"/>
      <c r="N43" s="130"/>
      <c r="O43" s="130"/>
      <c r="P43" s="130"/>
      <c r="Q43" s="130"/>
    </row>
    <row r="44" spans="1:17" x14ac:dyDescent="0.2">
      <c r="A44" s="264" t="s">
        <v>27</v>
      </c>
      <c r="B44" s="218"/>
      <c r="C44" s="218"/>
      <c r="D44" s="218"/>
      <c r="E44" s="218"/>
      <c r="F44" s="218"/>
      <c r="G44" s="218"/>
      <c r="H44" s="218"/>
      <c r="I44" s="218"/>
      <c r="J44" s="218"/>
      <c r="K44" s="130"/>
      <c r="L44" s="130"/>
      <c r="M44" s="130"/>
      <c r="N44" s="130"/>
      <c r="O44" s="130"/>
      <c r="P44" s="130"/>
      <c r="Q44" s="130"/>
    </row>
    <row r="45" spans="1:17" x14ac:dyDescent="0.2">
      <c r="A45" s="264" t="s">
        <v>3192</v>
      </c>
      <c r="B45" s="218"/>
      <c r="C45" s="218"/>
      <c r="D45" s="218"/>
      <c r="E45" s="218"/>
      <c r="F45" s="218"/>
      <c r="G45" s="218"/>
      <c r="H45" s="218"/>
      <c r="I45" s="218"/>
      <c r="J45" s="218"/>
      <c r="K45" s="129">
        <v>428</v>
      </c>
      <c r="L45" s="130"/>
      <c r="M45" s="130"/>
      <c r="N45" s="130"/>
      <c r="O45" s="130"/>
      <c r="P45" s="130"/>
      <c r="Q45" s="130"/>
    </row>
    <row r="46" spans="1:17" x14ac:dyDescent="0.2">
      <c r="A46" s="265" t="s">
        <v>961</v>
      </c>
      <c r="B46" s="218"/>
      <c r="C46" s="218"/>
      <c r="D46" s="218"/>
      <c r="E46" s="218"/>
      <c r="F46" s="218"/>
      <c r="G46" s="218"/>
      <c r="H46" s="218"/>
      <c r="I46" s="218"/>
      <c r="J46" s="218"/>
      <c r="K46" s="132">
        <v>2194</v>
      </c>
      <c r="L46" s="130"/>
      <c r="M46" s="130"/>
      <c r="N46" s="130"/>
      <c r="O46" s="130"/>
      <c r="P46" s="132">
        <v>58.08</v>
      </c>
      <c r="Q46" s="130"/>
    </row>
    <row r="47" spans="1:17" x14ac:dyDescent="0.2">
      <c r="A47" s="264" t="s">
        <v>3193</v>
      </c>
      <c r="B47" s="218"/>
      <c r="C47" s="218"/>
      <c r="D47" s="218"/>
      <c r="E47" s="218"/>
      <c r="F47" s="218"/>
      <c r="G47" s="218"/>
      <c r="H47" s="218"/>
      <c r="I47" s="218"/>
      <c r="J47" s="218"/>
      <c r="K47" s="129">
        <v>2194</v>
      </c>
      <c r="L47" s="130"/>
      <c r="M47" s="130"/>
      <c r="N47" s="130"/>
      <c r="O47" s="130"/>
      <c r="P47" s="129">
        <v>58.08</v>
      </c>
      <c r="Q47" s="130"/>
    </row>
    <row r="48" spans="1:17" x14ac:dyDescent="0.2">
      <c r="A48" s="264" t="s">
        <v>9</v>
      </c>
      <c r="B48" s="218"/>
      <c r="C48" s="218"/>
      <c r="D48" s="218"/>
      <c r="E48" s="218"/>
      <c r="F48" s="218"/>
      <c r="G48" s="218"/>
      <c r="H48" s="218"/>
      <c r="I48" s="218"/>
      <c r="J48" s="218"/>
      <c r="K48" s="129">
        <v>2194</v>
      </c>
      <c r="L48" s="130"/>
      <c r="M48" s="130"/>
      <c r="N48" s="130"/>
      <c r="O48" s="130"/>
      <c r="P48" s="129">
        <v>58.08</v>
      </c>
      <c r="Q48" s="130"/>
    </row>
    <row r="49" spans="1:17" x14ac:dyDescent="0.2">
      <c r="A49" s="264" t="s">
        <v>10</v>
      </c>
      <c r="B49" s="218"/>
      <c r="C49" s="218"/>
      <c r="D49" s="218"/>
      <c r="E49" s="218"/>
      <c r="F49" s="218"/>
      <c r="G49" s="218"/>
      <c r="H49" s="218"/>
      <c r="I49" s="218"/>
      <c r="J49" s="218"/>
      <c r="K49" s="130"/>
      <c r="L49" s="130"/>
      <c r="M49" s="130"/>
      <c r="N49" s="130"/>
      <c r="O49" s="130"/>
      <c r="P49" s="130"/>
      <c r="Q49" s="130"/>
    </row>
    <row r="50" spans="1:17" x14ac:dyDescent="0.2">
      <c r="A50" s="264" t="s">
        <v>13</v>
      </c>
      <c r="B50" s="218"/>
      <c r="C50" s="218"/>
      <c r="D50" s="218"/>
      <c r="E50" s="218"/>
      <c r="F50" s="218"/>
      <c r="G50" s="218"/>
      <c r="H50" s="218"/>
      <c r="I50" s="218"/>
      <c r="J50" s="218"/>
      <c r="K50" s="129">
        <v>1070</v>
      </c>
      <c r="L50" s="130"/>
      <c r="M50" s="130"/>
      <c r="N50" s="130"/>
      <c r="O50" s="130"/>
      <c r="P50" s="130"/>
      <c r="Q50" s="130"/>
    </row>
    <row r="51" spans="1:17" x14ac:dyDescent="0.2">
      <c r="A51" s="264" t="s">
        <v>14</v>
      </c>
      <c r="B51" s="218"/>
      <c r="C51" s="218"/>
      <c r="D51" s="218"/>
      <c r="E51" s="218"/>
      <c r="F51" s="218"/>
      <c r="G51" s="218"/>
      <c r="H51" s="218"/>
      <c r="I51" s="218"/>
      <c r="J51" s="218"/>
      <c r="K51" s="129">
        <v>696</v>
      </c>
      <c r="L51" s="130"/>
      <c r="M51" s="130"/>
      <c r="N51" s="130"/>
      <c r="O51" s="130"/>
      <c r="P51" s="130"/>
      <c r="Q51" s="130"/>
    </row>
    <row r="52" spans="1:17" x14ac:dyDescent="0.2">
      <c r="A52" s="264" t="s">
        <v>15</v>
      </c>
      <c r="B52" s="218"/>
      <c r="C52" s="218"/>
      <c r="D52" s="218"/>
      <c r="E52" s="218"/>
      <c r="F52" s="218"/>
      <c r="G52" s="218"/>
      <c r="H52" s="218"/>
      <c r="I52" s="218"/>
      <c r="J52" s="218"/>
      <c r="K52" s="129">
        <v>428</v>
      </c>
      <c r="L52" s="130"/>
      <c r="M52" s="130"/>
      <c r="N52" s="130"/>
      <c r="O52" s="130"/>
      <c r="P52" s="130"/>
      <c r="Q52" s="130"/>
    </row>
    <row r="53" spans="1:17" x14ac:dyDescent="0.2">
      <c r="A53" s="265" t="s">
        <v>16</v>
      </c>
      <c r="B53" s="218"/>
      <c r="C53" s="218"/>
      <c r="D53" s="218"/>
      <c r="E53" s="218"/>
      <c r="F53" s="218"/>
      <c r="G53" s="218"/>
      <c r="H53" s="218"/>
      <c r="I53" s="218"/>
      <c r="J53" s="218"/>
      <c r="K53" s="132">
        <v>2194</v>
      </c>
      <c r="L53" s="130"/>
      <c r="M53" s="130"/>
      <c r="N53" s="130"/>
      <c r="O53" s="130"/>
      <c r="P53" s="132">
        <v>58.08</v>
      </c>
      <c r="Q53" s="130"/>
    </row>
    <row r="54" spans="1:17" x14ac:dyDescent="0.2">
      <c r="A54" s="196"/>
      <c r="B54" s="163"/>
      <c r="C54" s="163"/>
      <c r="D54" s="163"/>
      <c r="E54" s="163"/>
      <c r="F54" s="163"/>
      <c r="G54" s="163"/>
      <c r="H54" s="163"/>
      <c r="I54" s="163"/>
      <c r="J54" s="163"/>
      <c r="K54" s="163"/>
      <c r="L54" s="163"/>
      <c r="M54" s="163"/>
      <c r="N54" s="210"/>
      <c r="O54" s="210"/>
      <c r="P54" s="211"/>
      <c r="Q54" s="212"/>
    </row>
    <row r="55" spans="1:17" x14ac:dyDescent="0.2">
      <c r="A55" s="9"/>
      <c r="B55" s="47" t="s">
        <v>962</v>
      </c>
      <c r="C55" s="47"/>
      <c r="D55" s="47"/>
      <c r="E55" s="47"/>
      <c r="F55" s="47"/>
      <c r="G55" s="47"/>
      <c r="H55" s="47"/>
      <c r="I55" s="47" t="s">
        <v>2619</v>
      </c>
      <c r="J55" s="47"/>
      <c r="K55" s="47"/>
      <c r="L55" s="47"/>
      <c r="M55" s="47"/>
      <c r="N55" s="166"/>
      <c r="O55" s="166"/>
      <c r="P55" s="166"/>
    </row>
    <row r="56" spans="1:17" x14ac:dyDescent="0.2">
      <c r="A56" s="9"/>
      <c r="B56" s="167"/>
      <c r="C56" s="168"/>
      <c r="D56" s="169"/>
      <c r="E56" s="167"/>
      <c r="F56" s="167"/>
      <c r="G56" s="168"/>
      <c r="H56" s="159"/>
      <c r="I56" s="47" t="s">
        <v>2620</v>
      </c>
      <c r="J56" s="47"/>
      <c r="K56" s="47"/>
      <c r="L56" s="47"/>
      <c r="M56" s="47"/>
      <c r="N56" s="166"/>
      <c r="O56" s="166"/>
      <c r="P56" s="166"/>
    </row>
    <row r="57" spans="1:17" x14ac:dyDescent="0.2">
      <c r="E57" s="4"/>
      <c r="F57" s="41"/>
      <c r="G57" s="41"/>
      <c r="H57" s="41"/>
      <c r="I57" s="47" t="s">
        <v>2621</v>
      </c>
      <c r="J57" s="41"/>
      <c r="K57" s="41"/>
      <c r="L57" s="41"/>
      <c r="M57" s="41"/>
      <c r="N57" s="41"/>
      <c r="O57" s="41"/>
      <c r="P57" s="41"/>
      <c r="Q57" s="41"/>
    </row>
    <row r="58" spans="1:17" x14ac:dyDescent="0.2">
      <c r="A58" s="115"/>
      <c r="B58" s="116"/>
      <c r="C58" s="117"/>
      <c r="D58" s="118"/>
      <c r="E58" s="195"/>
      <c r="F58" s="140"/>
      <c r="G58" s="140"/>
      <c r="H58" s="140"/>
      <c r="I58" s="140"/>
      <c r="J58" s="140"/>
      <c r="K58" s="140"/>
      <c r="L58" s="140"/>
      <c r="M58" s="140"/>
      <c r="N58" s="140"/>
      <c r="O58" s="140"/>
      <c r="P58" s="140"/>
      <c r="Q58" s="140"/>
    </row>
    <row r="59" spans="1:17" x14ac:dyDescent="0.2">
      <c r="A59" s="115"/>
      <c r="B59" s="116"/>
      <c r="C59" s="117"/>
      <c r="D59" s="118"/>
      <c r="E59" s="195"/>
      <c r="F59" s="140"/>
      <c r="G59" s="140"/>
      <c r="H59" s="140"/>
      <c r="I59" s="140"/>
      <c r="J59" s="140"/>
      <c r="K59" s="140"/>
      <c r="L59" s="140"/>
      <c r="M59" s="140"/>
      <c r="N59" s="140"/>
      <c r="O59" s="140"/>
      <c r="P59" s="140"/>
      <c r="Q59" s="140"/>
    </row>
    <row r="60" spans="1:17" x14ac:dyDescent="0.2">
      <c r="A60" s="115"/>
      <c r="B60" s="116"/>
      <c r="C60" s="117"/>
      <c r="D60" s="118"/>
      <c r="E60" s="195"/>
      <c r="F60" s="140"/>
      <c r="G60" s="140"/>
      <c r="H60" s="140"/>
      <c r="I60" s="140"/>
      <c r="J60" s="140"/>
      <c r="K60" s="140"/>
      <c r="L60" s="140"/>
      <c r="M60" s="140"/>
      <c r="N60" s="140"/>
      <c r="O60" s="140"/>
      <c r="P60" s="140"/>
      <c r="Q60" s="140"/>
    </row>
    <row r="61" spans="1:17" x14ac:dyDescent="0.2">
      <c r="A61" s="115"/>
      <c r="B61" s="116"/>
      <c r="C61" s="117"/>
      <c r="D61" s="118"/>
      <c r="E61" s="195"/>
      <c r="F61" s="140"/>
      <c r="G61" s="140"/>
      <c r="H61" s="140"/>
      <c r="I61" s="140"/>
      <c r="J61" s="140"/>
      <c r="K61" s="140"/>
      <c r="L61" s="140"/>
      <c r="M61" s="140"/>
      <c r="N61" s="140"/>
      <c r="O61" s="140"/>
      <c r="P61" s="140"/>
      <c r="Q61" s="140"/>
    </row>
  </sheetData>
  <mergeCells count="41">
    <mergeCell ref="A50:J50"/>
    <mergeCell ref="A51:J51"/>
    <mergeCell ref="A52:J52"/>
    <mergeCell ref="A53:J53"/>
    <mergeCell ref="A44:J44"/>
    <mergeCell ref="A45:J45"/>
    <mergeCell ref="A46:J46"/>
    <mergeCell ref="A47:J47"/>
    <mergeCell ref="A48:J48"/>
    <mergeCell ref="A49:J49"/>
    <mergeCell ref="A43:J43"/>
    <mergeCell ref="A24:Q24"/>
    <mergeCell ref="A33:J33"/>
    <mergeCell ref="A34:Q34"/>
    <mergeCell ref="A35:J35"/>
    <mergeCell ref="A36:J36"/>
    <mergeCell ref="A37:J37"/>
    <mergeCell ref="A38:J38"/>
    <mergeCell ref="A39:J39"/>
    <mergeCell ref="A40:J40"/>
    <mergeCell ref="A41:J41"/>
    <mergeCell ref="A42:J42"/>
    <mergeCell ref="O20:O22"/>
    <mergeCell ref="P20:P22"/>
    <mergeCell ref="Q20:Q22"/>
    <mergeCell ref="F21:F22"/>
    <mergeCell ref="G21:I21"/>
    <mergeCell ref="J21:J22"/>
    <mergeCell ref="K21:K22"/>
    <mergeCell ref="L21:N21"/>
    <mergeCell ref="E1:I1"/>
    <mergeCell ref="J15:K15"/>
    <mergeCell ref="J16:K16"/>
    <mergeCell ref="J17:K17"/>
    <mergeCell ref="A20:A22"/>
    <mergeCell ref="B20:B22"/>
    <mergeCell ref="C20:C22"/>
    <mergeCell ref="D20:D22"/>
    <mergeCell ref="E20:E22"/>
    <mergeCell ref="F20:I20"/>
    <mergeCell ref="J20:N20"/>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23</vt:i4>
      </vt:variant>
      <vt:variant>
        <vt:lpstr>Именованные диапазоны</vt:lpstr>
      </vt:variant>
      <vt:variant>
        <vt:i4>2</vt:i4>
      </vt:variant>
    </vt:vector>
  </HeadingPairs>
  <TitlesOfParts>
    <vt:vector size="25" baseType="lpstr">
      <vt:lpstr>СМР</vt:lpstr>
      <vt:lpstr>НМЦ договора</vt:lpstr>
      <vt:lpstr>25826</vt:lpstr>
      <vt:lpstr>25827</vt:lpstr>
      <vt:lpstr>25828</vt:lpstr>
      <vt:lpstr>25884</vt:lpstr>
      <vt:lpstr>25830</vt:lpstr>
      <vt:lpstr>25831</vt:lpstr>
      <vt:lpstr>25832</vt:lpstr>
      <vt:lpstr>25833</vt:lpstr>
      <vt:lpstr>25834</vt:lpstr>
      <vt:lpstr>25835</vt:lpstr>
      <vt:lpstr>25836</vt:lpstr>
      <vt:lpstr>25837</vt:lpstr>
      <vt:lpstr>25838</vt:lpstr>
      <vt:lpstr>25839</vt:lpstr>
      <vt:lpstr>25840</vt:lpstr>
      <vt:lpstr>25829</vt:lpstr>
      <vt:lpstr>25885</vt:lpstr>
      <vt:lpstr>25876</vt:lpstr>
      <vt:lpstr>25875</vt:lpstr>
      <vt:lpstr>25874</vt:lpstr>
      <vt:lpstr>25886</vt:lpstr>
      <vt:lpstr>СМР!Заголовки_для_печати</vt:lpstr>
      <vt:lpstr>СМР!Область_печати</vt:lpstr>
    </vt:vector>
  </TitlesOfParts>
  <Company>Grand Ltd.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072-Voronkova</dc:creator>
  <cp:lastModifiedBy>072-Klusova</cp:lastModifiedBy>
  <cp:lastPrinted>2015-06-02T05:34:09Z</cp:lastPrinted>
  <dcterms:created xsi:type="dcterms:W3CDTF">2002-02-11T05:58:42Z</dcterms:created>
  <dcterms:modified xsi:type="dcterms:W3CDTF">2015-06-24T04:43:48Z</dcterms:modified>
</cp:coreProperties>
</file>