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"/>
  </bookViews>
  <sheets>
    <sheet name="24785" sheetId="47" r:id="rId1"/>
    <sheet name="НМЦ" sheetId="7" r:id="rId2"/>
    <sheet name="Сводка затрат" sheetId="25" r:id="rId3"/>
  </sheets>
  <externalReferences>
    <externalReference r:id="rId4"/>
  </externalReferences>
  <definedNames>
    <definedName name="Constr" localSheetId="0">'24785'!$A$1</definedName>
    <definedName name="FOT" localSheetId="0">'24785'!$D$18</definedName>
    <definedName name="Ind" localSheetId="0">'24785'!$G$9</definedName>
    <definedName name="Obj" localSheetId="0">'24785'!#REF!</definedName>
    <definedName name="Obosn" localSheetId="0">'24785'!$D$13</definedName>
    <definedName name="SmPr" localSheetId="0">'24785'!$D$14</definedName>
    <definedName name="аааааппппппрррппппппп" localSheetId="2">#REF!</definedName>
    <definedName name="аааааппппппрррппппппп">#REF!</definedName>
    <definedName name="аараооооооооооооо" localSheetId="2">#REF!</definedName>
    <definedName name="аараооооооооооооо">#REF!</definedName>
    <definedName name="автом" localSheetId="2">#REF!</definedName>
    <definedName name="автом">#REF!</definedName>
    <definedName name="алшрльоплварл" localSheetId="2">#REF!</definedName>
    <definedName name="алшрльоплварл">#REF!</definedName>
    <definedName name="аолвлддддддддддддддддввввввввв" localSheetId="2">#REF!</definedName>
    <definedName name="аолвлддддддддддддддддввввввввв">#REF!</definedName>
    <definedName name="апарв" localSheetId="2">#REF!</definedName>
    <definedName name="апарв">#REF!</definedName>
    <definedName name="апрлдджаоырыфрпопрлпрлпрлп" localSheetId="2">#REF!</definedName>
    <definedName name="апрлдджаоырыфрпопрлпрлпрлп">#REF!</definedName>
    <definedName name="арлггаджаш" localSheetId="2">#REF!</definedName>
    <definedName name="арлггаджаш">#REF!</definedName>
    <definedName name="ароррбллтблпроорапииас" localSheetId="2">#REF!</definedName>
    <definedName name="ароррбллтблпроорапииас">#REF!</definedName>
    <definedName name="арррррблллпдрлдддддддддд" localSheetId="2">#REF!</definedName>
    <definedName name="арррррблллпдрлдддддддддд">#REF!</definedName>
    <definedName name="варпаааааааааа" localSheetId="2">#REF!</definedName>
    <definedName name="варпаааааааааа">#REF!</definedName>
    <definedName name="ввпьььььлднд" localSheetId="2">#REF!</definedName>
    <definedName name="ввпьььььлднд">#REF!</definedName>
    <definedName name="вед" localSheetId="2">#REF!</definedName>
    <definedName name="вед">#REF!</definedName>
    <definedName name="вертикальная" localSheetId="2">#REF!</definedName>
    <definedName name="вертикальная">#REF!</definedName>
    <definedName name="вертикплан" localSheetId="2">#REF!</definedName>
    <definedName name="вертикплан">#REF!</definedName>
    <definedName name="волен" localSheetId="2">#REF!</definedName>
    <definedName name="волен">#REF!</definedName>
    <definedName name="вп" localSheetId="2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 localSheetId="2">#REF!</definedName>
    <definedName name="впьглорьтитттттттттт">#REF!</definedName>
    <definedName name="всввввввввввввввввввввввввв" localSheetId="2">#REF!</definedName>
    <definedName name="всввввввввввввввввввввввввв">#REF!</definedName>
    <definedName name="выб" localSheetId="2">#REF!</definedName>
    <definedName name="выб">#REF!</definedName>
    <definedName name="выпуск" localSheetId="2">#REF!</definedName>
    <definedName name="выпуск">#REF!</definedName>
    <definedName name="выьлепвввввпмп" localSheetId="2">#REF!</definedName>
    <definedName name="выьлепвввввпмп">#REF!</definedName>
    <definedName name="еваопродолжэрщэрзшщщх" localSheetId="2">#REF!</definedName>
    <definedName name="еваопродолжэрщэрзшщщх">#REF!</definedName>
    <definedName name="_xlnm.Print_Titles" localSheetId="0">'24785'!$26:$26</definedName>
    <definedName name="_xlnm.Print_Titles" localSheetId="1">НМЦ!$13:$13</definedName>
    <definedName name="_xlnm.Print_Titles" localSheetId="2">'Сводка затрат'!$13:$13</definedName>
    <definedName name="измен" localSheetId="2">#REF!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 localSheetId="2">#REF!</definedName>
    <definedName name="итого_сантех">#REF!</definedName>
    <definedName name="итого_стр" localSheetId="2">#REF!</definedName>
    <definedName name="итого_стр">#REF!</definedName>
    <definedName name="итого_строит" localSheetId="1">НМЦ!#REF!</definedName>
    <definedName name="итого_строит" localSheetId="2">'Сводка затрат'!#REF!</definedName>
    <definedName name="итого_строит">#REF!</definedName>
    <definedName name="итого_технол" localSheetId="1">#REF!</definedName>
    <definedName name="итого_технол" localSheetId="2">#REF!</definedName>
    <definedName name="итого_технол">#REF!</definedName>
    <definedName name="итого_электр" localSheetId="1">#REF!</definedName>
    <definedName name="итого_электр" localSheetId="2">#REF!</definedName>
    <definedName name="итого_электр">#REF!</definedName>
    <definedName name="квота" localSheetId="2">#REF!</definedName>
    <definedName name="квота">#REF!</definedName>
    <definedName name="кккккккккк" localSheetId="2">#REF!</definedName>
    <definedName name="кккккккккк">#REF!</definedName>
    <definedName name="корек" localSheetId="2">#REF!</definedName>
    <definedName name="корек">#REF!</definedName>
    <definedName name="корект" localSheetId="2">#REF!</definedName>
    <definedName name="корект">#REF!</definedName>
    <definedName name="корректир" localSheetId="2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 localSheetId="2">#REF!</definedName>
    <definedName name="мамиааааааааааааааааааааааааааааа">#REF!</definedName>
    <definedName name="ммпоослччччччччччрччапппппппппр" localSheetId="2">#REF!</definedName>
    <definedName name="ммпоослччччччччччрччапппппппппр">#REF!</definedName>
    <definedName name="мрол" localSheetId="2">#REF!</definedName>
    <definedName name="мрол">#REF!</definedName>
    <definedName name="оз" localSheetId="2">#REF!</definedName>
    <definedName name="оз">#REF!</definedName>
    <definedName name="озелен" localSheetId="2">#REF!</definedName>
    <definedName name="озелен">#REF!</definedName>
    <definedName name="озеленение" localSheetId="2">#REF!</definedName>
    <definedName name="озеленение">#REF!</definedName>
    <definedName name="озеленение2" localSheetId="2">#REF!</definedName>
    <definedName name="озеленение2">#REF!</definedName>
    <definedName name="ОСР" localSheetId="2">#REF!</definedName>
    <definedName name="ОСР">#REF!</definedName>
    <definedName name="ОСР110" localSheetId="2">#REF!</definedName>
    <definedName name="ОСР110">#REF!</definedName>
    <definedName name="ОСР111" localSheetId="2">#REF!</definedName>
    <definedName name="ОСР111">#REF!</definedName>
    <definedName name="план" localSheetId="2">#REF!</definedName>
    <definedName name="план">#REF!</definedName>
    <definedName name="планировка" localSheetId="2">#REF!</definedName>
    <definedName name="планировка">#REF!</definedName>
    <definedName name="плдщхэж.юрббдлююбо" localSheetId="2">#REF!</definedName>
    <definedName name="плдщхэж.юрббдлююбо">#REF!</definedName>
    <definedName name="площадки" localSheetId="2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 localSheetId="2">#REF!</definedName>
    <definedName name="прав">#REF!</definedName>
    <definedName name="прлппппппппппппппрррррррр" localSheetId="2">#REF!</definedName>
    <definedName name="прлппппппппппппппрррррррр">#REF!</definedName>
    <definedName name="провбп" localSheetId="2">#REF!</definedName>
    <definedName name="провбп">#REF!</definedName>
    <definedName name="проект" localSheetId="2">#REF!</definedName>
    <definedName name="проект">#REF!</definedName>
    <definedName name="пропппп" localSheetId="2">#REF!</definedName>
    <definedName name="пропппп">#REF!</definedName>
    <definedName name="рпоолллллбрюююююююююююю" localSheetId="2">#REF!</definedName>
    <definedName name="рпоолллллбрюююююююююююю">#REF!</definedName>
    <definedName name="сааповвыыыыыеееееггггггггг" localSheetId="2">#REF!</definedName>
    <definedName name="сааповвыыыыыеееееггггггггг">#REF!</definedName>
    <definedName name="сапопрлрлппппр" localSheetId="2">#REF!</definedName>
    <definedName name="сапопрлрлппппр">#REF!</definedName>
    <definedName name="саррпрпппппппппппппппррррррр" localSheetId="2">#REF!</definedName>
    <definedName name="саррпрпппппппппппппппррррррр">#REF!</definedName>
    <definedName name="свод" localSheetId="2">#REF!</definedName>
    <definedName name="свод">#REF!</definedName>
    <definedName name="Свсмр" localSheetId="2">'[1] пристр428'!#REF!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 localSheetId="2">#REF!</definedName>
    <definedName name="сссссссссссссрооооооооаапнааааеоаааааааа">#REF!</definedName>
    <definedName name="счет" localSheetId="2">'[1] пристр428'!#REF!</definedName>
    <definedName name="счет">'[1] пристр428'!#REF!</definedName>
    <definedName name="тдер" localSheetId="2">#REF!</definedName>
    <definedName name="тдер">#REF!</definedName>
    <definedName name="ТК" localSheetId="2">#REF!</definedName>
    <definedName name="ТК">#REF!</definedName>
    <definedName name="тоолллллопппплопооллоопло" localSheetId="2">#REF!</definedName>
    <definedName name="тоолллллопппплопооллоопло">#REF!</definedName>
    <definedName name="топливро" localSheetId="2">#REF!</definedName>
    <definedName name="топливро">#REF!</definedName>
    <definedName name="трапные" localSheetId="2">#REF!</definedName>
    <definedName name="трапные">#REF!</definedName>
    <definedName name="уке" localSheetId="2">#REF!</definedName>
    <definedName name="уке">#REF!</definedName>
    <definedName name="фякуряыувравяв" localSheetId="2">#REF!</definedName>
    <definedName name="фякуряыувравяв">#REF!</definedName>
    <definedName name="фяыввввввв" localSheetId="2">#REF!</definedName>
    <definedName name="фяыввввввв">#REF!</definedName>
    <definedName name="хййййййййййжывввввввв" localSheetId="2">#REF!</definedName>
    <definedName name="хййййййййййжывввввввв">#REF!</definedName>
    <definedName name="чвподю" localSheetId="2">#REF!</definedName>
    <definedName name="чвподю">#REF!</definedName>
    <definedName name="чрпрл" localSheetId="2">#REF!</definedName>
    <definedName name="чрпрл">#REF!</definedName>
    <definedName name="чситтттттттсссссссссччччч" localSheetId="2">#REF!</definedName>
    <definedName name="чситтттттттсссссссссччччч">#REF!</definedName>
    <definedName name="ываочяьбббббббббббббб" localSheetId="2">#REF!</definedName>
    <definedName name="ываочяьбббббббббббббб">#REF!</definedName>
    <definedName name="ЫВРРАЫРАывоопоапо" localSheetId="2">#REF!</definedName>
    <definedName name="ЫВРРАЫРАывоопоапо">#REF!</definedName>
    <definedName name="ывынреыкшлнжхэтшлэ" localSheetId="2">#REF!</definedName>
    <definedName name="ывынреыкшлнжхэтшлэ">#REF!</definedName>
    <definedName name="ыоарллвапрлывпорапар" localSheetId="2">#REF!</definedName>
    <definedName name="ыоарллвапрлывпорапар">#REF!</definedName>
    <definedName name="ычвпппппппппп" localSheetId="2">#REF!</definedName>
    <definedName name="ычвпппппппппп">#REF!</definedName>
    <definedName name="яыдвлпрмичврип" localSheetId="2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6" i="25" l="1"/>
  <c r="B14" i="7"/>
  <c r="F14" i="25" l="1"/>
  <c r="E14" i="25"/>
  <c r="D14" i="25"/>
  <c r="K20" i="47"/>
  <c r="K112" i="47"/>
  <c r="K117" i="47"/>
  <c r="G15" i="25" l="1"/>
  <c r="G16" i="25" s="1"/>
  <c r="F15" i="25"/>
  <c r="F16" i="25" s="1"/>
  <c r="E15" i="25"/>
  <c r="E16" i="25" s="1"/>
  <c r="D15" i="25" l="1"/>
  <c r="H15" i="25"/>
  <c r="H16" i="25" l="1"/>
  <c r="C14" i="7" s="1"/>
  <c r="C15" i="7" s="1"/>
  <c r="H14" i="25" l="1"/>
  <c r="C17" i="7" l="1"/>
  <c r="B15" i="7" l="1"/>
  <c r="F17" i="25"/>
  <c r="F18" i="25" s="1"/>
  <c r="G17" i="25"/>
  <c r="G18" i="25" s="1"/>
  <c r="C19" i="7" l="1"/>
  <c r="E17" i="25"/>
  <c r="E18" i="25" s="1"/>
  <c r="D17" i="25" l="1"/>
  <c r="H17" i="25" s="1"/>
  <c r="D18" i="25" l="1"/>
  <c r="H18" i="25" s="1"/>
</calcChain>
</file>

<file path=xl/sharedStrings.xml><?xml version="1.0" encoding="utf-8"?>
<sst xmlns="http://schemas.openxmlformats.org/spreadsheetml/2006/main" count="310" uniqueCount="215">
  <si>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</si>
  <si>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</si>
  <si>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</si>
  <si>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</si>
  <si>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</si>
  <si>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</si>
  <si>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</si>
  <si>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</si>
  <si>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</si>
  <si>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</si>
  <si>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</si>
  <si>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</si>
  <si>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</si>
  <si>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</si>
  <si>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</si>
  <si>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</si>
  <si>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</si>
  <si>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</si>
  <si>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</si>
  <si>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ФГУП «Комбинат «Электрохимприбор»</t>
  </si>
  <si>
    <t xml:space="preserve">      Оборудование</t>
  </si>
  <si>
    <t>Обору-дование</t>
  </si>
  <si>
    <t>Общая масса обору-дования, т</t>
  </si>
  <si>
    <t>Обоснова-ние</t>
  </si>
  <si>
    <t>Средства на оплату труда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</si>
  <si>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</si>
  <si>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 xml:space="preserve">  Итого Оборудование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</si>
  <si>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</si>
  <si>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</si>
  <si>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</si>
  <si>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</si>
  <si>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</si>
  <si>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</si>
  <si>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</si>
  <si>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</si>
  <si>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</si>
  <si>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</si>
  <si>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</si>
  <si>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</si>
  <si>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</si>
  <si>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</si>
  <si>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</si>
  <si>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</si>
  <si>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</si>
  <si>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</si>
  <si>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</si>
  <si>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</si>
  <si>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</si>
  <si>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1000 м</t>
  </si>
  <si>
    <t>Цена поставщика</t>
  </si>
  <si>
    <t>шт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</si>
  <si>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</si>
  <si>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</si>
  <si>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</si>
  <si>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</si>
  <si>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</si>
  <si>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</si>
  <si>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</si>
  <si>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</si>
  <si>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</si>
  <si>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</si>
  <si>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</si>
  <si>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</si>
  <si>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</si>
  <si>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</si>
  <si>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</si>
  <si>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</si>
  <si>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</si>
  <si>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</si>
  <si>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</si>
  <si>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</si>
  <si>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</si>
  <si>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</si>
  <si>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</si>
  <si>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</si>
  <si>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</si>
  <si>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тыс.руб.</t>
  </si>
  <si>
    <t xml:space="preserve">Составлен(а) в базовых ценах 2001г. в редакции 2009г. </t>
  </si>
  <si>
    <t>Е.В.Гордеев</t>
  </si>
  <si>
    <t>Зам. генерального директора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</si>
  <si>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</si>
  <si>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</si>
  <si>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</si>
  <si>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</si>
  <si>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</si>
  <si>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</si>
  <si>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</si>
  <si>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</si>
  <si>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</si>
  <si>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</si>
  <si>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</si>
  <si>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</si>
  <si>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</si>
  <si>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</si>
  <si>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Инженер по проектно-сметной работе</t>
  </si>
  <si>
    <t>Т.Ш. Ковязина</t>
  </si>
  <si>
    <t>№ п/п</t>
  </si>
  <si>
    <t>100 м2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</si>
  <si>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</si>
  <si>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</si>
  <si>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</si>
  <si>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</si>
  <si>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Всего в ценах 2012 (Ксмр=5,56, Коб.=4,19, Кпнр=9,32)</t>
  </si>
  <si>
    <t>ТЕР15-07-016-01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</si>
  <si>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</si>
  <si>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</si>
  <si>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t>ТЕРм11-03-001-01</t>
  </si>
  <si>
    <t xml:space="preserve">   70% ФОТ (от 6207)  (Поз. 5, 7)</t>
  </si>
  <si>
    <t xml:space="preserve">   65% ФОТ (от 6583)  (Поз. 2, 6, 8, 41, 9-11, 16, 18, 31, 40, 43, 47)</t>
  </si>
  <si>
    <t xml:space="preserve">   60% ФОТ (от 625)  (Поз. 3, 22, 25, 39, 45)</t>
  </si>
  <si>
    <t xml:space="preserve">   55% ФОТ (от 551)  (Поз. 14)</t>
  </si>
  <si>
    <t xml:space="preserve">   50% ФОТ (от 75)  (Поз. 13)</t>
  </si>
  <si>
    <t xml:space="preserve">   120% ФОТ (от 6207)  (Поз. 5, 7)</t>
  </si>
  <si>
    <t xml:space="preserve">   105% ФОТ (от 551)  (Поз. 14)</t>
  </si>
  <si>
    <t xml:space="preserve">   100% ФОТ (от 2608)  (Поз. 2, 6, 8, 41)</t>
  </si>
  <si>
    <t xml:space="preserve">   95% ФОТ (от 774)  (Поз. 9-11)</t>
  </si>
  <si>
    <t xml:space="preserve">   92% ФОТ (от 3201)  (Поз. 16, 18, 31, 40, 43, 47)</t>
  </si>
  <si>
    <t xml:space="preserve">   80% ФОТ (от 625)  (Поз. 3, 22, 25, 39, 45)</t>
  </si>
  <si>
    <t xml:space="preserve">   77% ФОТ (от 75)  (Поз. 13)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</si>
  <si>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41, 22, 25, 39, 45, 9-11, 16, 18, 31, 40, 43, 47)</t>
  </si>
  <si>
    <t xml:space="preserve">   Заготовительно-складские расходы на материалы - согласно п.4.64 из МДС 81-35.2004 МАТ=1,02  (Поз. 4, 12, 17, 19-21, 24, 26-30, 32-38, 42, 44, 46, 48-51)</t>
  </si>
  <si>
    <t xml:space="preserve">   Районный к-т 4,3%  (Поз. 13-14, 2, 6, 8, 41, 3, 22, 25, 39, 45, 5, 7, 9-11, 16, 18, 31, 40, 43, 47)</t>
  </si>
  <si>
    <t>Сдвоенный коммутационный кабель (Ц:1634,40руб:1,18:5,56)</t>
  </si>
  <si>
    <t>Термоусаживающие гильзы КЗДС-40 (Ц:9руб:1,18:5,56)</t>
  </si>
  <si>
    <t>Лоток на термоусаживающие гильзы АМР Е96145-000 (Ц:850руб:1,18:5,56)</t>
  </si>
  <si>
    <t>SC пигтейл АМР 5233266-1 (Ц:585,30руб:1,18:5,56)</t>
  </si>
  <si>
    <t>Монтаж в шкаф коммутационных панелей</t>
  </si>
  <si>
    <t>ТЕРм10-04-112-01 прим.</t>
  </si>
  <si>
    <t>Коммуникационная панель АМР 2-1206138-4 (Ц:5900руб:1,18:5,56)</t>
  </si>
  <si>
    <t xml:space="preserve">                           Раздел 5. Монтажные работы для узла связи в коттедже по ул.Кирова 1В</t>
  </si>
  <si>
    <t>Монтаж плинтов</t>
  </si>
  <si>
    <t>ТЕРм11-03-001-01 прим.</t>
  </si>
  <si>
    <t>Плинт типа Krone 10х2 с разрывными контактами (Ц:500руб:1,18:5,56)</t>
  </si>
  <si>
    <t>Монтаж: шкаф коммутации связи и сигнализации на стене или в нише, количество пар до 100</t>
  </si>
  <si>
    <t>ТЕРм10-04-112-02</t>
  </si>
  <si>
    <t>Шкаф ШРН-В/50 (Ц:1377руб:1,18:5,56)</t>
  </si>
  <si>
    <t xml:space="preserve">                           Раздел 4. Монтажные работы для узла связи в здании УВЦ по ул.Ленина 54Б</t>
  </si>
  <si>
    <t>100 пар</t>
  </si>
  <si>
    <t>Комплекс измерений постоянным током смонтированных парных кабелей до и после включения в оконечные устройства</t>
  </si>
  <si>
    <t>ТЕРм10-06-032-01</t>
  </si>
  <si>
    <t>Разделка информационных кабелей  и установка разъемов (коммутационные кабели)</t>
  </si>
  <si>
    <t>ТЕРм11-04-020-01</t>
  </si>
  <si>
    <t>10 концов кабеля</t>
  </si>
  <si>
    <t>Разделка информационных кабелей  пистолетом</t>
  </si>
  <si>
    <t>ТЕРм10-01-051-15</t>
  </si>
  <si>
    <t>Разъём на 2 пары АМР 0569478-1 (Ц:90руб:1,18:5,56)</t>
  </si>
  <si>
    <t>Разъём на 1 пару АМР 0569477-1 (Ц:90руб:1,18:5,56)</t>
  </si>
  <si>
    <t>Бумажные полоски для маркировки кросс-панели АМР 1116037-1 (Ц:10руб:1,18:5,56)</t>
  </si>
  <si>
    <t>Держатель маркировочных полосок для кросс-панели АМР 0558417-1 (Ц:30руб:1,18:5,56)</t>
  </si>
  <si>
    <t>Комплект крепежа для оборудования KFS 6X15 (Ц:30руб:1,18:5,56)</t>
  </si>
  <si>
    <t>Кабель питания 3м  АС-101 (Ц:1500руб:1,18:5,56)</t>
  </si>
  <si>
    <t>Монтаж: кросс, количество пар 100 (АМР 558635-1)</t>
  </si>
  <si>
    <t>ТЕРм10-04-112-02 прим.</t>
  </si>
  <si>
    <t>Кросс серии 110ХС АМР 558635-1  (Ц:3000руб:1,18:5,56)</t>
  </si>
  <si>
    <t>Кабельное кольцо К44RING (Ц:80.41руб:1,18:5,56)</t>
  </si>
  <si>
    <t>Монтаж: модуль вентиляторный в шкафу</t>
  </si>
  <si>
    <t>Модуль вентиляторный M77HV2FT (Ц:2115,10руб:1,18:5,56)</t>
  </si>
  <si>
    <r>
      <t>Голосовой шлюз с 8 портами DVG-5008S (Ц:11500руб:1,18:4.19)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- согласно п.4.60 из МДС 81-35.2004 ПЗ=1,03 (ОЗП=1,03; ЭМ=1,03; МАТ=1,03);
Заготовительно-складские расходы на оборудование - согласно п.4.64 из МДС 81-35.2004 ПЗ=1,012 (ОЗП=1,012; ЭМ=1,012; МАТ=1,012)</t>
    </r>
  </si>
  <si>
    <t>Монтаж в шкаф полки, органайзеров,  блока розеток питания и пр.</t>
  </si>
  <si>
    <t>Комплект уголков 2 шт М44КДВ60 ESTAR (Ц:581,57руб:1,18:5,56)</t>
  </si>
  <si>
    <t>Блок розеток М44PWC06 ESTAR (Ц:1800руб:1,18:5,56)</t>
  </si>
  <si>
    <t>Консольная полка ESTAR E44RM3511(Ц:1200руб:1,18:5,56)</t>
  </si>
  <si>
    <t>Монтаж: шкаф коммуникационный напольный (ESTAR DRK 32U66)</t>
  </si>
  <si>
    <t>ТЕРм10-04-113-02</t>
  </si>
  <si>
    <r>
      <t>Шкаф напольный DGR32U66 (Ц:27012руб:1,18:4.19)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- согласно п.4.60 из МДС 81-35.2004 ПЗ=1,03 (ОЗП=1,03; ЭМ=1,03; МАТ=1,03);
Заготовительно-складские расходы на оборудование - согласно п.4.64 из МДС 81-35.2004 ПЗ=1,012 (ОЗП=1,012; ЭМ=1,012; МАТ=1,012)</t>
    </r>
  </si>
  <si>
    <t xml:space="preserve">                           Раздел 3. Монтажные работы для узла связи в здании УВЦ по ул.Ленина 54А</t>
  </si>
  <si>
    <r>
      <t>Восстановление облицовки  потолков из плит типа Армстронг б/у</t>
    </r>
    <r>
      <rPr>
        <i/>
        <sz val="7"/>
        <rFont val="Arial"/>
        <family val="2"/>
        <charset val="204"/>
      </rPr>
      <t xml:space="preserve">
КОЭФ. К ПОЗИЦИИ:
Новый коэффициент МАТ=0 к расх.</t>
    </r>
  </si>
  <si>
    <t>Разборка облицовки потолков из плит типа Армстронг</t>
  </si>
  <si>
    <t>ТЕРр63-10-2</t>
  </si>
  <si>
    <t>Мини-канал ПВХ 40х17 мм с крышкой длиной 2 м (Ц:60руб:1,18:5,56)</t>
  </si>
  <si>
    <t>100 м кабеля</t>
  </si>
  <si>
    <r>
      <t>Кабель до 35 кВ по установленным конструкциям и лоткам с креплением на поворотах и в конце трассы, масса 1 м кабеля до 1 кг ТППэп 10х2х0,5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</si>
  <si>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ТЕРм08-02-147-01</t>
  </si>
  <si>
    <r>
      <t>Кабель до 35 кВ по установленным конструкциям и лоткам с креплением на поворотах и в конце трассы, масса 1 м кабеля до 2 кг ОКЛ 0,22-8-С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</si>
  <si>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ТЕРм08-02-147-02</t>
  </si>
  <si>
    <t xml:space="preserve">                           Раздел 2. Кабельные проводки в помещениях</t>
  </si>
  <si>
    <t>1 люк</t>
  </si>
  <si>
    <t>Герметизация крышки люка колодца кабельной канализации (существующего колодца)</t>
  </si>
  <si>
    <t>ТЕРм10-06-034-31</t>
  </si>
  <si>
    <t>1 участок</t>
  </si>
  <si>
    <t>Измерение на смонтированном участке волоконно-оптического зонового кабеля в одном направлении с числом волокон 8</t>
  </si>
  <si>
    <t>ТЕРм10-06-054-10</t>
  </si>
  <si>
    <t>1 УССЛК</t>
  </si>
  <si>
    <t>Установка, монтаж УССЛК с учетом измерений в процессе монтажа на волоконно-оптическом кабеле ГТС с числом волокон 8</t>
  </si>
  <si>
    <t>ТЕРм10-06-055-02</t>
  </si>
  <si>
    <t>Прокладка волоконно-оптических кабелей в канализации в полиэтиленовой трубе по занятому каналу трубопровода в существующей канализации</t>
  </si>
  <si>
    <t>ТЕРм10-06-048-09</t>
  </si>
  <si>
    <t>Кабель одномодовый оптический ОКЛ 0,22-8-С (Ц:75руб:1,18:5,56)</t>
  </si>
  <si>
    <t>Разделка и включение кабелей ТСВ емкостью 10х2 при разделке одного кабеля пайкой</t>
  </si>
  <si>
    <t>ТЕРм10-01-051-25</t>
  </si>
  <si>
    <t>1 км</t>
  </si>
  <si>
    <t>Прокладка кабеля в подземной канализации, масса 1 м кабеля до 1 кг ТППэп 10х2х0,5</t>
  </si>
  <si>
    <t>ТЕРм10-06-026-01</t>
  </si>
  <si>
    <t>Кабели связи с полиэтиленовой изоляцией, с алюмополиэтиленовым экраном, марки ТППэп, диаметром жилы 0,5 мм, с числом пар - 10</t>
  </si>
  <si>
    <t>ТСЦ-501-1352</t>
  </si>
  <si>
    <t xml:space="preserve">                           Раздел 1. Монтажные работы (наружная прокладка)</t>
  </si>
  <si>
    <t>Материалы ______________________________________</t>
  </si>
  <si>
    <t>_______________________________________________________________________________________________850,89</t>
  </si>
  <si>
    <t>___________________________14,041</t>
  </si>
  <si>
    <t>_______________________________________________________________________________________________8,119</t>
  </si>
  <si>
    <t>_______________________________________________________________________________________________88,974</t>
  </si>
  <si>
    <t>_______________________________________________________________________________________________1,611</t>
  </si>
  <si>
    <t>___________________________98,704</t>
  </si>
  <si>
    <t>Основание: проект 24533-13-СС</t>
  </si>
  <si>
    <t>г.Лесной, ул. Ленина, 54а, 54б.</t>
  </si>
  <si>
    <t>монтаж наружных сетей связи. Здание УВЦ ФГУП "Комбинат "Электрохимприбор"</t>
  </si>
  <si>
    <t>ЛОКАЛЬНЫЙ СМЕТНЫЙ РАСЧЕТ № 24785</t>
  </si>
  <si>
    <t>"______ " __________2013 г.</t>
  </si>
  <si>
    <t>" _____ " ________________ 2013 г.</t>
  </si>
  <si>
    <t>24785</t>
  </si>
  <si>
    <t>В.В. Моляков</t>
  </si>
  <si>
    <t>Выполнение  работ по монтажу наружных сетей связи здания учебно-выставочного центра</t>
  </si>
  <si>
    <t>Выполнение работ по монтажу наружных сетей связи здания учебно-выставочного центра ФГУП "Комбинат "Электрохимприбор"</t>
  </si>
  <si>
    <t>Начальник отдела капитального строительства</t>
  </si>
  <si>
    <t>отдел 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</si>
</sst>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00"/>
  </numFmts>
  <fonts count="42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8" fillId="7" borderId="1" applyNumberFormat="0" applyAlignment="0" applyProtection="0"/>
    <xf numFmtId="0" fontId="18" fillId="7" borderId="1" applyNumberFormat="0" applyAlignment="0" applyProtection="0"/>
    <xf numFmtId="0" fontId="19" fillId="20" borderId="2" applyNumberFormat="0" applyAlignment="0" applyProtection="0"/>
    <xf numFmtId="0" fontId="19" fillId="20" borderId="2" applyNumberFormat="0" applyAlignment="0" applyProtection="0"/>
    <xf numFmtId="0" fontId="20" fillId="20" borderId="1" applyNumberFormat="0" applyAlignment="0" applyProtection="0"/>
    <xf numFmtId="0" fontId="20" fillId="20" borderId="1" applyNumberFormat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5" fillId="21" borderId="7" applyNumberFormat="0" applyAlignment="0" applyProtection="0"/>
    <xf numFmtId="0" fontId="25" fillId="21" borderId="7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1" fillId="0" borderId="0" applyAlignment="0"/>
    <xf numFmtId="0" fontId="33" fillId="0" borderId="0"/>
    <xf numFmtId="0" fontId="33" fillId="0" borderId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3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</cellStyleXfs>
  <cellXfs count="175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right" vertical="top" wrapText="1"/>
    </xf>
    <xf numFmtId="0" fontId="11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left" vertical="top"/>
    </xf>
    <xf numFmtId="0" fontId="11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3" fillId="0" borderId="0" xfId="0" applyFont="1" applyAlignment="1">
      <alignment horizontal="left"/>
    </xf>
    <xf numFmtId="0" fontId="14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49" fontId="11" fillId="0" borderId="0" xfId="72" applyNumberFormat="1" applyFont="1" applyFill="1"/>
    <xf numFmtId="0" fontId="35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6" fillId="0" borderId="0" xfId="72" applyFont="1" applyFill="1" applyAlignment="1">
      <alignment horizontal="center" vertical="center"/>
    </xf>
    <xf numFmtId="49" fontId="34" fillId="0" borderId="0" xfId="72" applyNumberFormat="1" applyFont="1" applyFill="1" applyAlignment="1">
      <alignment horizontal="center" vertical="center"/>
    </xf>
    <xf numFmtId="49" fontId="37" fillId="0" borderId="0" xfId="72" applyNumberFormat="1" applyFont="1" applyFill="1" applyAlignment="1">
      <alignment wrapText="1"/>
    </xf>
    <xf numFmtId="49" fontId="35" fillId="0" borderId="0" xfId="72" applyNumberFormat="1" applyFont="1" applyFill="1" applyAlignment="1">
      <alignment horizontal="center" vertical="center" wrapText="1"/>
    </xf>
    <xf numFmtId="0" fontId="34" fillId="0" borderId="0" xfId="72" applyFont="1" applyFill="1"/>
    <xf numFmtId="0" fontId="34" fillId="0" borderId="10" xfId="72" applyFont="1" applyFill="1" applyBorder="1"/>
    <xf numFmtId="0" fontId="34" fillId="0" borderId="0" xfId="72" applyFont="1" applyFill="1" applyAlignment="1">
      <alignment horizontal="center"/>
    </xf>
    <xf numFmtId="0" fontId="34" fillId="0" borderId="0" xfId="72" applyFont="1" applyFill="1" applyAlignment="1">
      <alignment horizontal="right"/>
    </xf>
    <xf numFmtId="49" fontId="34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4" fillId="0" borderId="12" xfId="72" applyNumberFormat="1" applyFont="1" applyFill="1" applyBorder="1" applyAlignment="1">
      <alignment horizontal="center"/>
    </xf>
    <xf numFmtId="49" fontId="34" fillId="0" borderId="13" xfId="72" applyNumberFormat="1" applyFont="1" applyFill="1" applyBorder="1" applyAlignment="1">
      <alignment horizontal="center"/>
    </xf>
    <xf numFmtId="4" fontId="34" fillId="0" borderId="14" xfId="72" applyNumberFormat="1" applyFont="1" applyFill="1" applyBorder="1" applyAlignment="1">
      <alignment horizontal="center" vertical="center"/>
    </xf>
    <xf numFmtId="4" fontId="34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8" fillId="0" borderId="14" xfId="72" applyNumberFormat="1" applyFont="1" applyFill="1" applyBorder="1" applyAlignment="1">
      <alignment horizontal="center" vertical="center"/>
    </xf>
    <xf numFmtId="4" fontId="38" fillId="0" borderId="15" xfId="72" applyNumberFormat="1" applyFont="1" applyFill="1" applyBorder="1" applyAlignment="1">
      <alignment horizontal="center" vertical="center"/>
    </xf>
    <xf numFmtId="49" fontId="38" fillId="0" borderId="16" xfId="72" applyNumberFormat="1" applyFont="1" applyFill="1" applyBorder="1" applyAlignment="1">
      <alignment horizontal="left" vertical="center"/>
    </xf>
    <xf numFmtId="49" fontId="34" fillId="0" borderId="0" xfId="72" applyNumberFormat="1" applyFont="1" applyFill="1" applyBorder="1" applyAlignment="1">
      <alignment horizontal="centerContinuous" vertical="center" wrapText="1"/>
    </xf>
    <xf numFmtId="165" fontId="38" fillId="0" borderId="14" xfId="72" applyNumberFormat="1" applyFont="1" applyFill="1" applyBorder="1" applyAlignment="1">
      <alignment horizontal="center" vertical="center"/>
    </xf>
    <xf numFmtId="49" fontId="35" fillId="0" borderId="17" xfId="72" applyNumberFormat="1" applyFont="1" applyFill="1" applyBorder="1" applyAlignment="1">
      <alignment horizontal="left" vertical="center"/>
    </xf>
    <xf numFmtId="165" fontId="38" fillId="0" borderId="18" xfId="72" applyNumberFormat="1" applyFont="1" applyFill="1" applyBorder="1" applyAlignment="1">
      <alignment horizontal="center" vertical="center"/>
    </xf>
    <xf numFmtId="4" fontId="38" fillId="0" borderId="19" xfId="72" applyNumberFormat="1" applyFont="1" applyFill="1" applyBorder="1" applyAlignment="1">
      <alignment horizontal="center" vertical="center"/>
    </xf>
    <xf numFmtId="49" fontId="38" fillId="0" borderId="0" xfId="72" applyNumberFormat="1" applyFont="1" applyFill="1" applyBorder="1" applyAlignment="1">
      <alignment horizontal="left" vertical="center"/>
    </xf>
    <xf numFmtId="165" fontId="38" fillId="0" borderId="0" xfId="72" applyNumberFormat="1" applyFont="1" applyFill="1" applyBorder="1" applyAlignment="1">
      <alignment horizontal="center" vertical="center"/>
    </xf>
    <xf numFmtId="0" fontId="34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4" fillId="0" borderId="16" xfId="72" applyNumberFormat="1" applyFont="1" applyFill="1" applyBorder="1" applyAlignment="1">
      <alignment vertical="center" wrapText="1"/>
    </xf>
    <xf numFmtId="49" fontId="34" fillId="0" borderId="12" xfId="72" applyNumberFormat="1" applyFont="1" applyFill="1" applyBorder="1" applyAlignment="1">
      <alignment horizontal="center" vertical="center"/>
    </xf>
    <xf numFmtId="49" fontId="34" fillId="0" borderId="14" xfId="72" applyNumberFormat="1" applyFont="1" applyFill="1" applyBorder="1" applyAlignment="1">
      <alignment horizontal="center" vertical="center" wrapText="1"/>
    </xf>
    <xf numFmtId="49" fontId="34" fillId="0" borderId="14" xfId="72" applyNumberFormat="1" applyFont="1" applyFill="1" applyBorder="1" applyAlignment="1">
      <alignment horizontal="centerContinuous" vertical="center" wrapText="1"/>
    </xf>
    <xf numFmtId="49" fontId="34" fillId="0" borderId="18" xfId="72" applyNumberFormat="1" applyFont="1" applyFill="1" applyBorder="1" applyAlignment="1">
      <alignment horizontal="centerContinuous" vertical="center" wrapText="1"/>
    </xf>
    <xf numFmtId="49" fontId="34" fillId="0" borderId="20" xfId="72" applyNumberFormat="1" applyFont="1" applyFill="1" applyBorder="1" applyAlignment="1">
      <alignment horizontal="center"/>
    </xf>
    <xf numFmtId="0" fontId="38" fillId="0" borderId="16" xfId="72" applyNumberFormat="1" applyFont="1" applyFill="1" applyBorder="1" applyAlignment="1">
      <alignment horizontal="left" vertical="center" wrapText="1"/>
    </xf>
    <xf numFmtId="49" fontId="39" fillId="0" borderId="14" xfId="72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3" fontId="4" fillId="0" borderId="0" xfId="0" applyNumberFormat="1" applyFont="1" applyBorder="1" applyAlignment="1">
      <alignment horizontal="right" vertical="top"/>
    </xf>
    <xf numFmtId="49" fontId="37" fillId="0" borderId="16" xfId="72" applyNumberFormat="1" applyFont="1" applyFill="1" applyBorder="1" applyAlignment="1">
      <alignment horizontal="left" vertical="center" wrapText="1"/>
    </xf>
    <xf numFmtId="165" fontId="34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7" fillId="24" borderId="0" xfId="73" applyNumberFormat="1" applyFont="1" applyFill="1" applyAlignment="1">
      <alignment wrapText="1"/>
    </xf>
    <xf numFmtId="0" fontId="34" fillId="24" borderId="10" xfId="73" applyFont="1" applyFill="1" applyBorder="1" applyAlignment="1">
      <alignment horizontal="left" vertical="center"/>
    </xf>
    <xf numFmtId="0" fontId="34" fillId="24" borderId="10" xfId="73" applyFont="1" applyFill="1" applyBorder="1"/>
    <xf numFmtId="0" fontId="34" fillId="24" borderId="10" xfId="73" applyFont="1" applyFill="1" applyBorder="1" applyAlignment="1">
      <alignment horizontal="right"/>
    </xf>
    <xf numFmtId="49" fontId="34" fillId="24" borderId="0" xfId="73" applyNumberFormat="1" applyFont="1" applyFill="1"/>
    <xf numFmtId="49" fontId="34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4" fillId="24" borderId="12" xfId="73" applyNumberFormat="1" applyFont="1" applyFill="1" applyBorder="1" applyAlignment="1">
      <alignment horizontal="center" vertical="center"/>
    </xf>
    <xf numFmtId="49" fontId="34" fillId="24" borderId="12" xfId="73" applyNumberFormat="1" applyFont="1" applyFill="1" applyBorder="1" applyAlignment="1">
      <alignment horizontal="center"/>
    </xf>
    <xf numFmtId="0" fontId="34" fillId="24" borderId="12" xfId="73" applyNumberFormat="1" applyFont="1" applyFill="1" applyBorder="1" applyAlignment="1">
      <alignment horizontal="center" vertical="center"/>
    </xf>
    <xf numFmtId="49" fontId="39" fillId="24" borderId="12" xfId="73" applyNumberFormat="1" applyFont="1" applyFill="1" applyBorder="1" applyAlignment="1">
      <alignment horizontal="center" vertical="center" wrapText="1"/>
    </xf>
    <xf numFmtId="4" fontId="34" fillId="24" borderId="12" xfId="73" applyNumberFormat="1" applyFont="1" applyFill="1" applyBorder="1" applyAlignment="1">
      <alignment horizontal="center" vertical="center"/>
    </xf>
    <xf numFmtId="49" fontId="38" fillId="24" borderId="22" xfId="73" applyNumberFormat="1" applyFont="1" applyFill="1" applyBorder="1" applyAlignment="1">
      <alignment horizontal="left" vertical="center" wrapText="1"/>
    </xf>
    <xf numFmtId="4" fontId="38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40" fillId="24" borderId="12" xfId="73" applyFont="1" applyFill="1" applyBorder="1" applyAlignment="1">
      <alignment horizontal="center" vertical="center"/>
    </xf>
    <xf numFmtId="0" fontId="38" fillId="24" borderId="12" xfId="73" applyFont="1" applyFill="1" applyBorder="1" applyAlignment="1">
      <alignment horizontal="left" vertical="center" wrapText="1"/>
    </xf>
    <xf numFmtId="0" fontId="15" fillId="24" borderId="0" xfId="73" applyFont="1" applyFill="1"/>
    <xf numFmtId="0" fontId="34" fillId="24" borderId="12" xfId="73" applyFont="1" applyFill="1" applyBorder="1" applyAlignment="1">
      <alignment horizontal="center" vertical="center"/>
    </xf>
    <xf numFmtId="0" fontId="34" fillId="24" borderId="0" xfId="73" applyFont="1" applyFill="1"/>
    <xf numFmtId="0" fontId="34" fillId="24" borderId="18" xfId="73" applyFont="1" applyFill="1" applyBorder="1" applyAlignment="1">
      <alignment horizontal="center" vertical="center"/>
    </xf>
    <xf numFmtId="0" fontId="38" fillId="24" borderId="10" xfId="73" applyFont="1" applyFill="1" applyBorder="1" applyAlignment="1">
      <alignment horizontal="left" vertical="center"/>
    </xf>
    <xf numFmtId="4" fontId="38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8" fillId="24" borderId="0" xfId="73" applyFont="1" applyFill="1" applyAlignment="1">
      <alignment horizontal="center" vertical="center"/>
    </xf>
    <xf numFmtId="0" fontId="38" fillId="24" borderId="0" xfId="73" applyFont="1" applyFill="1"/>
    <xf numFmtId="0" fontId="34" fillId="24" borderId="0" xfId="73" applyFont="1" applyFill="1" applyAlignment="1">
      <alignment horizontal="center" vertical="center"/>
    </xf>
    <xf numFmtId="0" fontId="34" fillId="24" borderId="12" xfId="73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4" fillId="0" borderId="0" xfId="0" applyNumberFormat="1" applyFont="1" applyAlignment="1">
      <alignment horizontal="right"/>
    </xf>
    <xf numFmtId="0" fontId="34" fillId="0" borderId="0" xfId="72" applyFont="1" applyFill="1" applyBorder="1"/>
    <xf numFmtId="0" fontId="1" fillId="0" borderId="0" xfId="72" applyFont="1" applyFill="1" applyBorder="1"/>
    <xf numFmtId="0" fontId="4" fillId="0" borderId="1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49" fontId="34" fillId="0" borderId="21" xfId="72" applyNumberFormat="1" applyFont="1" applyFill="1" applyBorder="1" applyAlignment="1">
      <alignment horizontal="center" vertical="center" wrapText="1"/>
    </xf>
    <xf numFmtId="49" fontId="34" fillId="0" borderId="16" xfId="72" applyNumberFormat="1" applyFont="1" applyFill="1" applyBorder="1" applyAlignment="1">
      <alignment horizontal="center" vertical="center" wrapText="1"/>
    </xf>
    <xf numFmtId="49" fontId="34" fillId="0" borderId="17" xfId="72" applyNumberFormat="1" applyFont="1" applyFill="1" applyBorder="1" applyAlignment="1">
      <alignment horizontal="center" vertical="center" wrapText="1"/>
    </xf>
    <xf numFmtId="49" fontId="34" fillId="0" borderId="23" xfId="72" applyNumberFormat="1" applyFont="1" applyFill="1" applyBorder="1" applyAlignment="1">
      <alignment horizontal="center" vertical="center" wrapText="1"/>
    </xf>
    <xf numFmtId="49" fontId="34" fillId="0" borderId="14" xfId="72" applyNumberFormat="1" applyFont="1" applyFill="1" applyBorder="1" applyAlignment="1">
      <alignment horizontal="center" vertical="center" wrapText="1"/>
    </xf>
    <xf numFmtId="49" fontId="34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4" fillId="0" borderId="0" xfId="72" applyFont="1" applyFill="1" applyAlignment="1">
      <alignment horizontal="center" vertical="center"/>
    </xf>
    <xf numFmtId="49" fontId="35" fillId="0" borderId="0" xfId="72" applyNumberFormat="1" applyFont="1" applyFill="1" applyAlignment="1">
      <alignment horizontal="center" vertical="center"/>
    </xf>
    <xf numFmtId="49" fontId="35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4" fillId="24" borderId="12" xfId="73" applyNumberFormat="1" applyFont="1" applyFill="1" applyBorder="1" applyAlignment="1">
      <alignment horizontal="center" vertical="center" wrapText="1"/>
    </xf>
    <xf numFmtId="49" fontId="35" fillId="24" borderId="0" xfId="73" applyNumberFormat="1" applyFont="1" applyFill="1" applyAlignment="1">
      <alignment horizontal="center" vertical="center" wrapText="1"/>
    </xf>
    <xf numFmtId="49" fontId="37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4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/>
    </xf>
    <xf numFmtId="49" fontId="35" fillId="24" borderId="0" xfId="73" applyNumberFormat="1" applyFont="1" applyFill="1" applyAlignment="1">
      <alignment horizontal="center" vertical="top"/>
    </xf>
    <xf numFmtId="49" fontId="34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18"/>
  <sheetViews>
    <sheetView showGridLines="0" topLeftCell="A7" zoomScaleNormal="100" zoomScaleSheetLayoutView="75" workbookViewId="0">
      <selection activeCell="R22" sqref="R22"/>
    </sheetView>
  </sheetViews>
  <sheetFormatPr defaultColWidth="9.140625" defaultRowHeight="12.75" outlineLevelRow="2" x14ac:dyDescent="0.2"/>
  <cols>
    <col min="1" max="1" width="3.28515625" style="25" customWidth="1"/>
    <col min="2" max="2" width="17.42578125" style="1" customWidth="1"/>
    <col min="3" max="3" width="34.28515625" style="23" customWidth="1"/>
    <col min="4" max="4" width="7.7109375" style="22" customWidth="1"/>
    <col min="5" max="5" width="10.28515625" style="95" customWidth="1"/>
    <col min="6" max="6" width="7.28515625" style="7" customWidth="1"/>
    <col min="7" max="10" width="6.7109375" style="7" customWidth="1"/>
    <col min="11" max="11" width="7.28515625" style="50" customWidth="1"/>
    <col min="12" max="15" width="6.7109375" style="7" customWidth="1"/>
    <col min="16" max="16" width="10" style="7" customWidth="1"/>
    <col min="17" max="17" width="5.7109375" style="8" customWidth="1"/>
    <col min="18" max="16384" width="9.140625" style="8"/>
  </cols>
  <sheetData>
    <row r="1" spans="1:18" outlineLevel="2" x14ac:dyDescent="0.2">
      <c r="A1" s="6" t="s">
        <v>42</v>
      </c>
      <c r="B1" s="9"/>
      <c r="C1" s="2"/>
      <c r="D1" s="55"/>
      <c r="E1" s="138" t="s">
        <v>75</v>
      </c>
      <c r="F1" s="138"/>
      <c r="G1" s="138"/>
      <c r="H1" s="138"/>
      <c r="I1" s="138"/>
      <c r="J1" s="5"/>
      <c r="K1" s="44"/>
      <c r="L1" s="5"/>
      <c r="M1" s="6" t="s">
        <v>43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54" t="s">
        <v>27</v>
      </c>
      <c r="H2" s="5"/>
      <c r="I2" s="5"/>
      <c r="J2" s="5"/>
      <c r="K2" s="44"/>
      <c r="L2" s="5"/>
      <c r="M2" s="10" t="s">
        <v>79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54"/>
      <c r="H3" s="5"/>
      <c r="I3" s="5"/>
      <c r="J3" s="5"/>
      <c r="K3" s="44"/>
      <c r="L3" s="10"/>
      <c r="M3" s="10" t="s">
        <v>78</v>
      </c>
      <c r="N3" s="5"/>
      <c r="O3" s="5"/>
      <c r="P3" s="5"/>
      <c r="Q3"/>
      <c r="R3"/>
    </row>
    <row r="4" spans="1:18" outlineLevel="1" x14ac:dyDescent="0.2">
      <c r="A4" s="10" t="s">
        <v>46</v>
      </c>
      <c r="B4" s="9"/>
      <c r="C4" s="2"/>
      <c r="D4" s="3"/>
      <c r="E4" s="3"/>
      <c r="F4" s="5"/>
      <c r="G4" s="5"/>
      <c r="H4" s="5"/>
      <c r="I4" s="5"/>
      <c r="J4" s="5"/>
      <c r="K4" s="44"/>
      <c r="L4" s="5"/>
      <c r="M4" s="10" t="s">
        <v>46</v>
      </c>
      <c r="N4" s="5"/>
      <c r="O4" s="5"/>
      <c r="P4" s="5"/>
      <c r="Q4"/>
      <c r="R4"/>
    </row>
    <row r="5" spans="1:18" outlineLevel="1" x14ac:dyDescent="0.2">
      <c r="A5" s="10" t="s">
        <v>208</v>
      </c>
      <c r="B5" s="9"/>
      <c r="C5" s="2"/>
      <c r="D5" s="3"/>
      <c r="E5" s="3"/>
      <c r="F5" s="5"/>
      <c r="G5" s="5"/>
      <c r="H5" s="5"/>
      <c r="I5" s="5"/>
      <c r="J5" s="5"/>
      <c r="K5" s="44"/>
      <c r="L5" s="5"/>
      <c r="M5" s="10" t="s">
        <v>207</v>
      </c>
      <c r="N5" s="5"/>
      <c r="O5" s="5"/>
      <c r="P5" s="5"/>
      <c r="Q5"/>
      <c r="R5"/>
    </row>
    <row r="6" spans="1:18" outlineLevel="1" x14ac:dyDescent="0.2">
      <c r="A6" s="4"/>
      <c r="B6" s="9"/>
      <c r="C6" s="3"/>
      <c r="D6" s="8"/>
      <c r="E6" s="5"/>
      <c r="F6" s="5"/>
      <c r="G6" s="15" t="s">
        <v>206</v>
      </c>
      <c r="H6" s="15"/>
      <c r="I6" s="15"/>
      <c r="J6" s="5"/>
      <c r="K6" s="44"/>
      <c r="L6" s="5"/>
      <c r="M6" s="5"/>
      <c r="N6" s="5"/>
      <c r="O6" s="5"/>
      <c r="P6" s="5"/>
    </row>
    <row r="7" spans="1:18" x14ac:dyDescent="0.2">
      <c r="A7" s="4"/>
      <c r="B7" s="9"/>
      <c r="C7" s="3"/>
      <c r="D7" s="8"/>
      <c r="E7" s="5"/>
      <c r="F7" s="5"/>
      <c r="G7" s="4" t="s">
        <v>28</v>
      </c>
      <c r="H7" s="4"/>
      <c r="I7" s="4"/>
      <c r="J7" s="5"/>
      <c r="K7" s="44"/>
      <c r="L7" s="5"/>
      <c r="M7" s="5"/>
      <c r="N7" s="5"/>
      <c r="O7" s="5"/>
      <c r="P7" s="5"/>
    </row>
    <row r="8" spans="1:18" x14ac:dyDescent="0.2">
      <c r="A8" s="4"/>
      <c r="B8" s="9"/>
      <c r="C8" s="3"/>
      <c r="D8" s="8"/>
      <c r="E8" s="5"/>
      <c r="F8" s="5"/>
      <c r="G8" s="4"/>
      <c r="H8" s="4"/>
      <c r="I8" s="4"/>
      <c r="J8" s="5"/>
      <c r="K8" s="44"/>
      <c r="L8" s="5"/>
      <c r="M8" s="5"/>
      <c r="N8" s="5"/>
      <c r="O8" s="5"/>
      <c r="P8" s="5"/>
    </row>
    <row r="9" spans="1:18" x14ac:dyDescent="0.2">
      <c r="A9" s="4"/>
      <c r="B9" s="9"/>
      <c r="C9" s="16" t="s">
        <v>29</v>
      </c>
      <c r="D9" s="53" t="s">
        <v>205</v>
      </c>
      <c r="E9" s="11"/>
      <c r="F9" s="11"/>
      <c r="G9" s="52"/>
      <c r="H9" s="11"/>
      <c r="I9" s="11"/>
      <c r="J9" s="11"/>
      <c r="K9" s="51"/>
      <c r="L9" s="11"/>
      <c r="M9" s="11"/>
      <c r="N9" s="5"/>
      <c r="O9" s="5"/>
      <c r="P9" s="5"/>
    </row>
    <row r="10" spans="1:18" x14ac:dyDescent="0.2">
      <c r="A10" s="4"/>
      <c r="B10" s="9"/>
      <c r="C10" s="16"/>
      <c r="D10" s="139" t="s">
        <v>204</v>
      </c>
      <c r="E10" s="139"/>
      <c r="F10" s="139"/>
      <c r="G10" s="139"/>
      <c r="H10" s="139"/>
      <c r="I10" s="139"/>
      <c r="J10" s="139"/>
      <c r="K10" s="96"/>
      <c r="L10" s="14"/>
      <c r="M10" s="14"/>
      <c r="N10" s="5"/>
      <c r="O10" s="5"/>
      <c r="P10" s="5"/>
    </row>
    <row r="11" spans="1:18" x14ac:dyDescent="0.2">
      <c r="A11" s="4"/>
      <c r="B11" s="9"/>
      <c r="C11" s="3"/>
      <c r="D11" s="18"/>
      <c r="E11" s="12"/>
      <c r="F11" s="12"/>
      <c r="G11" s="13" t="s">
        <v>30</v>
      </c>
      <c r="H11" s="13"/>
      <c r="I11" s="13"/>
      <c r="J11" s="12"/>
      <c r="K11" s="96"/>
      <c r="L11" s="5"/>
      <c r="M11" s="5"/>
      <c r="N11" s="5"/>
      <c r="O11" s="5"/>
      <c r="P11" s="5"/>
    </row>
    <row r="12" spans="1:18" x14ac:dyDescent="0.2">
      <c r="A12" s="19"/>
      <c r="B12" s="20"/>
      <c r="C12" s="3"/>
      <c r="D12" s="8"/>
      <c r="E12" s="5"/>
      <c r="F12" s="5"/>
      <c r="G12" s="5"/>
      <c r="H12" s="5"/>
      <c r="I12" s="5"/>
      <c r="J12" s="5"/>
      <c r="K12" s="44"/>
      <c r="L12" s="5"/>
      <c r="M12" s="5"/>
      <c r="N12" s="5"/>
      <c r="O12" s="5"/>
      <c r="P12" s="5"/>
    </row>
    <row r="13" spans="1:18" x14ac:dyDescent="0.2">
      <c r="A13" s="4"/>
      <c r="B13" s="9"/>
      <c r="C13" s="3"/>
      <c r="D13" s="17" t="s">
        <v>203</v>
      </c>
      <c r="E13" s="5"/>
      <c r="F13" s="5"/>
      <c r="G13" s="5"/>
      <c r="H13" s="17"/>
      <c r="I13" s="17"/>
      <c r="J13" s="17"/>
      <c r="K13" s="44"/>
      <c r="L13" s="5"/>
      <c r="M13" s="5"/>
      <c r="N13" s="42"/>
      <c r="O13" s="39"/>
      <c r="P13" s="39"/>
      <c r="Q13" s="5"/>
    </row>
    <row r="14" spans="1:18" x14ac:dyDescent="0.2">
      <c r="A14" s="4"/>
      <c r="B14" s="9"/>
      <c r="C14" s="3"/>
      <c r="D14" s="17" t="s">
        <v>72</v>
      </c>
      <c r="E14" s="5"/>
      <c r="F14" s="5"/>
      <c r="G14" s="5"/>
      <c r="H14" s="17"/>
      <c r="I14" s="17"/>
      <c r="J14" s="143" t="s">
        <v>202</v>
      </c>
      <c r="K14" s="144"/>
      <c r="L14" s="10" t="s">
        <v>69</v>
      </c>
      <c r="M14" s="5"/>
      <c r="N14" s="37"/>
      <c r="O14" s="39"/>
      <c r="P14" s="43"/>
    </row>
    <row r="15" spans="1:18" outlineLevel="1" x14ac:dyDescent="0.2">
      <c r="A15" s="4"/>
      <c r="B15" s="9"/>
      <c r="C15" s="3"/>
      <c r="D15" s="17" t="s">
        <v>74</v>
      </c>
      <c r="E15" s="5"/>
      <c r="F15" s="5"/>
      <c r="G15" s="5"/>
      <c r="H15" s="17"/>
      <c r="I15" s="17"/>
      <c r="J15" s="143" t="s">
        <v>201</v>
      </c>
      <c r="K15" s="144"/>
      <c r="L15" s="10" t="s">
        <v>69</v>
      </c>
      <c r="M15" s="5"/>
      <c r="N15" s="37"/>
      <c r="O15" s="39"/>
      <c r="P15" s="43"/>
    </row>
    <row r="16" spans="1:18" outlineLevel="1" x14ac:dyDescent="0.2">
      <c r="A16" s="4"/>
      <c r="B16" s="9"/>
      <c r="C16" s="3"/>
      <c r="D16" s="17" t="s">
        <v>73</v>
      </c>
      <c r="E16" s="5"/>
      <c r="F16" s="5"/>
      <c r="G16" s="5"/>
      <c r="H16" s="17"/>
      <c r="I16" s="17"/>
      <c r="J16" s="143" t="s">
        <v>200</v>
      </c>
      <c r="K16" s="144"/>
      <c r="L16" s="10" t="s">
        <v>69</v>
      </c>
      <c r="M16" s="5"/>
      <c r="N16" s="37"/>
      <c r="O16" s="39"/>
      <c r="P16" s="43"/>
    </row>
    <row r="17" spans="1:17" outlineLevel="1" x14ac:dyDescent="0.2">
      <c r="A17" s="4"/>
      <c r="B17" s="9"/>
      <c r="C17" s="3"/>
      <c r="D17" s="17" t="s">
        <v>25</v>
      </c>
      <c r="E17" s="5"/>
      <c r="F17" s="5"/>
      <c r="G17" s="5"/>
      <c r="H17" s="17"/>
      <c r="I17" s="17"/>
      <c r="J17" s="143" t="s">
        <v>199</v>
      </c>
      <c r="K17" s="144"/>
      <c r="L17" s="10" t="s">
        <v>69</v>
      </c>
      <c r="M17" s="5"/>
      <c r="N17" s="37"/>
      <c r="O17" s="39"/>
      <c r="P17" s="43"/>
    </row>
    <row r="18" spans="1:17" x14ac:dyDescent="0.2">
      <c r="A18" s="4"/>
      <c r="B18" s="9"/>
      <c r="C18" s="3"/>
      <c r="D18" s="17" t="s">
        <v>24</v>
      </c>
      <c r="E18" s="5"/>
      <c r="F18" s="5"/>
      <c r="G18" s="5"/>
      <c r="H18" s="17"/>
      <c r="I18" s="17"/>
      <c r="J18" s="143" t="s">
        <v>198</v>
      </c>
      <c r="K18" s="144"/>
      <c r="L18" s="10" t="s">
        <v>69</v>
      </c>
      <c r="M18" s="5"/>
      <c r="N18" s="37"/>
      <c r="O18" s="39"/>
      <c r="P18" s="43"/>
    </row>
    <row r="19" spans="1:17" outlineLevel="1" x14ac:dyDescent="0.2">
      <c r="A19" s="4"/>
      <c r="B19" s="9"/>
      <c r="C19" s="3"/>
      <c r="D19" s="17" t="s">
        <v>70</v>
      </c>
      <c r="E19" s="5"/>
      <c r="F19" s="5"/>
      <c r="G19" s="5"/>
      <c r="H19" s="17"/>
      <c r="I19" s="17"/>
      <c r="J19" s="143" t="s">
        <v>197</v>
      </c>
      <c r="K19" s="144"/>
      <c r="L19" s="10" t="s">
        <v>71</v>
      </c>
      <c r="M19" s="5"/>
      <c r="N19" s="5"/>
      <c r="O19" s="5"/>
      <c r="P19" s="5"/>
    </row>
    <row r="20" spans="1:17" s="40" customFormat="1" outlineLevel="1" x14ac:dyDescent="0.2">
      <c r="A20" s="34"/>
      <c r="B20" s="35"/>
      <c r="C20" s="26"/>
      <c r="D20" s="17" t="s">
        <v>196</v>
      </c>
      <c r="E20" s="17"/>
      <c r="F20" s="17"/>
      <c r="G20" s="17"/>
      <c r="H20" s="17"/>
      <c r="I20" s="17"/>
      <c r="J20" s="17"/>
      <c r="K20" s="135">
        <f>K111/1000</f>
        <v>34.755000000000003</v>
      </c>
      <c r="L20" s="17" t="s">
        <v>76</v>
      </c>
      <c r="M20" s="36"/>
      <c r="N20" s="37"/>
      <c r="O20" s="38"/>
      <c r="P20" s="43"/>
    </row>
    <row r="21" spans="1:17" customFormat="1" x14ac:dyDescent="0.2">
      <c r="A21" s="34"/>
      <c r="B21" s="35"/>
      <c r="C21" s="26"/>
      <c r="D21" s="41" t="s">
        <v>77</v>
      </c>
      <c r="E21" s="17"/>
      <c r="F21" s="17"/>
      <c r="G21" s="17"/>
      <c r="H21" s="17"/>
      <c r="I21" s="17"/>
      <c r="J21" s="17"/>
      <c r="K21" s="45"/>
      <c r="L21" s="17"/>
      <c r="M21" s="36"/>
      <c r="N21" s="36"/>
      <c r="O21" s="36"/>
      <c r="P21" s="36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5"/>
      <c r="K22" s="44"/>
      <c r="L22" s="5"/>
      <c r="M22" s="5"/>
      <c r="N22" s="5"/>
      <c r="O22" s="5"/>
      <c r="P22" s="5"/>
    </row>
    <row r="23" spans="1:17" ht="19.5" customHeight="1" x14ac:dyDescent="0.2">
      <c r="A23" s="145" t="s">
        <v>31</v>
      </c>
      <c r="B23" s="148" t="s">
        <v>23</v>
      </c>
      <c r="C23" s="145" t="s">
        <v>32</v>
      </c>
      <c r="D23" s="145" t="s">
        <v>33</v>
      </c>
      <c r="E23" s="145" t="s">
        <v>34</v>
      </c>
      <c r="F23" s="145" t="s">
        <v>44</v>
      </c>
      <c r="G23" s="146"/>
      <c r="H23" s="146"/>
      <c r="I23" s="146"/>
      <c r="J23" s="145" t="s">
        <v>45</v>
      </c>
      <c r="K23" s="152"/>
      <c r="L23" s="152"/>
      <c r="M23" s="152"/>
      <c r="N23" s="152"/>
      <c r="O23" s="145" t="s">
        <v>39</v>
      </c>
      <c r="P23" s="145" t="s">
        <v>40</v>
      </c>
      <c r="Q23" s="151" t="s">
        <v>22</v>
      </c>
    </row>
    <row r="24" spans="1:17" ht="18.75" customHeight="1" x14ac:dyDescent="0.2">
      <c r="A24" s="146"/>
      <c r="B24" s="149"/>
      <c r="C24" s="147"/>
      <c r="D24" s="145"/>
      <c r="E24" s="145"/>
      <c r="F24" s="145" t="s">
        <v>35</v>
      </c>
      <c r="G24" s="145" t="s">
        <v>37</v>
      </c>
      <c r="H24" s="146"/>
      <c r="I24" s="146"/>
      <c r="J24" s="145" t="s">
        <v>21</v>
      </c>
      <c r="K24" s="153" t="s">
        <v>35</v>
      </c>
      <c r="L24" s="145" t="s">
        <v>37</v>
      </c>
      <c r="M24" s="146"/>
      <c r="N24" s="146"/>
      <c r="O24" s="145"/>
      <c r="P24" s="145"/>
      <c r="Q24" s="151"/>
    </row>
    <row r="25" spans="1:17" ht="22.5" customHeight="1" x14ac:dyDescent="0.2">
      <c r="A25" s="146"/>
      <c r="B25" s="149"/>
      <c r="C25" s="147"/>
      <c r="D25" s="145"/>
      <c r="E25" s="145"/>
      <c r="F25" s="146"/>
      <c r="G25" s="131" t="s">
        <v>36</v>
      </c>
      <c r="H25" s="131" t="s">
        <v>41</v>
      </c>
      <c r="I25" s="131" t="s">
        <v>38</v>
      </c>
      <c r="J25" s="147"/>
      <c r="K25" s="154"/>
      <c r="L25" s="131" t="s">
        <v>36</v>
      </c>
      <c r="M25" s="131" t="s">
        <v>41</v>
      </c>
      <c r="N25" s="131" t="s">
        <v>38</v>
      </c>
      <c r="O25" s="145"/>
      <c r="P25" s="145"/>
      <c r="Q25" s="151"/>
    </row>
    <row r="26" spans="1:17" x14ac:dyDescent="0.2">
      <c r="A26" s="21">
        <v>1</v>
      </c>
      <c r="B26" s="133">
        <v>2</v>
      </c>
      <c r="C26" s="131">
        <v>3</v>
      </c>
      <c r="D26" s="131">
        <v>4</v>
      </c>
      <c r="E26" s="28">
        <v>5</v>
      </c>
      <c r="F26" s="132">
        <v>6</v>
      </c>
      <c r="G26" s="132">
        <v>7</v>
      </c>
      <c r="H26" s="132">
        <v>8</v>
      </c>
      <c r="I26" s="132">
        <v>9</v>
      </c>
      <c r="J26" s="132">
        <v>10</v>
      </c>
      <c r="K26" s="134">
        <v>11</v>
      </c>
      <c r="L26" s="132">
        <v>12</v>
      </c>
      <c r="M26" s="132">
        <v>13</v>
      </c>
      <c r="N26" s="132">
        <v>14</v>
      </c>
      <c r="O26" s="132">
        <v>15</v>
      </c>
      <c r="P26" s="132">
        <v>16</v>
      </c>
      <c r="Q26" s="132">
        <v>17</v>
      </c>
    </row>
    <row r="27" spans="1:17" ht="19.899999999999999" customHeight="1" x14ac:dyDescent="0.2">
      <c r="A27" s="150" t="s">
        <v>195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</row>
    <row r="28" spans="1:17" ht="48" x14ac:dyDescent="0.2">
      <c r="A28" s="21">
        <v>1</v>
      </c>
      <c r="B28" s="27" t="s">
        <v>194</v>
      </c>
      <c r="C28" s="130" t="s">
        <v>193</v>
      </c>
      <c r="D28" s="28" t="s">
        <v>48</v>
      </c>
      <c r="E28" s="32">
        <v>0.22439999999999999</v>
      </c>
      <c r="F28" s="30">
        <v>8539</v>
      </c>
      <c r="G28" s="31"/>
      <c r="H28" s="31"/>
      <c r="I28" s="31"/>
      <c r="J28" s="31"/>
      <c r="K28" s="46">
        <v>1916</v>
      </c>
      <c r="L28" s="31"/>
      <c r="M28" s="31"/>
      <c r="N28" s="31"/>
      <c r="O28" s="31"/>
      <c r="P28" s="31"/>
      <c r="Q28" s="31"/>
    </row>
    <row r="29" spans="1:17" ht="36" x14ac:dyDescent="0.2">
      <c r="A29" s="21">
        <v>2</v>
      </c>
      <c r="B29" s="27" t="s">
        <v>192</v>
      </c>
      <c r="C29" s="130" t="s">
        <v>191</v>
      </c>
      <c r="D29" s="28" t="s">
        <v>190</v>
      </c>
      <c r="E29" s="29">
        <v>0.8</v>
      </c>
      <c r="F29" s="30">
        <v>6327.57</v>
      </c>
      <c r="G29" s="30">
        <v>1633.36</v>
      </c>
      <c r="H29" s="30">
        <v>2052.48</v>
      </c>
      <c r="I29" s="30">
        <v>172.13</v>
      </c>
      <c r="J29" s="31"/>
      <c r="K29" s="46">
        <v>5062</v>
      </c>
      <c r="L29" s="31">
        <v>1307</v>
      </c>
      <c r="M29" s="31">
        <v>1642</v>
      </c>
      <c r="N29" s="31">
        <v>138</v>
      </c>
      <c r="O29" s="31">
        <v>136</v>
      </c>
      <c r="P29" s="31">
        <v>108.8</v>
      </c>
      <c r="Q29" s="31"/>
    </row>
    <row r="30" spans="1:17" ht="36" x14ac:dyDescent="0.2">
      <c r="A30" s="21">
        <v>3</v>
      </c>
      <c r="B30" s="27" t="s">
        <v>189</v>
      </c>
      <c r="C30" s="130" t="s">
        <v>188</v>
      </c>
      <c r="D30" s="28" t="s">
        <v>142</v>
      </c>
      <c r="E30" s="32">
        <v>2</v>
      </c>
      <c r="F30" s="30">
        <v>74.95</v>
      </c>
      <c r="G30" s="30">
        <v>69.11</v>
      </c>
      <c r="H30" s="31"/>
      <c r="I30" s="31"/>
      <c r="J30" s="31"/>
      <c r="K30" s="46">
        <v>150</v>
      </c>
      <c r="L30" s="31">
        <v>138</v>
      </c>
      <c r="M30" s="31"/>
      <c r="N30" s="31"/>
      <c r="O30" s="31">
        <v>5.0999999999999996</v>
      </c>
      <c r="P30" s="31">
        <v>10.199999999999999</v>
      </c>
      <c r="Q30" s="31"/>
    </row>
    <row r="31" spans="1:17" ht="24" x14ac:dyDescent="0.2">
      <c r="A31" s="21">
        <v>4</v>
      </c>
      <c r="B31" s="27" t="s">
        <v>49</v>
      </c>
      <c r="C31" s="130" t="s">
        <v>187</v>
      </c>
      <c r="D31" s="28" t="s">
        <v>52</v>
      </c>
      <c r="E31" s="32">
        <v>1734</v>
      </c>
      <c r="F31" s="30">
        <v>11.43</v>
      </c>
      <c r="G31" s="31"/>
      <c r="H31" s="31"/>
      <c r="I31" s="31"/>
      <c r="J31" s="31"/>
      <c r="K31" s="46">
        <v>19820</v>
      </c>
      <c r="L31" s="31"/>
      <c r="M31" s="31"/>
      <c r="N31" s="31"/>
      <c r="O31" s="31"/>
      <c r="P31" s="31"/>
      <c r="Q31" s="31"/>
    </row>
    <row r="32" spans="1:17" ht="60" x14ac:dyDescent="0.2">
      <c r="A32" s="21">
        <v>5</v>
      </c>
      <c r="B32" s="27" t="s">
        <v>186</v>
      </c>
      <c r="C32" s="130" t="s">
        <v>185</v>
      </c>
      <c r="D32" s="28" t="s">
        <v>170</v>
      </c>
      <c r="E32" s="32">
        <v>16.399999999999999</v>
      </c>
      <c r="F32" s="30">
        <v>772.1</v>
      </c>
      <c r="G32" s="30">
        <v>277.20999999999998</v>
      </c>
      <c r="H32" s="30">
        <v>482.24</v>
      </c>
      <c r="I32" s="30">
        <v>59.67</v>
      </c>
      <c r="J32" s="31"/>
      <c r="K32" s="46">
        <v>12662</v>
      </c>
      <c r="L32" s="31">
        <v>4546</v>
      </c>
      <c r="M32" s="31">
        <v>7909</v>
      </c>
      <c r="N32" s="31">
        <v>979</v>
      </c>
      <c r="O32" s="31">
        <v>19</v>
      </c>
      <c r="P32" s="31">
        <v>311.60000000000002</v>
      </c>
      <c r="Q32" s="31"/>
    </row>
    <row r="33" spans="1:17" ht="48" x14ac:dyDescent="0.2">
      <c r="A33" s="21">
        <v>6</v>
      </c>
      <c r="B33" s="27" t="s">
        <v>184</v>
      </c>
      <c r="C33" s="130" t="s">
        <v>183</v>
      </c>
      <c r="D33" s="28" t="s">
        <v>182</v>
      </c>
      <c r="E33" s="29">
        <v>1</v>
      </c>
      <c r="F33" s="30">
        <v>2691.57</v>
      </c>
      <c r="G33" s="30">
        <v>575.28</v>
      </c>
      <c r="H33" s="30">
        <v>2098.11</v>
      </c>
      <c r="I33" s="30">
        <v>259.60000000000002</v>
      </c>
      <c r="J33" s="31"/>
      <c r="K33" s="46">
        <v>2692</v>
      </c>
      <c r="L33" s="31">
        <v>575</v>
      </c>
      <c r="M33" s="31">
        <v>2098</v>
      </c>
      <c r="N33" s="31">
        <v>260</v>
      </c>
      <c r="O33" s="31">
        <v>34</v>
      </c>
      <c r="P33" s="31">
        <v>34</v>
      </c>
      <c r="Q33" s="31"/>
    </row>
    <row r="34" spans="1:17" ht="48" x14ac:dyDescent="0.2">
      <c r="A34" s="21">
        <v>7</v>
      </c>
      <c r="B34" s="27" t="s">
        <v>181</v>
      </c>
      <c r="C34" s="130" t="s">
        <v>180</v>
      </c>
      <c r="D34" s="28" t="s">
        <v>179</v>
      </c>
      <c r="E34" s="29">
        <v>1</v>
      </c>
      <c r="F34" s="30">
        <v>6424.99</v>
      </c>
      <c r="G34" s="30">
        <v>254.8</v>
      </c>
      <c r="H34" s="30">
        <v>6165.09</v>
      </c>
      <c r="I34" s="30">
        <v>171.99</v>
      </c>
      <c r="J34" s="31"/>
      <c r="K34" s="46">
        <v>6425</v>
      </c>
      <c r="L34" s="31">
        <v>255</v>
      </c>
      <c r="M34" s="31">
        <v>6165</v>
      </c>
      <c r="N34" s="31">
        <v>172</v>
      </c>
      <c r="O34" s="31">
        <v>14</v>
      </c>
      <c r="P34" s="31">
        <v>14</v>
      </c>
      <c r="Q34" s="31"/>
    </row>
    <row r="35" spans="1:17" ht="36" x14ac:dyDescent="0.2">
      <c r="A35" s="21">
        <v>8</v>
      </c>
      <c r="B35" s="27" t="s">
        <v>178</v>
      </c>
      <c r="C35" s="130" t="s">
        <v>177</v>
      </c>
      <c r="D35" s="28" t="s">
        <v>176</v>
      </c>
      <c r="E35" s="29">
        <v>3</v>
      </c>
      <c r="F35" s="30">
        <v>293.89</v>
      </c>
      <c r="G35" s="30">
        <v>25.63</v>
      </c>
      <c r="H35" s="31"/>
      <c r="I35" s="31"/>
      <c r="J35" s="31"/>
      <c r="K35" s="46">
        <v>882</v>
      </c>
      <c r="L35" s="31">
        <v>77</v>
      </c>
      <c r="M35" s="31"/>
      <c r="N35" s="31"/>
      <c r="O35" s="31">
        <v>2.17</v>
      </c>
      <c r="P35" s="31">
        <v>6.51</v>
      </c>
      <c r="Q35" s="31"/>
    </row>
    <row r="36" spans="1:17" ht="19.899999999999999" customHeight="1" x14ac:dyDescent="0.2">
      <c r="A36" s="150" t="s">
        <v>175</v>
      </c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</row>
    <row r="37" spans="1:17" ht="96.75" x14ac:dyDescent="0.2">
      <c r="A37" s="21">
        <v>9</v>
      </c>
      <c r="B37" s="27" t="s">
        <v>174</v>
      </c>
      <c r="C37" s="130" t="s">
        <v>173</v>
      </c>
      <c r="D37" s="28" t="s">
        <v>170</v>
      </c>
      <c r="E37" s="29">
        <v>0.6</v>
      </c>
      <c r="F37" s="30">
        <v>1051.55</v>
      </c>
      <c r="G37" s="30">
        <v>219.1</v>
      </c>
      <c r="H37" s="30">
        <v>639.74</v>
      </c>
      <c r="I37" s="30">
        <v>68.540000000000006</v>
      </c>
      <c r="J37" s="31"/>
      <c r="K37" s="46">
        <v>631</v>
      </c>
      <c r="L37" s="31">
        <v>131</v>
      </c>
      <c r="M37" s="31">
        <v>384</v>
      </c>
      <c r="N37" s="31">
        <v>41</v>
      </c>
      <c r="O37" s="31">
        <v>16.170000000000002</v>
      </c>
      <c r="P37" s="31">
        <v>9.6999999999999993</v>
      </c>
      <c r="Q37" s="31"/>
    </row>
    <row r="38" spans="1:17" ht="96.75" x14ac:dyDescent="0.2">
      <c r="A38" s="21">
        <v>10</v>
      </c>
      <c r="B38" s="27" t="s">
        <v>172</v>
      </c>
      <c r="C38" s="130" t="s">
        <v>171</v>
      </c>
      <c r="D38" s="28" t="s">
        <v>170</v>
      </c>
      <c r="E38" s="32">
        <v>1.4</v>
      </c>
      <c r="F38" s="30">
        <v>813.92</v>
      </c>
      <c r="G38" s="30">
        <v>165.04</v>
      </c>
      <c r="H38" s="30">
        <v>456.3</v>
      </c>
      <c r="I38" s="30">
        <v>50.35</v>
      </c>
      <c r="J38" s="31"/>
      <c r="K38" s="46">
        <v>1139</v>
      </c>
      <c r="L38" s="31">
        <v>231</v>
      </c>
      <c r="M38" s="31">
        <v>639</v>
      </c>
      <c r="N38" s="31">
        <v>70</v>
      </c>
      <c r="O38" s="31">
        <v>12.18</v>
      </c>
      <c r="P38" s="31">
        <v>17.05</v>
      </c>
      <c r="Q38" s="31"/>
    </row>
    <row r="39" spans="1:17" ht="63" x14ac:dyDescent="0.2">
      <c r="A39" s="21">
        <v>11</v>
      </c>
      <c r="B39" s="27" t="s">
        <v>105</v>
      </c>
      <c r="C39" s="130" t="s">
        <v>104</v>
      </c>
      <c r="D39" s="28" t="s">
        <v>51</v>
      </c>
      <c r="E39" s="29">
        <v>0.35</v>
      </c>
      <c r="F39" s="30">
        <v>311.39999999999998</v>
      </c>
      <c r="G39" s="30">
        <v>218.44</v>
      </c>
      <c r="H39" s="30">
        <v>38.75</v>
      </c>
      <c r="I39" s="30">
        <v>0.17</v>
      </c>
      <c r="J39" s="31"/>
      <c r="K39" s="46">
        <v>109</v>
      </c>
      <c r="L39" s="31">
        <v>76</v>
      </c>
      <c r="M39" s="31">
        <v>14</v>
      </c>
      <c r="N39" s="31"/>
      <c r="O39" s="31">
        <v>16.29</v>
      </c>
      <c r="P39" s="31">
        <v>5.7</v>
      </c>
      <c r="Q39" s="31"/>
    </row>
    <row r="40" spans="1:17" ht="24" x14ac:dyDescent="0.2">
      <c r="A40" s="21">
        <v>12</v>
      </c>
      <c r="B40" s="27" t="s">
        <v>49</v>
      </c>
      <c r="C40" s="130" t="s">
        <v>169</v>
      </c>
      <c r="D40" s="28" t="s">
        <v>52</v>
      </c>
      <c r="E40" s="32">
        <v>70</v>
      </c>
      <c r="F40" s="30">
        <v>9.15</v>
      </c>
      <c r="G40" s="31"/>
      <c r="H40" s="31"/>
      <c r="I40" s="31"/>
      <c r="J40" s="31"/>
      <c r="K40" s="46">
        <v>641</v>
      </c>
      <c r="L40" s="31"/>
      <c r="M40" s="31"/>
      <c r="N40" s="31"/>
      <c r="O40" s="31"/>
      <c r="P40" s="31"/>
      <c r="Q40" s="31"/>
    </row>
    <row r="41" spans="1:17" ht="24" x14ac:dyDescent="0.2">
      <c r="A41" s="21">
        <v>13</v>
      </c>
      <c r="B41" s="27" t="s">
        <v>168</v>
      </c>
      <c r="C41" s="130" t="s">
        <v>167</v>
      </c>
      <c r="D41" s="28" t="s">
        <v>97</v>
      </c>
      <c r="E41" s="29">
        <v>0.6</v>
      </c>
      <c r="F41" s="30">
        <v>124.65</v>
      </c>
      <c r="G41" s="30">
        <v>116.59</v>
      </c>
      <c r="H41" s="30">
        <v>8.06</v>
      </c>
      <c r="I41" s="30">
        <v>3.12</v>
      </c>
      <c r="J41" s="31"/>
      <c r="K41" s="46">
        <v>75</v>
      </c>
      <c r="L41" s="31">
        <v>70</v>
      </c>
      <c r="M41" s="31">
        <v>5</v>
      </c>
      <c r="N41" s="31">
        <v>2</v>
      </c>
      <c r="O41" s="31">
        <v>9.58</v>
      </c>
      <c r="P41" s="31">
        <v>5.75</v>
      </c>
      <c r="Q41" s="31"/>
    </row>
    <row r="42" spans="1:17" ht="43.5" x14ac:dyDescent="0.2">
      <c r="A42" s="21">
        <v>14</v>
      </c>
      <c r="B42" s="27" t="s">
        <v>103</v>
      </c>
      <c r="C42" s="130" t="s">
        <v>166</v>
      </c>
      <c r="D42" s="28" t="s">
        <v>97</v>
      </c>
      <c r="E42" s="29">
        <v>0.6</v>
      </c>
      <c r="F42" s="30">
        <v>887.21</v>
      </c>
      <c r="G42" s="30">
        <v>874.72</v>
      </c>
      <c r="H42" s="30">
        <v>12.49</v>
      </c>
      <c r="I42" s="30">
        <v>4.84</v>
      </c>
      <c r="J42" s="31"/>
      <c r="K42" s="46">
        <v>532</v>
      </c>
      <c r="L42" s="31">
        <v>525</v>
      </c>
      <c r="M42" s="31">
        <v>7</v>
      </c>
      <c r="N42" s="31">
        <v>3</v>
      </c>
      <c r="O42" s="31">
        <v>71</v>
      </c>
      <c r="P42" s="31">
        <v>42.6</v>
      </c>
      <c r="Q42" s="31"/>
    </row>
    <row r="43" spans="1:17" ht="19.899999999999999" customHeight="1" x14ac:dyDescent="0.2">
      <c r="A43" s="150" t="s">
        <v>165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</row>
    <row r="44" spans="1:17" ht="92.25" x14ac:dyDescent="0.2">
      <c r="A44" s="21">
        <v>15</v>
      </c>
      <c r="B44" s="27" t="s">
        <v>49</v>
      </c>
      <c r="C44" s="130" t="s">
        <v>164</v>
      </c>
      <c r="D44" s="28" t="s">
        <v>50</v>
      </c>
      <c r="E44" s="29">
        <v>1</v>
      </c>
      <c r="F44" s="31"/>
      <c r="G44" s="31"/>
      <c r="H44" s="31"/>
      <c r="I44" s="31"/>
      <c r="J44" s="31">
        <v>5695</v>
      </c>
      <c r="K44" s="46">
        <v>5695</v>
      </c>
      <c r="L44" s="31"/>
      <c r="M44" s="31"/>
      <c r="N44" s="31"/>
      <c r="O44" s="31"/>
      <c r="P44" s="31"/>
      <c r="Q44" s="31"/>
    </row>
    <row r="45" spans="1:17" ht="24" x14ac:dyDescent="0.2">
      <c r="A45" s="21">
        <v>16</v>
      </c>
      <c r="B45" s="27" t="s">
        <v>163</v>
      </c>
      <c r="C45" s="130" t="s">
        <v>162</v>
      </c>
      <c r="D45" s="28" t="s">
        <v>47</v>
      </c>
      <c r="E45" s="29">
        <v>1</v>
      </c>
      <c r="F45" s="30">
        <v>287.67</v>
      </c>
      <c r="G45" s="30">
        <v>209.59</v>
      </c>
      <c r="H45" s="30">
        <v>49.97</v>
      </c>
      <c r="I45" s="30">
        <v>10.15</v>
      </c>
      <c r="J45" s="31"/>
      <c r="K45" s="46">
        <v>288</v>
      </c>
      <c r="L45" s="31">
        <v>210</v>
      </c>
      <c r="M45" s="31">
        <v>50</v>
      </c>
      <c r="N45" s="31">
        <v>10</v>
      </c>
      <c r="O45" s="31">
        <v>16.399999999999999</v>
      </c>
      <c r="P45" s="31">
        <v>16.399999999999999</v>
      </c>
      <c r="Q45" s="31"/>
    </row>
    <row r="46" spans="1:17" ht="24" x14ac:dyDescent="0.2">
      <c r="A46" s="21">
        <v>17</v>
      </c>
      <c r="B46" s="27" t="s">
        <v>49</v>
      </c>
      <c r="C46" s="130" t="s">
        <v>128</v>
      </c>
      <c r="D46" s="28" t="s">
        <v>50</v>
      </c>
      <c r="E46" s="29">
        <v>2</v>
      </c>
      <c r="F46" s="30">
        <v>899.28</v>
      </c>
      <c r="G46" s="31"/>
      <c r="H46" s="31"/>
      <c r="I46" s="31"/>
      <c r="J46" s="31"/>
      <c r="K46" s="46">
        <v>1799</v>
      </c>
      <c r="L46" s="31"/>
      <c r="M46" s="31"/>
      <c r="N46" s="31"/>
      <c r="O46" s="31"/>
      <c r="P46" s="31"/>
      <c r="Q46" s="31"/>
    </row>
    <row r="47" spans="1:17" ht="24" x14ac:dyDescent="0.2">
      <c r="A47" s="21">
        <v>18</v>
      </c>
      <c r="B47" s="27" t="s">
        <v>127</v>
      </c>
      <c r="C47" s="130" t="s">
        <v>126</v>
      </c>
      <c r="D47" s="28" t="s">
        <v>47</v>
      </c>
      <c r="E47" s="29">
        <v>2</v>
      </c>
      <c r="F47" s="30">
        <v>94.46</v>
      </c>
      <c r="G47" s="30">
        <v>67.75</v>
      </c>
      <c r="H47" s="31"/>
      <c r="I47" s="31"/>
      <c r="J47" s="31"/>
      <c r="K47" s="46">
        <v>189</v>
      </c>
      <c r="L47" s="31">
        <v>136</v>
      </c>
      <c r="M47" s="31"/>
      <c r="N47" s="31"/>
      <c r="O47" s="31">
        <v>5</v>
      </c>
      <c r="P47" s="31">
        <v>10</v>
      </c>
      <c r="Q47" s="31"/>
    </row>
    <row r="48" spans="1:17" ht="24" x14ac:dyDescent="0.2">
      <c r="A48" s="21">
        <v>19</v>
      </c>
      <c r="B48" s="27" t="s">
        <v>49</v>
      </c>
      <c r="C48" s="130" t="s">
        <v>161</v>
      </c>
      <c r="D48" s="28" t="s">
        <v>50</v>
      </c>
      <c r="E48" s="29">
        <v>1</v>
      </c>
      <c r="F48" s="30">
        <v>182.9</v>
      </c>
      <c r="G48" s="31"/>
      <c r="H48" s="31"/>
      <c r="I48" s="31"/>
      <c r="J48" s="31"/>
      <c r="K48" s="46">
        <v>183</v>
      </c>
      <c r="L48" s="31"/>
      <c r="M48" s="31"/>
      <c r="N48" s="31"/>
      <c r="O48" s="31"/>
      <c r="P48" s="31"/>
      <c r="Q48" s="31"/>
    </row>
    <row r="49" spans="1:17" ht="24" x14ac:dyDescent="0.2">
      <c r="A49" s="21">
        <v>20</v>
      </c>
      <c r="B49" s="27" t="s">
        <v>49</v>
      </c>
      <c r="C49" s="130" t="s">
        <v>160</v>
      </c>
      <c r="D49" s="28" t="s">
        <v>50</v>
      </c>
      <c r="E49" s="29">
        <v>1</v>
      </c>
      <c r="F49" s="30">
        <v>274.36</v>
      </c>
      <c r="G49" s="31"/>
      <c r="H49" s="31"/>
      <c r="I49" s="31"/>
      <c r="J49" s="31"/>
      <c r="K49" s="46">
        <v>274</v>
      </c>
      <c r="L49" s="31"/>
      <c r="M49" s="31"/>
      <c r="N49" s="31"/>
      <c r="O49" s="31"/>
      <c r="P49" s="31"/>
      <c r="Q49" s="31"/>
    </row>
    <row r="50" spans="1:17" ht="24" x14ac:dyDescent="0.2">
      <c r="A50" s="21">
        <v>21</v>
      </c>
      <c r="B50" s="27" t="s">
        <v>49</v>
      </c>
      <c r="C50" s="130" t="s">
        <v>159</v>
      </c>
      <c r="D50" s="28" t="s">
        <v>50</v>
      </c>
      <c r="E50" s="29">
        <v>1</v>
      </c>
      <c r="F50" s="30">
        <v>88.64</v>
      </c>
      <c r="G50" s="31"/>
      <c r="H50" s="31"/>
      <c r="I50" s="31"/>
      <c r="J50" s="31"/>
      <c r="K50" s="46">
        <v>89</v>
      </c>
      <c r="L50" s="31"/>
      <c r="M50" s="31"/>
      <c r="N50" s="31"/>
      <c r="O50" s="31"/>
      <c r="P50" s="31"/>
      <c r="Q50" s="31"/>
    </row>
    <row r="51" spans="1:17" ht="24" x14ac:dyDescent="0.2">
      <c r="A51" s="21">
        <v>22</v>
      </c>
      <c r="B51" s="27" t="s">
        <v>131</v>
      </c>
      <c r="C51" s="130" t="s">
        <v>158</v>
      </c>
      <c r="D51" s="28" t="s">
        <v>47</v>
      </c>
      <c r="E51" s="32">
        <v>4</v>
      </c>
      <c r="F51" s="30">
        <v>8.41</v>
      </c>
      <c r="G51" s="30">
        <v>7.26</v>
      </c>
      <c r="H51" s="31"/>
      <c r="I51" s="31"/>
      <c r="J51" s="31"/>
      <c r="K51" s="46">
        <v>34</v>
      </c>
      <c r="L51" s="31">
        <v>29</v>
      </c>
      <c r="M51" s="31"/>
      <c r="N51" s="31"/>
      <c r="O51" s="31">
        <v>0.52</v>
      </c>
      <c r="P51" s="31">
        <v>2.08</v>
      </c>
      <c r="Q51" s="31"/>
    </row>
    <row r="52" spans="1:17" ht="92.25" x14ac:dyDescent="0.2">
      <c r="A52" s="21">
        <v>23</v>
      </c>
      <c r="B52" s="27" t="s">
        <v>49</v>
      </c>
      <c r="C52" s="130" t="s">
        <v>157</v>
      </c>
      <c r="D52" s="28" t="s">
        <v>50</v>
      </c>
      <c r="E52" s="29">
        <v>1</v>
      </c>
      <c r="F52" s="31"/>
      <c r="G52" s="31"/>
      <c r="H52" s="31"/>
      <c r="I52" s="31"/>
      <c r="J52" s="31">
        <v>2424</v>
      </c>
      <c r="K52" s="46">
        <v>2424</v>
      </c>
      <c r="L52" s="31"/>
      <c r="M52" s="31"/>
      <c r="N52" s="31"/>
      <c r="O52" s="31"/>
      <c r="P52" s="31"/>
      <c r="Q52" s="31"/>
    </row>
    <row r="53" spans="1:17" ht="24" x14ac:dyDescent="0.2">
      <c r="A53" s="21">
        <v>24</v>
      </c>
      <c r="B53" s="27" t="s">
        <v>49</v>
      </c>
      <c r="C53" s="130" t="s">
        <v>156</v>
      </c>
      <c r="D53" s="28" t="s">
        <v>50</v>
      </c>
      <c r="E53" s="29">
        <v>1</v>
      </c>
      <c r="F53" s="30">
        <v>322.38</v>
      </c>
      <c r="G53" s="31"/>
      <c r="H53" s="31"/>
      <c r="I53" s="31"/>
      <c r="J53" s="31"/>
      <c r="K53" s="46">
        <v>322</v>
      </c>
      <c r="L53" s="31"/>
      <c r="M53" s="31"/>
      <c r="N53" s="31"/>
      <c r="O53" s="31"/>
      <c r="P53" s="31"/>
      <c r="Q53" s="31"/>
    </row>
    <row r="54" spans="1:17" ht="24" x14ac:dyDescent="0.2">
      <c r="A54" s="21">
        <v>25</v>
      </c>
      <c r="B54" s="27" t="s">
        <v>106</v>
      </c>
      <c r="C54" s="130" t="s">
        <v>155</v>
      </c>
      <c r="D54" s="28" t="s">
        <v>47</v>
      </c>
      <c r="E54" s="29">
        <v>1</v>
      </c>
      <c r="F54" s="30">
        <v>8.41</v>
      </c>
      <c r="G54" s="30">
        <v>7.26</v>
      </c>
      <c r="H54" s="31"/>
      <c r="I54" s="31"/>
      <c r="J54" s="31"/>
      <c r="K54" s="46">
        <v>8</v>
      </c>
      <c r="L54" s="31">
        <v>7</v>
      </c>
      <c r="M54" s="31"/>
      <c r="N54" s="31"/>
      <c r="O54" s="31">
        <v>0.52</v>
      </c>
      <c r="P54" s="31">
        <v>0.52</v>
      </c>
      <c r="Q54" s="31"/>
    </row>
    <row r="55" spans="1:17" ht="24" x14ac:dyDescent="0.2">
      <c r="A55" s="21">
        <v>26</v>
      </c>
      <c r="B55" s="27" t="s">
        <v>49</v>
      </c>
      <c r="C55" s="130" t="s">
        <v>125</v>
      </c>
      <c r="D55" s="28" t="s">
        <v>50</v>
      </c>
      <c r="E55" s="29">
        <v>8</v>
      </c>
      <c r="F55" s="30">
        <v>89.21</v>
      </c>
      <c r="G55" s="31"/>
      <c r="H55" s="31"/>
      <c r="I55" s="31"/>
      <c r="J55" s="31"/>
      <c r="K55" s="46">
        <v>714</v>
      </c>
      <c r="L55" s="31"/>
      <c r="M55" s="31"/>
      <c r="N55" s="31"/>
      <c r="O55" s="31"/>
      <c r="P55" s="31"/>
      <c r="Q55" s="31"/>
    </row>
    <row r="56" spans="1:17" ht="24" x14ac:dyDescent="0.2">
      <c r="A56" s="21">
        <v>27</v>
      </c>
      <c r="B56" s="27" t="s">
        <v>49</v>
      </c>
      <c r="C56" s="130" t="s">
        <v>123</v>
      </c>
      <c r="D56" s="28" t="s">
        <v>50</v>
      </c>
      <c r="E56" s="29">
        <v>8</v>
      </c>
      <c r="F56" s="30">
        <v>1.37</v>
      </c>
      <c r="G56" s="31"/>
      <c r="H56" s="31"/>
      <c r="I56" s="31"/>
      <c r="J56" s="31"/>
      <c r="K56" s="46">
        <v>11</v>
      </c>
      <c r="L56" s="31"/>
      <c r="M56" s="31"/>
      <c r="N56" s="31"/>
      <c r="O56" s="31"/>
      <c r="P56" s="31"/>
      <c r="Q56" s="31"/>
    </row>
    <row r="57" spans="1:17" ht="24" x14ac:dyDescent="0.2">
      <c r="A57" s="21">
        <v>28</v>
      </c>
      <c r="B57" s="27" t="s">
        <v>49</v>
      </c>
      <c r="C57" s="130" t="s">
        <v>124</v>
      </c>
      <c r="D57" s="28" t="s">
        <v>50</v>
      </c>
      <c r="E57" s="29">
        <v>1</v>
      </c>
      <c r="F57" s="30">
        <v>129.56</v>
      </c>
      <c r="G57" s="31"/>
      <c r="H57" s="31"/>
      <c r="I57" s="31"/>
      <c r="J57" s="31"/>
      <c r="K57" s="46">
        <v>130</v>
      </c>
      <c r="L57" s="31"/>
      <c r="M57" s="31"/>
      <c r="N57" s="31"/>
      <c r="O57" s="31"/>
      <c r="P57" s="31"/>
      <c r="Q57" s="31"/>
    </row>
    <row r="58" spans="1:17" ht="24" x14ac:dyDescent="0.2">
      <c r="A58" s="21">
        <v>29</v>
      </c>
      <c r="B58" s="27" t="s">
        <v>49</v>
      </c>
      <c r="C58" s="130" t="s">
        <v>154</v>
      </c>
      <c r="D58" s="28" t="s">
        <v>50</v>
      </c>
      <c r="E58" s="29">
        <v>8</v>
      </c>
      <c r="F58" s="30">
        <v>12.26</v>
      </c>
      <c r="G58" s="31"/>
      <c r="H58" s="31"/>
      <c r="I58" s="31"/>
      <c r="J58" s="31"/>
      <c r="K58" s="46">
        <v>98</v>
      </c>
      <c r="L58" s="31"/>
      <c r="M58" s="31"/>
      <c r="N58" s="31"/>
      <c r="O58" s="31"/>
      <c r="P58" s="31"/>
      <c r="Q58" s="31"/>
    </row>
    <row r="59" spans="1:17" ht="24" x14ac:dyDescent="0.2">
      <c r="A59" s="21">
        <v>30</v>
      </c>
      <c r="B59" s="27" t="s">
        <v>49</v>
      </c>
      <c r="C59" s="130" t="s">
        <v>153</v>
      </c>
      <c r="D59" s="28" t="s">
        <v>50</v>
      </c>
      <c r="E59" s="29">
        <v>1</v>
      </c>
      <c r="F59" s="30">
        <v>457.26</v>
      </c>
      <c r="G59" s="31"/>
      <c r="H59" s="31"/>
      <c r="I59" s="31"/>
      <c r="J59" s="31"/>
      <c r="K59" s="46">
        <v>457</v>
      </c>
      <c r="L59" s="31"/>
      <c r="M59" s="31"/>
      <c r="N59" s="31"/>
      <c r="O59" s="31"/>
      <c r="P59" s="31"/>
      <c r="Q59" s="31"/>
    </row>
    <row r="60" spans="1:17" ht="24" x14ac:dyDescent="0.2">
      <c r="A60" s="21">
        <v>31</v>
      </c>
      <c r="B60" s="27" t="s">
        <v>152</v>
      </c>
      <c r="C60" s="130" t="s">
        <v>151</v>
      </c>
      <c r="D60" s="28" t="s">
        <v>47</v>
      </c>
      <c r="E60" s="29">
        <v>1</v>
      </c>
      <c r="F60" s="30">
        <v>508.42</v>
      </c>
      <c r="G60" s="30">
        <v>379.4</v>
      </c>
      <c r="H60" s="31"/>
      <c r="I60" s="31"/>
      <c r="J60" s="31"/>
      <c r="K60" s="46">
        <v>508</v>
      </c>
      <c r="L60" s="31">
        <v>379</v>
      </c>
      <c r="M60" s="31"/>
      <c r="N60" s="31"/>
      <c r="O60" s="31">
        <v>28</v>
      </c>
      <c r="P60" s="31">
        <v>28</v>
      </c>
      <c r="Q60" s="31"/>
    </row>
    <row r="61" spans="1:17" ht="24" x14ac:dyDescent="0.2">
      <c r="A61" s="21">
        <v>32</v>
      </c>
      <c r="B61" s="27" t="s">
        <v>49</v>
      </c>
      <c r="C61" s="130" t="s">
        <v>150</v>
      </c>
      <c r="D61" s="28" t="s">
        <v>50</v>
      </c>
      <c r="E61" s="29">
        <v>1</v>
      </c>
      <c r="F61" s="30">
        <v>228.63</v>
      </c>
      <c r="G61" s="31"/>
      <c r="H61" s="31"/>
      <c r="I61" s="31"/>
      <c r="J61" s="31"/>
      <c r="K61" s="46">
        <v>229</v>
      </c>
      <c r="L61" s="31"/>
      <c r="M61" s="31"/>
      <c r="N61" s="31"/>
      <c r="O61" s="31"/>
      <c r="P61" s="31"/>
      <c r="Q61" s="31"/>
    </row>
    <row r="62" spans="1:17" ht="24" x14ac:dyDescent="0.2">
      <c r="A62" s="21">
        <v>33</v>
      </c>
      <c r="B62" s="27" t="s">
        <v>49</v>
      </c>
      <c r="C62" s="130" t="s">
        <v>149</v>
      </c>
      <c r="D62" s="28" t="s">
        <v>50</v>
      </c>
      <c r="E62" s="29">
        <v>50</v>
      </c>
      <c r="F62" s="30">
        <v>4.57</v>
      </c>
      <c r="G62" s="31"/>
      <c r="H62" s="31"/>
      <c r="I62" s="31"/>
      <c r="J62" s="31"/>
      <c r="K62" s="46">
        <v>229</v>
      </c>
      <c r="L62" s="31"/>
      <c r="M62" s="31"/>
      <c r="N62" s="31"/>
      <c r="O62" s="31"/>
      <c r="P62" s="31"/>
      <c r="Q62" s="31"/>
    </row>
    <row r="63" spans="1:17" ht="24" x14ac:dyDescent="0.2">
      <c r="A63" s="21">
        <v>34</v>
      </c>
      <c r="B63" s="27" t="s">
        <v>49</v>
      </c>
      <c r="C63" s="130" t="s">
        <v>122</v>
      </c>
      <c r="D63" s="28" t="s">
        <v>50</v>
      </c>
      <c r="E63" s="29">
        <v>1</v>
      </c>
      <c r="F63" s="30">
        <v>249.12</v>
      </c>
      <c r="G63" s="31"/>
      <c r="H63" s="31"/>
      <c r="I63" s="31"/>
      <c r="J63" s="31"/>
      <c r="K63" s="46">
        <v>249</v>
      </c>
      <c r="L63" s="31"/>
      <c r="M63" s="31"/>
      <c r="N63" s="31"/>
      <c r="O63" s="31"/>
      <c r="P63" s="31"/>
      <c r="Q63" s="31"/>
    </row>
    <row r="64" spans="1:17" ht="36" x14ac:dyDescent="0.2">
      <c r="A64" s="21">
        <v>35</v>
      </c>
      <c r="B64" s="27" t="s">
        <v>49</v>
      </c>
      <c r="C64" s="130" t="s">
        <v>148</v>
      </c>
      <c r="D64" s="28" t="s">
        <v>50</v>
      </c>
      <c r="E64" s="29">
        <v>2</v>
      </c>
      <c r="F64" s="30">
        <v>4.57</v>
      </c>
      <c r="G64" s="31"/>
      <c r="H64" s="31"/>
      <c r="I64" s="31"/>
      <c r="J64" s="31"/>
      <c r="K64" s="46">
        <v>9</v>
      </c>
      <c r="L64" s="31"/>
      <c r="M64" s="31"/>
      <c r="N64" s="31"/>
      <c r="O64" s="31"/>
      <c r="P64" s="31"/>
      <c r="Q64" s="31"/>
    </row>
    <row r="65" spans="1:17" ht="36" x14ac:dyDescent="0.2">
      <c r="A65" s="21">
        <v>36</v>
      </c>
      <c r="B65" s="27" t="s">
        <v>49</v>
      </c>
      <c r="C65" s="130" t="s">
        <v>147</v>
      </c>
      <c r="D65" s="28" t="s">
        <v>50</v>
      </c>
      <c r="E65" s="29">
        <v>2</v>
      </c>
      <c r="F65" s="30">
        <v>1.52</v>
      </c>
      <c r="G65" s="31"/>
      <c r="H65" s="31"/>
      <c r="I65" s="31"/>
      <c r="J65" s="31"/>
      <c r="K65" s="46">
        <v>3</v>
      </c>
      <c r="L65" s="31"/>
      <c r="M65" s="31"/>
      <c r="N65" s="31"/>
      <c r="O65" s="31"/>
      <c r="P65" s="31"/>
      <c r="Q65" s="31"/>
    </row>
    <row r="66" spans="1:17" ht="24" x14ac:dyDescent="0.2">
      <c r="A66" s="21">
        <v>37</v>
      </c>
      <c r="B66" s="27" t="s">
        <v>49</v>
      </c>
      <c r="C66" s="130" t="s">
        <v>146</v>
      </c>
      <c r="D66" s="28" t="s">
        <v>50</v>
      </c>
      <c r="E66" s="29">
        <v>10</v>
      </c>
      <c r="F66" s="30">
        <v>13.72</v>
      </c>
      <c r="G66" s="31"/>
      <c r="H66" s="31"/>
      <c r="I66" s="31"/>
      <c r="J66" s="31"/>
      <c r="K66" s="46">
        <v>137</v>
      </c>
      <c r="L66" s="31"/>
      <c r="M66" s="31"/>
      <c r="N66" s="31"/>
      <c r="O66" s="31"/>
      <c r="P66" s="31"/>
      <c r="Q66" s="31"/>
    </row>
    <row r="67" spans="1:17" ht="24" x14ac:dyDescent="0.2">
      <c r="A67" s="21">
        <v>38</v>
      </c>
      <c r="B67" s="27" t="s">
        <v>49</v>
      </c>
      <c r="C67" s="130" t="s">
        <v>145</v>
      </c>
      <c r="D67" s="28" t="s">
        <v>50</v>
      </c>
      <c r="E67" s="29">
        <v>10</v>
      </c>
      <c r="F67" s="30">
        <v>13.72</v>
      </c>
      <c r="G67" s="31"/>
      <c r="H67" s="31"/>
      <c r="I67" s="31"/>
      <c r="J67" s="31"/>
      <c r="K67" s="46">
        <v>137</v>
      </c>
      <c r="L67" s="31"/>
      <c r="M67" s="31"/>
      <c r="N67" s="31"/>
      <c r="O67" s="31"/>
      <c r="P67" s="31"/>
      <c r="Q67" s="31"/>
    </row>
    <row r="68" spans="1:17" ht="36" x14ac:dyDescent="0.2">
      <c r="A68" s="21">
        <v>39</v>
      </c>
      <c r="B68" s="27" t="s">
        <v>144</v>
      </c>
      <c r="C68" s="130" t="s">
        <v>143</v>
      </c>
      <c r="D68" s="28" t="s">
        <v>142</v>
      </c>
      <c r="E68" s="32">
        <v>4</v>
      </c>
      <c r="F68" s="30">
        <v>74.06</v>
      </c>
      <c r="G68" s="30">
        <v>69.11</v>
      </c>
      <c r="H68" s="31"/>
      <c r="I68" s="31"/>
      <c r="J68" s="31"/>
      <c r="K68" s="46">
        <v>296</v>
      </c>
      <c r="L68" s="31">
        <v>276</v>
      </c>
      <c r="M68" s="31"/>
      <c r="N68" s="31"/>
      <c r="O68" s="31">
        <v>5.0999999999999996</v>
      </c>
      <c r="P68" s="31">
        <v>20.399999999999999</v>
      </c>
      <c r="Q68" s="31"/>
    </row>
    <row r="69" spans="1:17" ht="36" x14ac:dyDescent="0.2">
      <c r="A69" s="21">
        <v>40</v>
      </c>
      <c r="B69" s="27" t="s">
        <v>141</v>
      </c>
      <c r="C69" s="130" t="s">
        <v>140</v>
      </c>
      <c r="D69" s="28" t="s">
        <v>47</v>
      </c>
      <c r="E69" s="32">
        <v>40</v>
      </c>
      <c r="F69" s="30">
        <v>33.86</v>
      </c>
      <c r="G69" s="30">
        <v>27.3</v>
      </c>
      <c r="H69" s="31"/>
      <c r="I69" s="31"/>
      <c r="J69" s="31"/>
      <c r="K69" s="46">
        <v>1354</v>
      </c>
      <c r="L69" s="31">
        <v>1092</v>
      </c>
      <c r="M69" s="31"/>
      <c r="N69" s="31"/>
      <c r="O69" s="31">
        <v>2.06</v>
      </c>
      <c r="P69" s="31">
        <v>82.4</v>
      </c>
      <c r="Q69" s="31"/>
    </row>
    <row r="70" spans="1:17" ht="48" x14ac:dyDescent="0.2">
      <c r="A70" s="21">
        <v>41</v>
      </c>
      <c r="B70" s="27" t="s">
        <v>139</v>
      </c>
      <c r="C70" s="130" t="s">
        <v>138</v>
      </c>
      <c r="D70" s="28" t="s">
        <v>137</v>
      </c>
      <c r="E70" s="32">
        <v>0.6</v>
      </c>
      <c r="F70" s="30">
        <v>188.66</v>
      </c>
      <c r="G70" s="30">
        <v>176.15</v>
      </c>
      <c r="H70" s="31"/>
      <c r="I70" s="31"/>
      <c r="J70" s="31"/>
      <c r="K70" s="46">
        <v>113</v>
      </c>
      <c r="L70" s="31">
        <v>106</v>
      </c>
      <c r="M70" s="31"/>
      <c r="N70" s="31"/>
      <c r="O70" s="31">
        <v>13</v>
      </c>
      <c r="P70" s="31">
        <v>7.8</v>
      </c>
      <c r="Q70" s="31"/>
    </row>
    <row r="71" spans="1:17" ht="19.899999999999999" customHeight="1" x14ac:dyDescent="0.2">
      <c r="A71" s="150" t="s">
        <v>136</v>
      </c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</row>
    <row r="72" spans="1:17" x14ac:dyDescent="0.2">
      <c r="A72" s="21">
        <v>42</v>
      </c>
      <c r="B72" s="27" t="s">
        <v>49</v>
      </c>
      <c r="C72" s="130" t="s">
        <v>135</v>
      </c>
      <c r="D72" s="28" t="s">
        <v>50</v>
      </c>
      <c r="E72" s="29">
        <v>1</v>
      </c>
      <c r="F72" s="30">
        <v>208.82</v>
      </c>
      <c r="G72" s="31"/>
      <c r="H72" s="31"/>
      <c r="I72" s="31"/>
      <c r="J72" s="31"/>
      <c r="K72" s="46">
        <v>209</v>
      </c>
      <c r="L72" s="31"/>
      <c r="M72" s="31"/>
      <c r="N72" s="31"/>
      <c r="O72" s="31"/>
      <c r="P72" s="31"/>
      <c r="Q72" s="31"/>
    </row>
    <row r="73" spans="1:17" ht="36" x14ac:dyDescent="0.2">
      <c r="A73" s="21">
        <v>43</v>
      </c>
      <c r="B73" s="27" t="s">
        <v>134</v>
      </c>
      <c r="C73" s="130" t="s">
        <v>133</v>
      </c>
      <c r="D73" s="28" t="s">
        <v>47</v>
      </c>
      <c r="E73" s="29">
        <v>1</v>
      </c>
      <c r="F73" s="30">
        <v>508.42</v>
      </c>
      <c r="G73" s="30">
        <v>379.4</v>
      </c>
      <c r="H73" s="31"/>
      <c r="I73" s="31"/>
      <c r="J73" s="31"/>
      <c r="K73" s="46">
        <v>508</v>
      </c>
      <c r="L73" s="31">
        <v>379</v>
      </c>
      <c r="M73" s="31"/>
      <c r="N73" s="31"/>
      <c r="O73" s="31">
        <v>28</v>
      </c>
      <c r="P73" s="31">
        <v>28</v>
      </c>
      <c r="Q73" s="31"/>
    </row>
    <row r="74" spans="1:17" ht="24" x14ac:dyDescent="0.2">
      <c r="A74" s="21">
        <v>44</v>
      </c>
      <c r="B74" s="27" t="s">
        <v>49</v>
      </c>
      <c r="C74" s="130" t="s">
        <v>132</v>
      </c>
      <c r="D74" s="28" t="s">
        <v>50</v>
      </c>
      <c r="E74" s="29">
        <v>4</v>
      </c>
      <c r="F74" s="30">
        <v>76.209999999999994</v>
      </c>
      <c r="G74" s="31"/>
      <c r="H74" s="31"/>
      <c r="I74" s="31"/>
      <c r="J74" s="31"/>
      <c r="K74" s="46">
        <v>305</v>
      </c>
      <c r="L74" s="31"/>
      <c r="M74" s="31"/>
      <c r="N74" s="31"/>
      <c r="O74" s="31"/>
      <c r="P74" s="31"/>
      <c r="Q74" s="31"/>
    </row>
    <row r="75" spans="1:17" ht="24" x14ac:dyDescent="0.2">
      <c r="A75" s="21">
        <v>45</v>
      </c>
      <c r="B75" s="27" t="s">
        <v>131</v>
      </c>
      <c r="C75" s="130" t="s">
        <v>130</v>
      </c>
      <c r="D75" s="28" t="s">
        <v>47</v>
      </c>
      <c r="E75" s="29">
        <v>4</v>
      </c>
      <c r="F75" s="30">
        <v>8.41</v>
      </c>
      <c r="G75" s="30">
        <v>7.26</v>
      </c>
      <c r="H75" s="31"/>
      <c r="I75" s="31"/>
      <c r="J75" s="31"/>
      <c r="K75" s="46">
        <v>34</v>
      </c>
      <c r="L75" s="31">
        <v>29</v>
      </c>
      <c r="M75" s="31"/>
      <c r="N75" s="31"/>
      <c r="O75" s="31">
        <v>0.52</v>
      </c>
      <c r="P75" s="31">
        <v>2.08</v>
      </c>
      <c r="Q75" s="31"/>
    </row>
    <row r="76" spans="1:17" ht="19.899999999999999" customHeight="1" x14ac:dyDescent="0.2">
      <c r="A76" s="150" t="s">
        <v>129</v>
      </c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</row>
    <row r="77" spans="1:17" ht="24" x14ac:dyDescent="0.2">
      <c r="A77" s="21">
        <v>46</v>
      </c>
      <c r="B77" s="27" t="s">
        <v>49</v>
      </c>
      <c r="C77" s="130" t="s">
        <v>128</v>
      </c>
      <c r="D77" s="28" t="s">
        <v>50</v>
      </c>
      <c r="E77" s="29">
        <v>1</v>
      </c>
      <c r="F77" s="30">
        <v>899.28</v>
      </c>
      <c r="G77" s="31"/>
      <c r="H77" s="31"/>
      <c r="I77" s="31"/>
      <c r="J77" s="31"/>
      <c r="K77" s="46">
        <v>899</v>
      </c>
      <c r="L77" s="31"/>
      <c r="M77" s="31"/>
      <c r="N77" s="31"/>
      <c r="O77" s="31"/>
      <c r="P77" s="31"/>
      <c r="Q77" s="31"/>
    </row>
    <row r="78" spans="1:17" ht="24" x14ac:dyDescent="0.2">
      <c r="A78" s="21">
        <v>47</v>
      </c>
      <c r="B78" s="27" t="s">
        <v>127</v>
      </c>
      <c r="C78" s="130" t="s">
        <v>126</v>
      </c>
      <c r="D78" s="28" t="s">
        <v>47</v>
      </c>
      <c r="E78" s="29">
        <v>1</v>
      </c>
      <c r="F78" s="30">
        <v>94.46</v>
      </c>
      <c r="G78" s="30">
        <v>67.75</v>
      </c>
      <c r="H78" s="31"/>
      <c r="I78" s="31"/>
      <c r="J78" s="31"/>
      <c r="K78" s="46">
        <v>94</v>
      </c>
      <c r="L78" s="31">
        <v>68</v>
      </c>
      <c r="M78" s="31"/>
      <c r="N78" s="31"/>
      <c r="O78" s="31">
        <v>5</v>
      </c>
      <c r="P78" s="31">
        <v>5</v>
      </c>
      <c r="Q78" s="31"/>
    </row>
    <row r="79" spans="1:17" ht="24" x14ac:dyDescent="0.2">
      <c r="A79" s="21">
        <v>48</v>
      </c>
      <c r="B79" s="27" t="s">
        <v>49</v>
      </c>
      <c r="C79" s="130" t="s">
        <v>125</v>
      </c>
      <c r="D79" s="28" t="s">
        <v>50</v>
      </c>
      <c r="E79" s="29">
        <v>8</v>
      </c>
      <c r="F79" s="30">
        <v>89.21</v>
      </c>
      <c r="G79" s="31"/>
      <c r="H79" s="31"/>
      <c r="I79" s="31"/>
      <c r="J79" s="31"/>
      <c r="K79" s="46">
        <v>714</v>
      </c>
      <c r="L79" s="31"/>
      <c r="M79" s="31"/>
      <c r="N79" s="31"/>
      <c r="O79" s="31"/>
      <c r="P79" s="31"/>
      <c r="Q79" s="31"/>
    </row>
    <row r="80" spans="1:17" ht="24" x14ac:dyDescent="0.2">
      <c r="A80" s="21">
        <v>49</v>
      </c>
      <c r="B80" s="27" t="s">
        <v>49</v>
      </c>
      <c r="C80" s="130" t="s">
        <v>124</v>
      </c>
      <c r="D80" s="28" t="s">
        <v>50</v>
      </c>
      <c r="E80" s="29">
        <v>1</v>
      </c>
      <c r="F80" s="30">
        <v>129.56</v>
      </c>
      <c r="G80" s="31"/>
      <c r="H80" s="31"/>
      <c r="I80" s="31"/>
      <c r="J80" s="31"/>
      <c r="K80" s="46">
        <v>130</v>
      </c>
      <c r="L80" s="31"/>
      <c r="M80" s="31"/>
      <c r="N80" s="31"/>
      <c r="O80" s="31"/>
      <c r="P80" s="31"/>
      <c r="Q80" s="31"/>
    </row>
    <row r="81" spans="1:17" ht="24" x14ac:dyDescent="0.2">
      <c r="A81" s="21">
        <v>50</v>
      </c>
      <c r="B81" s="27" t="s">
        <v>49</v>
      </c>
      <c r="C81" s="130" t="s">
        <v>123</v>
      </c>
      <c r="D81" s="28" t="s">
        <v>50</v>
      </c>
      <c r="E81" s="29">
        <v>8</v>
      </c>
      <c r="F81" s="30">
        <v>1.37</v>
      </c>
      <c r="G81" s="31"/>
      <c r="H81" s="31"/>
      <c r="I81" s="31"/>
      <c r="J81" s="31"/>
      <c r="K81" s="46">
        <v>11</v>
      </c>
      <c r="L81" s="31"/>
      <c r="M81" s="31"/>
      <c r="N81" s="31"/>
      <c r="O81" s="31"/>
      <c r="P81" s="31"/>
      <c r="Q81" s="31"/>
    </row>
    <row r="82" spans="1:17" ht="24" x14ac:dyDescent="0.2">
      <c r="A82" s="21">
        <v>51</v>
      </c>
      <c r="B82" s="27" t="s">
        <v>49</v>
      </c>
      <c r="C82" s="130" t="s">
        <v>122</v>
      </c>
      <c r="D82" s="28" t="s">
        <v>50</v>
      </c>
      <c r="E82" s="29">
        <v>1</v>
      </c>
      <c r="F82" s="30">
        <v>249.12</v>
      </c>
      <c r="G82" s="31"/>
      <c r="H82" s="31"/>
      <c r="I82" s="31"/>
      <c r="J82" s="31"/>
      <c r="K82" s="46">
        <v>249</v>
      </c>
      <c r="L82" s="31"/>
      <c r="M82" s="31"/>
      <c r="N82" s="31"/>
      <c r="O82" s="31"/>
      <c r="P82" s="31"/>
      <c r="Q82" s="31"/>
    </row>
    <row r="83" spans="1:17" x14ac:dyDescent="0.2">
      <c r="A83" s="140" t="s">
        <v>53</v>
      </c>
      <c r="B83" s="141"/>
      <c r="C83" s="141"/>
      <c r="D83" s="141"/>
      <c r="E83" s="141"/>
      <c r="F83" s="141"/>
      <c r="G83" s="141"/>
      <c r="H83" s="141"/>
      <c r="I83" s="141"/>
      <c r="J83" s="141"/>
      <c r="K83" s="47">
        <v>71868</v>
      </c>
      <c r="L83" s="30">
        <v>10642</v>
      </c>
      <c r="M83" s="30">
        <v>18913</v>
      </c>
      <c r="N83" s="30">
        <v>1675</v>
      </c>
      <c r="O83" s="31"/>
      <c r="P83" s="30">
        <v>768.59</v>
      </c>
      <c r="Q83" s="31"/>
    </row>
    <row r="84" spans="1:17" x14ac:dyDescent="0.2">
      <c r="A84" s="140" t="s">
        <v>54</v>
      </c>
      <c r="B84" s="141"/>
      <c r="C84" s="141"/>
      <c r="D84" s="141"/>
      <c r="E84" s="141"/>
      <c r="F84" s="141"/>
      <c r="G84" s="141"/>
      <c r="H84" s="141"/>
      <c r="I84" s="141"/>
      <c r="J84" s="141"/>
      <c r="K84" s="47">
        <v>74491</v>
      </c>
      <c r="L84" s="30">
        <v>12250</v>
      </c>
      <c r="M84" s="30">
        <v>19367</v>
      </c>
      <c r="N84" s="30">
        <v>1791</v>
      </c>
      <c r="O84" s="31"/>
      <c r="P84" s="30">
        <v>850.89</v>
      </c>
      <c r="Q84" s="31"/>
    </row>
    <row r="85" spans="1:17" x14ac:dyDescent="0.2">
      <c r="A85" s="140" t="s">
        <v>55</v>
      </c>
      <c r="B85" s="141"/>
      <c r="C85" s="141"/>
      <c r="D85" s="141"/>
      <c r="E85" s="141"/>
      <c r="F85" s="141"/>
      <c r="G85" s="141"/>
      <c r="H85" s="141"/>
      <c r="I85" s="141"/>
      <c r="J85" s="141"/>
      <c r="K85" s="46"/>
      <c r="L85" s="31"/>
      <c r="M85" s="31"/>
      <c r="N85" s="31"/>
      <c r="O85" s="31"/>
      <c r="P85" s="31"/>
      <c r="Q85" s="31"/>
    </row>
    <row r="86" spans="1:17" ht="15" customHeight="1" x14ac:dyDescent="0.2">
      <c r="A86" s="140" t="s">
        <v>121</v>
      </c>
      <c r="B86" s="141"/>
      <c r="C86" s="141"/>
      <c r="D86" s="141"/>
      <c r="E86" s="141"/>
      <c r="F86" s="141"/>
      <c r="G86" s="141"/>
      <c r="H86" s="141"/>
      <c r="I86" s="141"/>
      <c r="J86" s="141"/>
      <c r="K86" s="47">
        <v>529</v>
      </c>
      <c r="L86" s="30">
        <v>458</v>
      </c>
      <c r="M86" s="30">
        <v>72</v>
      </c>
      <c r="N86" s="30">
        <v>72</v>
      </c>
      <c r="O86" s="31"/>
      <c r="P86" s="31"/>
      <c r="Q86" s="31"/>
    </row>
    <row r="87" spans="1:17" ht="24.6" customHeight="1" x14ac:dyDescent="0.2">
      <c r="A87" s="140" t="s">
        <v>120</v>
      </c>
      <c r="B87" s="141"/>
      <c r="C87" s="141"/>
      <c r="D87" s="141"/>
      <c r="E87" s="141"/>
      <c r="F87" s="141"/>
      <c r="G87" s="141"/>
      <c r="H87" s="141"/>
      <c r="I87" s="141"/>
      <c r="J87" s="141"/>
      <c r="K87" s="47">
        <v>561</v>
      </c>
      <c r="L87" s="31"/>
      <c r="M87" s="31"/>
      <c r="N87" s="31"/>
      <c r="O87" s="31"/>
      <c r="P87" s="31"/>
      <c r="Q87" s="31"/>
    </row>
    <row r="88" spans="1:17" ht="30" customHeight="1" x14ac:dyDescent="0.2">
      <c r="A88" s="140" t="s">
        <v>119</v>
      </c>
      <c r="B88" s="141"/>
      <c r="C88" s="141"/>
      <c r="D88" s="141"/>
      <c r="E88" s="141"/>
      <c r="F88" s="141"/>
      <c r="G88" s="141"/>
      <c r="H88" s="141"/>
      <c r="I88" s="141"/>
      <c r="J88" s="141"/>
      <c r="K88" s="47">
        <v>1533</v>
      </c>
      <c r="L88" s="30">
        <v>1150</v>
      </c>
      <c r="M88" s="30">
        <v>382</v>
      </c>
      <c r="N88" s="30">
        <v>44</v>
      </c>
      <c r="O88" s="31"/>
      <c r="P88" s="30">
        <v>82.295500000000004</v>
      </c>
      <c r="Q88" s="31"/>
    </row>
    <row r="89" spans="1:17" x14ac:dyDescent="0.2">
      <c r="A89" s="140" t="s">
        <v>56</v>
      </c>
      <c r="B89" s="141"/>
      <c r="C89" s="141"/>
      <c r="D89" s="141"/>
      <c r="E89" s="141"/>
      <c r="F89" s="141"/>
      <c r="G89" s="141"/>
      <c r="H89" s="141"/>
      <c r="I89" s="141"/>
      <c r="J89" s="141"/>
      <c r="K89" s="47">
        <v>14873</v>
      </c>
      <c r="L89" s="31"/>
      <c r="M89" s="31"/>
      <c r="N89" s="31"/>
      <c r="O89" s="31"/>
      <c r="P89" s="31"/>
      <c r="Q89" s="31"/>
    </row>
    <row r="90" spans="1:17" x14ac:dyDescent="0.2">
      <c r="A90" s="140" t="s">
        <v>55</v>
      </c>
      <c r="B90" s="141"/>
      <c r="C90" s="141"/>
      <c r="D90" s="141"/>
      <c r="E90" s="141"/>
      <c r="F90" s="141"/>
      <c r="G90" s="141"/>
      <c r="H90" s="141"/>
      <c r="I90" s="141"/>
      <c r="J90" s="141"/>
      <c r="K90" s="46"/>
      <c r="L90" s="31"/>
      <c r="M90" s="31"/>
      <c r="N90" s="31"/>
      <c r="O90" s="31"/>
      <c r="P90" s="31"/>
      <c r="Q90" s="31"/>
    </row>
    <row r="91" spans="1:17" x14ac:dyDescent="0.2">
      <c r="A91" s="140" t="s">
        <v>118</v>
      </c>
      <c r="B91" s="141"/>
      <c r="C91" s="141"/>
      <c r="D91" s="141"/>
      <c r="E91" s="141"/>
      <c r="F91" s="141"/>
      <c r="G91" s="141"/>
      <c r="H91" s="141"/>
      <c r="I91" s="141"/>
      <c r="J91" s="141"/>
      <c r="K91" s="47">
        <v>58</v>
      </c>
      <c r="L91" s="31"/>
      <c r="M91" s="31"/>
      <c r="N91" s="31"/>
      <c r="O91" s="31"/>
      <c r="P91" s="31"/>
      <c r="Q91" s="31"/>
    </row>
    <row r="92" spans="1:17" x14ac:dyDescent="0.2">
      <c r="A92" s="140" t="s">
        <v>117</v>
      </c>
      <c r="B92" s="141"/>
      <c r="C92" s="141"/>
      <c r="D92" s="141"/>
      <c r="E92" s="141"/>
      <c r="F92" s="141"/>
      <c r="G92" s="141"/>
      <c r="H92" s="141"/>
      <c r="I92" s="141"/>
      <c r="J92" s="141"/>
      <c r="K92" s="47">
        <v>500</v>
      </c>
      <c r="L92" s="31"/>
      <c r="M92" s="31"/>
      <c r="N92" s="31"/>
      <c r="O92" s="31"/>
      <c r="P92" s="31"/>
      <c r="Q92" s="31"/>
    </row>
    <row r="93" spans="1:17" x14ac:dyDescent="0.2">
      <c r="A93" s="140" t="s">
        <v>116</v>
      </c>
      <c r="B93" s="141"/>
      <c r="C93" s="141"/>
      <c r="D93" s="141"/>
      <c r="E93" s="141"/>
      <c r="F93" s="141"/>
      <c r="G93" s="141"/>
      <c r="H93" s="141"/>
      <c r="I93" s="141"/>
      <c r="J93" s="141"/>
      <c r="K93" s="47">
        <v>2945</v>
      </c>
      <c r="L93" s="31"/>
      <c r="M93" s="31"/>
      <c r="N93" s="31"/>
      <c r="O93" s="31"/>
      <c r="P93" s="31"/>
      <c r="Q93" s="31"/>
    </row>
    <row r="94" spans="1:17" x14ac:dyDescent="0.2">
      <c r="A94" s="140" t="s">
        <v>115</v>
      </c>
      <c r="B94" s="141"/>
      <c r="C94" s="141"/>
      <c r="D94" s="141"/>
      <c r="E94" s="141"/>
      <c r="F94" s="141"/>
      <c r="G94" s="141"/>
      <c r="H94" s="141"/>
      <c r="I94" s="141"/>
      <c r="J94" s="141"/>
      <c r="K94" s="47">
        <v>735</v>
      </c>
      <c r="L94" s="31"/>
      <c r="M94" s="31"/>
      <c r="N94" s="31"/>
      <c r="O94" s="31"/>
      <c r="P94" s="31"/>
      <c r="Q94" s="31"/>
    </row>
    <row r="95" spans="1:17" x14ac:dyDescent="0.2">
      <c r="A95" s="140" t="s">
        <v>114</v>
      </c>
      <c r="B95" s="141"/>
      <c r="C95" s="141"/>
      <c r="D95" s="141"/>
      <c r="E95" s="141"/>
      <c r="F95" s="141"/>
      <c r="G95" s="141"/>
      <c r="H95" s="141"/>
      <c r="I95" s="141"/>
      <c r="J95" s="141"/>
      <c r="K95" s="47">
        <v>2608</v>
      </c>
      <c r="L95" s="31"/>
      <c r="M95" s="31"/>
      <c r="N95" s="31"/>
      <c r="O95" s="31"/>
      <c r="P95" s="31"/>
      <c r="Q95" s="31"/>
    </row>
    <row r="96" spans="1:17" x14ac:dyDescent="0.2">
      <c r="A96" s="140" t="s">
        <v>113</v>
      </c>
      <c r="B96" s="141"/>
      <c r="C96" s="141"/>
      <c r="D96" s="141"/>
      <c r="E96" s="141"/>
      <c r="F96" s="141"/>
      <c r="G96" s="141"/>
      <c r="H96" s="141"/>
      <c r="I96" s="141"/>
      <c r="J96" s="141"/>
      <c r="K96" s="47">
        <v>579</v>
      </c>
      <c r="L96" s="31"/>
      <c r="M96" s="31"/>
      <c r="N96" s="31"/>
      <c r="O96" s="31"/>
      <c r="P96" s="31"/>
      <c r="Q96" s="31"/>
    </row>
    <row r="97" spans="1:17" x14ac:dyDescent="0.2">
      <c r="A97" s="140" t="s">
        <v>112</v>
      </c>
      <c r="B97" s="141"/>
      <c r="C97" s="141"/>
      <c r="D97" s="141"/>
      <c r="E97" s="141"/>
      <c r="F97" s="141"/>
      <c r="G97" s="141"/>
      <c r="H97" s="141"/>
      <c r="I97" s="141"/>
      <c r="J97" s="141"/>
      <c r="K97" s="47">
        <v>7448</v>
      </c>
      <c r="L97" s="31"/>
      <c r="M97" s="31"/>
      <c r="N97" s="31"/>
      <c r="O97" s="31"/>
      <c r="P97" s="31"/>
      <c r="Q97" s="31"/>
    </row>
    <row r="98" spans="1:17" x14ac:dyDescent="0.2">
      <c r="A98" s="140" t="s">
        <v>57</v>
      </c>
      <c r="B98" s="141"/>
      <c r="C98" s="141"/>
      <c r="D98" s="141"/>
      <c r="E98" s="141"/>
      <c r="F98" s="141"/>
      <c r="G98" s="141"/>
      <c r="H98" s="141"/>
      <c r="I98" s="141"/>
      <c r="J98" s="141"/>
      <c r="K98" s="47">
        <v>9340</v>
      </c>
      <c r="L98" s="31"/>
      <c r="M98" s="31"/>
      <c r="N98" s="31"/>
      <c r="O98" s="31"/>
      <c r="P98" s="31"/>
      <c r="Q98" s="31"/>
    </row>
    <row r="99" spans="1:17" x14ac:dyDescent="0.2">
      <c r="A99" s="140" t="s">
        <v>55</v>
      </c>
      <c r="B99" s="141"/>
      <c r="C99" s="141"/>
      <c r="D99" s="141"/>
      <c r="E99" s="141"/>
      <c r="F99" s="141"/>
      <c r="G99" s="141"/>
      <c r="H99" s="141"/>
      <c r="I99" s="141"/>
      <c r="J99" s="141"/>
      <c r="K99" s="46"/>
      <c r="L99" s="31"/>
      <c r="M99" s="31"/>
      <c r="N99" s="31"/>
      <c r="O99" s="31"/>
      <c r="P99" s="31"/>
      <c r="Q99" s="31"/>
    </row>
    <row r="100" spans="1:17" x14ac:dyDescent="0.2">
      <c r="A100" s="140" t="s">
        <v>111</v>
      </c>
      <c r="B100" s="141"/>
      <c r="C100" s="141"/>
      <c r="D100" s="141"/>
      <c r="E100" s="141"/>
      <c r="F100" s="141"/>
      <c r="G100" s="141"/>
      <c r="H100" s="141"/>
      <c r="I100" s="141"/>
      <c r="J100" s="141"/>
      <c r="K100" s="47">
        <v>38</v>
      </c>
      <c r="L100" s="31"/>
      <c r="M100" s="31"/>
      <c r="N100" s="31"/>
      <c r="O100" s="31"/>
      <c r="P100" s="31"/>
      <c r="Q100" s="31"/>
    </row>
    <row r="101" spans="1:17" x14ac:dyDescent="0.2">
      <c r="A101" s="140" t="s">
        <v>110</v>
      </c>
      <c r="B101" s="141"/>
      <c r="C101" s="141"/>
      <c r="D101" s="141"/>
      <c r="E101" s="141"/>
      <c r="F101" s="141"/>
      <c r="G101" s="141"/>
      <c r="H101" s="141"/>
      <c r="I101" s="141"/>
      <c r="J101" s="141"/>
      <c r="K101" s="47">
        <v>303</v>
      </c>
      <c r="L101" s="31"/>
      <c r="M101" s="31"/>
      <c r="N101" s="31"/>
      <c r="O101" s="31"/>
      <c r="P101" s="31"/>
      <c r="Q101" s="31"/>
    </row>
    <row r="102" spans="1:17" x14ac:dyDescent="0.2">
      <c r="A102" s="140" t="s">
        <v>109</v>
      </c>
      <c r="B102" s="141"/>
      <c r="C102" s="141"/>
      <c r="D102" s="141"/>
      <c r="E102" s="141"/>
      <c r="F102" s="141"/>
      <c r="G102" s="141"/>
      <c r="H102" s="141"/>
      <c r="I102" s="141"/>
      <c r="J102" s="141"/>
      <c r="K102" s="47">
        <v>375</v>
      </c>
      <c r="L102" s="31"/>
      <c r="M102" s="31"/>
      <c r="N102" s="31"/>
      <c r="O102" s="31"/>
      <c r="P102" s="31"/>
      <c r="Q102" s="31"/>
    </row>
    <row r="103" spans="1:17" x14ac:dyDescent="0.2">
      <c r="A103" s="140" t="s">
        <v>108</v>
      </c>
      <c r="B103" s="141"/>
      <c r="C103" s="141"/>
      <c r="D103" s="141"/>
      <c r="E103" s="141"/>
      <c r="F103" s="141"/>
      <c r="G103" s="141"/>
      <c r="H103" s="141"/>
      <c r="I103" s="141"/>
      <c r="J103" s="141"/>
      <c r="K103" s="47">
        <v>4279</v>
      </c>
      <c r="L103" s="31"/>
      <c r="M103" s="31"/>
      <c r="N103" s="31"/>
      <c r="O103" s="31"/>
      <c r="P103" s="31"/>
      <c r="Q103" s="31"/>
    </row>
    <row r="104" spans="1:17" x14ac:dyDescent="0.2">
      <c r="A104" s="140" t="s">
        <v>107</v>
      </c>
      <c r="B104" s="141"/>
      <c r="C104" s="141"/>
      <c r="D104" s="141"/>
      <c r="E104" s="141"/>
      <c r="F104" s="141"/>
      <c r="G104" s="141"/>
      <c r="H104" s="141"/>
      <c r="I104" s="141"/>
      <c r="J104" s="141"/>
      <c r="K104" s="47">
        <v>4345</v>
      </c>
      <c r="L104" s="31"/>
      <c r="M104" s="31"/>
      <c r="N104" s="31"/>
      <c r="O104" s="31"/>
      <c r="P104" s="31"/>
      <c r="Q104" s="31"/>
    </row>
    <row r="105" spans="1:17" x14ac:dyDescent="0.2">
      <c r="A105" s="142" t="s">
        <v>58</v>
      </c>
      <c r="B105" s="141"/>
      <c r="C105" s="141"/>
      <c r="D105" s="141"/>
      <c r="E105" s="141"/>
      <c r="F105" s="141"/>
      <c r="G105" s="141"/>
      <c r="H105" s="141"/>
      <c r="I105" s="141"/>
      <c r="J105" s="141"/>
      <c r="K105" s="46"/>
      <c r="L105" s="31"/>
      <c r="M105" s="31"/>
      <c r="N105" s="31"/>
      <c r="O105" s="31"/>
      <c r="P105" s="31"/>
      <c r="Q105" s="31"/>
    </row>
    <row r="106" spans="1:17" x14ac:dyDescent="0.2">
      <c r="A106" s="140" t="s">
        <v>59</v>
      </c>
      <c r="B106" s="141"/>
      <c r="C106" s="141"/>
      <c r="D106" s="141"/>
      <c r="E106" s="141"/>
      <c r="F106" s="141"/>
      <c r="G106" s="141"/>
      <c r="H106" s="141"/>
      <c r="I106" s="141"/>
      <c r="J106" s="141"/>
      <c r="K106" s="47">
        <v>1611</v>
      </c>
      <c r="L106" s="31"/>
      <c r="M106" s="31"/>
      <c r="N106" s="31"/>
      <c r="O106" s="31"/>
      <c r="P106" s="30">
        <v>48.35</v>
      </c>
      <c r="Q106" s="31"/>
    </row>
    <row r="107" spans="1:17" x14ac:dyDescent="0.2">
      <c r="A107" s="140" t="s">
        <v>60</v>
      </c>
      <c r="B107" s="141"/>
      <c r="C107" s="141"/>
      <c r="D107" s="141"/>
      <c r="E107" s="141"/>
      <c r="F107" s="141"/>
      <c r="G107" s="141"/>
      <c r="H107" s="141"/>
      <c r="I107" s="141"/>
      <c r="J107" s="141"/>
      <c r="K107" s="47">
        <v>88974</v>
      </c>
      <c r="L107" s="31"/>
      <c r="M107" s="31"/>
      <c r="N107" s="31"/>
      <c r="O107" s="31"/>
      <c r="P107" s="30">
        <v>802.54</v>
      </c>
      <c r="Q107" s="31"/>
    </row>
    <row r="108" spans="1:17" x14ac:dyDescent="0.2">
      <c r="A108" s="140" t="s">
        <v>26</v>
      </c>
      <c r="B108" s="141"/>
      <c r="C108" s="141"/>
      <c r="D108" s="141"/>
      <c r="E108" s="141"/>
      <c r="F108" s="141"/>
      <c r="G108" s="141"/>
      <c r="H108" s="141"/>
      <c r="I108" s="141"/>
      <c r="J108" s="141"/>
      <c r="K108" s="47">
        <v>8119</v>
      </c>
      <c r="L108" s="31"/>
      <c r="M108" s="31"/>
      <c r="N108" s="31"/>
      <c r="O108" s="31"/>
      <c r="P108" s="31"/>
      <c r="Q108" s="31"/>
    </row>
    <row r="109" spans="1:17" x14ac:dyDescent="0.2">
      <c r="A109" s="140" t="s">
        <v>61</v>
      </c>
      <c r="B109" s="141"/>
      <c r="C109" s="141"/>
      <c r="D109" s="141"/>
      <c r="E109" s="141"/>
      <c r="F109" s="141"/>
      <c r="G109" s="141"/>
      <c r="H109" s="141"/>
      <c r="I109" s="141"/>
      <c r="J109" s="141"/>
      <c r="K109" s="47">
        <v>98704</v>
      </c>
      <c r="L109" s="31"/>
      <c r="M109" s="31"/>
      <c r="N109" s="31"/>
      <c r="O109" s="31"/>
      <c r="P109" s="30">
        <v>850.89</v>
      </c>
      <c r="Q109" s="31"/>
    </row>
    <row r="110" spans="1:17" x14ac:dyDescent="0.2">
      <c r="A110" s="140" t="s">
        <v>62</v>
      </c>
      <c r="B110" s="141"/>
      <c r="C110" s="141"/>
      <c r="D110" s="141"/>
      <c r="E110" s="141"/>
      <c r="F110" s="141"/>
      <c r="G110" s="141"/>
      <c r="H110" s="141"/>
      <c r="I110" s="141"/>
      <c r="J110" s="141"/>
      <c r="K110" s="46"/>
      <c r="L110" s="31"/>
      <c r="M110" s="31"/>
      <c r="N110" s="31"/>
      <c r="O110" s="31"/>
      <c r="P110" s="31"/>
      <c r="Q110" s="31"/>
    </row>
    <row r="111" spans="1:17" x14ac:dyDescent="0.2">
      <c r="A111" s="140" t="s">
        <v>63</v>
      </c>
      <c r="B111" s="141"/>
      <c r="C111" s="141"/>
      <c r="D111" s="141"/>
      <c r="E111" s="141"/>
      <c r="F111" s="141"/>
      <c r="G111" s="141"/>
      <c r="H111" s="141"/>
      <c r="I111" s="141"/>
      <c r="J111" s="141"/>
      <c r="K111" s="47">
        <v>34755</v>
      </c>
      <c r="L111" s="31"/>
      <c r="M111" s="31"/>
      <c r="N111" s="31"/>
      <c r="O111" s="31"/>
      <c r="P111" s="31"/>
      <c r="Q111" s="31"/>
    </row>
    <row r="112" spans="1:17" x14ac:dyDescent="0.2">
      <c r="A112" s="140" t="s">
        <v>64</v>
      </c>
      <c r="B112" s="141"/>
      <c r="C112" s="141"/>
      <c r="D112" s="141"/>
      <c r="E112" s="141"/>
      <c r="F112" s="141"/>
      <c r="G112" s="141"/>
      <c r="H112" s="141"/>
      <c r="I112" s="141"/>
      <c r="J112" s="141"/>
      <c r="K112" s="47">
        <f>19367-N84</f>
        <v>17576</v>
      </c>
      <c r="L112" s="31"/>
      <c r="M112" s="31"/>
      <c r="N112" s="31"/>
      <c r="O112" s="31"/>
      <c r="P112" s="31"/>
      <c r="Q112" s="31"/>
    </row>
    <row r="113" spans="1:17" x14ac:dyDescent="0.2">
      <c r="A113" s="140" t="s">
        <v>65</v>
      </c>
      <c r="B113" s="141"/>
      <c r="C113" s="141"/>
      <c r="D113" s="141"/>
      <c r="E113" s="141"/>
      <c r="F113" s="141"/>
      <c r="G113" s="141"/>
      <c r="H113" s="141"/>
      <c r="I113" s="141"/>
      <c r="J113" s="141"/>
      <c r="K113" s="47">
        <v>14041</v>
      </c>
      <c r="L113" s="31"/>
      <c r="M113" s="31"/>
      <c r="N113" s="31"/>
      <c r="O113" s="31"/>
      <c r="P113" s="31"/>
      <c r="Q113" s="31"/>
    </row>
    <row r="114" spans="1:17" x14ac:dyDescent="0.2">
      <c r="A114" s="140" t="s">
        <v>20</v>
      </c>
      <c r="B114" s="141"/>
      <c r="C114" s="141"/>
      <c r="D114" s="141"/>
      <c r="E114" s="141"/>
      <c r="F114" s="141"/>
      <c r="G114" s="141"/>
      <c r="H114" s="141"/>
      <c r="I114" s="141"/>
      <c r="J114" s="141"/>
      <c r="K114" s="47">
        <v>8119</v>
      </c>
      <c r="L114" s="31"/>
      <c r="M114" s="31"/>
      <c r="N114" s="31"/>
      <c r="O114" s="31"/>
      <c r="P114" s="31"/>
      <c r="Q114" s="31"/>
    </row>
    <row r="115" spans="1:17" x14ac:dyDescent="0.2">
      <c r="A115" s="140" t="s">
        <v>66</v>
      </c>
      <c r="B115" s="141"/>
      <c r="C115" s="141"/>
      <c r="D115" s="141"/>
      <c r="E115" s="141"/>
      <c r="F115" s="141"/>
      <c r="G115" s="141"/>
      <c r="H115" s="141"/>
      <c r="I115" s="141"/>
      <c r="J115" s="141"/>
      <c r="K115" s="47">
        <v>14873</v>
      </c>
      <c r="L115" s="31"/>
      <c r="M115" s="31"/>
      <c r="N115" s="31"/>
      <c r="O115" s="31"/>
      <c r="P115" s="31"/>
      <c r="Q115" s="31"/>
    </row>
    <row r="116" spans="1:17" x14ac:dyDescent="0.2">
      <c r="A116" s="140" t="s">
        <v>67</v>
      </c>
      <c r="B116" s="141"/>
      <c r="C116" s="141"/>
      <c r="D116" s="141"/>
      <c r="E116" s="141"/>
      <c r="F116" s="141"/>
      <c r="G116" s="141"/>
      <c r="H116" s="141"/>
      <c r="I116" s="141"/>
      <c r="J116" s="141"/>
      <c r="K116" s="47">
        <v>9340</v>
      </c>
      <c r="L116" s="31"/>
      <c r="M116" s="31"/>
      <c r="N116" s="31"/>
      <c r="O116" s="31"/>
      <c r="P116" s="31"/>
      <c r="Q116" s="31"/>
    </row>
    <row r="117" spans="1:17" x14ac:dyDescent="0.2">
      <c r="A117" s="142" t="s">
        <v>68</v>
      </c>
      <c r="B117" s="141"/>
      <c r="C117" s="141"/>
      <c r="D117" s="141"/>
      <c r="E117" s="141"/>
      <c r="F117" s="141"/>
      <c r="G117" s="141"/>
      <c r="H117" s="141"/>
      <c r="I117" s="141"/>
      <c r="J117" s="141"/>
      <c r="K117" s="48">
        <f>SUM(K111:K116)</f>
        <v>98704</v>
      </c>
      <c r="L117" s="31"/>
      <c r="M117" s="31"/>
      <c r="N117" s="31"/>
      <c r="O117" s="31"/>
      <c r="P117" s="33">
        <v>850.89</v>
      </c>
      <c r="Q117" s="31"/>
    </row>
    <row r="118" spans="1:17" x14ac:dyDescent="0.2">
      <c r="F118" s="24"/>
      <c r="G118" s="24"/>
      <c r="H118" s="24"/>
      <c r="I118" s="24"/>
      <c r="J118" s="24"/>
      <c r="K118" s="49"/>
      <c r="L118" s="24"/>
      <c r="M118" s="24"/>
      <c r="N118" s="24"/>
      <c r="O118" s="24"/>
      <c r="P118" s="24"/>
      <c r="Q118" s="24"/>
    </row>
  </sheetData>
  <mergeCells count="63">
    <mergeCell ref="P23:P25"/>
    <mergeCell ref="O23:O25"/>
    <mergeCell ref="J24:J25"/>
    <mergeCell ref="J23:N23"/>
    <mergeCell ref="K24:K25"/>
    <mergeCell ref="A83:J83"/>
    <mergeCell ref="A23:A25"/>
    <mergeCell ref="C23:C25"/>
    <mergeCell ref="D23:D25"/>
    <mergeCell ref="E23:E25"/>
    <mergeCell ref="B23:B25"/>
    <mergeCell ref="F24:F25"/>
    <mergeCell ref="F23:I23"/>
    <mergeCell ref="G24:I24"/>
    <mergeCell ref="A27:Q27"/>
    <mergeCell ref="L24:N24"/>
    <mergeCell ref="A36:Q36"/>
    <mergeCell ref="A43:Q43"/>
    <mergeCell ref="A71:Q71"/>
    <mergeCell ref="A76:Q76"/>
    <mergeCell ref="Q23:Q25"/>
    <mergeCell ref="A84:J84"/>
    <mergeCell ref="A85:J85"/>
    <mergeCell ref="A86:J86"/>
    <mergeCell ref="A87:J87"/>
    <mergeCell ref="A88:J88"/>
    <mergeCell ref="A104:J104"/>
    <mergeCell ref="A92:J92"/>
    <mergeCell ref="A93:J93"/>
    <mergeCell ref="A94:J94"/>
    <mergeCell ref="A95:J95"/>
    <mergeCell ref="A117:J117"/>
    <mergeCell ref="J14:K14"/>
    <mergeCell ref="J18:K18"/>
    <mergeCell ref="J19:K19"/>
    <mergeCell ref="J17:K17"/>
    <mergeCell ref="J16:K16"/>
    <mergeCell ref="J15:K15"/>
    <mergeCell ref="A108:J108"/>
    <mergeCell ref="A109:J109"/>
    <mergeCell ref="A110:J110"/>
    <mergeCell ref="A98:J98"/>
    <mergeCell ref="A99:J99"/>
    <mergeCell ref="A100:J100"/>
    <mergeCell ref="A101:J101"/>
    <mergeCell ref="A90:J90"/>
    <mergeCell ref="A91:J91"/>
    <mergeCell ref="E1:I1"/>
    <mergeCell ref="D10:J10"/>
    <mergeCell ref="A114:J114"/>
    <mergeCell ref="A115:J115"/>
    <mergeCell ref="A116:J116"/>
    <mergeCell ref="A105:J105"/>
    <mergeCell ref="A106:J106"/>
    <mergeCell ref="A107:J107"/>
    <mergeCell ref="A96:J96"/>
    <mergeCell ref="A97:J97"/>
    <mergeCell ref="A89:J89"/>
    <mergeCell ref="A111:J111"/>
    <mergeCell ref="A112:J112"/>
    <mergeCell ref="A113:J113"/>
    <mergeCell ref="A102:J102"/>
    <mergeCell ref="A103:J103"/>
  </mergeCells>
  <pageMargins left="0.23622047244094491" right="0" top="0.51181102362204722" bottom="0.43307086614173229" header="0.31496062992125984" footer="0.2362204724409449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27"/>
  <sheetViews>
    <sheetView tabSelected="1" topLeftCell="A13" zoomScaleNormal="100" zoomScaleSheetLayoutView="75" workbookViewId="0">
      <selection activeCell="D28" sqref="D28"/>
    </sheetView>
  </sheetViews>
  <sheetFormatPr defaultColWidth="9" defaultRowHeight="12.75" x14ac:dyDescent="0.2"/>
  <cols>
    <col min="1" max="1" width="41.85546875" style="85" customWidth="1"/>
    <col min="2" max="2" width="21.5703125" style="85" customWidth="1"/>
    <col min="3" max="3" width="22.28515625" style="85" customWidth="1"/>
    <col min="4" max="4" width="22.28515625" style="86" customWidth="1"/>
    <col min="5" max="249" width="20.140625" style="85" customWidth="1"/>
    <col min="250" max="250" width="10.7109375" style="85" customWidth="1"/>
    <col min="251" max="251" width="11.140625" style="85" customWidth="1"/>
    <col min="252" max="252" width="21.42578125" style="85" customWidth="1"/>
    <col min="253" max="253" width="21.5703125" style="85" customWidth="1"/>
    <col min="254" max="254" width="22.28515625" style="85" customWidth="1"/>
    <col min="255" max="16384" width="9" style="85"/>
  </cols>
  <sheetData>
    <row r="1" spans="1:4" s="56" customFormat="1" ht="18.75" customHeight="1" x14ac:dyDescent="0.2">
      <c r="A1" s="163" t="s">
        <v>80</v>
      </c>
      <c r="B1" s="163"/>
      <c r="C1" s="163"/>
      <c r="D1" s="163"/>
    </row>
    <row r="2" spans="1:4" s="56" customFormat="1" ht="15.75" customHeight="1" x14ac:dyDescent="0.2">
      <c r="A2" s="57"/>
      <c r="B2" s="57"/>
      <c r="C2" s="57"/>
      <c r="D2" s="57"/>
    </row>
    <row r="3" spans="1:4" s="56" customFormat="1" ht="20.25" customHeight="1" x14ac:dyDescent="0.2">
      <c r="A3" s="164" t="s">
        <v>81</v>
      </c>
      <c r="B3" s="164"/>
      <c r="C3" s="164"/>
      <c r="D3" s="164"/>
    </row>
    <row r="4" spans="1:4" s="56" customFormat="1" ht="15.75" customHeight="1" x14ac:dyDescent="0.2">
      <c r="A4" s="58"/>
      <c r="B4" s="59"/>
      <c r="C4" s="58"/>
      <c r="D4" s="60"/>
    </row>
    <row r="5" spans="1:4" s="61" customFormat="1" ht="42" customHeight="1" x14ac:dyDescent="0.3">
      <c r="A5" s="165" t="s">
        <v>212</v>
      </c>
      <c r="B5" s="165"/>
      <c r="C5" s="165"/>
      <c r="D5" s="165"/>
    </row>
    <row r="6" spans="1:4" s="61" customFormat="1" ht="13.5" customHeight="1" x14ac:dyDescent="0.3">
      <c r="A6" s="165"/>
      <c r="B6" s="165"/>
      <c r="C6" s="165"/>
      <c r="D6" s="165"/>
    </row>
    <row r="7" spans="1:4" s="61" customFormat="1" ht="15.75" customHeight="1" x14ac:dyDescent="0.3">
      <c r="A7" s="62"/>
      <c r="B7" s="62"/>
      <c r="C7" s="62"/>
      <c r="D7" s="62"/>
    </row>
    <row r="8" spans="1:4" s="67" customFormat="1" ht="15.75" customHeight="1" x14ac:dyDescent="0.25">
      <c r="A8" s="63" t="s">
        <v>82</v>
      </c>
      <c r="B8" s="64"/>
      <c r="C8" s="65"/>
      <c r="D8" s="66" t="s">
        <v>83</v>
      </c>
    </row>
    <row r="9" spans="1:4" s="56" customFormat="1" ht="15.75" customHeight="1" x14ac:dyDescent="0.2">
      <c r="A9" s="155" t="s">
        <v>84</v>
      </c>
      <c r="B9" s="158" t="s">
        <v>85</v>
      </c>
      <c r="C9" s="158" t="s">
        <v>86</v>
      </c>
      <c r="D9" s="158" t="s">
        <v>87</v>
      </c>
    </row>
    <row r="10" spans="1:4" s="68" customFormat="1" ht="12.75" customHeight="1" x14ac:dyDescent="0.2">
      <c r="A10" s="156"/>
      <c r="B10" s="159"/>
      <c r="C10" s="159"/>
      <c r="D10" s="161"/>
    </row>
    <row r="11" spans="1:4" s="68" customFormat="1" ht="12.75" customHeight="1" x14ac:dyDescent="0.2">
      <c r="A11" s="156"/>
      <c r="B11" s="159"/>
      <c r="C11" s="159"/>
      <c r="D11" s="161"/>
    </row>
    <row r="12" spans="1:4" s="68" customFormat="1" ht="42.75" customHeight="1" x14ac:dyDescent="0.2">
      <c r="A12" s="157"/>
      <c r="B12" s="160"/>
      <c r="C12" s="159"/>
      <c r="D12" s="162"/>
    </row>
    <row r="13" spans="1:4" s="56" customFormat="1" ht="15.75" x14ac:dyDescent="0.25">
      <c r="A13" s="92" t="s">
        <v>88</v>
      </c>
      <c r="B13" s="69" t="s">
        <v>89</v>
      </c>
      <c r="C13" s="70" t="s">
        <v>90</v>
      </c>
      <c r="D13" s="88" t="s">
        <v>91</v>
      </c>
    </row>
    <row r="14" spans="1:4" s="73" customFormat="1" ht="50.1" customHeight="1" x14ac:dyDescent="0.2">
      <c r="A14" s="87" t="s">
        <v>205</v>
      </c>
      <c r="B14" s="71">
        <f>'Сводка затрат'!H14</f>
        <v>98704</v>
      </c>
      <c r="C14" s="72">
        <f>'Сводка затрат'!H16</f>
        <v>537671</v>
      </c>
      <c r="D14" s="94" t="s">
        <v>209</v>
      </c>
    </row>
    <row r="15" spans="1:4" s="73" customFormat="1" ht="20.25" customHeight="1" x14ac:dyDescent="0.2">
      <c r="A15" s="93" t="s">
        <v>92</v>
      </c>
      <c r="B15" s="74">
        <f>SUM(B14:B14)</f>
        <v>98704</v>
      </c>
      <c r="C15" s="75">
        <f>SUM(C14:C14)</f>
        <v>537671</v>
      </c>
      <c r="D15" s="89"/>
    </row>
    <row r="16" spans="1:4" s="73" customFormat="1" ht="15" customHeight="1" x14ac:dyDescent="0.2">
      <c r="A16" s="76"/>
      <c r="B16" s="74"/>
      <c r="C16" s="75"/>
      <c r="D16" s="90"/>
    </row>
    <row r="17" spans="1:4" s="73" customFormat="1" ht="15.75" customHeight="1" x14ac:dyDescent="0.2">
      <c r="A17" s="97" t="s">
        <v>93</v>
      </c>
      <c r="B17" s="98"/>
      <c r="C17" s="72">
        <f>ROUND(C15*18%,2)</f>
        <v>96780.78</v>
      </c>
      <c r="D17" s="90"/>
    </row>
    <row r="18" spans="1:4" s="73" customFormat="1" ht="15" customHeight="1" x14ac:dyDescent="0.2">
      <c r="A18" s="76"/>
      <c r="B18" s="78"/>
      <c r="C18" s="75"/>
      <c r="D18" s="90"/>
    </row>
    <row r="19" spans="1:4" s="73" customFormat="1" ht="20.100000000000001" customHeight="1" x14ac:dyDescent="0.2">
      <c r="A19" s="79" t="s">
        <v>35</v>
      </c>
      <c r="B19" s="80"/>
      <c r="C19" s="81">
        <f>SUM(C15:C18)</f>
        <v>634451.78</v>
      </c>
      <c r="D19" s="91"/>
    </row>
    <row r="20" spans="1:4" s="73" customFormat="1" ht="18.75" customHeight="1" x14ac:dyDescent="0.2">
      <c r="A20" s="82"/>
      <c r="B20" s="83"/>
      <c r="C20" s="83"/>
      <c r="D20" s="77"/>
    </row>
    <row r="22" spans="1:4" s="63" customFormat="1" ht="15.75" x14ac:dyDescent="0.25">
      <c r="A22" s="63" t="s">
        <v>213</v>
      </c>
      <c r="D22" s="84" t="s">
        <v>210</v>
      </c>
    </row>
    <row r="23" spans="1:4" s="63" customFormat="1" ht="26.25" customHeight="1" x14ac:dyDescent="0.25">
      <c r="B23" s="136"/>
      <c r="C23" s="84"/>
      <c r="D23" s="84"/>
    </row>
    <row r="24" spans="1:4" s="63" customFormat="1" ht="15.75" x14ac:dyDescent="0.25">
      <c r="A24" s="63" t="s">
        <v>94</v>
      </c>
      <c r="B24" s="136"/>
      <c r="C24" s="84"/>
      <c r="D24" s="84" t="s">
        <v>95</v>
      </c>
    </row>
    <row r="25" spans="1:4" x14ac:dyDescent="0.2">
      <c r="B25" s="137"/>
      <c r="D25" s="85"/>
    </row>
    <row r="26" spans="1:4" x14ac:dyDescent="0.2">
      <c r="B26" s="137"/>
      <c r="D26" s="85"/>
    </row>
    <row r="27" spans="1:4" s="63" customFormat="1" ht="15.75" x14ac:dyDescent="0.25">
      <c r="A27" s="63" t="s">
        <v>101</v>
      </c>
      <c r="B27" s="136"/>
      <c r="C27" s="84"/>
      <c r="D27" s="84" t="s">
        <v>214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41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26"/>
  <sheetViews>
    <sheetView topLeftCell="A8" zoomScaleNormal="100" zoomScaleSheetLayoutView="75" workbookViewId="0">
      <selection activeCell="D23" sqref="D23"/>
    </sheetView>
  </sheetViews>
  <sheetFormatPr defaultColWidth="20.140625" defaultRowHeight="12.75" x14ac:dyDescent="0.2"/>
  <cols>
    <col min="1" max="1" width="4" style="124" customWidth="1"/>
    <col min="2" max="2" width="14" style="124" customWidth="1"/>
    <col min="3" max="3" width="33.28515625" style="99" customWidth="1"/>
    <col min="4" max="6" width="17.7109375" style="99" customWidth="1"/>
    <col min="7" max="7" width="12.5703125" style="99" customWidth="1"/>
    <col min="8" max="8" width="17.7109375" style="99" customWidth="1"/>
    <col min="9" max="16384" width="20.140625" style="99"/>
  </cols>
  <sheetData>
    <row r="1" spans="1:8" ht="15.75" customHeight="1" x14ac:dyDescent="0.2">
      <c r="A1" s="166" t="s">
        <v>99</v>
      </c>
      <c r="B1" s="166"/>
      <c r="C1" s="166"/>
      <c r="D1" s="166"/>
      <c r="E1" s="166"/>
      <c r="F1" s="166"/>
      <c r="G1" s="166"/>
      <c r="H1" s="166"/>
    </row>
    <row r="2" spans="1:8" ht="15.75" customHeight="1" x14ac:dyDescent="0.2">
      <c r="A2" s="170"/>
      <c r="B2" s="170"/>
      <c r="C2" s="170"/>
      <c r="D2" s="170"/>
      <c r="E2" s="170"/>
      <c r="F2" s="170"/>
      <c r="G2" s="170"/>
      <c r="H2" s="170"/>
    </row>
    <row r="3" spans="1:8" s="100" customFormat="1" ht="15.75" customHeight="1" x14ac:dyDescent="0.2">
      <c r="A3" s="171" t="s">
        <v>14</v>
      </c>
      <c r="B3" s="171"/>
      <c r="C3" s="171"/>
      <c r="D3" s="171"/>
      <c r="E3" s="171"/>
      <c r="F3" s="171"/>
      <c r="G3" s="171"/>
      <c r="H3" s="171"/>
    </row>
    <row r="4" spans="1:8" s="100" customFormat="1" ht="15.75" customHeight="1" x14ac:dyDescent="0.3">
      <c r="A4" s="172"/>
      <c r="B4" s="172"/>
      <c r="C4" s="172"/>
      <c r="D4" s="172"/>
      <c r="E4" s="172"/>
      <c r="F4" s="172"/>
      <c r="G4" s="172"/>
      <c r="H4" s="172"/>
    </row>
    <row r="5" spans="1:8" s="100" customFormat="1" ht="20.25" customHeight="1" x14ac:dyDescent="0.2">
      <c r="A5" s="173" t="s">
        <v>13</v>
      </c>
      <c r="B5" s="173"/>
      <c r="C5" s="173"/>
      <c r="D5" s="173"/>
      <c r="E5" s="173"/>
      <c r="F5" s="173"/>
      <c r="G5" s="173"/>
      <c r="H5" s="173"/>
    </row>
    <row r="6" spans="1:8" s="100" customFormat="1" ht="12" customHeight="1" x14ac:dyDescent="0.2">
      <c r="A6" s="173"/>
      <c r="B6" s="173"/>
      <c r="C6" s="173"/>
      <c r="D6" s="173"/>
      <c r="E6" s="173"/>
      <c r="F6" s="173"/>
      <c r="G6" s="173"/>
      <c r="H6" s="173"/>
    </row>
    <row r="7" spans="1:8" s="100" customFormat="1" ht="16.5" customHeight="1" x14ac:dyDescent="0.2">
      <c r="A7" s="168" t="s">
        <v>211</v>
      </c>
      <c r="B7" s="168"/>
      <c r="C7" s="168"/>
      <c r="D7" s="168"/>
      <c r="E7" s="168"/>
      <c r="F7" s="168"/>
      <c r="G7" s="168"/>
      <c r="H7" s="168"/>
    </row>
    <row r="8" spans="1:8" s="100" customFormat="1" ht="16.5" customHeight="1" x14ac:dyDescent="0.2">
      <c r="A8" s="168" t="s">
        <v>19</v>
      </c>
      <c r="B8" s="168"/>
      <c r="C8" s="168"/>
      <c r="D8" s="168"/>
      <c r="E8" s="168"/>
      <c r="F8" s="168"/>
      <c r="G8" s="168"/>
      <c r="H8" s="168"/>
    </row>
    <row r="9" spans="1:8" s="101" customFormat="1" ht="17.25" customHeight="1" x14ac:dyDescent="0.3">
      <c r="A9" s="169"/>
      <c r="B9" s="169"/>
      <c r="C9" s="169"/>
      <c r="D9" s="169"/>
      <c r="E9" s="169"/>
      <c r="F9" s="169"/>
      <c r="G9" s="169"/>
      <c r="H9" s="169"/>
    </row>
    <row r="10" spans="1:8" s="105" customFormat="1" ht="20.45" customHeight="1" x14ac:dyDescent="0.25">
      <c r="A10" s="102" t="s">
        <v>12</v>
      </c>
      <c r="B10" s="102"/>
      <c r="C10" s="103"/>
      <c r="D10" s="103"/>
      <c r="E10" s="103"/>
      <c r="F10" s="103"/>
      <c r="G10" s="103"/>
      <c r="H10" s="104"/>
    </row>
    <row r="11" spans="1:8" s="100" customFormat="1" ht="31.5" customHeight="1" x14ac:dyDescent="0.2">
      <c r="A11" s="167" t="s">
        <v>96</v>
      </c>
      <c r="B11" s="167" t="s">
        <v>11</v>
      </c>
      <c r="C11" s="174" t="s">
        <v>10</v>
      </c>
      <c r="D11" s="174" t="s">
        <v>98</v>
      </c>
      <c r="E11" s="174"/>
      <c r="F11" s="174"/>
      <c r="G11" s="174"/>
      <c r="H11" s="167" t="s">
        <v>9</v>
      </c>
    </row>
    <row r="12" spans="1:8" s="107" customFormat="1" ht="96" customHeight="1" x14ac:dyDescent="0.2">
      <c r="A12" s="167"/>
      <c r="B12" s="167"/>
      <c r="C12" s="174"/>
      <c r="D12" s="106" t="s">
        <v>8</v>
      </c>
      <c r="E12" s="106" t="s">
        <v>7</v>
      </c>
      <c r="F12" s="106" t="s">
        <v>6</v>
      </c>
      <c r="G12" s="106" t="s">
        <v>100</v>
      </c>
      <c r="H12" s="167"/>
    </row>
    <row r="13" spans="1:8" s="100" customFormat="1" ht="15.75" x14ac:dyDescent="0.25">
      <c r="A13" s="108" t="s">
        <v>88</v>
      </c>
      <c r="B13" s="108" t="s">
        <v>89</v>
      </c>
      <c r="C13" s="109" t="s">
        <v>90</v>
      </c>
      <c r="D13" s="109" t="s">
        <v>91</v>
      </c>
      <c r="E13" s="109" t="s">
        <v>5</v>
      </c>
      <c r="F13" s="109" t="s">
        <v>4</v>
      </c>
      <c r="G13" s="109" t="s">
        <v>3</v>
      </c>
      <c r="H13" s="109" t="s">
        <v>2</v>
      </c>
    </row>
    <row r="14" spans="1:8" s="100" customFormat="1" ht="64.5" customHeight="1" x14ac:dyDescent="0.2">
      <c r="A14" s="110">
        <v>1</v>
      </c>
      <c r="B14" s="111" t="s">
        <v>209</v>
      </c>
      <c r="C14" s="106" t="s">
        <v>205</v>
      </c>
      <c r="D14" s="112">
        <f>'24785'!K106</f>
        <v>1611</v>
      </c>
      <c r="E14" s="112">
        <f>'24785'!K107</f>
        <v>88974</v>
      </c>
      <c r="F14" s="112">
        <f>'24785'!K108</f>
        <v>8119</v>
      </c>
      <c r="G14" s="112">
        <v>0</v>
      </c>
      <c r="H14" s="112">
        <f>SUM(D14:G14)</f>
        <v>98704</v>
      </c>
    </row>
    <row r="15" spans="1:8" s="115" customFormat="1" ht="37.5" customHeight="1" x14ac:dyDescent="0.2">
      <c r="A15" s="110"/>
      <c r="B15" s="106"/>
      <c r="C15" s="113" t="s">
        <v>1</v>
      </c>
      <c r="D15" s="114">
        <f>SUM(D14:D14)</f>
        <v>1611</v>
      </c>
      <c r="E15" s="114">
        <f>SUM(E14:E14)</f>
        <v>88974</v>
      </c>
      <c r="F15" s="114">
        <f>SUM(F14:F14)</f>
        <v>8119</v>
      </c>
      <c r="G15" s="114">
        <f>SUM(G14:G14)</f>
        <v>0</v>
      </c>
      <c r="H15" s="114">
        <f>SUM(D15:G15)</f>
        <v>98704</v>
      </c>
    </row>
    <row r="16" spans="1:8" s="118" customFormat="1" ht="59.25" customHeight="1" x14ac:dyDescent="0.2">
      <c r="A16" s="116"/>
      <c r="B16" s="116"/>
      <c r="C16" s="117" t="s">
        <v>102</v>
      </c>
      <c r="D16" s="114">
        <f>ROUND(D15*5.56,0)</f>
        <v>8957</v>
      </c>
      <c r="E16" s="114">
        <f>ROUND(E15*5.56,0)</f>
        <v>494695</v>
      </c>
      <c r="F16" s="114">
        <f>ROUND(F15*4.19,0)</f>
        <v>34019</v>
      </c>
      <c r="G16" s="114">
        <f>ROUND(G15*9.32,0)</f>
        <v>0</v>
      </c>
      <c r="H16" s="114">
        <f>SUM(D16:G16)</f>
        <v>537671</v>
      </c>
    </row>
    <row r="17" spans="1:8" s="120" customFormat="1" ht="27.75" customHeight="1" x14ac:dyDescent="0.25">
      <c r="A17" s="119"/>
      <c r="B17" s="119"/>
      <c r="C17" s="129" t="s">
        <v>93</v>
      </c>
      <c r="D17" s="112">
        <f>ROUND(D16*18%,2)</f>
        <v>1612.26</v>
      </c>
      <c r="E17" s="112">
        <f t="shared" ref="E17:G17" si="0">ROUND(E16*18%,2)</f>
        <v>89045.1</v>
      </c>
      <c r="F17" s="112">
        <f t="shared" si="0"/>
        <v>6123.42</v>
      </c>
      <c r="G17" s="112">
        <f t="shared" si="0"/>
        <v>0</v>
      </c>
      <c r="H17" s="112">
        <f t="shared" ref="H17:H18" si="1">SUM(D17:G17)</f>
        <v>96780.78</v>
      </c>
    </row>
    <row r="18" spans="1:8" s="120" customFormat="1" ht="28.5" customHeight="1" x14ac:dyDescent="0.25">
      <c r="A18" s="121"/>
      <c r="B18" s="121"/>
      <c r="C18" s="122" t="s">
        <v>0</v>
      </c>
      <c r="D18" s="123">
        <f>SUM(D16:D17)</f>
        <v>10569.26</v>
      </c>
      <c r="E18" s="123">
        <f t="shared" ref="E18:G18" si="2">SUM(E16:E17)</f>
        <v>583740.1</v>
      </c>
      <c r="F18" s="123">
        <f t="shared" si="2"/>
        <v>40142.42</v>
      </c>
      <c r="G18" s="123">
        <f t="shared" si="2"/>
        <v>0</v>
      </c>
      <c r="H18" s="114">
        <f t="shared" si="1"/>
        <v>634451.78</v>
      </c>
    </row>
    <row r="19" spans="1:8" x14ac:dyDescent="0.2">
      <c r="B19" s="125"/>
    </row>
    <row r="22" spans="1:8" s="127" customFormat="1" ht="15.75" x14ac:dyDescent="0.25">
      <c r="A22" s="126"/>
      <c r="B22" s="126"/>
      <c r="C22" s="127" t="s">
        <v>15</v>
      </c>
      <c r="H22" s="127" t="s">
        <v>16</v>
      </c>
    </row>
    <row r="23" spans="1:8" s="120" customFormat="1" ht="15.75" x14ac:dyDescent="0.25">
      <c r="A23" s="128"/>
      <c r="B23" s="128"/>
      <c r="C23" s="120" t="s">
        <v>17</v>
      </c>
    </row>
    <row r="24" spans="1:8" s="120" customFormat="1" ht="15.75" x14ac:dyDescent="0.25">
      <c r="A24" s="128"/>
      <c r="B24" s="128"/>
      <c r="C24" s="120" t="s">
        <v>75</v>
      </c>
    </row>
    <row r="26" spans="1:8" s="120" customFormat="1" ht="15.75" x14ac:dyDescent="0.25">
      <c r="A26" s="128"/>
      <c r="B26" s="128"/>
      <c r="C26" s="120" t="s">
        <v>18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41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24785</vt:lpstr>
      <vt:lpstr>НМЦ</vt:lpstr>
      <vt:lpstr>Сводка затрат</vt:lpstr>
      <vt:lpstr>'24785'!Constr</vt:lpstr>
      <vt:lpstr>'24785'!FOT</vt:lpstr>
      <vt:lpstr>'24785'!Ind</vt:lpstr>
      <vt:lpstr>'24785'!Obosn</vt:lpstr>
      <vt:lpstr>'24785'!SmPr</vt:lpstr>
      <vt:lpstr>'24785'!Заголовки_для_печати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2013-05-23T03:59:05Z</cp:lastPrinted>
  <dcterms:created xsi:type="dcterms:W3CDTF">2002-02-11T05:58:42Z</dcterms:created>
  <dcterms:modified xsi:type="dcterms:W3CDTF">2013-05-23T04:09:06Z</dcterms:modified>
</cp:coreProperties>
</file>