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65" yWindow="-195" windowWidth="11340" windowHeight="9285"/>
  </bookViews>
  <sheets>
    <sheet name="Локальная смета" sheetId="1" r:id="rId1"/>
    <sheet name="ДВ" sheetId="4" r:id="rId2"/>
    <sheet name="ВФР " sheetId="2" r:id="rId3"/>
    <sheet name="Прайс" sheetId="3" r:id="rId4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Ind">#REF!</definedName>
    <definedName name="Obj" localSheetId="0">'Локальная смета'!#REF!</definedName>
    <definedName name="Obj">#N/A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смета'!$24:$24</definedName>
    <definedName name="_xlnm.Print_Area" localSheetId="2">'ВФР '!$A$1:$D$53</definedName>
    <definedName name="_xlnm.Print_Area" localSheetId="1">ДВ!$A$1:$F$52</definedName>
  </definedNames>
  <calcPr calcId="145621" refMode="R1C1"/>
</workbook>
</file>

<file path=xl/calcChain.xml><?xml version="1.0" encoding="utf-8"?>
<calcChain xmlns="http://schemas.openxmlformats.org/spreadsheetml/2006/main">
  <c r="H381" i="1" l="1"/>
  <c r="H128" i="1" l="1"/>
  <c r="A46" i="4" l="1"/>
  <c r="A32" i="4"/>
  <c r="A28" i="4"/>
  <c r="E44" i="4"/>
  <c r="E43" i="4"/>
  <c r="E42" i="4"/>
  <c r="E41" i="4"/>
  <c r="E40" i="4"/>
  <c r="E39" i="4"/>
  <c r="E38" i="4"/>
  <c r="E37" i="4"/>
  <c r="E36" i="4"/>
  <c r="E35" i="4"/>
  <c r="E32" i="4"/>
  <c r="E30" i="4"/>
  <c r="E29" i="4"/>
  <c r="E28" i="4"/>
  <c r="E26" i="4"/>
  <c r="E25" i="4"/>
  <c r="E24" i="4"/>
  <c r="E21" i="4"/>
  <c r="E20" i="4"/>
  <c r="E19" i="4"/>
  <c r="A15" i="4" l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9" i="4" s="1"/>
  <c r="A30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7" i="4" s="1"/>
  <c r="A48" i="4" s="1"/>
  <c r="D42" i="2" l="1"/>
  <c r="D41" i="2"/>
  <c r="D40" i="2"/>
  <c r="D39" i="2"/>
  <c r="D38" i="2"/>
  <c r="D37" i="2"/>
  <c r="D36" i="2"/>
  <c r="D35" i="2"/>
  <c r="D34" i="2"/>
  <c r="D33" i="2"/>
  <c r="D30" i="2"/>
  <c r="D28" i="2"/>
  <c r="D27" i="2"/>
  <c r="D26" i="2"/>
  <c r="D24" i="2"/>
  <c r="D23" i="2"/>
  <c r="D22" i="2"/>
  <c r="D19" i="2"/>
  <c r="D18" i="2"/>
  <c r="D17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6" i="2" s="1"/>
  <c r="A27" i="2" s="1"/>
  <c r="A28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4" i="2" s="1"/>
  <c r="A45" i="2" s="1"/>
  <c r="A46" i="2" s="1"/>
</calcChain>
</file>

<file path=xl/sharedStrings.xml><?xml version="1.0" encoding="utf-8"?>
<sst xmlns="http://schemas.openxmlformats.org/spreadsheetml/2006/main" count="1286" uniqueCount="745">
  <si>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</si>
  <si>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</si>
  <si>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</si>
  <si>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</si>
  <si>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</si>
  <si>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</si>
  <si>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</si>
  <si>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</si>
  <si>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</si>
  <si>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</si>
  <si>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</si>
  <si>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</si>
  <si>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</si>
  <si>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</si>
  <si>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</si>
  <si>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</si>
  <si>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</si>
  <si>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</si>
  <si>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</si>
  <si>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Общестроительные работы</t>
  </si>
  <si>
    <t xml:space="preserve">                                       Для трубопровода D=150мм</t>
  </si>
  <si>
    <t>ФЕР11-01-044-02</t>
  </si>
  <si>
    <r>
      <t>Нарезка швов в асфальте
(100 м)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</si>
  <si>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0,6</t>
    </r>
    <r>
      <rPr>
        <i/>
        <sz val="7"/>
        <rFont val="Arial"/>
        <family val="2"/>
        <charset val="204"/>
      </rPr>
      <t xml:space="preserve">
(60{1рез.*30м+7,5м*2проезда*2реза}) / 100</t>
    </r>
  </si>
  <si>
    <t>1063,44
92,79</t>
  </si>
  <si>
    <t>860,86
47,25</t>
  </si>
  <si>
    <t>516,52
28,35</t>
  </si>
  <si>
    <t>Затраты труда рабочих (ср 2,7), (чел.час)</t>
  </si>
  <si>
    <t>11,1665
6,7</t>
  </si>
  <si>
    <t>Затраты труда машинистов, (чел.час)</t>
  </si>
  <si>
    <t>3,5
2,1</t>
  </si>
  <si>
    <t>1. 121200</t>
  </si>
  <si>
    <t>Машины бетоноукладочного комплекта на рельс-формах нарезчики швов в свежеуложенном цементо-бетоне, (маш.-ч)</t>
  </si>
  <si>
    <t>2,8
1,68</t>
  </si>
  <si>
    <t>245,65
13,5</t>
  </si>
  <si>
    <t>412,69
22,68</t>
  </si>
  <si>
    <t>2. 400001</t>
  </si>
  <si>
    <t>Автомобили бортовые, грузоподъемность до 5 т, (маш.-ч)</t>
  </si>
  <si>
    <t>0,01
0,01</t>
  </si>
  <si>
    <t xml:space="preserve">87,17
</t>
  </si>
  <si>
    <t>3. 101-0215</t>
  </si>
  <si>
    <t>Герметик высыхающий марки 51-Г-13, (кг)</t>
  </si>
  <si>
    <t>3,35
2,01</t>
  </si>
  <si>
    <t>ФЕР27-03-008-04</t>
  </si>
  <si>
    <r>
      <t>Разборка покрытий и оснований: асфальтобетонных
(100 м3 конструкций)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</si>
  <si>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0,12</t>
    </r>
    <r>
      <rPr>
        <i/>
        <sz val="7"/>
        <rFont val="Arial"/>
        <family val="2"/>
        <charset val="204"/>
      </rPr>
      <t xml:space="preserve">
(120{м2}*0,1{м}) / 100</t>
    </r>
  </si>
  <si>
    <t>7635,74
1718,26</t>
  </si>
  <si>
    <t>5917,48
580,64</t>
  </si>
  <si>
    <t>710,1
69,68</t>
  </si>
  <si>
    <t>206,77
24,81</t>
  </si>
  <si>
    <t>57,0375
6,84</t>
  </si>
  <si>
    <t>1. 050102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</si>
  <si>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</si>
  <si>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44,08
5,29</t>
  </si>
  <si>
    <t>100,01
10,06</t>
  </si>
  <si>
    <t>529,05
53,22</t>
  </si>
  <si>
    <t>2. 120202</t>
  </si>
  <si>
    <t>Автогрейдеры среднего типа 99 кВт (135 л.с.), (маш.-ч)</t>
  </si>
  <si>
    <t>1,55
0,19</t>
  </si>
  <si>
    <t>123
13,5</t>
  </si>
  <si>
    <t>23,37
2,57</t>
  </si>
  <si>
    <t>3. 330804</t>
  </si>
  <si>
    <t>Молотки при работе от передвижных компрессорных станций отбойные пневматические, (маш.-ч)</t>
  </si>
  <si>
    <t>88,16
10,58</t>
  </si>
  <si>
    <t xml:space="preserve">1,53
</t>
  </si>
  <si>
    <t>ФССЦпг01-01-01-042</t>
  </si>
  <si>
    <t>Погрузочные работы при автомобильных перевозках: мусор строительного с погрузкой транспортерами
(1 т груза)</t>
  </si>
  <si>
    <r>
      <t>24</t>
    </r>
    <r>
      <rPr>
        <i/>
        <sz val="7"/>
        <rFont val="Arial"/>
        <family val="2"/>
        <charset val="204"/>
      </rPr>
      <t xml:space="preserve">
12{м3}*2{т/м3}</t>
    </r>
  </si>
  <si>
    <t>ФССЦпг03-21-01-006</t>
  </si>
  <si>
    <t>Перевозка грузов автомобилями-самосвалами грузоподъемностью 10 т, работающих вне карьера, на расстояние: до 6 км I класс груза
(1 т груза)</t>
  </si>
  <si>
    <r>
      <t>24</t>
    </r>
    <r>
      <rPr>
        <i/>
        <sz val="7"/>
        <rFont val="Arial"/>
        <family val="2"/>
        <charset val="204"/>
      </rPr>
      <t xml:space="preserve">
12*2</t>
    </r>
  </si>
  <si>
    <t>ФЕР27-03-008-02</t>
  </si>
  <si>
    <r>
      <t>Разборка покрытий и оснований: щебеночных
(100 м3 конструкций)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</si>
  <si>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628,15
118,59</t>
  </si>
  <si>
    <t>509,56
62,86</t>
  </si>
  <si>
    <t>Затраты труда рабочих (ср 2), (чел.час)</t>
  </si>
  <si>
    <t>1. 010311</t>
  </si>
  <si>
    <t>Тракторы на гусеничном ходу при работе на других видах строительства 59 кВт (80 л.с.), (маш.-ч)</t>
  </si>
  <si>
    <t>77,2
13,5</t>
  </si>
  <si>
    <t>2. 091400</t>
  </si>
  <si>
    <t>Рыхлители прицепные (без трактора), (маш.-ч)</t>
  </si>
  <si>
    <t xml:space="preserve">8
</t>
  </si>
  <si>
    <t>3. 120202</t>
  </si>
  <si>
    <t>4. 121601</t>
  </si>
  <si>
    <t>Машины поливомоечные 6000 л, (маш.-ч)</t>
  </si>
  <si>
    <t>110
11,6</t>
  </si>
  <si>
    <t>ФЕР01-01-014-02</t>
  </si>
  <si>
    <r>
      <t>Разработка грунта с погрузкой на автомобили-самосвалы экскаваторами с ковшом вместимостью: 0,4 (0,35-0,45) м3, группа грунтов 2
(1000 м3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</si>
  <si>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1,536</t>
    </r>
    <r>
      <rPr>
        <i/>
        <sz val="7"/>
        <rFont val="Arial"/>
        <family val="2"/>
        <charset val="204"/>
      </rPr>
      <t xml:space="preserve">
((2+0,67*2)*2*230) / 1000</t>
    </r>
  </si>
  <si>
    <t>7197,53
186,22</t>
  </si>
  <si>
    <t>7006,98
1015,88</t>
  </si>
  <si>
    <t>10762,72
1560,39</t>
  </si>
  <si>
    <t>23,874
36,67</t>
  </si>
  <si>
    <t>75,25
115,58</t>
  </si>
  <si>
    <t>1. 060246</t>
  </si>
  <si>
    <t>Экскаваторы одноковшовые дизельные на гусеничном ходу при работе на других видах строительства 0,4 м3, (маш.-ч)</t>
  </si>
  <si>
    <t>45,9
70,5</t>
  </si>
  <si>
    <t>103
13,5</t>
  </si>
  <si>
    <t>7261,5
951,75</t>
  </si>
  <si>
    <t>2. 070148</t>
  </si>
  <si>
    <t>Бульдозеры при работе на других видах строительства 59 кВт (80 л.с.), (маш.-ч)</t>
  </si>
  <si>
    <t>14,3
21,96</t>
  </si>
  <si>
    <t>61,39
13,5</t>
  </si>
  <si>
    <t>1348,12
296,46</t>
  </si>
  <si>
    <t>3. 408-0015</t>
  </si>
  <si>
    <t>Щебень из природного камня для строительных работ марка 800, фракция 20-40 мм, (м3)</t>
  </si>
  <si>
    <t>0,04
0,0614</t>
  </si>
  <si>
    <t>ФЕР01-02-055-02</t>
  </si>
  <si>
    <r>
      <t>Доработка грунта вручную с креплениями в траншеях шириной до 2 м, глубиной: до 2 м, группа грунтов 2
(100 м3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</si>
  <si>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0,4608</t>
    </r>
    <r>
      <rPr>
        <i/>
        <sz val="7"/>
        <rFont val="Arial"/>
        <family val="2"/>
        <charset val="204"/>
      </rPr>
      <t xml:space="preserve">
(1536*3%) / 100</t>
    </r>
  </si>
  <si>
    <t>1821,39
1821,39</t>
  </si>
  <si>
    <t>Затраты труда рабочих (ср 2,8), (чел.час)</t>
  </si>
  <si>
    <t>217,35
100,15</t>
  </si>
  <si>
    <t>ФЕР01-02-068-01</t>
  </si>
  <si>
    <r>
      <t>Водоотлив: из траншей
(100 м3 мокрого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</si>
  <si>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0,6144</t>
    </r>
    <r>
      <rPr>
        <i/>
        <sz val="7"/>
        <rFont val="Arial"/>
        <family val="2"/>
        <charset val="204"/>
      </rPr>
      <t xml:space="preserve">
(1536*0,04) / 100</t>
    </r>
  </si>
  <si>
    <t>2312,45
1222,41</t>
  </si>
  <si>
    <t>1420,77
751,05</t>
  </si>
  <si>
    <t>121,5125
74,66</t>
  </si>
  <si>
    <t>1. 310102</t>
  </si>
  <si>
    <t>Насосы мощностью 4 кВт, (маш.-ч)</t>
  </si>
  <si>
    <t>294,58
180,99</t>
  </si>
  <si>
    <t>6,28
3,32</t>
  </si>
  <si>
    <t>1136,62
600,89</t>
  </si>
  <si>
    <t>ФЕРр66-2-4</t>
  </si>
  <si>
    <t>Разборка трубопроводов канализации: из труб диаметром 150 мм
(100 м)</t>
  </si>
  <si>
    <t>1097,69
1097,69</t>
  </si>
  <si>
    <t>140,73
323,68</t>
  </si>
  <si>
    <t>ФССЦпг03-21-02-001</t>
  </si>
  <si>
    <t>Перевозка грузов автомобилями-самосвалами грузоподъемностью 10 т, работающих вне карьера, на расстояние: до 1 км II класс груза
(1 т груза)</t>
  </si>
  <si>
    <r>
      <t>2457,6</t>
    </r>
    <r>
      <rPr>
        <i/>
        <sz val="7"/>
        <rFont val="Arial"/>
        <family val="2"/>
        <charset val="204"/>
      </rPr>
      <t xml:space="preserve">
1536*1,6</t>
    </r>
  </si>
  <si>
    <t xml:space="preserve">                                       Для трубопровода D=250</t>
  </si>
  <si>
    <r>
      <t>1,189</t>
    </r>
    <r>
      <rPr>
        <i/>
        <sz val="7"/>
        <rFont val="Arial"/>
        <family val="2"/>
        <charset val="204"/>
      </rPr>
      <t xml:space="preserve">
((2+0,67*2)*2*178) / 1000</t>
    </r>
  </si>
  <si>
    <t>8331,3
1207,88</t>
  </si>
  <si>
    <t>23,874
28,39</t>
  </si>
  <si>
    <t>75,25
89,47</t>
  </si>
  <si>
    <t>45,9
54,58</t>
  </si>
  <si>
    <t>5621,74
736,83</t>
  </si>
  <si>
    <t>14,3
17</t>
  </si>
  <si>
    <t>1043,63
229,50</t>
  </si>
  <si>
    <t>0,04
0,0476</t>
  </si>
  <si>
    <r>
      <t>0,3567</t>
    </r>
    <r>
      <rPr>
        <i/>
        <sz val="7"/>
        <rFont val="Arial"/>
        <family val="2"/>
        <charset val="204"/>
      </rPr>
      <t xml:space="preserve">
(1189*3%) / 100</t>
    </r>
  </si>
  <si>
    <t>217,35
77,53</t>
  </si>
  <si>
    <r>
      <t>0,5945</t>
    </r>
    <r>
      <rPr>
        <i/>
        <sz val="7"/>
        <rFont val="Arial"/>
        <family val="2"/>
        <charset val="204"/>
      </rPr>
      <t xml:space="preserve">
(1189*0,05) / 100</t>
    </r>
  </si>
  <si>
    <t>1374,75
726,72</t>
  </si>
  <si>
    <t>121,5125
72,24</t>
  </si>
  <si>
    <t>294,58
175,13</t>
  </si>
  <si>
    <t>1099,82
581,43</t>
  </si>
  <si>
    <t>ФЕРр66-2-6</t>
  </si>
  <si>
    <t>Разборка трубопроводов канализации: из керамических труб диаметром 250 мм
(100 м)</t>
  </si>
  <si>
    <t>1412,35
1412,35</t>
  </si>
  <si>
    <t>181,07
322,3</t>
  </si>
  <si>
    <t>ФССЦпг01-01-01-030</t>
  </si>
  <si>
    <t>Погрузочные работы при автомобильных перевозках: труб металлических с применением автомобильных кранов
(1 т груза)</t>
  </si>
  <si>
    <r>
      <t>1902,4</t>
    </r>
    <r>
      <rPr>
        <i/>
        <sz val="7"/>
        <rFont val="Arial"/>
        <family val="2"/>
        <charset val="204"/>
      </rPr>
      <t xml:space="preserve">
1189*1,6</t>
    </r>
  </si>
  <si>
    <t>Итого прямые затраты по разделу в ценах 2001г.</t>
  </si>
  <si>
    <t>Итого прямые затраты по разделу с учетом коэффициентов к итогам (3.1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1-2, 5, 3, 10, 17, 4, 11-12, 18-19, 6, 13, 7, 14, 8, 15, 9, 16))</t>
  </si>
  <si>
    <t>Накладные расходы</t>
  </si>
  <si>
    <t>Сметная прибыль</t>
  </si>
  <si>
    <t>Итого по разделу 1 Общестроительные работы</t>
  </si>
  <si>
    <t xml:space="preserve">                                       Раздел 2. Демонтаж колодцев</t>
  </si>
  <si>
    <t>ФЕР23-03-001-04</t>
  </si>
  <si>
    <r>
      <t>Демонтаж круглых сборных железобетонных канализационных колодцев диаметром: 1 м в мокрых грунтах
(10 м3 железобетонных и бетонных конструкций колодца)</t>
    </r>
    <r>
      <rPr>
        <i/>
        <sz val="7"/>
        <rFont val="Arial"/>
        <family val="2"/>
        <charset val="204"/>
      </rPr>
      <t xml:space="preserve">
КОЭФ. К ПОЗИЦИИ:
Демонтаж (разборка) наружных сетей водопровода, канализации, теплоснабжения и газоснабжения ОЗП=0,6; ЭМ=0,6 к расх.; ЗПМ=0,6; МАТ=0 к расх.; ТЗ=0,6; ТЗМ=0,6</t>
    </r>
  </si>
  <si>
    <r>
      <t>0,768</t>
    </r>
    <r>
      <rPr>
        <i/>
        <sz val="7"/>
        <rFont val="Arial"/>
        <family val="2"/>
        <charset val="204"/>
      </rPr>
      <t xml:space="preserve">
7,68 / 10</t>
    </r>
  </si>
  <si>
    <t>2445,94
863,54</t>
  </si>
  <si>
    <t>1582,4
158,84</t>
  </si>
  <si>
    <t>1215,28
121,99</t>
  </si>
  <si>
    <t>Затраты труда рабочих (ср 3,5), (чел.час)</t>
  </si>
  <si>
    <t>95,208
73,12</t>
  </si>
  <si>
    <t>11,766
9,04</t>
  </si>
  <si>
    <t>1. 021141</t>
  </si>
  <si>
    <t>Краны на автомобильном ходу при работе на других видах строительства 10 т, (маш.-ч)</t>
  </si>
  <si>
    <t>111,99
13,5</t>
  </si>
  <si>
    <t>1012,39
122,04</t>
  </si>
  <si>
    <t>2. 121011</t>
  </si>
  <si>
    <t>Котлы битумные передвижные 400 л, (маш.-ч)</t>
  </si>
  <si>
    <t>0,456
0,35</t>
  </si>
  <si>
    <t xml:space="preserve">30
</t>
  </si>
  <si>
    <t>3. 400001</t>
  </si>
  <si>
    <t>2,88
2,21</t>
  </si>
  <si>
    <t>4. 101-0073</t>
  </si>
  <si>
    <t>Битумы нефтяные строительные марки БН-90/10, (т)</t>
  </si>
  <si>
    <t xml:space="preserve">0
</t>
  </si>
  <si>
    <t>5. 101-0311</t>
  </si>
  <si>
    <t>Каболка, (т)</t>
  </si>
  <si>
    <t>6. 101-1300</t>
  </si>
  <si>
    <t>Топливо моторное для среднеоборотных и малооборотных дизелей, марки ДТ, (т)</t>
  </si>
  <si>
    <t>7. 101-1305</t>
  </si>
  <si>
    <t>Портландцемент общестроительного назначения бездобавочный, марки 400, (т)</t>
  </si>
  <si>
    <t>8. 101-2611</t>
  </si>
  <si>
    <t>Опалубка металлическая, (т)</t>
  </si>
  <si>
    <t>9. 401-0001</t>
  </si>
  <si>
    <t>Бетон тяжелый, класс В3,5 (М50), (м3)</t>
  </si>
  <si>
    <t>10. 401-0006</t>
  </si>
  <si>
    <t>Бетон тяжелый, класс В15 (М200), (м3)</t>
  </si>
  <si>
    <t>11. 402-0002</t>
  </si>
  <si>
    <t>Раствор готовый кладочный цементный марки 50, (м3)</t>
  </si>
  <si>
    <t>12. 402-0064</t>
  </si>
  <si>
    <t>Раствор асбоцементный, (м3)</t>
  </si>
  <si>
    <t>13. 403-3120</t>
  </si>
  <si>
    <t>Плиты железобетонные покрытий, перекрытий и днищ, (м3)</t>
  </si>
  <si>
    <t>14. 403-0119</t>
  </si>
  <si>
    <t>Кольца для колодцев сборные железобетонные диаметром 1000 мм, высотой 0,59 м, (м)</t>
  </si>
  <si>
    <t>15. 410-0021</t>
  </si>
  <si>
    <t>Асфальтобетонные смеси дорожные, аэродромные и асфальтобетон (горячие и теплые для пористого асфальтобетона щебеночные и гравийные), марка I, (т)</t>
  </si>
  <si>
    <t>ФССЦпг01-01-01-003</t>
  </si>
  <si>
    <t>Погрузочные работы при автомобильных перевозках: изделий из сборного железобетона, бетона, керамзитобетона массой до 3 т
(1 т груза)</t>
  </si>
  <si>
    <r>
      <t>15,36</t>
    </r>
    <r>
      <rPr>
        <i/>
        <sz val="7"/>
        <rFont val="Arial"/>
        <family val="2"/>
        <charset val="204"/>
      </rPr>
      <t xml:space="preserve">
7,68*2</t>
    </r>
  </si>
  <si>
    <t xml:space="preserve">                                       Для трубопровода D=250мм</t>
  </si>
  <si>
    <r>
      <t>Демонтаж круглых сборных железобетонных канализационных колодцев диаметром: 1 м в мокрых грунтах
(10 м3 железобетонных и бетонных конструкций колодца)</t>
    </r>
    <r>
      <rPr>
        <i/>
        <sz val="7"/>
        <rFont val="Arial"/>
        <family val="2"/>
        <charset val="204"/>
      </rPr>
      <t xml:space="preserve">
КОЭФ. К ПОЗИЦИИ:
Демонтаж (разборка) наружных сетей водопровода, канализации, теплоснабжения и газоснабжения ОЗП=0,6; ЭМ=0,6 к расх.; ЗПМ=0,6; МАТ=0 к расх.; ТЗ=0,6; ТЗМ=0,6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</t>
    </r>
  </si>
  <si>
    <r>
      <t>0,48</t>
    </r>
    <r>
      <rPr>
        <i/>
        <sz val="7"/>
        <rFont val="Arial"/>
        <family val="2"/>
        <charset val="204"/>
      </rPr>
      <t xml:space="preserve">
4,8 / 10</t>
    </r>
  </si>
  <si>
    <t>3321,16
1079,42</t>
  </si>
  <si>
    <t>2241,74
225,03</t>
  </si>
  <si>
    <t>1076,04
108,01</t>
  </si>
  <si>
    <t>119,01
57,12</t>
  </si>
  <si>
    <t>16,6685
8</t>
  </si>
  <si>
    <t>11,766
5,65</t>
  </si>
  <si>
    <t>632,74
76,28</t>
  </si>
  <si>
    <t>0,456
0,22</t>
  </si>
  <si>
    <t>2,88
1,38</t>
  </si>
  <si>
    <r>
      <t>9,6</t>
    </r>
    <r>
      <rPr>
        <i/>
        <sz val="7"/>
        <rFont val="Arial"/>
        <family val="2"/>
        <charset val="204"/>
      </rPr>
      <t xml:space="preserve">
4,8*2</t>
    </r>
  </si>
  <si>
    <t>2793,35
230,00</t>
  </si>
  <si>
    <t>Итого прямые затраты по разделу с учетом коэффициентов к итогам (3.1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20, 23, 21, 24, 22, 25))</t>
  </si>
  <si>
    <t>3491,69
287,50</t>
  </si>
  <si>
    <t>Итого по разделу 2 Демонтаж колодцев</t>
  </si>
  <si>
    <t>ФЕР23-01-001-01</t>
  </si>
  <si>
    <r>
      <t>Устройство основания под трубопроводы: песчаного
(10 м3 основания)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</si>
  <si>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6,9</t>
    </r>
    <r>
      <rPr>
        <i/>
        <sz val="7"/>
        <rFont val="Arial"/>
        <family val="2"/>
        <charset val="204"/>
      </rPr>
      <t xml:space="preserve">
69 / 10</t>
    </r>
  </si>
  <si>
    <t>743,06
95,83</t>
  </si>
  <si>
    <t>39,38
4,4</t>
  </si>
  <si>
    <t>271,72
30,36</t>
  </si>
  <si>
    <t>Затраты труда рабочих (ср 2,5), (чел.час)</t>
  </si>
  <si>
    <t>11,73
80,94</t>
  </si>
  <si>
    <t>0,4375
3,02</t>
  </si>
  <si>
    <t>1. 030101</t>
  </si>
  <si>
    <t>Автопогрузчики 5 т, (маш.-ч)</t>
  </si>
  <si>
    <t>0,35
2,42</t>
  </si>
  <si>
    <t>89,99
10,06</t>
  </si>
  <si>
    <t>217,78
24,35</t>
  </si>
  <si>
    <t>2. 408-0122</t>
  </si>
  <si>
    <t>Песок природный для строительных работ средний, (м3)</t>
  </si>
  <si>
    <t>11
75,9</t>
  </si>
  <si>
    <r>
      <t>Укладка безнапорных трубопроводов из полиэтиленовых труб диаметром:150 мм
(100 м трубопроводов)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</si>
  <si>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ФЕР23-01-030-01</t>
    </r>
    <r>
      <rPr>
        <i/>
        <sz val="9"/>
        <rFont val="Arial"/>
        <family val="2"/>
        <charset val="204"/>
      </rPr>
      <t xml:space="preserve">
Прим.</t>
    </r>
  </si>
  <si>
    <t>5767,81
373,27</t>
  </si>
  <si>
    <t>5386,99
236,24</t>
  </si>
  <si>
    <t>12390,08
543,35</t>
  </si>
  <si>
    <t>Затраты труда рабочих (ср 3,8), (чел.час)</t>
  </si>
  <si>
    <t>39,7095
91,33</t>
  </si>
  <si>
    <t>17,5125
40,28</t>
  </si>
  <si>
    <t>1. 021140</t>
  </si>
  <si>
    <t>Краны на автомобильном ходу при работе на других видах строительства 6,3 т, (маш.-ч)</t>
  </si>
  <si>
    <t>0,09
0,21</t>
  </si>
  <si>
    <t>88,01
11,6</t>
  </si>
  <si>
    <t>18,48
2,44</t>
  </si>
  <si>
    <t>2. 150708</t>
  </si>
  <si>
    <t>Краны-трубоукладчики грузоподъемностью 12 т, (маш.-ч)</t>
  </si>
  <si>
    <t>13,92
32,02</t>
  </si>
  <si>
    <t>239,44
13,5</t>
  </si>
  <si>
    <t>7666,87
432,27</t>
  </si>
  <si>
    <t>3. 392207</t>
  </si>
  <si>
    <t>Сварочный агрегат «OMICRON», (маш.-ч)</t>
  </si>
  <si>
    <t>9,72
22,36</t>
  </si>
  <si>
    <t xml:space="preserve">98,85
</t>
  </si>
  <si>
    <t>4. 400001</t>
  </si>
  <si>
    <t>5. 411-0001</t>
  </si>
  <si>
    <t>Вода, (м3)</t>
  </si>
  <si>
    <t>3,1
7,13</t>
  </si>
  <si>
    <t>прайс "Икапласт"</t>
  </si>
  <si>
    <r>
      <t>Трубы ПП 160 (139) SN8
(м)</t>
    </r>
    <r>
      <rPr>
        <i/>
        <sz val="7"/>
        <rFont val="Arial"/>
        <family val="2"/>
        <charset val="204"/>
      </rPr>
      <t xml:space="preserve">
Формулы цены единицы:
ПЗ=3056/6/1,18/7,15
МАТ=3056/6/1,18/7,15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</si>
  <si>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ФЕР01-02-061-02</t>
  </si>
  <si>
    <r>
      <t>Засыпка вручную траншей, пазух котлованов и ям, группа грунтов: 2
(100 м3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</si>
  <si>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1,473</t>
    </r>
    <r>
      <rPr>
        <i/>
        <sz val="7"/>
        <rFont val="Arial"/>
        <family val="2"/>
        <charset val="204"/>
      </rPr>
      <t xml:space="preserve">
147,3 / 100</t>
    </r>
  </si>
  <si>
    <t>838,35
838,35</t>
  </si>
  <si>
    <t>Затраты труда рабочих (ср 1,5), (чел.час)</t>
  </si>
  <si>
    <t>111,78
164,65</t>
  </si>
  <si>
    <t>ФССЦ-408-0122</t>
  </si>
  <si>
    <r>
      <t>Песок природный для строительных работ средний
(м3)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</si>
  <si>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ФЕР01-01-033-02</t>
  </si>
  <si>
    <r>
      <t>Засыпка траншей и котлованов с перемещением грунта до 5 м бульдозерами мощностью: 59 кВт (80 л.с.), группа грунтов 2
(1000 м3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</si>
  <si>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0,621</t>
    </r>
    <r>
      <rPr>
        <i/>
        <sz val="7"/>
        <rFont val="Arial"/>
        <family val="2"/>
        <charset val="204"/>
      </rPr>
      <t xml:space="preserve">
621 / 1000</t>
    </r>
  </si>
  <si>
    <t>680,66
149,69</t>
  </si>
  <si>
    <t>422,69
92,96</t>
  </si>
  <si>
    <t>11,0875
6,89</t>
  </si>
  <si>
    <t>1. 070148</t>
  </si>
  <si>
    <t>8,87
5,51</t>
  </si>
  <si>
    <t>338,26
74,39</t>
  </si>
  <si>
    <t>ФЕР01-02-005-01</t>
  </si>
  <si>
    <r>
      <t>Уплотнение грунта пневматическими трамбовками, группа грунтов: 1-2
(100 м3 уплотненного грунта)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</si>
  <si>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6,21</t>
    </r>
    <r>
      <rPr>
        <i/>
        <sz val="7"/>
        <rFont val="Arial"/>
        <family val="2"/>
        <charset val="204"/>
      </rPr>
      <t xml:space="preserve">
621 / 100</t>
    </r>
  </si>
  <si>
    <t>511,32
122,91</t>
  </si>
  <si>
    <t>388,41
38,23</t>
  </si>
  <si>
    <t>2412,03
237,41</t>
  </si>
  <si>
    <t>Затраты труда рабочих (ср 3), (чел.час)</t>
  </si>
  <si>
    <t>14,4095
89,48</t>
  </si>
  <si>
    <t>3,8
23,6</t>
  </si>
  <si>
    <t>3,04
18,88</t>
  </si>
  <si>
    <t>1888,19
189,93</t>
  </si>
  <si>
    <t>2. 331100</t>
  </si>
  <si>
    <t>Трамбовки пневматические при работе от передвижных компрессорных станций, (маш.-ч)</t>
  </si>
  <si>
    <t>12,18
75,64</t>
  </si>
  <si>
    <t xml:space="preserve">0,55
</t>
  </si>
  <si>
    <r>
      <t>Устройство круглых сборных железобетонных канализационных колодцев диаметром: 1 м в мокрых грунтах
(10 м3 железобетонных и бетонных конструкций колодца)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</si>
  <si>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22539,07
1655,11</t>
  </si>
  <si>
    <t>3296,68
330,93</t>
  </si>
  <si>
    <t>2531,85
254,15</t>
  </si>
  <si>
    <t>182,482
140,15</t>
  </si>
  <si>
    <t>24,5125
18,83</t>
  </si>
  <si>
    <t>19,61
15,06</t>
  </si>
  <si>
    <t>1686,57
203,31</t>
  </si>
  <si>
    <t>0,76
0,58</t>
  </si>
  <si>
    <t>4,8
3,69</t>
  </si>
  <si>
    <t>0,1
0,0768</t>
  </si>
  <si>
    <t>0,072
0,0553</t>
  </si>
  <si>
    <t>0,018
0,0138</t>
  </si>
  <si>
    <t>0,008
0,0061</t>
  </si>
  <si>
    <t>0,017
0,0131</t>
  </si>
  <si>
    <t>1,25
0,96</t>
  </si>
  <si>
    <t>4,1
3,149</t>
  </si>
  <si>
    <t>0,72
0,553</t>
  </si>
  <si>
    <t>0,0445
0,0342</t>
  </si>
  <si>
    <t>1,94
1,49</t>
  </si>
  <si>
    <t>15,07
11,57</t>
  </si>
  <si>
    <t>0,21
0,1613</t>
  </si>
  <si>
    <t>ФССЦ-101-2535</t>
  </si>
  <si>
    <r>
      <t>Люки чугунные легкие
(шт.)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</si>
  <si>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Прайс Икапласт</t>
  </si>
  <si>
    <r>
      <t>Муфта для прохода через ж/б колодец Дн=160мм
(шт)</t>
    </r>
    <r>
      <rPr>
        <i/>
        <sz val="7"/>
        <rFont val="Arial"/>
        <family val="2"/>
        <charset val="204"/>
      </rPr>
      <t xml:space="preserve">
Формулы цены единицы:
ПЗ=748/1,18/7,15
МАТ=748/1,18/7,15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</si>
  <si>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Уплотнитель резиновый Дн=160мм
(шт)</t>
    </r>
    <r>
      <rPr>
        <i/>
        <sz val="7"/>
        <rFont val="Arial"/>
        <family val="2"/>
        <charset val="204"/>
      </rPr>
      <t xml:space="preserve">
Формулы цены единицы:
ПЗ=183/1,18/7,15
МАТ=183/1,18/7,15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</si>
  <si>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ФЕР46-03-010-03</t>
  </si>
  <si>
    <t>Пробивка в бетонных стенах и полах толщиной 100 мм отверстий площадью: до 500 см2
(100 отверстий)</t>
  </si>
  <si>
    <t>4203,04
1052,19</t>
  </si>
  <si>
    <t>3150,85
307,53</t>
  </si>
  <si>
    <t>504,14
49,20</t>
  </si>
  <si>
    <t>Затраты труда рабочих (ср 3,9), (чел.час)</t>
  </si>
  <si>
    <t>110,64
17,7</t>
  </si>
  <si>
    <t>30,57
4,89</t>
  </si>
  <si>
    <t>489,05
49,19</t>
  </si>
  <si>
    <t>2. 330804</t>
  </si>
  <si>
    <t>61,14
9,78</t>
  </si>
  <si>
    <t>ФЕРр69-4-1</t>
  </si>
  <si>
    <t>Заделка отверстий в местах прохода трубопроводов: в стенах и перегородках оштукатуренных
(100 отверстий)</t>
  </si>
  <si>
    <t>1066,73
670,97</t>
  </si>
  <si>
    <t>1,56
0,58</t>
  </si>
  <si>
    <t>0,25
0,09</t>
  </si>
  <si>
    <t>78,66
12,59</t>
  </si>
  <si>
    <t>0,05
0,01</t>
  </si>
  <si>
    <t>1. 030954</t>
  </si>
  <si>
    <t>Подъемники грузоподъемностью до 500 кг одномачтовые, высота подъема 45 м, (маш.-ч)</t>
  </si>
  <si>
    <t>31,26
11,6</t>
  </si>
  <si>
    <t>0,31
0,12</t>
  </si>
  <si>
    <t>2. 101-0181</t>
  </si>
  <si>
    <t>Гвозди строительные с плоской головкой 1,8х60 мм, (т)</t>
  </si>
  <si>
    <t>0,0005
0,0001</t>
  </si>
  <si>
    <t>3. 102-0056</t>
  </si>
  <si>
    <t>Доски обрезные хвойных пород длиной 4-6,5 м, шириной 75-150 мм, толщиной 32-40 мм, II сорта, (м3)</t>
  </si>
  <si>
    <t>0,2
0,032</t>
  </si>
  <si>
    <t>4. 402-0004</t>
  </si>
  <si>
    <t>Раствор готовый кладочный цементный марки 100, (м3)</t>
  </si>
  <si>
    <t>ФЕР08-01-003-07</t>
  </si>
  <si>
    <r>
      <t>Гидроизоляция боковая обмазочная битумная в 2 слоя по выровненной поверхности бутовой кладки, кирпичу, бетону
(100 м2 изолируемой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</si>
  <si>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0,8427</t>
    </r>
    <r>
      <rPr>
        <i/>
        <sz val="7"/>
        <rFont val="Arial"/>
        <family val="2"/>
        <charset val="204"/>
      </rPr>
      <t xml:space="preserve">
84,27 / 100</t>
    </r>
  </si>
  <si>
    <t>1225,24
231,85</t>
  </si>
  <si>
    <t>24,38
20,55</t>
  </si>
  <si>
    <t>1. 121011</t>
  </si>
  <si>
    <t>1,95
1,64</t>
  </si>
  <si>
    <t>0,2
0,17</t>
  </si>
  <si>
    <t>3. 101-0073</t>
  </si>
  <si>
    <t>0,016
0,0135</t>
  </si>
  <si>
    <t>4. 101-0322</t>
  </si>
  <si>
    <t>Керосин для технических целей марок КТ-1, КТ-2, (т)</t>
  </si>
  <si>
    <t>0,024
0,0202</t>
  </si>
  <si>
    <t>5. 101-0594</t>
  </si>
  <si>
    <t>Мастика битумная кровельная горячая, (т)</t>
  </si>
  <si>
    <t>0,24
0,2022</t>
  </si>
  <si>
    <t>6. 101-1757</t>
  </si>
  <si>
    <t>Ветошь, (кг)</t>
  </si>
  <si>
    <t>0,1
0,0843</t>
  </si>
  <si>
    <t>ФЕР01-02-027-02</t>
  </si>
  <si>
    <r>
      <t>Планировка площадей: механизированным способом, группа грунтов 2
(1000 м2 спланированной площади)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</si>
  <si>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0,92</t>
    </r>
    <r>
      <rPr>
        <i/>
        <sz val="7"/>
        <rFont val="Arial"/>
        <family val="2"/>
        <charset val="204"/>
      </rPr>
      <t xml:space="preserve">
920 / 1000</t>
    </r>
  </si>
  <si>
    <t>133,13
19,33</t>
  </si>
  <si>
    <t>122,48
17,78</t>
  </si>
  <si>
    <t>1,375
1,27</t>
  </si>
  <si>
    <t>1. 070149</t>
  </si>
  <si>
    <t>Бульдозеры при работе на других видах строительства 79 кВт (108 л.с.), (маш.-ч)</t>
  </si>
  <si>
    <t>0,67
0,62</t>
  </si>
  <si>
    <t>80,01
14,4</t>
  </si>
  <si>
    <t>49,61
8,93</t>
  </si>
  <si>
    <t>0,43
0,4</t>
  </si>
  <si>
    <t>49,2
5,40</t>
  </si>
  <si>
    <t>ФЕР47-01-001-02</t>
  </si>
  <si>
    <r>
      <t>Планировка участка: вручную
(100 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</si>
  <si>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91,49
91,49</t>
  </si>
  <si>
    <t>11,73
10,79</t>
  </si>
  <si>
    <t>ФЕР23-04-008-02</t>
  </si>
  <si>
    <r>
      <t>Присоединение канализационных трубопроводов к существующей сети в грунтах: мокрых
(1 врезка)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</si>
  <si>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258,45
177,42</t>
  </si>
  <si>
    <t>19,5615
78,25</t>
  </si>
  <si>
    <t>1. 101-0311</t>
  </si>
  <si>
    <t>0,001
0,004</t>
  </si>
  <si>
    <t>2. 101-1315</t>
  </si>
  <si>
    <t>Портландцемент общестроительного назначения с минеральными добавками (ПС-Д20), марки 300, (т)</t>
  </si>
  <si>
    <t>3. 401-0005</t>
  </si>
  <si>
    <t>Бетон тяжелый, класс В12,5 (М150), (м3)</t>
  </si>
  <si>
    <t>0,065
0,26</t>
  </si>
  <si>
    <t>5. 408-0122</t>
  </si>
  <si>
    <t>0,2
0,8</t>
  </si>
  <si>
    <r>
      <t>5,345</t>
    </r>
    <r>
      <rPr>
        <i/>
        <sz val="7"/>
        <rFont val="Arial"/>
        <family val="2"/>
        <charset val="204"/>
      </rPr>
      <t xml:space="preserve">
53,45 / 10</t>
    </r>
  </si>
  <si>
    <t>210,49
23,52</t>
  </si>
  <si>
    <t>11,73
62,7</t>
  </si>
  <si>
    <t>0,4375
2,34</t>
  </si>
  <si>
    <t>0,35
1,87</t>
  </si>
  <si>
    <t>168,28
18,81</t>
  </si>
  <si>
    <t>11
58,8</t>
  </si>
  <si>
    <r>
      <t>Укладка безнапорных трубопроводов из полиэтиленовых труб диаметром: 250 мм
(100 м трубопроводов)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</si>
  <si>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ФЕР23-01-030-02</t>
    </r>
    <r>
      <rPr>
        <i/>
        <sz val="9"/>
        <rFont val="Arial"/>
        <family val="2"/>
        <charset val="204"/>
      </rPr>
      <t xml:space="preserve">
Прим.</t>
    </r>
  </si>
  <si>
    <t>6913
418,03</t>
  </si>
  <si>
    <t>6483,01
290,54</t>
  </si>
  <si>
    <t>11539,76
517,16</t>
  </si>
  <si>
    <t>44,4705
79,16</t>
  </si>
  <si>
    <t>21,5375
38,34</t>
  </si>
  <si>
    <t>0,12
0,21</t>
  </si>
  <si>
    <t>17,11
30,46</t>
  </si>
  <si>
    <t>7293,34
411,21</t>
  </si>
  <si>
    <t>10,81
19,24</t>
  </si>
  <si>
    <t>4,9
8,722</t>
  </si>
  <si>
    <r>
      <t>Трубы ПП 285 (250) SN8
(м)</t>
    </r>
    <r>
      <rPr>
        <i/>
        <sz val="7"/>
        <rFont val="Arial"/>
        <family val="2"/>
        <charset val="204"/>
      </rPr>
      <t xml:space="preserve">
Формулы цены единицы:
ПЗ=6768/6/1,18/7,15
МАТ=6768/6/1,18/7,15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</si>
  <si>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2,5136</t>
    </r>
    <r>
      <rPr>
        <i/>
        <sz val="7"/>
        <rFont val="Arial"/>
        <family val="2"/>
        <charset val="204"/>
      </rPr>
      <t xml:space="preserve">
251,36 / 100</t>
    </r>
  </si>
  <si>
    <t>111,78
280,97</t>
  </si>
  <si>
    <r>
      <t>276,496</t>
    </r>
    <r>
      <rPr>
        <i/>
        <sz val="7"/>
        <rFont val="Arial"/>
        <family val="2"/>
        <charset val="204"/>
      </rPr>
      <t xml:space="preserve">
251,36*1,1</t>
    </r>
  </si>
  <si>
    <r>
      <t>0,4806</t>
    </r>
    <r>
      <rPr>
        <i/>
        <sz val="7"/>
        <rFont val="Arial"/>
        <family val="2"/>
        <charset val="204"/>
      </rPr>
      <t xml:space="preserve">
480,6 / 1000</t>
    </r>
  </si>
  <si>
    <t>327,13
71,94</t>
  </si>
  <si>
    <t>11,0875
5,33</t>
  </si>
  <si>
    <t>8,87
4,26</t>
  </si>
  <si>
    <t>261,52
57,51</t>
  </si>
  <si>
    <r>
      <t>4,806</t>
    </r>
    <r>
      <rPr>
        <i/>
        <sz val="7"/>
        <rFont val="Arial"/>
        <family val="2"/>
        <charset val="204"/>
      </rPr>
      <t xml:space="preserve">
480,6 / 100</t>
    </r>
  </si>
  <si>
    <t>1866,69
183,73</t>
  </si>
  <si>
    <t>14,4095
69,25</t>
  </si>
  <si>
    <t>3,8
18,26</t>
  </si>
  <si>
    <t>3,04
14,61</t>
  </si>
  <si>
    <t>1461,15
146,98</t>
  </si>
  <si>
    <t>12,18
58,54</t>
  </si>
  <si>
    <t>1582,41
158,85</t>
  </si>
  <si>
    <t>182,482
87,59</t>
  </si>
  <si>
    <t>24,5125
11,77</t>
  </si>
  <si>
    <t>19,61
9,41</t>
  </si>
  <si>
    <t>1053,83
127,04</t>
  </si>
  <si>
    <t>0,76
0,36</t>
  </si>
  <si>
    <t>4,8
2,3</t>
  </si>
  <si>
    <t>0,1
0,048</t>
  </si>
  <si>
    <t>0,072
0,0346</t>
  </si>
  <si>
    <t>0,018
0,0086</t>
  </si>
  <si>
    <t>0,008
0,0038</t>
  </si>
  <si>
    <t>0,017
0,0082</t>
  </si>
  <si>
    <t>1,25
0,6</t>
  </si>
  <si>
    <t>4,1
1,968</t>
  </si>
  <si>
    <t>0,72
0,3456</t>
  </si>
  <si>
    <t>0,0445
0,0214</t>
  </si>
  <si>
    <t>1,94
0,9312</t>
  </si>
  <si>
    <t>15,07
7,234</t>
  </si>
  <si>
    <t>0,21
0,1008</t>
  </si>
  <si>
    <r>
      <t>Муфта для прохода через ж/б колодец Дн=285мм
(шт)</t>
    </r>
    <r>
      <rPr>
        <i/>
        <sz val="7"/>
        <rFont val="Arial"/>
        <family val="2"/>
        <charset val="204"/>
      </rPr>
      <t xml:space="preserve">
Формулы цены единицы:
ПЗ=2381/1,18/7,15
МАТ=2381/1,18/7,15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</si>
  <si>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Уплотнитель резиновый Дн=285мм
(шт)</t>
    </r>
    <r>
      <rPr>
        <i/>
        <sz val="7"/>
        <rFont val="Arial"/>
        <family val="2"/>
        <charset val="204"/>
      </rPr>
      <t xml:space="preserve">
Формулы цены единицы:
ПЗ=335/1,18/7,15
МАТ=335/1,18/7,15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</si>
  <si>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315,08
30,75</t>
  </si>
  <si>
    <t>110,64
11,06</t>
  </si>
  <si>
    <t>30,57
3,06</t>
  </si>
  <si>
    <t>306,03
30,78</t>
  </si>
  <si>
    <t>61,14
6,11</t>
  </si>
  <si>
    <t>0,16
0,06</t>
  </si>
  <si>
    <t>78,66
7,87</t>
  </si>
  <si>
    <t>0,2
0,02</t>
  </si>
  <si>
    <r>
      <t>1,053</t>
    </r>
    <r>
      <rPr>
        <i/>
        <sz val="7"/>
        <rFont val="Arial"/>
        <family val="2"/>
        <charset val="204"/>
      </rPr>
      <t xml:space="preserve">
105,3 / 100</t>
    </r>
  </si>
  <si>
    <t>24,38
25,67</t>
  </si>
  <si>
    <t>1,95
2,05</t>
  </si>
  <si>
    <t>0,2
0,21</t>
  </si>
  <si>
    <t>0,016
0,0168</t>
  </si>
  <si>
    <t>0,024
0,0253</t>
  </si>
  <si>
    <t>0,24
0,2527</t>
  </si>
  <si>
    <t>0,1
0,1053</t>
  </si>
  <si>
    <r>
      <t>0,712</t>
    </r>
    <r>
      <rPr>
        <i/>
        <sz val="7"/>
        <rFont val="Arial"/>
        <family val="2"/>
        <charset val="204"/>
      </rPr>
      <t xml:space="preserve">
712 / 1000</t>
    </r>
  </si>
  <si>
    <t>94,79
13,76</t>
  </si>
  <si>
    <t>1,375
0,98</t>
  </si>
  <si>
    <t>0,67
0,48</t>
  </si>
  <si>
    <t>38,4
6,91</t>
  </si>
  <si>
    <t>0,43
0,31</t>
  </si>
  <si>
    <t>38,13
4,19</t>
  </si>
  <si>
    <r>
      <t>0,7128</t>
    </r>
    <r>
      <rPr>
        <i/>
        <sz val="7"/>
        <rFont val="Arial"/>
        <family val="2"/>
        <charset val="204"/>
      </rPr>
      <t xml:space="preserve">
71,28 / 100</t>
    </r>
  </si>
  <si>
    <t>11,73
8,36</t>
  </si>
  <si>
    <t>34771,67
2225,07</t>
  </si>
  <si>
    <t>Итого прямые затраты по разделу с учетом коэффициентов к итогам (3.1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26-28, 33-36, 42-45, 50-53, 59, 29-30, 46-47, 31-32, 48-49, 37, 54, 38, 55, 39, 56, 40, 57, 41, 58))</t>
  </si>
  <si>
    <t>43464,60
2781,35</t>
  </si>
  <si>
    <t>Итого по разделу 3 Наружние сети</t>
  </si>
  <si>
    <t>ФЕР27-04-001-01</t>
  </si>
  <si>
    <r>
      <t>Устройство подстилающих и выравнивающих слоев оснований: из песка
(100 м3 материала основания (в плотном теле))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</si>
  <si>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0,36</t>
    </r>
    <r>
      <rPr>
        <i/>
        <sz val="7"/>
        <rFont val="Arial"/>
        <family val="2"/>
        <charset val="204"/>
      </rPr>
      <t xml:space="preserve">
(120{м2}*0,3{м}) / 100</t>
    </r>
  </si>
  <si>
    <t>2836,83
144,98</t>
  </si>
  <si>
    <t>2679,65
221,91</t>
  </si>
  <si>
    <t>964,67
79,89</t>
  </si>
  <si>
    <t>Затраты труда рабочих (ср 2,3), (чел.час)</t>
  </si>
  <si>
    <t>18,078
6,51</t>
  </si>
  <si>
    <t>17,35
6,25</t>
  </si>
  <si>
    <t>4,29
1,54</t>
  </si>
  <si>
    <t>138,58
15,49</t>
  </si>
  <si>
    <t>1,77
0,64</t>
  </si>
  <si>
    <t>78,72
8,64</t>
  </si>
  <si>
    <t>3. 120911</t>
  </si>
  <si>
    <t>Катки на пневмоколесном ходу 30 т, (маш.-ч)</t>
  </si>
  <si>
    <t>7,08
2,55</t>
  </si>
  <si>
    <t>206,01
14,4</t>
  </si>
  <si>
    <t>525,33
36,72</t>
  </si>
  <si>
    <t>0,74
0,27</t>
  </si>
  <si>
    <t>29,7
3,13</t>
  </si>
  <si>
    <t>5
1,8</t>
  </si>
  <si>
    <r>
      <t>39,6</t>
    </r>
    <r>
      <rPr>
        <i/>
        <sz val="7"/>
        <rFont val="Arial"/>
        <family val="2"/>
        <charset val="204"/>
      </rPr>
      <t xml:space="preserve">
36*1,1</t>
    </r>
  </si>
  <si>
    <t>ФЕР27-04-001-04</t>
  </si>
  <si>
    <r>
      <t>Устройство подстилающих и выравнивающих слоев оснований: из щебня
(100 м3 материала основания (в плотном теле))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</si>
  <si>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0,18</t>
    </r>
    <r>
      <rPr>
        <i/>
        <sz val="7"/>
        <rFont val="Arial"/>
        <family val="2"/>
        <charset val="204"/>
      </rPr>
      <t xml:space="preserve">
(120*0,15) / 100</t>
    </r>
  </si>
  <si>
    <t>4418,74
225,06</t>
  </si>
  <si>
    <t>4176,6
351,23</t>
  </si>
  <si>
    <t>751,79
63,22</t>
  </si>
  <si>
    <t>Затраты труда рабочих (ср 2,4), (чел.час)</t>
  </si>
  <si>
    <t>27,8185
5,01</t>
  </si>
  <si>
    <t>25,75
4,64</t>
  </si>
  <si>
    <t>2,46
0,44</t>
  </si>
  <si>
    <t>39,6
4,43</t>
  </si>
  <si>
    <t>2. 070149</t>
  </si>
  <si>
    <t>2,59
0,47</t>
  </si>
  <si>
    <t>37,6
6,77</t>
  </si>
  <si>
    <t>2,3
0,41</t>
  </si>
  <si>
    <t>50,43
5,54</t>
  </si>
  <si>
    <t>4. 120911</t>
  </si>
  <si>
    <t>12,21
2,2</t>
  </si>
  <si>
    <t>453,22
31,68</t>
  </si>
  <si>
    <t>5. 121601</t>
  </si>
  <si>
    <t>1,04
0,19</t>
  </si>
  <si>
    <t>20,9
2,20</t>
  </si>
  <si>
    <t>6. 411-0001</t>
  </si>
  <si>
    <t>7
1,26</t>
  </si>
  <si>
    <t>ФССЦ-408-0043</t>
  </si>
  <si>
    <r>
      <t>Щебень из гравия для строительных работ марка Др.8, фракция 20-40 мм
(м3)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</si>
  <si>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22,68</t>
    </r>
    <r>
      <rPr>
        <i/>
        <sz val="7"/>
        <rFont val="Arial"/>
        <family val="2"/>
        <charset val="204"/>
      </rPr>
      <t xml:space="preserve">
18*1,26</t>
    </r>
  </si>
  <si>
    <t>ФЕР27-06-020-02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</si>
  <si>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3 т/м3 и более
(1000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</si>
  <si>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0,12</t>
    </r>
    <r>
      <rPr>
        <i/>
        <sz val="7"/>
        <rFont val="Arial"/>
        <family val="2"/>
        <charset val="204"/>
      </rPr>
      <t xml:space="preserve">
120 / 1000</t>
    </r>
  </si>
  <si>
    <t>49760,28
423,72</t>
  </si>
  <si>
    <t>2982,78
328,18</t>
  </si>
  <si>
    <t>357,93
39,38</t>
  </si>
  <si>
    <t>Затраты труда рабочих (ср 4), (чел.час)</t>
  </si>
  <si>
    <t>44,045
5,29</t>
  </si>
  <si>
    <t>23,85
2,86</t>
  </si>
  <si>
    <t xml:space="preserve">0,03
</t>
  </si>
  <si>
    <t>2. 120500</t>
  </si>
  <si>
    <t>Гудронаторы ручные, (маш.-ч)</t>
  </si>
  <si>
    <t>1,4
0,17</t>
  </si>
  <si>
    <t xml:space="preserve">17,2
</t>
  </si>
  <si>
    <t>3. 120906</t>
  </si>
  <si>
    <t>Катки дорожные самоходные гладкие 8 т, (маш.-ч)</t>
  </si>
  <si>
    <t>3,96
0,48</t>
  </si>
  <si>
    <t>75
11,6</t>
  </si>
  <si>
    <t>36
5,57</t>
  </si>
  <si>
    <t>4. 120907</t>
  </si>
  <si>
    <t>Катки дорожные самоходные гладкие 13 т, (маш.-ч)</t>
  </si>
  <si>
    <t>11,51
1,38</t>
  </si>
  <si>
    <t>121
14,4</t>
  </si>
  <si>
    <t>166,98
19,87</t>
  </si>
  <si>
    <t>0,39
0,05</t>
  </si>
  <si>
    <t>5,5
0,58</t>
  </si>
  <si>
    <t>6. 122000</t>
  </si>
  <si>
    <t>Укладчики асфальтобетона, (маш.-ч)</t>
  </si>
  <si>
    <t>3,19
0,38</t>
  </si>
  <si>
    <t>195,2
14,4</t>
  </si>
  <si>
    <t>74,18
5,47</t>
  </si>
  <si>
    <t>7. 400001</t>
  </si>
  <si>
    <t xml:space="preserve">0,04
</t>
  </si>
  <si>
    <t>8. 101-0782</t>
  </si>
  <si>
    <t>Поковки из квадратных заготовок, масса 1,8 кг, (т)</t>
  </si>
  <si>
    <t>0,0062
0,0007</t>
  </si>
  <si>
    <t>9. 101-1556</t>
  </si>
  <si>
    <t>Битумы нефтяные дорожные марки БНД-60/90, БНД 90/130, сорт I, (т)</t>
  </si>
  <si>
    <t>0,0116
0,0014</t>
  </si>
  <si>
    <t>10. 102-0025</t>
  </si>
  <si>
    <t>Бруски обрезные хвойных пород длиной 4-6,5 м, шириной 75-150 мм, толщиной 40-75 мм, III сорта, (м3)</t>
  </si>
  <si>
    <t>0,15
0,018</t>
  </si>
  <si>
    <t>11. 410-0005</t>
  </si>
  <si>
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II, тип А, (т)</t>
  </si>
  <si>
    <t>102
12,24</t>
  </si>
  <si>
    <t>ФЕР27-06-021-02</t>
  </si>
  <si>
    <r>
      <t>На каждые 0,5 см изменения толщины покрытия добавлять или исключать: к расценке 27-06-020-02 (6см)
(1000 м2 покрытия)</t>
    </r>
    <r>
      <rPr>
        <i/>
        <sz val="7"/>
        <rFont val="Arial"/>
        <family val="2"/>
        <charset val="204"/>
      </rPr>
      <t xml:space="preserve">
КОЭФ. К ПОЗИЦИИ:
К=12 ПЗ=12 (ОЗП=12; ЭМ=12 к расх.; ЗПМ=12; МАТ=12 к расх.; ТЗ=12; ТЗМ=12) (1-й уровень);
При ремонте и реконструкции зданий и сооружений работы, аналогичные технологическим процессам в новом строительстве ОЗП=1,15; ЭМ=1,25; ЗПМ=1,25; ТЗ=1,15; ТЗМ=1,25 (1-й уровень)</t>
    </r>
  </si>
  <si>
    <t>69504,02
10,57</t>
  </si>
  <si>
    <t>1,0935
0,13</t>
  </si>
  <si>
    <t>1. 120500</t>
  </si>
  <si>
    <t>2,04
0,24</t>
  </si>
  <si>
    <t>2. 101-1556</t>
  </si>
  <si>
    <t>0,018
0,0022</t>
  </si>
  <si>
    <t>3. 410-0005</t>
  </si>
  <si>
    <t>153,6
18,43</t>
  </si>
  <si>
    <t>2078,68
182,49</t>
  </si>
  <si>
    <t>Итого прямые затраты по разделу с учетом коэффициентов к итогам (3.1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60, 62-65))</t>
  </si>
  <si>
    <t>2598,35
228,11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</si>
  <si>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</si>
  <si>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</si>
  <si>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</si>
  <si>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</si>
  <si>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1-2, 5, 60, 62-65, 3, 10, 17, 21, 24, 4, 11-12, 18-19, 22, 25, 6, 13, 31-32, 48-49, 7, 14, 29-30, 46-47, 61, 8, 15, 40, 57, 9, 16, 20, 23, 26-28, 33-36, 42-45, 50-53, 59, 37, 54, 38, 55, 39, 56, 41, 58)</t>
  </si>
  <si>
    <t xml:space="preserve">   74% ФОТ (от 6298,34)  (Поз. 9, 16)</t>
  </si>
  <si>
    <t xml:space="preserve">   78% ФОТ (от 218,27)  (Поз. 38, 55)</t>
  </si>
  <si>
    <t xml:space="preserve">   80% ФОТ (от 7925,59)  (Поз. 7, 14, 29-30, 46-47, 61, 8, 15, 40, 57)</t>
  </si>
  <si>
    <t xml:space="preserve">   95% ФОТ (от 6519,68)  (Поз. 6, 13, 31-32, 48-49)</t>
  </si>
  <si>
    <t xml:space="preserve">   110% ФОТ (от 441,9)  (Поз. 37, 54)</t>
  </si>
  <si>
    <t xml:space="preserve">   115% ФОТ (от 186,73)  (Поз. 41, 58)</t>
  </si>
  <si>
    <t xml:space="preserve">   122% ФОТ (от 549,4)  (Поз. 39, 56)</t>
  </si>
  <si>
    <t xml:space="preserve">   123% ФОТ (от 105,03)  (Поз. 1)</t>
  </si>
  <si>
    <t xml:space="preserve">   130% ФОТ (от 11499,62)  (Поз. 20, 23, 26-28, 33-36, 42-45, 50-53, 59)</t>
  </si>
  <si>
    <t xml:space="preserve">   45%*0.85 ФОТ (от 7925,59)  (Поз. 7, 14, 29-30, 46-47, 61, 8, 15, 40, 57)</t>
  </si>
  <si>
    <t xml:space="preserve">   50% ФОТ (от 6516,61)  (Поз. 9, 16, 38, 55)</t>
  </si>
  <si>
    <t xml:space="preserve">   50%*0.85 ФОТ (от 6519,68)  (Поз. 6, 13, 31-32, 48-49)</t>
  </si>
  <si>
    <t xml:space="preserve">   70%*0.85 ФОТ (от 441,9)  (Поз. 37, 54)</t>
  </si>
  <si>
    <t xml:space="preserve">   75%*0.85 ФОТ (от 105,03)  (Поз. 1)</t>
  </si>
  <si>
    <t xml:space="preserve">   80%*0.85 ФОТ (от 549,4)  (Поз. 39, 56)</t>
  </si>
  <si>
    <t xml:space="preserve">   89%*0.85 ФОТ (от 11499,62)  (Поз. 20, 23, 26-28, 33-36, 42-45, 50-53, 59)</t>
  </si>
  <si>
    <t xml:space="preserve">   90%*0.85 ФОТ (от 186,73)  (Поз. 41, 58)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</si>
  <si>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</si>
  <si>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</si>
  <si>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</si>
  <si>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</si>
  <si>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</si>
  <si>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</si>
  <si>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</si>
  <si>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</si>
  <si>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</si>
  <si>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</si>
  <si>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</si>
  <si>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</si>
  <si>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</si>
  <si>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</si>
  <si>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</si>
  <si>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Общестроительные работы</t>
  </si>
  <si>
    <t>Нарезка швов в асфальте</t>
  </si>
  <si>
    <t>м</t>
  </si>
  <si>
    <t>Разборка покрытий и оснований: асфальтобетонных</t>
  </si>
  <si>
    <t>м3</t>
  </si>
  <si>
    <t>Погрузочные работы при автомобильных перевозках: мусор строительного с погрузкой транспортерами</t>
  </si>
  <si>
    <t>т</t>
  </si>
  <si>
    <t>Перевозка грузов автомобилями-самосвалами грузоподъемностью 10 т, работающих вне карьера, на расстояние: до 6 км I класс груза</t>
  </si>
  <si>
    <t>Разборка покрытий и оснований: щебеночных</t>
  </si>
  <si>
    <t>Разработка грунта с погрузкой на автомобили-самосвалы экскаваторами с ковшом вместимостью: 0,4 (0,35-0,45) м3, группа грунтов 2</t>
  </si>
  <si>
    <t>Доработка грунта вручную с креплениями в траншеях шириной до 2 м, глубиной: до 2 м, группа грунтов 2</t>
  </si>
  <si>
    <t>Водоотлив: из траншей</t>
  </si>
  <si>
    <t>Разборка трубопроводов канализации: из труб диаметром 250 мм</t>
  </si>
  <si>
    <t>Разборка трубопроводов канализации: из труб диаметром 150 мм</t>
  </si>
  <si>
    <t>Перевозка грузов автомобилями-самосвалами грузоподъемностью 10 т, работающих вне карьера, на расстояние: до 1 км II класс груза</t>
  </si>
  <si>
    <t>Демонтаж колодцев</t>
  </si>
  <si>
    <t>Демонтаж круглых сборных железобетонных канализационных колодцев диаметром: 1 м в мокрых грунтах</t>
  </si>
  <si>
    <t>Погрузочные работы при автомобильных перевозках: изделий из сборного железобетона, бетона, керамзитобетона массой до 3 т</t>
  </si>
  <si>
    <t>Устройство основания под трубопроводы: песчаного</t>
  </si>
  <si>
    <t>Укладка безнапорных трубопроводов из полиэтиленовых труб диаметром:150 мм</t>
  </si>
  <si>
    <t>Укладка безнапорных трубопроводов из полиэтиленовых труб диаметром:250 мм</t>
  </si>
  <si>
    <t>Засыпка вручную траншей, пазух котлованов и ям, группа грунтов: 2</t>
  </si>
  <si>
    <t>Засыпка траншей и котлованов с перемещением грунта до 5 м бульдозерами мощностью: 59 кВт (80 л.с.), группа грунтов 2</t>
  </si>
  <si>
    <t>Уплотнение грунта пневматическими трамбовками, группа грунтов: 1-2</t>
  </si>
  <si>
    <t>Устройство круглых сборных железобетонных канализационных колодцев диаметром: 1 м в мокрых грунтах</t>
  </si>
  <si>
    <t>Пробивка в бетонных стенах и полах толщиной 100 мм отверстий площадью: до 500 см2</t>
  </si>
  <si>
    <t>отв.</t>
  </si>
  <si>
    <t>Заделка отверстий в местах прохода трубопроводов: в стенах и перегородках оштукатуренных</t>
  </si>
  <si>
    <t>Гидроизоляция боковая обмазочная битумная в 2 слоя по выровненной поверхности бутовой кладки, кирпичу, бетону</t>
  </si>
  <si>
    <t>м2</t>
  </si>
  <si>
    <t>Планировка площадей: механизированным способом, группа грунтов 2</t>
  </si>
  <si>
    <t>Планировка участка: вручную</t>
  </si>
  <si>
    <t>Присоединение канализационных трубопроводов к существующей сети в грунтах: мокрых</t>
  </si>
  <si>
    <t>врез.</t>
  </si>
  <si>
    <t>Устройство подстилающих и выравнивающих слоев оснований: из песка</t>
  </si>
  <si>
    <t>Устройство подстилающих и выравнивающих слоев оснований: из щебня</t>
  </si>
  <si>
    <t>Устройство покрытия толщиной 10 см из горячих асфальтобетонных смесей плотных мелкозернистых типа АБВ, плотность каменных материалов: 3 т/м3 и более</t>
  </si>
  <si>
    <t>Составил:</t>
  </si>
  <si>
    <t>Согласовано:</t>
  </si>
  <si>
    <t>Составлен(а) в текущих (прогнозных) ценах по состоянию на ФЕР (в ред.2009г.)</t>
  </si>
  <si>
    <t>Итоги по смете: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</si>
  <si>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</si>
  <si>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</si>
  <si>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</si>
  <si>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</si>
  <si>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</si>
  <si>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</si>
  <si>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</si>
  <si>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</si>
  <si>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 xml:space="preserve">  Итого в ценах 2001г.</t>
  </si>
  <si>
    <t>___________________________2548,773</t>
  </si>
  <si>
    <t>___________________________34,539</t>
  </si>
  <si>
    <t>_______________________________________________________________________________________________3109,35</t>
  </si>
  <si>
    <t>91,72
11,31</t>
  </si>
  <si>
    <t>15,203
2,74</t>
  </si>
  <si>
    <t>4,7375
0,85</t>
  </si>
  <si>
    <t>1,39
0,25</t>
  </si>
  <si>
    <t>19,3
3,38</t>
  </si>
  <si>
    <t>1,94
0,35</t>
  </si>
  <si>
    <t>43,05
4,73</t>
  </si>
  <si>
    <t>0,46
0,08</t>
  </si>
  <si>
    <t>8,8
0,93</t>
  </si>
  <si>
    <t>38828,10
4355,38</t>
  </si>
  <si>
    <t>48535,14
5444,23</t>
  </si>
  <si>
    <t>78471,80
6992,94</t>
  </si>
  <si>
    <t>98089,77
8741,19</t>
  </si>
  <si>
    <t>19617,95
1748,24</t>
  </si>
  <si>
    <t xml:space="preserve">   142% ФОТ (от 794,8)  (Поз. 2, 5, 60, 62-65)</t>
  </si>
  <si>
    <t xml:space="preserve">   95%*0.85 ФОТ (от 794,8)  (Поз. 2, 5, 60, 62-65)</t>
  </si>
  <si>
    <t>Итого по разделу 4 Восстановление асфальтобетонного покрытия</t>
  </si>
  <si>
    <t xml:space="preserve">                                       Раздел 4. Восстановление асфальтобетонного покрытия</t>
  </si>
  <si>
    <t>Восстановление асфальтобетонного покрытия</t>
  </si>
  <si>
    <t xml:space="preserve">                                       Раздел 3. Наружные сети</t>
  </si>
  <si>
    <t>Наружные сети</t>
  </si>
  <si>
    <t>Директор Ленинградского отделения                                                                              филиала "Северо-западный
территориальный округ"                                                    ФГУП "РосРАО"</t>
  </si>
  <si>
    <t>_________________ / А.Л. Богуцкий /</t>
  </si>
  <si>
    <t>«____» __________________ 2015г.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</si>
  <si>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</si>
  <si>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</si>
  <si>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</si>
  <si>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</si>
  <si>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</si>
  <si>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Ед. изм.</t>
  </si>
  <si>
    <t>К-во</t>
  </si>
  <si>
    <t>Примечание</t>
  </si>
  <si>
    <t>Наименование</t>
  </si>
  <si>
    <t>/ Лушкин А. А. /</t>
  </si>
  <si>
    <t>Проверил:</t>
  </si>
  <si>
    <t>/ Ипатов С.Р. /</t>
  </si>
  <si>
    <r>
      <t>Инвентарный  номер:</t>
    </r>
    <r>
      <rPr>
        <sz val="12"/>
        <color indexed="8"/>
        <rFont val="Times New Roman"/>
        <family val="1"/>
        <charset val="204"/>
      </rPr>
      <t xml:space="preserve"> 30052</t>
    </r>
  </si>
  <si>
    <t>Трубопроводы имеют повреждения, нарушена герметичность соеденительных муфт трубопроводов.</t>
  </si>
  <si>
    <t>__________________ / Д.Н. Замаскин /</t>
  </si>
  <si>
    <t>"______ " __________________ 2015 г.</t>
  </si>
  <si>
    <t xml:space="preserve"> выполнение работ по капитальному ремонту дренажа и хозфекальной канализации</t>
  </si>
  <si>
    <t>на выполнение работ по капитальному ремонту дренажа и хозфекальной канализации</t>
  </si>
  <si>
    <t>Выполняемые ремонтные работы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</si>
  <si>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</si>
  <si>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t>Приложение № 1 к Техническому заданию.</t>
  </si>
  <si>
    <r>
      <t>Вид ремонта:</t>
    </r>
    <r>
      <rPr>
        <sz val="12"/>
        <color theme="1"/>
        <rFont val="Times New Roman"/>
        <family val="1"/>
        <charset val="204"/>
      </rPr>
      <t xml:space="preserve"> Капитальный ремонт дренажа и хозфекальной канализации</t>
    </r>
  </si>
  <si>
    <t>№ п/п</t>
  </si>
  <si>
    <t>Главный специалист по строительству</t>
  </si>
  <si>
    <t>и капитальному ремонту</t>
  </si>
  <si>
    <t>/ А.А. Лушкин /</t>
  </si>
  <si>
    <t>Директор Ленинградского отделения</t>
  </si>
  <si>
    <t xml:space="preserve">/ А.Л. Богуцкий / </t>
  </si>
  <si>
    <r>
      <t>ЛОКАЛЬНЫЙ СМЕТНЫЙ РАСЧЕТ №</t>
    </r>
    <r>
      <rPr>
        <sz val="12"/>
        <rFont val="Arial"/>
        <family val="2"/>
        <charset val="204"/>
      </rPr>
      <t xml:space="preserve"> 04-01-01</t>
    </r>
  </si>
  <si>
    <t xml:space="preserve">  1 кв.2015г. Минстрой Р.Ф.Внешние сети канализации (ФЕР ред. 2009г.) 302 094,75 * 7,15</t>
  </si>
  <si>
    <t>Директор филиала "Северо-западный территориальный округ"                                                                                                                                                             ФГУП "РосРАО"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</si>
</sst>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0.0"/>
    <numFmt numFmtId="166" formatCode="_-* #,##0.00_р_._-;\-* #,##0.00_р_._-;_-* \-??_р_._-;_-@_-"/>
  </numFmts>
  <fonts count="4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family val="2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Arial"/>
      <family val="2"/>
      <charset val="204"/>
    </font>
    <font>
      <sz val="1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8">
    <xf numFmtId="0" fontId="0" fillId="0" borderId="0"/>
    <xf numFmtId="164" fontId="18" fillId="0" borderId="0" applyFont="0" applyFill="0" applyBorder="0" applyAlignment="0" applyProtection="0"/>
    <xf numFmtId="0" fontId="18" fillId="0" borderId="0"/>
    <xf numFmtId="0" fontId="2" fillId="0" borderId="0"/>
    <xf numFmtId="0" fontId="25" fillId="0" borderId="0"/>
    <xf numFmtId="0" fontId="30" fillId="0" borderId="0"/>
    <xf numFmtId="0" fontId="31" fillId="0" borderId="0">
      <alignment horizontal="left" vertical="top"/>
    </xf>
    <xf numFmtId="0" fontId="32" fillId="0" borderId="0">
      <alignment horizontal="right" vertical="top"/>
    </xf>
    <xf numFmtId="0" fontId="33" fillId="0" borderId="0">
      <alignment horizontal="center" vertical="center"/>
    </xf>
    <xf numFmtId="0" fontId="34" fillId="0" borderId="0">
      <alignment horizontal="center" vertical="center"/>
    </xf>
    <xf numFmtId="0" fontId="34" fillId="0" borderId="0">
      <alignment horizontal="left" vertical="center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left" vertical="top"/>
    </xf>
    <xf numFmtId="0" fontId="35" fillId="0" borderId="0">
      <alignment horizontal="right" vertical="center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left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6" fillId="0" borderId="0">
      <alignment horizontal="left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6">
      <alignment horizontal="center" vertical="center"/>
    </xf>
    <xf numFmtId="0" fontId="31" fillId="0" borderId="7">
      <alignment horizontal="center" vertical="center"/>
    </xf>
    <xf numFmtId="0" fontId="31" fillId="0" borderId="6">
      <alignment horizontal="center" vertical="center"/>
    </xf>
    <xf numFmtId="0" fontId="31" fillId="0" borderId="7">
      <alignment horizontal="center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3">
      <alignment horizontal="center" vertical="center"/>
    </xf>
    <xf numFmtId="0" fontId="31" fillId="0" borderId="6">
      <alignment horizontal="center" vertical="center"/>
    </xf>
    <xf numFmtId="0" fontId="36" fillId="0" borderId="0">
      <alignment horizontal="left" vertical="center"/>
    </xf>
    <xf numFmtId="0" fontId="35" fillId="0" borderId="1">
      <alignment horizontal="center" vertical="center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1" fillId="0" borderId="0">
      <alignment horizontal="right" vertical="top"/>
    </xf>
    <xf numFmtId="0" fontId="35" fillId="0" borderId="2">
      <alignment horizontal="left" vertical="top"/>
    </xf>
    <xf numFmtId="0" fontId="35" fillId="0" borderId="2">
      <alignment horizontal="right" vertical="top"/>
    </xf>
    <xf numFmtId="0" fontId="35" fillId="0" borderId="2">
      <alignment horizontal="right" vertical="top"/>
    </xf>
    <xf numFmtId="0" fontId="36" fillId="0" borderId="0">
      <alignment horizontal="left" vertical="center"/>
    </xf>
    <xf numFmtId="0" fontId="35" fillId="0" borderId="2">
      <alignment horizontal="right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36" fillId="0" borderId="0">
      <alignment horizontal="left" vertical="top"/>
    </xf>
    <xf numFmtId="0" fontId="36" fillId="0" borderId="0">
      <alignment horizontal="left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37" fillId="0" borderId="1">
      <alignment horizontal="left" vertical="top"/>
    </xf>
    <xf numFmtId="0" fontId="35" fillId="0" borderId="1">
      <alignment horizontal="center" vertical="center"/>
    </xf>
    <xf numFmtId="0" fontId="35" fillId="0" borderId="2">
      <alignment horizontal="left" vertical="top"/>
    </xf>
    <xf numFmtId="0" fontId="36" fillId="0" borderId="0">
      <alignment horizontal="right" vertical="center"/>
    </xf>
    <xf numFmtId="0" fontId="36" fillId="0" borderId="0">
      <alignment horizontal="left" vertical="center"/>
    </xf>
    <xf numFmtId="0" fontId="36" fillId="0" borderId="0">
      <alignment horizontal="left" vertical="center"/>
    </xf>
    <xf numFmtId="0" fontId="36" fillId="0" borderId="0">
      <alignment horizontal="left" vertical="top"/>
    </xf>
    <xf numFmtId="0" fontId="36" fillId="0" borderId="1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18" fillId="0" borderId="0" applyAlignment="0"/>
    <xf numFmtId="0" fontId="2" fillId="0" borderId="0"/>
    <xf numFmtId="0" fontId="18" fillId="0" borderId="0"/>
    <xf numFmtId="43" fontId="2" fillId="0" borderId="0" applyFont="0" applyFill="0" applyBorder="0" applyAlignment="0" applyProtection="0"/>
    <xf numFmtId="166" fontId="30" fillId="0" borderId="0"/>
    <xf numFmtId="0" fontId="1" fillId="0" borderId="0"/>
  </cellStyleXfs>
  <cellXfs count="173">
    <xf numFmtId="0" fontId="0" fillId="0" borderId="0" xfId="0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49" fontId="5" fillId="0" borderId="0" xfId="0" applyNumberFormat="1" applyFont="1" applyAlignment="1">
      <alignment horizontal="left" vertical="top" wrapText="1"/>
    </xf>
    <xf numFmtId="0" fontId="19" fillId="2" borderId="0" xfId="2" applyFont="1" applyFill="1"/>
    <xf numFmtId="0" fontId="19" fillId="2" borderId="0" xfId="2" applyFont="1" applyFill="1" applyAlignment="1"/>
    <xf numFmtId="0" fontId="20" fillId="0" borderId="0" xfId="2" applyFont="1" applyAlignment="1">
      <alignment horizontal="right" vertical="center"/>
    </xf>
    <xf numFmtId="0" fontId="20" fillId="0" borderId="0" xfId="2" applyFont="1" applyAlignment="1">
      <alignment horizontal="center" vertical="center"/>
    </xf>
    <xf numFmtId="2" fontId="19" fillId="2" borderId="0" xfId="2" applyNumberFormat="1" applyFont="1" applyFill="1"/>
    <xf numFmtId="2" fontId="19" fillId="2" borderId="0" xfId="2" applyNumberFormat="1" applyFont="1" applyFill="1" applyAlignment="1">
      <alignment horizontal="left" vertical="top"/>
    </xf>
    <xf numFmtId="0" fontId="19" fillId="2" borderId="0" xfId="2" applyFont="1" applyFill="1" applyAlignment="1">
      <alignment horizontal="left" vertical="top"/>
    </xf>
    <xf numFmtId="0" fontId="21" fillId="2" borderId="0" xfId="2" applyFont="1" applyFill="1"/>
    <xf numFmtId="1" fontId="21" fillId="2" borderId="3" xfId="2" applyNumberFormat="1" applyFont="1" applyFill="1" applyBorder="1" applyAlignment="1">
      <alignment horizontal="center" vertical="center" wrapText="1"/>
    </xf>
    <xf numFmtId="1" fontId="21" fillId="2" borderId="0" xfId="2" applyNumberFormat="1" applyFont="1" applyFill="1"/>
    <xf numFmtId="1" fontId="24" fillId="2" borderId="0" xfId="2" applyNumberFormat="1" applyFont="1" applyFill="1"/>
    <xf numFmtId="0" fontId="20" fillId="2" borderId="3" xfId="3" applyFont="1" applyFill="1" applyBorder="1" applyAlignment="1">
      <alignment horizontal="center" vertical="top" wrapText="1"/>
    </xf>
    <xf numFmtId="1" fontId="26" fillId="4" borderId="4" xfId="4" applyNumberFormat="1" applyFont="1" applyFill="1" applyBorder="1" applyAlignment="1">
      <alignment horizontal="left" vertical="center" wrapText="1"/>
    </xf>
    <xf numFmtId="1" fontId="26" fillId="4" borderId="5" xfId="4" applyNumberFormat="1" applyFont="1" applyFill="1" applyBorder="1" applyAlignment="1">
      <alignment horizontal="center" vertical="center" wrapText="1"/>
    </xf>
    <xf numFmtId="2" fontId="26" fillId="4" borderId="5" xfId="4" applyNumberFormat="1" applyFont="1" applyFill="1" applyBorder="1" applyAlignment="1">
      <alignment horizontal="center" vertical="center" wrapText="1"/>
    </xf>
    <xf numFmtId="165" fontId="26" fillId="4" borderId="5" xfId="4" applyNumberFormat="1" applyFont="1" applyFill="1" applyBorder="1" applyAlignment="1">
      <alignment horizontal="center" vertical="center" wrapText="1"/>
    </xf>
    <xf numFmtId="0" fontId="28" fillId="2" borderId="0" xfId="2" applyFont="1" applyFill="1"/>
    <xf numFmtId="0" fontId="29" fillId="0" borderId="0" xfId="2" applyFont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/>
    </xf>
    <xf numFmtId="164" fontId="12" fillId="0" borderId="3" xfId="1" applyFont="1" applyBorder="1" applyAlignment="1">
      <alignment horizontal="right" vertical="top" wrapText="1"/>
    </xf>
    <xf numFmtId="164" fontId="6" fillId="0" borderId="3" xfId="1" applyFont="1" applyBorder="1" applyAlignment="1">
      <alignment horizontal="right" vertical="top" wrapText="1"/>
    </xf>
    <xf numFmtId="0" fontId="0" fillId="0" borderId="0" xfId="0"/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26" fillId="4" borderId="0" xfId="4" applyFont="1" applyFill="1"/>
    <xf numFmtId="0" fontId="26" fillId="4" borderId="0" xfId="4" applyFont="1" applyFill="1" applyAlignment="1">
      <alignment vertical="center"/>
    </xf>
    <xf numFmtId="0" fontId="26" fillId="0" borderId="0" xfId="4" applyFont="1"/>
    <xf numFmtId="0" fontId="26" fillId="4" borderId="0" xfId="4" applyFont="1" applyFill="1" applyAlignment="1">
      <alignment horizontal="left" vertical="top"/>
    </xf>
    <xf numFmtId="0" fontId="20" fillId="0" borderId="0" xfId="87" applyFont="1"/>
    <xf numFmtId="0" fontId="20" fillId="2" borderId="0" xfId="87" applyFont="1" applyFill="1"/>
    <xf numFmtId="0" fontId="20" fillId="2" borderId="0" xfId="87" applyFont="1" applyFill="1" applyAlignment="1">
      <alignment horizontal="left" vertical="top"/>
    </xf>
    <xf numFmtId="0" fontId="20" fillId="2" borderId="0" xfId="87" applyFont="1" applyFill="1" applyAlignment="1">
      <alignment vertical="center"/>
    </xf>
    <xf numFmtId="0" fontId="21" fillId="2" borderId="3" xfId="87" applyFont="1" applyFill="1" applyBorder="1" applyAlignment="1">
      <alignment horizontal="center" vertical="center" wrapText="1"/>
    </xf>
    <xf numFmtId="1" fontId="21" fillId="2" borderId="3" xfId="87" applyNumberFormat="1" applyFont="1" applyFill="1" applyBorder="1" applyAlignment="1">
      <alignment horizontal="center" vertical="center" wrapText="1"/>
    </xf>
    <xf numFmtId="1" fontId="20" fillId="2" borderId="0" xfId="87" applyNumberFormat="1" applyFont="1" applyFill="1"/>
    <xf numFmtId="0" fontId="38" fillId="2" borderId="3" xfId="87" applyFont="1" applyFill="1" applyBorder="1" applyAlignment="1">
      <alignment horizontal="center" vertical="top" wrapText="1"/>
    </xf>
    <xf numFmtId="0" fontId="39" fillId="2" borderId="3" xfId="73" applyFont="1" applyFill="1" applyBorder="1" applyAlignment="1">
      <alignment horizontal="left" vertical="top" wrapText="1"/>
    </xf>
    <xf numFmtId="0" fontId="20" fillId="2" borderId="0" xfId="87" applyFont="1" applyFill="1" applyBorder="1"/>
    <xf numFmtId="0" fontId="20" fillId="0" borderId="0" xfId="87" quotePrefix="1" applyFont="1" applyAlignment="1">
      <alignment horizontal="left"/>
    </xf>
    <xf numFmtId="2" fontId="20" fillId="2" borderId="0" xfId="87" applyNumberFormat="1" applyFont="1" applyFill="1"/>
    <xf numFmtId="0" fontId="19" fillId="2" borderId="0" xfId="87" applyFont="1" applyFill="1"/>
    <xf numFmtId="0" fontId="19" fillId="2" borderId="0" xfId="87" applyFont="1" applyFill="1" applyAlignment="1">
      <alignment vertical="center"/>
    </xf>
    <xf numFmtId="2" fontId="19" fillId="2" borderId="0" xfId="87" applyNumberFormat="1" applyFont="1" applyFill="1"/>
    <xf numFmtId="0" fontId="5" fillId="0" borderId="0" xfId="0" applyFont="1" applyAlignment="1">
      <alignment horizontal="center" vertical="top" wrapText="1"/>
    </xf>
    <xf numFmtId="0" fontId="21" fillId="2" borderId="9" xfId="87" applyFont="1" applyFill="1" applyBorder="1" applyAlignment="1">
      <alignment horizontal="center" vertical="center" wrapText="1"/>
    </xf>
    <xf numFmtId="2" fontId="21" fillId="2" borderId="9" xfId="87" applyNumberFormat="1" applyFont="1" applyFill="1" applyBorder="1" applyAlignment="1">
      <alignment horizontal="center" vertical="center" wrapText="1"/>
    </xf>
    <xf numFmtId="0" fontId="28" fillId="2" borderId="3" xfId="87" applyFont="1" applyFill="1" applyBorder="1" applyAlignment="1">
      <alignment horizontal="center" vertical="center" wrapText="1"/>
    </xf>
    <xf numFmtId="0" fontId="22" fillId="3" borderId="3" xfId="2" applyFont="1" applyFill="1" applyBorder="1" applyAlignment="1">
      <alignment horizontal="center" vertical="center" wrapText="1"/>
    </xf>
    <xf numFmtId="0" fontId="20" fillId="0" borderId="0" xfId="2" applyFont="1"/>
    <xf numFmtId="0" fontId="26" fillId="4" borderId="0" xfId="2" applyFont="1" applyFill="1" applyAlignment="1"/>
    <xf numFmtId="0" fontId="26" fillId="4" borderId="0" xfId="2" applyFont="1" applyFill="1"/>
    <xf numFmtId="2" fontId="26" fillId="4" borderId="0" xfId="2" applyNumberFormat="1" applyFont="1" applyFill="1"/>
    <xf numFmtId="0" fontId="20" fillId="2" borderId="0" xfId="2" applyFont="1" applyFill="1" applyAlignment="1"/>
    <xf numFmtId="164" fontId="6" fillId="0" borderId="3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right" vertical="top" wrapText="1"/>
    </xf>
    <xf numFmtId="2" fontId="6" fillId="0" borderId="3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8" fillId="0" borderId="0" xfId="0" applyFont="1" applyAlignment="1">
      <alignment horizontal="left" vertical="top" wrapText="1"/>
    </xf>
    <xf numFmtId="0" fontId="42" fillId="0" borderId="0" xfId="0" applyFont="1" applyAlignment="1">
      <alignment vertical="top" wrapText="1"/>
    </xf>
    <xf numFmtId="0" fontId="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49" fontId="7" fillId="0" borderId="0" xfId="0" applyNumberFormat="1" applyFont="1" applyBorder="1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40" fillId="2" borderId="0" xfId="81" applyFont="1" applyFill="1" applyAlignment="1">
      <alignment horizontal="center"/>
    </xf>
    <xf numFmtId="1" fontId="27" fillId="4" borderId="14" xfId="4" applyNumberFormat="1" applyFont="1" applyFill="1" applyBorder="1" applyAlignment="1">
      <alignment horizontal="center" vertical="center" wrapText="1"/>
    </xf>
    <xf numFmtId="1" fontId="27" fillId="4" borderId="0" xfId="4" applyNumberFormat="1" applyFont="1" applyFill="1" applyBorder="1" applyAlignment="1">
      <alignment horizontal="center" vertical="center" wrapText="1"/>
    </xf>
    <xf numFmtId="1" fontId="27" fillId="4" borderId="15" xfId="4" applyNumberFormat="1" applyFont="1" applyFill="1" applyBorder="1" applyAlignment="1">
      <alignment horizontal="center" vertical="center" wrapText="1"/>
    </xf>
    <xf numFmtId="0" fontId="26" fillId="0" borderId="0" xfId="4" applyFont="1" applyBorder="1" applyAlignment="1">
      <alignment horizontal="center"/>
    </xf>
    <xf numFmtId="0" fontId="26" fillId="0" borderId="0" xfId="4" applyFont="1" applyBorder="1" applyAlignment="1">
      <alignment horizontal="left" wrapText="1"/>
    </xf>
    <xf numFmtId="0" fontId="20" fillId="2" borderId="0" xfId="87" quotePrefix="1" applyFont="1" applyFill="1" applyAlignment="1">
      <alignment horizontal="center" vertical="top" wrapText="1"/>
    </xf>
    <xf numFmtId="0" fontId="20" fillId="2" borderId="0" xfId="87" applyFont="1" applyFill="1" applyAlignment="1">
      <alignment horizontal="center" vertical="top" wrapText="1"/>
    </xf>
    <xf numFmtId="0" fontId="20" fillId="2" borderId="0" xfId="87" applyFont="1" applyFill="1" applyAlignment="1">
      <alignment horizontal="left" vertical="center" wrapText="1"/>
    </xf>
    <xf numFmtId="0" fontId="20" fillId="2" borderId="0" xfId="87" applyFont="1" applyFill="1" applyAlignment="1">
      <alignment horizontal="left" vertical="center"/>
    </xf>
    <xf numFmtId="0" fontId="27" fillId="4" borderId="0" xfId="4" applyFont="1" applyFill="1" applyBorder="1" applyAlignment="1">
      <alignment horizontal="left" vertical="center"/>
    </xf>
    <xf numFmtId="0" fontId="21" fillId="2" borderId="8" xfId="87" applyFont="1" applyFill="1" applyBorder="1" applyAlignment="1">
      <alignment horizontal="center" vertical="center" wrapText="1"/>
    </xf>
    <xf numFmtId="0" fontId="21" fillId="2" borderId="9" xfId="87" applyFont="1" applyFill="1" applyBorder="1" applyAlignment="1">
      <alignment horizontal="center" vertical="center" wrapText="1"/>
    </xf>
    <xf numFmtId="0" fontId="21" fillId="2" borderId="6" xfId="87" applyFont="1" applyFill="1" applyBorder="1" applyAlignment="1">
      <alignment horizontal="center" vertical="center" wrapText="1"/>
    </xf>
    <xf numFmtId="0" fontId="21" fillId="2" borderId="11" xfId="87" applyFont="1" applyFill="1" applyBorder="1" applyAlignment="1">
      <alignment horizontal="center" vertical="center" wrapText="1"/>
    </xf>
    <xf numFmtId="0" fontId="21" fillId="2" borderId="7" xfId="87" applyFont="1" applyFill="1" applyBorder="1" applyAlignment="1">
      <alignment horizontal="center" vertical="center" wrapText="1"/>
    </xf>
    <xf numFmtId="0" fontId="28" fillId="2" borderId="8" xfId="87" applyFont="1" applyFill="1" applyBorder="1" applyAlignment="1">
      <alignment horizontal="center" vertical="top" wrapText="1"/>
    </xf>
    <xf numFmtId="0" fontId="28" fillId="2" borderId="10" xfId="87" applyFont="1" applyFill="1" applyBorder="1" applyAlignment="1">
      <alignment horizontal="center" vertical="top" wrapText="1"/>
    </xf>
    <xf numFmtId="0" fontId="28" fillId="2" borderId="9" xfId="87" applyFont="1" applyFill="1" applyBorder="1" applyAlignment="1">
      <alignment horizontal="center" vertical="top" wrapText="1"/>
    </xf>
    <xf numFmtId="0" fontId="23" fillId="2" borderId="12" xfId="2" applyFont="1" applyFill="1" applyBorder="1" applyAlignment="1">
      <alignment horizontal="center" vertical="center"/>
    </xf>
    <xf numFmtId="0" fontId="23" fillId="2" borderId="2" xfId="2" applyFont="1" applyFill="1" applyBorder="1" applyAlignment="1">
      <alignment horizontal="center" vertical="center"/>
    </xf>
    <xf numFmtId="0" fontId="23" fillId="2" borderId="13" xfId="2" applyFont="1" applyFill="1" applyBorder="1" applyAlignment="1">
      <alignment horizontal="center" vertical="center"/>
    </xf>
    <xf numFmtId="0" fontId="40" fillId="0" borderId="0" xfId="2" applyFont="1" applyAlignment="1">
      <alignment horizontal="center" vertical="top"/>
    </xf>
    <xf numFmtId="0" fontId="21" fillId="0" borderId="0" xfId="2" quotePrefix="1" applyFont="1" applyAlignment="1">
      <alignment horizontal="left" vertical="center" wrapText="1"/>
    </xf>
    <xf numFmtId="0" fontId="21" fillId="0" borderId="0" xfId="2" applyFont="1" applyAlignment="1">
      <alignment horizontal="left" vertical="center" wrapText="1"/>
    </xf>
  </cellXfs>
  <cellStyles count="88">
    <cellStyle name="Excel Built-in Normal" xfId="5"/>
    <cellStyle name="S0" xfId="6"/>
    <cellStyle name="S1" xfId="7"/>
    <cellStyle name="S10" xfId="8"/>
    <cellStyle name="S11" xfId="9"/>
    <cellStyle name="S12" xfId="10"/>
    <cellStyle name="S13" xfId="11"/>
    <cellStyle name="S14" xfId="12"/>
    <cellStyle name="S15" xfId="13"/>
    <cellStyle name="S16" xfId="14"/>
    <cellStyle name="S17" xfId="15"/>
    <cellStyle name="S18" xfId="16"/>
    <cellStyle name="S19" xfId="17"/>
    <cellStyle name="S2" xfId="18"/>
    <cellStyle name="S20" xfId="19"/>
    <cellStyle name="S21" xfId="20"/>
    <cellStyle name="S22" xfId="21"/>
    <cellStyle name="S23" xfId="22"/>
    <cellStyle name="S24" xfId="23"/>
    <cellStyle name="S25" xfId="24"/>
    <cellStyle name="S26" xfId="25"/>
    <cellStyle name="S27" xfId="26"/>
    <cellStyle name="S28" xfId="27"/>
    <cellStyle name="S29" xfId="28"/>
    <cellStyle name="S3" xfId="29"/>
    <cellStyle name="S30" xfId="30"/>
    <cellStyle name="S31" xfId="31"/>
    <cellStyle name="S32" xfId="32"/>
    <cellStyle name="S33" xfId="33"/>
    <cellStyle name="S34" xfId="34"/>
    <cellStyle name="S35" xfId="35"/>
    <cellStyle name="S36" xfId="36"/>
    <cellStyle name="S37" xfId="37"/>
    <cellStyle name="S38" xfId="38"/>
    <cellStyle name="S39" xfId="39"/>
    <cellStyle name="S4" xfId="40"/>
    <cellStyle name="S40" xfId="41"/>
    <cellStyle name="S41" xfId="42"/>
    <cellStyle name="S42" xfId="43"/>
    <cellStyle name="S43" xfId="44"/>
    <cellStyle name="S44" xfId="45"/>
    <cellStyle name="S45" xfId="46"/>
    <cellStyle name="S46" xfId="47"/>
    <cellStyle name="S47" xfId="48"/>
    <cellStyle name="S48" xfId="49"/>
    <cellStyle name="S49" xfId="50"/>
    <cellStyle name="S5" xfId="51"/>
    <cellStyle name="S50" xfId="52"/>
    <cellStyle name="S51" xfId="53"/>
    <cellStyle name="S52" xfId="54"/>
    <cellStyle name="S53" xfId="55"/>
    <cellStyle name="S54" xfId="56"/>
    <cellStyle name="S55" xfId="57"/>
    <cellStyle name="S56" xfId="58"/>
    <cellStyle name="S57" xfId="59"/>
    <cellStyle name="S58" xfId="60"/>
    <cellStyle name="S59" xfId="61"/>
    <cellStyle name="S6" xfId="62"/>
    <cellStyle name="S60" xfId="63"/>
    <cellStyle name="S61" xfId="64"/>
    <cellStyle name="S62" xfId="65"/>
    <cellStyle name="S63" xfId="66"/>
    <cellStyle name="S64" xfId="67"/>
    <cellStyle name="S65" xfId="68"/>
    <cellStyle name="S66" xfId="69"/>
    <cellStyle name="S7" xfId="70"/>
    <cellStyle name="S8" xfId="71"/>
    <cellStyle name="S9" xfId="72"/>
    <cellStyle name="Обычный" xfId="0" builtinId="0"/>
    <cellStyle name="Обычный 2" xfId="73"/>
    <cellStyle name="Обычный 2 2" xfId="74"/>
    <cellStyle name="Обычный 2 2 2" xfId="2"/>
    <cellStyle name="Обычный 2 3" xfId="75"/>
    <cellStyle name="Обычный 3" xfId="76"/>
    <cellStyle name="Обычный 3 2" xfId="3"/>
    <cellStyle name="Обычный 3 2 2" xfId="77"/>
    <cellStyle name="Обычный 3 2 2 2" xfId="78"/>
    <cellStyle name="Обычный 3 3" xfId="79"/>
    <cellStyle name="Обычный 3 3 2" xfId="80"/>
    <cellStyle name="Обычный 3 3 2 2" xfId="81"/>
    <cellStyle name="Обычный 3 3 2 2 2" xfId="4"/>
    <cellStyle name="Обычный 3 4" xfId="82"/>
    <cellStyle name="Обычный 3 5" xfId="87"/>
    <cellStyle name="Обычный 4" xfId="83"/>
    <cellStyle name="Обычный 5" xfId="84"/>
    <cellStyle name="Финансовый" xfId="1" builtinId="3"/>
    <cellStyle name="Финансовый 2" xfId="85"/>
    <cellStyle name="Финансовы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0</xdr:rowOff>
    </xdr:from>
    <xdr:to>
      <xdr:col>7</xdr:col>
      <xdr:colOff>600075</xdr:colOff>
      <xdr:row>42</xdr:row>
      <xdr:rowOff>30095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0"/>
          <a:ext cx="4829174" cy="6830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5"/>
  <sheetViews>
    <sheetView showGridLines="0" tabSelected="1" zoomScale="85" zoomScaleNormal="85" zoomScaleSheetLayoutView="75" zoomScalePageLayoutView="55" workbookViewId="0"/>
  </sheetViews>
  <sheetFormatPr defaultRowHeight="12.75" outlineLevelRow="2" x14ac:dyDescent="0.2"/>
  <cols>
    <col min="1" max="1" width="3.5703125" style="32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2" style="5" customWidth="1"/>
    <col min="9" max="10" width="8.7109375" style="5" customWidth="1"/>
    <col min="11" max="12" width="10.28515625" style="5" customWidth="1"/>
    <col min="13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ht="21" customHeight="1" outlineLevel="2" x14ac:dyDescent="0.2">
      <c r="A1" s="7"/>
      <c r="C1" s="54"/>
      <c r="D1" s="115"/>
      <c r="E1" s="63"/>
      <c r="J1" s="130" t="s">
        <v>6</v>
      </c>
      <c r="K1" s="130"/>
      <c r="L1" s="130"/>
      <c r="M1" s="130"/>
    </row>
    <row r="2" spans="1:17" ht="48" customHeight="1" outlineLevel="1" x14ac:dyDescent="0.2">
      <c r="A2" s="7"/>
      <c r="C2" s="54"/>
      <c r="D2" s="115"/>
      <c r="E2" s="63"/>
      <c r="J2" s="139" t="s">
        <v>744</v>
      </c>
      <c r="K2" s="140"/>
      <c r="L2" s="140"/>
      <c r="M2" s="140"/>
    </row>
    <row r="3" spans="1:17" ht="7.5" customHeight="1" outlineLevel="1" x14ac:dyDescent="0.2">
      <c r="A3" s="7"/>
      <c r="C3" s="54"/>
      <c r="D3" s="115"/>
      <c r="E3" s="63"/>
      <c r="J3" s="128"/>
      <c r="K3" s="31"/>
      <c r="L3" s="31"/>
      <c r="M3" s="31"/>
    </row>
    <row r="4" spans="1:17" ht="15.75" customHeight="1" outlineLevel="1" x14ac:dyDescent="0.2">
      <c r="A4" s="7"/>
      <c r="C4" s="54"/>
      <c r="D4" s="115"/>
      <c r="E4" s="63"/>
      <c r="J4" s="128" t="s">
        <v>728</v>
      </c>
      <c r="K4" s="31"/>
      <c r="L4" s="31"/>
      <c r="M4" s="31"/>
    </row>
    <row r="5" spans="1:17" ht="21" customHeight="1" outlineLevel="1" x14ac:dyDescent="0.2">
      <c r="A5" s="8"/>
      <c r="C5" s="54"/>
      <c r="D5" s="115"/>
      <c r="E5" s="63"/>
      <c r="J5" s="129" t="s">
        <v>729</v>
      </c>
      <c r="K5" s="31"/>
      <c r="L5" s="31"/>
      <c r="M5" s="31"/>
    </row>
    <row r="6" spans="1:17" ht="21.75" customHeight="1" x14ac:dyDescent="0.2">
      <c r="A6" s="3"/>
      <c r="C6" s="5"/>
      <c r="D6" s="58" t="s">
        <v>622</v>
      </c>
      <c r="E6" s="5"/>
      <c r="F6" s="9"/>
      <c r="G6" s="9"/>
      <c r="H6" s="9"/>
      <c r="I6" s="9"/>
      <c r="J6" s="9"/>
      <c r="O6" s="6"/>
      <c r="P6" s="6"/>
      <c r="Q6" s="6"/>
    </row>
    <row r="7" spans="1:17" x14ac:dyDescent="0.2">
      <c r="A7" s="3"/>
      <c r="B7" s="10"/>
      <c r="C7" s="11"/>
      <c r="D7" s="12" t="s">
        <v>0</v>
      </c>
      <c r="E7" s="13"/>
      <c r="F7" s="14"/>
      <c r="G7" s="14"/>
      <c r="H7" s="15"/>
      <c r="O7" s="6"/>
      <c r="P7" s="6"/>
      <c r="Q7" s="6"/>
    </row>
    <row r="8" spans="1:17" x14ac:dyDescent="0.2">
      <c r="A8" s="3"/>
      <c r="B8" s="16"/>
      <c r="C8" s="5"/>
      <c r="D8" s="5"/>
      <c r="E8" s="5"/>
      <c r="P8" s="6"/>
      <c r="Q8" s="6"/>
    </row>
    <row r="9" spans="1:17" ht="15.75" x14ac:dyDescent="0.2">
      <c r="A9" s="3"/>
      <c r="B9" s="16"/>
      <c r="C9" s="5"/>
      <c r="D9" s="17" t="s">
        <v>742</v>
      </c>
      <c r="F9" s="18"/>
      <c r="G9" s="18"/>
      <c r="H9" s="18"/>
      <c r="P9" s="6"/>
      <c r="Q9" s="6"/>
    </row>
    <row r="10" spans="1:17" x14ac:dyDescent="0.2">
      <c r="A10" s="3"/>
      <c r="B10" s="16"/>
      <c r="C10" s="5"/>
      <c r="D10" s="19" t="s">
        <v>1</v>
      </c>
      <c r="F10" s="20"/>
      <c r="G10" s="20"/>
      <c r="H10" s="20"/>
      <c r="P10" s="6"/>
      <c r="Q10" s="6"/>
    </row>
    <row r="11" spans="1:17" x14ac:dyDescent="0.2">
      <c r="A11" s="21"/>
      <c r="B11" s="22"/>
      <c r="C11" s="23"/>
      <c r="D11" s="23"/>
      <c r="E11" s="23"/>
      <c r="F11" s="23"/>
      <c r="G11" s="23"/>
      <c r="H11" s="23"/>
      <c r="I11" s="23"/>
      <c r="J11" s="23"/>
      <c r="P11" s="6"/>
      <c r="Q11" s="6"/>
    </row>
    <row r="12" spans="1:17" x14ac:dyDescent="0.2">
      <c r="A12" s="24" t="s">
        <v>2</v>
      </c>
      <c r="B12" s="25" t="s">
        <v>730</v>
      </c>
      <c r="C12" s="23"/>
      <c r="D12" s="19"/>
      <c r="E12" s="26"/>
      <c r="F12" s="23"/>
      <c r="G12" s="23"/>
      <c r="H12" s="23"/>
      <c r="I12" s="23"/>
      <c r="J12" s="26"/>
      <c r="O12" s="6"/>
      <c r="P12" s="6"/>
      <c r="Q12" s="6"/>
    </row>
    <row r="13" spans="1:17" x14ac:dyDescent="0.2">
      <c r="A13" s="21"/>
      <c r="B13" s="27"/>
      <c r="C13" s="28"/>
      <c r="D13" s="12" t="s">
        <v>3</v>
      </c>
      <c r="E13" s="24"/>
      <c r="F13" s="12"/>
      <c r="G13" s="12"/>
      <c r="H13" s="12"/>
      <c r="I13" s="28"/>
      <c r="J13" s="29"/>
      <c r="P13" s="6"/>
      <c r="Q13" s="6"/>
    </row>
    <row r="14" spans="1:17" x14ac:dyDescent="0.2">
      <c r="A14" s="6"/>
      <c r="B14" s="30"/>
      <c r="C14" s="23"/>
      <c r="D14" s="23"/>
      <c r="E14" s="23"/>
      <c r="F14" s="23"/>
      <c r="G14" s="23"/>
      <c r="H14" s="23"/>
      <c r="I14" s="23"/>
      <c r="J14" s="23"/>
      <c r="O14" s="6"/>
      <c r="P14" s="6"/>
      <c r="Q14" s="6"/>
    </row>
    <row r="15" spans="1:17" ht="14.25" x14ac:dyDescent="0.2">
      <c r="A15" s="64"/>
      <c r="B15" s="68" t="s">
        <v>623</v>
      </c>
      <c r="C15" s="69"/>
      <c r="D15" s="67"/>
      <c r="E15" s="67"/>
      <c r="F15" s="70"/>
      <c r="G15" s="70"/>
      <c r="H15" s="70"/>
      <c r="I15" s="71"/>
      <c r="J15" s="66"/>
      <c r="K15" s="72"/>
      <c r="L15" s="61"/>
      <c r="M15" s="61"/>
      <c r="P15" s="31"/>
      <c r="Q15" s="6"/>
    </row>
    <row r="16" spans="1:17" x14ac:dyDescent="0.2">
      <c r="A16" s="64"/>
      <c r="B16" s="68" t="s">
        <v>631</v>
      </c>
      <c r="C16" s="73"/>
      <c r="D16" s="143" t="s">
        <v>687</v>
      </c>
      <c r="E16" s="142"/>
      <c r="F16" s="80" t="s">
        <v>624</v>
      </c>
      <c r="G16" s="70"/>
      <c r="H16" s="61"/>
      <c r="I16" s="71"/>
      <c r="J16" s="66"/>
      <c r="K16" s="61"/>
      <c r="L16" s="61"/>
      <c r="M16" s="61"/>
      <c r="P16" s="6"/>
      <c r="Q16" s="6"/>
    </row>
    <row r="17" spans="1:18" x14ac:dyDescent="0.2">
      <c r="A17" s="64"/>
      <c r="B17" s="68" t="s">
        <v>628</v>
      </c>
      <c r="C17" s="73"/>
      <c r="D17" s="141" t="s">
        <v>688</v>
      </c>
      <c r="E17" s="142"/>
      <c r="F17" s="70" t="s">
        <v>624</v>
      </c>
      <c r="G17" s="70"/>
      <c r="H17" s="61"/>
      <c r="I17" s="71"/>
      <c r="J17" s="66"/>
      <c r="K17" s="61"/>
      <c r="L17" s="61"/>
      <c r="M17" s="61"/>
      <c r="P17" s="6"/>
      <c r="Q17" s="6"/>
    </row>
    <row r="18" spans="1:18" outlineLevel="1" x14ac:dyDescent="0.2">
      <c r="A18" s="64"/>
      <c r="B18" s="68" t="s">
        <v>629</v>
      </c>
      <c r="C18" s="73"/>
      <c r="D18" s="141" t="s">
        <v>689</v>
      </c>
      <c r="E18" s="142"/>
      <c r="F18" s="70" t="s">
        <v>630</v>
      </c>
      <c r="G18" s="70"/>
      <c r="H18" s="61"/>
      <c r="I18" s="71"/>
      <c r="J18" s="66"/>
      <c r="K18" s="61"/>
      <c r="L18" s="61"/>
      <c r="M18" s="61"/>
      <c r="P18" s="6"/>
      <c r="Q18" s="6"/>
    </row>
    <row r="19" spans="1:18" x14ac:dyDescent="0.2">
      <c r="A19" s="64"/>
      <c r="B19" s="81" t="s">
        <v>676</v>
      </c>
      <c r="C19" s="74"/>
      <c r="D19" s="66"/>
      <c r="E19" s="66"/>
      <c r="F19" s="66"/>
      <c r="G19" s="66"/>
      <c r="H19" s="66"/>
      <c r="I19" s="66"/>
      <c r="J19" s="66"/>
      <c r="K19" s="61"/>
      <c r="L19" s="61"/>
      <c r="M19" s="61"/>
      <c r="P19" s="6"/>
      <c r="Q19" s="6"/>
    </row>
    <row r="20" spans="1:18" x14ac:dyDescent="0.2">
      <c r="A20" s="64"/>
      <c r="B20" s="75"/>
      <c r="C20" s="65"/>
      <c r="D20" s="64"/>
      <c r="E20" s="66"/>
      <c r="F20" s="66"/>
      <c r="G20" s="66"/>
      <c r="H20" s="66"/>
      <c r="I20" s="66"/>
      <c r="J20" s="66"/>
      <c r="K20" s="61"/>
      <c r="L20" s="61"/>
      <c r="M20" s="61"/>
      <c r="Q20" s="6"/>
    </row>
    <row r="21" spans="1:18" s="34" customFormat="1" ht="22.5" customHeight="1" x14ac:dyDescent="0.2">
      <c r="A21" s="145" t="s">
        <v>4</v>
      </c>
      <c r="B21" s="146" t="s">
        <v>7</v>
      </c>
      <c r="C21" s="145" t="s">
        <v>8</v>
      </c>
      <c r="D21" s="145" t="s">
        <v>18</v>
      </c>
      <c r="E21" s="145" t="s">
        <v>14</v>
      </c>
      <c r="F21" s="147"/>
      <c r="G21" s="147"/>
      <c r="H21" s="145" t="s">
        <v>15</v>
      </c>
      <c r="I21" s="145"/>
      <c r="J21" s="145"/>
      <c r="K21" s="145"/>
      <c r="L21" s="145" t="s">
        <v>12</v>
      </c>
      <c r="M21" s="145"/>
      <c r="N21" s="33"/>
      <c r="O21" s="33"/>
      <c r="P21" s="33"/>
      <c r="Q21" s="33"/>
      <c r="R21" s="33"/>
    </row>
    <row r="22" spans="1:18" s="34" customFormat="1" ht="24" customHeight="1" x14ac:dyDescent="0.2">
      <c r="A22" s="145"/>
      <c r="B22" s="146"/>
      <c r="C22" s="145"/>
      <c r="D22" s="145"/>
      <c r="E22" s="76" t="s">
        <v>9</v>
      </c>
      <c r="F22" s="76" t="s">
        <v>17</v>
      </c>
      <c r="G22" s="145" t="s">
        <v>16</v>
      </c>
      <c r="H22" s="145" t="s">
        <v>5</v>
      </c>
      <c r="I22" s="145" t="s">
        <v>11</v>
      </c>
      <c r="J22" s="76" t="s">
        <v>17</v>
      </c>
      <c r="K22" s="145" t="s">
        <v>16</v>
      </c>
      <c r="L22" s="145"/>
      <c r="M22" s="145"/>
      <c r="N22" s="33"/>
      <c r="O22" s="33"/>
      <c r="P22" s="33"/>
      <c r="Q22" s="33"/>
      <c r="R22" s="33"/>
    </row>
    <row r="23" spans="1:18" s="34" customFormat="1" ht="38.25" customHeight="1" x14ac:dyDescent="0.2">
      <c r="A23" s="145"/>
      <c r="B23" s="146"/>
      <c r="C23" s="145"/>
      <c r="D23" s="145"/>
      <c r="E23" s="76" t="s">
        <v>11</v>
      </c>
      <c r="F23" s="76" t="s">
        <v>10</v>
      </c>
      <c r="G23" s="145"/>
      <c r="H23" s="145"/>
      <c r="I23" s="145"/>
      <c r="J23" s="76" t="s">
        <v>10</v>
      </c>
      <c r="K23" s="145"/>
      <c r="L23" s="76" t="s">
        <v>13</v>
      </c>
      <c r="M23" s="76" t="s">
        <v>9</v>
      </c>
      <c r="N23" s="33"/>
      <c r="O23" s="33"/>
      <c r="P23" s="33"/>
      <c r="Q23" s="33"/>
      <c r="R23" s="33"/>
    </row>
    <row r="24" spans="1:18" x14ac:dyDescent="0.2">
      <c r="A24" s="77">
        <v>1</v>
      </c>
      <c r="B24" s="78">
        <v>2</v>
      </c>
      <c r="C24" s="76">
        <v>3</v>
      </c>
      <c r="D24" s="76">
        <v>4</v>
      </c>
      <c r="E24" s="76">
        <v>5</v>
      </c>
      <c r="F24" s="77">
        <v>6</v>
      </c>
      <c r="G24" s="77">
        <v>7</v>
      </c>
      <c r="H24" s="77">
        <v>8</v>
      </c>
      <c r="I24" s="77">
        <v>9</v>
      </c>
      <c r="J24" s="77">
        <v>10</v>
      </c>
      <c r="K24" s="77">
        <v>11</v>
      </c>
      <c r="L24" s="77">
        <v>12</v>
      </c>
      <c r="M24" s="77">
        <v>13</v>
      </c>
      <c r="N24" s="6"/>
      <c r="O24" s="6"/>
      <c r="P24" s="6"/>
      <c r="Q24" s="6"/>
    </row>
    <row r="25" spans="1:18" ht="19.149999999999999" customHeight="1" x14ac:dyDescent="0.2">
      <c r="A25" s="144" t="s">
        <v>19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</row>
    <row r="26" spans="1:18" ht="19.149999999999999" customHeight="1" x14ac:dyDescent="0.2">
      <c r="A26" s="131" t="s">
        <v>20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8" ht="82.5" x14ac:dyDescent="0.2">
      <c r="A27" s="83">
        <v>1</v>
      </c>
      <c r="B27" s="84" t="s">
        <v>21</v>
      </c>
      <c r="C27" s="82" t="s">
        <v>22</v>
      </c>
      <c r="D27" s="85" t="s">
        <v>23</v>
      </c>
      <c r="E27" s="86" t="s">
        <v>24</v>
      </c>
      <c r="F27" s="86" t="s">
        <v>25</v>
      </c>
      <c r="G27" s="86">
        <v>109.79</v>
      </c>
      <c r="H27" s="87">
        <v>638.05999999999995</v>
      </c>
      <c r="I27" s="87">
        <v>55.67</v>
      </c>
      <c r="J27" s="86" t="s">
        <v>26</v>
      </c>
      <c r="K27" s="87">
        <v>65.87</v>
      </c>
      <c r="L27" s="87">
        <v>11.166499999999999</v>
      </c>
      <c r="M27" s="87">
        <v>6.7</v>
      </c>
    </row>
    <row r="28" spans="1:18" ht="22.5" hidden="1" customHeight="1" outlineLevel="1" x14ac:dyDescent="0.2">
      <c r="A28" s="85"/>
      <c r="B28" s="88"/>
      <c r="C28" s="89" t="s">
        <v>27</v>
      </c>
      <c r="D28" s="90" t="s">
        <v>28</v>
      </c>
      <c r="E28" s="91">
        <v>8.31</v>
      </c>
      <c r="F28" s="86"/>
      <c r="G28" s="86"/>
      <c r="H28" s="92">
        <v>55.68</v>
      </c>
      <c r="I28" s="92">
        <v>55.68</v>
      </c>
      <c r="J28" s="86"/>
      <c r="K28" s="86"/>
      <c r="L28" s="86"/>
      <c r="M28" s="86"/>
    </row>
    <row r="29" spans="1:18" ht="22.5" hidden="1" customHeight="1" outlineLevel="1" x14ac:dyDescent="0.2">
      <c r="A29" s="85"/>
      <c r="B29" s="88"/>
      <c r="C29" s="89" t="s">
        <v>29</v>
      </c>
      <c r="D29" s="90" t="s">
        <v>30</v>
      </c>
      <c r="E29" s="86"/>
      <c r="F29" s="86"/>
      <c r="G29" s="86"/>
      <c r="H29" s="86"/>
      <c r="I29" s="86"/>
      <c r="J29" s="86"/>
      <c r="K29" s="86"/>
      <c r="L29" s="86"/>
      <c r="M29" s="86"/>
    </row>
    <row r="30" spans="1:18" ht="29.25" hidden="1" customHeight="1" outlineLevel="1" x14ac:dyDescent="0.2">
      <c r="A30" s="85"/>
      <c r="B30" s="93" t="s">
        <v>31</v>
      </c>
      <c r="C30" s="89" t="s">
        <v>32</v>
      </c>
      <c r="D30" s="90" t="s">
        <v>33</v>
      </c>
      <c r="E30" s="91">
        <v>245.65</v>
      </c>
      <c r="F30" s="94" t="s">
        <v>34</v>
      </c>
      <c r="G30" s="86"/>
      <c r="H30" s="92">
        <v>412.69</v>
      </c>
      <c r="I30" s="86"/>
      <c r="J30" s="94" t="s">
        <v>35</v>
      </c>
      <c r="K30" s="86"/>
      <c r="L30" s="86"/>
      <c r="M30" s="86"/>
    </row>
    <row r="31" spans="1:18" ht="22.5" hidden="1" customHeight="1" outlineLevel="1" x14ac:dyDescent="0.2">
      <c r="A31" s="85"/>
      <c r="B31" s="93" t="s">
        <v>36</v>
      </c>
      <c r="C31" s="89" t="s">
        <v>37</v>
      </c>
      <c r="D31" s="90" t="s">
        <v>38</v>
      </c>
      <c r="E31" s="91">
        <v>87.17</v>
      </c>
      <c r="F31" s="94" t="s">
        <v>39</v>
      </c>
      <c r="G31" s="86"/>
      <c r="H31" s="92">
        <v>0.87</v>
      </c>
      <c r="I31" s="86"/>
      <c r="J31" s="92">
        <v>0.87</v>
      </c>
      <c r="K31" s="86"/>
      <c r="L31" s="86"/>
      <c r="M31" s="86"/>
    </row>
    <row r="32" spans="1:18" ht="22.5" hidden="1" customHeight="1" outlineLevel="1" x14ac:dyDescent="0.2">
      <c r="A32" s="85"/>
      <c r="B32" s="93" t="s">
        <v>40</v>
      </c>
      <c r="C32" s="89" t="s">
        <v>41</v>
      </c>
      <c r="D32" s="90" t="s">
        <v>42</v>
      </c>
      <c r="E32" s="91">
        <v>32.770000000000003</v>
      </c>
      <c r="F32" s="86"/>
      <c r="G32" s="91">
        <v>32.770000000000003</v>
      </c>
      <c r="H32" s="92">
        <v>65.87</v>
      </c>
      <c r="I32" s="86"/>
      <c r="J32" s="86"/>
      <c r="K32" s="92">
        <v>65.87</v>
      </c>
      <c r="L32" s="86"/>
      <c r="M32" s="86"/>
    </row>
    <row r="33" spans="1:13" ht="94.5" collapsed="1" x14ac:dyDescent="0.2">
      <c r="A33" s="83">
        <v>2</v>
      </c>
      <c r="B33" s="84" t="s">
        <v>43</v>
      </c>
      <c r="C33" s="82" t="s">
        <v>44</v>
      </c>
      <c r="D33" s="85" t="s">
        <v>45</v>
      </c>
      <c r="E33" s="86" t="s">
        <v>46</v>
      </c>
      <c r="F33" s="86" t="s">
        <v>47</v>
      </c>
      <c r="G33" s="86"/>
      <c r="H33" s="87">
        <v>916.29</v>
      </c>
      <c r="I33" s="87">
        <v>206.19</v>
      </c>
      <c r="J33" s="86" t="s">
        <v>48</v>
      </c>
      <c r="K33" s="86"/>
      <c r="L33" s="87">
        <v>206.77</v>
      </c>
      <c r="M33" s="87">
        <v>24.81</v>
      </c>
    </row>
    <row r="34" spans="1:13" ht="22.5" hidden="1" customHeight="1" outlineLevel="1" x14ac:dyDescent="0.2">
      <c r="A34" s="85"/>
      <c r="B34" s="88"/>
      <c r="C34" s="89" t="s">
        <v>27</v>
      </c>
      <c r="D34" s="90" t="s">
        <v>49</v>
      </c>
      <c r="E34" s="91">
        <v>8.31</v>
      </c>
      <c r="F34" s="86"/>
      <c r="G34" s="86"/>
      <c r="H34" s="92">
        <v>206.17</v>
      </c>
      <c r="I34" s="92">
        <v>206.17</v>
      </c>
      <c r="J34" s="86"/>
      <c r="K34" s="86"/>
      <c r="L34" s="86"/>
      <c r="M34" s="86"/>
    </row>
    <row r="35" spans="1:13" ht="22.5" hidden="1" customHeight="1" outlineLevel="1" x14ac:dyDescent="0.2">
      <c r="A35" s="85"/>
      <c r="B35" s="88"/>
      <c r="C35" s="89" t="s">
        <v>29</v>
      </c>
      <c r="D35" s="90" t="s">
        <v>50</v>
      </c>
      <c r="E35" s="86"/>
      <c r="F35" s="86"/>
      <c r="G35" s="86"/>
      <c r="H35" s="86"/>
      <c r="I35" s="86"/>
      <c r="J35" s="86"/>
      <c r="K35" s="86"/>
      <c r="L35" s="86"/>
      <c r="M35" s="86"/>
    </row>
    <row r="36" spans="1:13" ht="29.25" hidden="1" customHeight="1" outlineLevel="1" x14ac:dyDescent="0.2">
      <c r="A36" s="85"/>
      <c r="B36" s="93" t="s">
        <v>51</v>
      </c>
      <c r="C36" s="89" t="s">
        <v>52</v>
      </c>
      <c r="D36" s="90" t="s">
        <v>53</v>
      </c>
      <c r="E36" s="91">
        <v>100.01</v>
      </c>
      <c r="F36" s="94" t="s">
        <v>54</v>
      </c>
      <c r="G36" s="86"/>
      <c r="H36" s="92">
        <v>529.04999999999995</v>
      </c>
      <c r="I36" s="86"/>
      <c r="J36" s="94" t="s">
        <v>55</v>
      </c>
      <c r="K36" s="86"/>
      <c r="L36" s="86"/>
      <c r="M36" s="86"/>
    </row>
    <row r="37" spans="1:13" ht="22.5" hidden="1" customHeight="1" outlineLevel="1" x14ac:dyDescent="0.2">
      <c r="A37" s="85"/>
      <c r="B37" s="93" t="s">
        <v>56</v>
      </c>
      <c r="C37" s="89" t="s">
        <v>57</v>
      </c>
      <c r="D37" s="90" t="s">
        <v>58</v>
      </c>
      <c r="E37" s="91">
        <v>123</v>
      </c>
      <c r="F37" s="94" t="s">
        <v>59</v>
      </c>
      <c r="G37" s="86"/>
      <c r="H37" s="92">
        <v>23.37</v>
      </c>
      <c r="I37" s="86"/>
      <c r="J37" s="94" t="s">
        <v>60</v>
      </c>
      <c r="K37" s="86"/>
      <c r="L37" s="86"/>
      <c r="M37" s="86"/>
    </row>
    <row r="38" spans="1:13" ht="22.5" hidden="1" customHeight="1" outlineLevel="1" x14ac:dyDescent="0.2">
      <c r="A38" s="85"/>
      <c r="B38" s="93" t="s">
        <v>61</v>
      </c>
      <c r="C38" s="89" t="s">
        <v>62</v>
      </c>
      <c r="D38" s="90" t="s">
        <v>63</v>
      </c>
      <c r="E38" s="91">
        <v>1.53</v>
      </c>
      <c r="F38" s="94" t="s">
        <v>64</v>
      </c>
      <c r="G38" s="86"/>
      <c r="H38" s="92">
        <v>16.190000000000001</v>
      </c>
      <c r="I38" s="86"/>
      <c r="J38" s="92">
        <v>16.190000000000001</v>
      </c>
      <c r="K38" s="86"/>
      <c r="L38" s="86"/>
      <c r="M38" s="86"/>
    </row>
    <row r="39" spans="1:13" ht="60" collapsed="1" x14ac:dyDescent="0.2">
      <c r="A39" s="83">
        <v>3</v>
      </c>
      <c r="B39" s="84" t="s">
        <v>65</v>
      </c>
      <c r="C39" s="82" t="s">
        <v>66</v>
      </c>
      <c r="D39" s="85" t="s">
        <v>67</v>
      </c>
      <c r="E39" s="86">
        <v>7.96</v>
      </c>
      <c r="F39" s="86">
        <v>7.96</v>
      </c>
      <c r="G39" s="86"/>
      <c r="H39" s="87">
        <v>191.04</v>
      </c>
      <c r="I39" s="86"/>
      <c r="J39" s="87">
        <v>191.04</v>
      </c>
      <c r="K39" s="86"/>
      <c r="L39" s="86"/>
      <c r="M39" s="86"/>
    </row>
    <row r="40" spans="1:13" ht="60" x14ac:dyDescent="0.2">
      <c r="A40" s="83">
        <v>4</v>
      </c>
      <c r="B40" s="84" t="s">
        <v>68</v>
      </c>
      <c r="C40" s="82" t="s">
        <v>69</v>
      </c>
      <c r="D40" s="85" t="s">
        <v>70</v>
      </c>
      <c r="E40" s="86">
        <v>7.64</v>
      </c>
      <c r="F40" s="86">
        <v>7.64</v>
      </c>
      <c r="G40" s="86"/>
      <c r="H40" s="87">
        <v>183.36</v>
      </c>
      <c r="I40" s="86"/>
      <c r="J40" s="87">
        <v>183.36</v>
      </c>
      <c r="K40" s="86"/>
      <c r="L40" s="86"/>
      <c r="M40" s="86"/>
    </row>
    <row r="41" spans="1:13" ht="94.5" x14ac:dyDescent="0.2">
      <c r="A41" s="83">
        <v>5</v>
      </c>
      <c r="B41" s="84" t="s">
        <v>71</v>
      </c>
      <c r="C41" s="82" t="s">
        <v>72</v>
      </c>
      <c r="D41" s="85" t="s">
        <v>517</v>
      </c>
      <c r="E41" s="86" t="s">
        <v>73</v>
      </c>
      <c r="F41" s="86" t="s">
        <v>74</v>
      </c>
      <c r="G41" s="86"/>
      <c r="H41" s="87">
        <v>113.07</v>
      </c>
      <c r="I41" s="87">
        <v>21.35</v>
      </c>
      <c r="J41" s="86" t="s">
        <v>690</v>
      </c>
      <c r="K41" s="86"/>
      <c r="L41" s="87">
        <v>15.202999999999999</v>
      </c>
      <c r="M41" s="87">
        <v>2.74</v>
      </c>
    </row>
    <row r="42" spans="1:13" ht="22.5" hidden="1" customHeight="1" outlineLevel="1" x14ac:dyDescent="0.2">
      <c r="A42" s="85"/>
      <c r="B42" s="88"/>
      <c r="C42" s="89" t="s">
        <v>75</v>
      </c>
      <c r="D42" s="90" t="s">
        <v>691</v>
      </c>
      <c r="E42" s="91">
        <v>7.8</v>
      </c>
      <c r="F42" s="86"/>
      <c r="G42" s="86"/>
      <c r="H42" s="92">
        <v>21.37</v>
      </c>
      <c r="I42" s="92">
        <v>21.37</v>
      </c>
      <c r="J42" s="86"/>
      <c r="K42" s="86"/>
      <c r="L42" s="86"/>
      <c r="M42" s="86"/>
    </row>
    <row r="43" spans="1:13" ht="22.5" hidden="1" customHeight="1" outlineLevel="1" x14ac:dyDescent="0.2">
      <c r="A43" s="85"/>
      <c r="B43" s="88"/>
      <c r="C43" s="89" t="s">
        <v>29</v>
      </c>
      <c r="D43" s="90" t="s">
        <v>692</v>
      </c>
      <c r="E43" s="86"/>
      <c r="F43" s="86"/>
      <c r="G43" s="86"/>
      <c r="H43" s="86"/>
      <c r="I43" s="86"/>
      <c r="J43" s="86"/>
      <c r="K43" s="86"/>
      <c r="L43" s="86"/>
      <c r="M43" s="86"/>
    </row>
    <row r="44" spans="1:13" ht="22.5" hidden="1" customHeight="1" outlineLevel="1" x14ac:dyDescent="0.2">
      <c r="A44" s="85"/>
      <c r="B44" s="93" t="s">
        <v>76</v>
      </c>
      <c r="C44" s="89" t="s">
        <v>77</v>
      </c>
      <c r="D44" s="90" t="s">
        <v>693</v>
      </c>
      <c r="E44" s="91">
        <v>77.2</v>
      </c>
      <c r="F44" s="94" t="s">
        <v>78</v>
      </c>
      <c r="G44" s="86"/>
      <c r="H44" s="92">
        <v>19.3</v>
      </c>
      <c r="I44" s="86"/>
      <c r="J44" s="94" t="s">
        <v>694</v>
      </c>
      <c r="K44" s="86"/>
      <c r="L44" s="86"/>
      <c r="M44" s="86"/>
    </row>
    <row r="45" spans="1:13" ht="22.5" hidden="1" customHeight="1" outlineLevel="1" x14ac:dyDescent="0.2">
      <c r="A45" s="85"/>
      <c r="B45" s="93" t="s">
        <v>79</v>
      </c>
      <c r="C45" s="89" t="s">
        <v>80</v>
      </c>
      <c r="D45" s="90" t="s">
        <v>693</v>
      </c>
      <c r="E45" s="91">
        <v>8</v>
      </c>
      <c r="F45" s="94" t="s">
        <v>81</v>
      </c>
      <c r="G45" s="86"/>
      <c r="H45" s="92">
        <v>2</v>
      </c>
      <c r="I45" s="86"/>
      <c r="J45" s="92">
        <v>2</v>
      </c>
      <c r="K45" s="86"/>
      <c r="L45" s="86"/>
      <c r="M45" s="86"/>
    </row>
    <row r="46" spans="1:13" ht="22.5" hidden="1" customHeight="1" outlineLevel="1" x14ac:dyDescent="0.2">
      <c r="A46" s="85"/>
      <c r="B46" s="93" t="s">
        <v>82</v>
      </c>
      <c r="C46" s="89" t="s">
        <v>57</v>
      </c>
      <c r="D46" s="90" t="s">
        <v>695</v>
      </c>
      <c r="E46" s="91">
        <v>123</v>
      </c>
      <c r="F46" s="94" t="s">
        <v>59</v>
      </c>
      <c r="G46" s="86"/>
      <c r="H46" s="92">
        <v>43.05</v>
      </c>
      <c r="I46" s="86"/>
      <c r="J46" s="94" t="s">
        <v>696</v>
      </c>
      <c r="K46" s="86"/>
      <c r="L46" s="86"/>
      <c r="M46" s="86"/>
    </row>
    <row r="47" spans="1:13" ht="22.5" hidden="1" customHeight="1" outlineLevel="1" x14ac:dyDescent="0.2">
      <c r="A47" s="85"/>
      <c r="B47" s="93" t="s">
        <v>83</v>
      </c>
      <c r="C47" s="89" t="s">
        <v>84</v>
      </c>
      <c r="D47" s="90" t="s">
        <v>697</v>
      </c>
      <c r="E47" s="91">
        <v>110</v>
      </c>
      <c r="F47" s="94" t="s">
        <v>85</v>
      </c>
      <c r="G47" s="86"/>
      <c r="H47" s="92">
        <v>8.8000000000000007</v>
      </c>
      <c r="I47" s="86"/>
      <c r="J47" s="94" t="s">
        <v>698</v>
      </c>
      <c r="K47" s="86"/>
      <c r="L47" s="86"/>
      <c r="M47" s="86"/>
    </row>
    <row r="48" spans="1:13" ht="118.5" collapsed="1" x14ac:dyDescent="0.2">
      <c r="A48" s="83">
        <v>6</v>
      </c>
      <c r="B48" s="84" t="s">
        <v>86</v>
      </c>
      <c r="C48" s="82" t="s">
        <v>87</v>
      </c>
      <c r="D48" s="85" t="s">
        <v>88</v>
      </c>
      <c r="E48" s="86" t="s">
        <v>89</v>
      </c>
      <c r="F48" s="86" t="s">
        <v>90</v>
      </c>
      <c r="G48" s="86">
        <v>4.33</v>
      </c>
      <c r="H48" s="87">
        <v>11055.41</v>
      </c>
      <c r="I48" s="87">
        <v>286.02999999999997</v>
      </c>
      <c r="J48" s="86" t="s">
        <v>91</v>
      </c>
      <c r="K48" s="87">
        <v>6.66</v>
      </c>
      <c r="L48" s="87">
        <v>23.873999999999999</v>
      </c>
      <c r="M48" s="87">
        <v>36.67</v>
      </c>
    </row>
    <row r="49" spans="1:13" ht="22.5" hidden="1" customHeight="1" outlineLevel="1" x14ac:dyDescent="0.2">
      <c r="A49" s="85"/>
      <c r="B49" s="88"/>
      <c r="C49" s="89" t="s">
        <v>75</v>
      </c>
      <c r="D49" s="90" t="s">
        <v>92</v>
      </c>
      <c r="E49" s="91">
        <v>7.8</v>
      </c>
      <c r="F49" s="86"/>
      <c r="G49" s="86"/>
      <c r="H49" s="92">
        <v>286.02999999999997</v>
      </c>
      <c r="I49" s="92">
        <v>286.02999999999997</v>
      </c>
      <c r="J49" s="86"/>
      <c r="K49" s="86"/>
      <c r="L49" s="86"/>
      <c r="M49" s="86"/>
    </row>
    <row r="50" spans="1:13" ht="22.5" hidden="1" customHeight="1" outlineLevel="1" x14ac:dyDescent="0.2">
      <c r="A50" s="85"/>
      <c r="B50" s="88"/>
      <c r="C50" s="89" t="s">
        <v>29</v>
      </c>
      <c r="D50" s="90" t="s">
        <v>93</v>
      </c>
      <c r="E50" s="86"/>
      <c r="F50" s="86"/>
      <c r="G50" s="86"/>
      <c r="H50" s="86"/>
      <c r="I50" s="86"/>
      <c r="J50" s="86"/>
      <c r="K50" s="86"/>
      <c r="L50" s="86"/>
      <c r="M50" s="86"/>
    </row>
    <row r="51" spans="1:13" ht="29.25" hidden="1" customHeight="1" outlineLevel="1" x14ac:dyDescent="0.2">
      <c r="A51" s="85"/>
      <c r="B51" s="93" t="s">
        <v>94</v>
      </c>
      <c r="C51" s="89" t="s">
        <v>95</v>
      </c>
      <c r="D51" s="90" t="s">
        <v>96</v>
      </c>
      <c r="E51" s="91">
        <v>103</v>
      </c>
      <c r="F51" s="94" t="s">
        <v>97</v>
      </c>
      <c r="G51" s="86"/>
      <c r="H51" s="92">
        <v>7261.5</v>
      </c>
      <c r="I51" s="86"/>
      <c r="J51" s="94" t="s">
        <v>98</v>
      </c>
      <c r="K51" s="86"/>
      <c r="L51" s="86"/>
      <c r="M51" s="86"/>
    </row>
    <row r="52" spans="1:13" ht="22.5" hidden="1" customHeight="1" outlineLevel="1" x14ac:dyDescent="0.2">
      <c r="A52" s="85"/>
      <c r="B52" s="93" t="s">
        <v>99</v>
      </c>
      <c r="C52" s="89" t="s">
        <v>100</v>
      </c>
      <c r="D52" s="90" t="s">
        <v>101</v>
      </c>
      <c r="E52" s="91">
        <v>61.39</v>
      </c>
      <c r="F52" s="94" t="s">
        <v>102</v>
      </c>
      <c r="G52" s="86"/>
      <c r="H52" s="92">
        <v>1348.12</v>
      </c>
      <c r="I52" s="86"/>
      <c r="J52" s="94" t="s">
        <v>103</v>
      </c>
      <c r="K52" s="86"/>
      <c r="L52" s="86"/>
      <c r="M52" s="86"/>
    </row>
    <row r="53" spans="1:13" ht="22.5" hidden="1" customHeight="1" outlineLevel="1" x14ac:dyDescent="0.2">
      <c r="A53" s="85"/>
      <c r="B53" s="93" t="s">
        <v>104</v>
      </c>
      <c r="C53" s="89" t="s">
        <v>105</v>
      </c>
      <c r="D53" s="90" t="s">
        <v>106</v>
      </c>
      <c r="E53" s="91">
        <v>108.4</v>
      </c>
      <c r="F53" s="86"/>
      <c r="G53" s="91">
        <v>108.4</v>
      </c>
      <c r="H53" s="92">
        <v>6.66</v>
      </c>
      <c r="I53" s="86"/>
      <c r="J53" s="86"/>
      <c r="K53" s="92">
        <v>6.66</v>
      </c>
      <c r="L53" s="86"/>
      <c r="M53" s="86"/>
    </row>
    <row r="54" spans="1:13" ht="106.5" collapsed="1" x14ac:dyDescent="0.2">
      <c r="A54" s="83">
        <v>7</v>
      </c>
      <c r="B54" s="84" t="s">
        <v>107</v>
      </c>
      <c r="C54" s="82" t="s">
        <v>108</v>
      </c>
      <c r="D54" s="85" t="s">
        <v>109</v>
      </c>
      <c r="E54" s="86" t="s">
        <v>110</v>
      </c>
      <c r="F54" s="86"/>
      <c r="G54" s="86"/>
      <c r="H54" s="87">
        <v>839.3</v>
      </c>
      <c r="I54" s="87">
        <v>839.3</v>
      </c>
      <c r="J54" s="86"/>
      <c r="K54" s="86"/>
      <c r="L54" s="87">
        <v>217.35</v>
      </c>
      <c r="M54" s="87">
        <v>100.15</v>
      </c>
    </row>
    <row r="55" spans="1:13" ht="22.5" hidden="1" customHeight="1" outlineLevel="1" x14ac:dyDescent="0.2">
      <c r="A55" s="85"/>
      <c r="B55" s="88"/>
      <c r="C55" s="89" t="s">
        <v>111</v>
      </c>
      <c r="D55" s="90" t="s">
        <v>112</v>
      </c>
      <c r="E55" s="91">
        <v>8.3800000000000008</v>
      </c>
      <c r="F55" s="86"/>
      <c r="G55" s="86"/>
      <c r="H55" s="92">
        <v>839.26</v>
      </c>
      <c r="I55" s="92">
        <v>839.26</v>
      </c>
      <c r="J55" s="86"/>
      <c r="K55" s="86"/>
      <c r="L55" s="86"/>
      <c r="M55" s="86"/>
    </row>
    <row r="56" spans="1:13" ht="82.5" collapsed="1" x14ac:dyDescent="0.2">
      <c r="A56" s="83">
        <v>8</v>
      </c>
      <c r="B56" s="84" t="s">
        <v>113</v>
      </c>
      <c r="C56" s="82" t="s">
        <v>114</v>
      </c>
      <c r="D56" s="85" t="s">
        <v>115</v>
      </c>
      <c r="E56" s="86">
        <v>2312.4499999999998</v>
      </c>
      <c r="F56" s="86" t="s">
        <v>116</v>
      </c>
      <c r="G56" s="86"/>
      <c r="H56" s="87">
        <v>1420.77</v>
      </c>
      <c r="I56" s="86"/>
      <c r="J56" s="86" t="s">
        <v>117</v>
      </c>
      <c r="K56" s="86"/>
      <c r="L56" s="86"/>
      <c r="M56" s="86"/>
    </row>
    <row r="57" spans="1:13" ht="22.5" hidden="1" customHeight="1" outlineLevel="1" x14ac:dyDescent="0.2">
      <c r="A57" s="85"/>
      <c r="B57" s="88"/>
      <c r="C57" s="89" t="s">
        <v>29</v>
      </c>
      <c r="D57" s="90" t="s">
        <v>118</v>
      </c>
      <c r="E57" s="86"/>
      <c r="F57" s="86"/>
      <c r="G57" s="86"/>
      <c r="H57" s="86"/>
      <c r="I57" s="86"/>
      <c r="J57" s="86"/>
      <c r="K57" s="86"/>
      <c r="L57" s="86"/>
      <c r="M57" s="86"/>
    </row>
    <row r="58" spans="1:13" ht="22.5" hidden="1" customHeight="1" outlineLevel="1" x14ac:dyDescent="0.2">
      <c r="A58" s="85"/>
      <c r="B58" s="93" t="s">
        <v>119</v>
      </c>
      <c r="C58" s="89" t="s">
        <v>120</v>
      </c>
      <c r="D58" s="90" t="s">
        <v>121</v>
      </c>
      <c r="E58" s="91">
        <v>6.28</v>
      </c>
      <c r="F58" s="94" t="s">
        <v>122</v>
      </c>
      <c r="G58" s="86"/>
      <c r="H58" s="92">
        <v>1136.6199999999999</v>
      </c>
      <c r="I58" s="86"/>
      <c r="J58" s="94" t="s">
        <v>123</v>
      </c>
      <c r="K58" s="86"/>
      <c r="L58" s="86"/>
      <c r="M58" s="86"/>
    </row>
    <row r="59" spans="1:13" ht="36" collapsed="1" x14ac:dyDescent="0.2">
      <c r="A59" s="83">
        <v>9</v>
      </c>
      <c r="B59" s="84" t="s">
        <v>124</v>
      </c>
      <c r="C59" s="82" t="s">
        <v>125</v>
      </c>
      <c r="D59" s="83">
        <v>2.2999999999999998</v>
      </c>
      <c r="E59" s="86" t="s">
        <v>126</v>
      </c>
      <c r="F59" s="86"/>
      <c r="G59" s="86"/>
      <c r="H59" s="87">
        <v>2524.69</v>
      </c>
      <c r="I59" s="87">
        <v>2524.69</v>
      </c>
      <c r="J59" s="86"/>
      <c r="K59" s="86"/>
      <c r="L59" s="87">
        <v>140.72999999999999</v>
      </c>
      <c r="M59" s="87">
        <v>323.68</v>
      </c>
    </row>
    <row r="60" spans="1:13" ht="22.5" hidden="1" customHeight="1" outlineLevel="1" x14ac:dyDescent="0.2">
      <c r="A60" s="85"/>
      <c r="B60" s="88"/>
      <c r="C60" s="89" t="s">
        <v>75</v>
      </c>
      <c r="D60" s="90" t="s">
        <v>127</v>
      </c>
      <c r="E60" s="91">
        <v>7.8</v>
      </c>
      <c r="F60" s="86"/>
      <c r="G60" s="86"/>
      <c r="H60" s="92">
        <v>2524.6999999999998</v>
      </c>
      <c r="I60" s="92">
        <v>2524.6999999999998</v>
      </c>
      <c r="J60" s="86"/>
      <c r="K60" s="86"/>
      <c r="L60" s="86"/>
      <c r="M60" s="86"/>
    </row>
    <row r="61" spans="1:13" ht="60" collapsed="1" x14ac:dyDescent="0.2">
      <c r="A61" s="83">
        <v>10</v>
      </c>
      <c r="B61" s="84" t="s">
        <v>65</v>
      </c>
      <c r="C61" s="82" t="s">
        <v>66</v>
      </c>
      <c r="D61" s="83">
        <v>6.9</v>
      </c>
      <c r="E61" s="86">
        <v>7.96</v>
      </c>
      <c r="F61" s="86">
        <v>7.96</v>
      </c>
      <c r="G61" s="86"/>
      <c r="H61" s="87">
        <v>54.92</v>
      </c>
      <c r="I61" s="86"/>
      <c r="J61" s="87">
        <v>54.92</v>
      </c>
      <c r="K61" s="86"/>
      <c r="L61" s="86"/>
      <c r="M61" s="86"/>
    </row>
    <row r="62" spans="1:13" ht="64.5" customHeight="1" x14ac:dyDescent="0.2">
      <c r="A62" s="83">
        <v>11</v>
      </c>
      <c r="B62" s="84" t="s">
        <v>68</v>
      </c>
      <c r="C62" s="82" t="s">
        <v>69</v>
      </c>
      <c r="D62" s="83">
        <v>6.9</v>
      </c>
      <c r="E62" s="86">
        <v>7.64</v>
      </c>
      <c r="F62" s="86">
        <v>7.64</v>
      </c>
      <c r="G62" s="86"/>
      <c r="H62" s="87">
        <v>52.72</v>
      </c>
      <c r="I62" s="86"/>
      <c r="J62" s="87">
        <v>52.72</v>
      </c>
      <c r="K62" s="86"/>
      <c r="L62" s="86"/>
      <c r="M62" s="86"/>
    </row>
    <row r="63" spans="1:13" ht="65.25" customHeight="1" x14ac:dyDescent="0.2">
      <c r="A63" s="83">
        <v>12</v>
      </c>
      <c r="B63" s="84" t="s">
        <v>128</v>
      </c>
      <c r="C63" s="82" t="s">
        <v>129</v>
      </c>
      <c r="D63" s="85" t="s">
        <v>130</v>
      </c>
      <c r="E63" s="86">
        <v>3.43</v>
      </c>
      <c r="F63" s="86">
        <v>3.43</v>
      </c>
      <c r="G63" s="86"/>
      <c r="H63" s="87">
        <v>8429.57</v>
      </c>
      <c r="I63" s="86"/>
      <c r="J63" s="87">
        <v>8429.57</v>
      </c>
      <c r="K63" s="86"/>
      <c r="L63" s="86"/>
      <c r="M63" s="86"/>
    </row>
    <row r="64" spans="1:13" ht="19.149999999999999" customHeight="1" x14ac:dyDescent="0.2">
      <c r="A64" s="131" t="s">
        <v>131</v>
      </c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</row>
    <row r="65" spans="1:13" ht="123.75" customHeight="1" x14ac:dyDescent="0.2">
      <c r="A65" s="83">
        <v>13</v>
      </c>
      <c r="B65" s="84" t="s">
        <v>86</v>
      </c>
      <c r="C65" s="82" t="s">
        <v>87</v>
      </c>
      <c r="D65" s="85" t="s">
        <v>132</v>
      </c>
      <c r="E65" s="86" t="s">
        <v>89</v>
      </c>
      <c r="F65" s="86" t="s">
        <v>90</v>
      </c>
      <c r="G65" s="86">
        <v>4.33</v>
      </c>
      <c r="H65" s="87">
        <v>8557.86</v>
      </c>
      <c r="I65" s="87">
        <v>221.42</v>
      </c>
      <c r="J65" s="86" t="s">
        <v>133</v>
      </c>
      <c r="K65" s="87">
        <v>5.14</v>
      </c>
      <c r="L65" s="87">
        <v>23.873999999999999</v>
      </c>
      <c r="M65" s="87">
        <v>28.39</v>
      </c>
    </row>
    <row r="66" spans="1:13" ht="22.5" hidden="1" customHeight="1" outlineLevel="1" x14ac:dyDescent="0.2">
      <c r="A66" s="85"/>
      <c r="B66" s="88"/>
      <c r="C66" s="89" t="s">
        <v>75</v>
      </c>
      <c r="D66" s="90" t="s">
        <v>134</v>
      </c>
      <c r="E66" s="91">
        <v>7.8</v>
      </c>
      <c r="F66" s="86"/>
      <c r="G66" s="86"/>
      <c r="H66" s="92">
        <v>221.44</v>
      </c>
      <c r="I66" s="92">
        <v>221.44</v>
      </c>
      <c r="J66" s="86"/>
      <c r="K66" s="86"/>
      <c r="L66" s="86"/>
      <c r="M66" s="86"/>
    </row>
    <row r="67" spans="1:13" ht="22.5" hidden="1" customHeight="1" outlineLevel="1" x14ac:dyDescent="0.2">
      <c r="A67" s="85"/>
      <c r="B67" s="88"/>
      <c r="C67" s="89" t="s">
        <v>29</v>
      </c>
      <c r="D67" s="90" t="s">
        <v>135</v>
      </c>
      <c r="E67" s="86"/>
      <c r="F67" s="86"/>
      <c r="G67" s="86"/>
      <c r="H67" s="86"/>
      <c r="I67" s="86"/>
      <c r="J67" s="86"/>
      <c r="K67" s="86"/>
      <c r="L67" s="86"/>
      <c r="M67" s="86"/>
    </row>
    <row r="68" spans="1:13" ht="29.25" hidden="1" customHeight="1" outlineLevel="1" x14ac:dyDescent="0.2">
      <c r="A68" s="85"/>
      <c r="B68" s="93" t="s">
        <v>94</v>
      </c>
      <c r="C68" s="89" t="s">
        <v>95</v>
      </c>
      <c r="D68" s="90" t="s">
        <v>136</v>
      </c>
      <c r="E68" s="91">
        <v>103</v>
      </c>
      <c r="F68" s="94" t="s">
        <v>97</v>
      </c>
      <c r="G68" s="86"/>
      <c r="H68" s="92">
        <v>5621.74</v>
      </c>
      <c r="I68" s="86"/>
      <c r="J68" s="94" t="s">
        <v>137</v>
      </c>
      <c r="K68" s="86"/>
      <c r="L68" s="86"/>
      <c r="M68" s="86"/>
    </row>
    <row r="69" spans="1:13" ht="22.5" hidden="1" customHeight="1" outlineLevel="1" x14ac:dyDescent="0.2">
      <c r="A69" s="85"/>
      <c r="B69" s="93" t="s">
        <v>99</v>
      </c>
      <c r="C69" s="89" t="s">
        <v>100</v>
      </c>
      <c r="D69" s="90" t="s">
        <v>138</v>
      </c>
      <c r="E69" s="91">
        <v>61.39</v>
      </c>
      <c r="F69" s="94" t="s">
        <v>102</v>
      </c>
      <c r="G69" s="86"/>
      <c r="H69" s="92">
        <v>1043.6300000000001</v>
      </c>
      <c r="I69" s="86"/>
      <c r="J69" s="94" t="s">
        <v>139</v>
      </c>
      <c r="K69" s="86"/>
      <c r="L69" s="86"/>
      <c r="M69" s="86"/>
    </row>
    <row r="70" spans="1:13" ht="22.5" hidden="1" customHeight="1" outlineLevel="1" x14ac:dyDescent="0.2">
      <c r="A70" s="85"/>
      <c r="B70" s="93" t="s">
        <v>104</v>
      </c>
      <c r="C70" s="89" t="s">
        <v>105</v>
      </c>
      <c r="D70" s="90" t="s">
        <v>140</v>
      </c>
      <c r="E70" s="91">
        <v>108.4</v>
      </c>
      <c r="F70" s="86"/>
      <c r="G70" s="91">
        <v>108.4</v>
      </c>
      <c r="H70" s="92">
        <v>5.16</v>
      </c>
      <c r="I70" s="86"/>
      <c r="J70" s="86"/>
      <c r="K70" s="92">
        <v>5.16</v>
      </c>
      <c r="L70" s="86"/>
      <c r="M70" s="86"/>
    </row>
    <row r="71" spans="1:13" ht="106.5" collapsed="1" x14ac:dyDescent="0.2">
      <c r="A71" s="83">
        <v>14</v>
      </c>
      <c r="B71" s="84" t="s">
        <v>107</v>
      </c>
      <c r="C71" s="82" t="s">
        <v>108</v>
      </c>
      <c r="D71" s="85" t="s">
        <v>141</v>
      </c>
      <c r="E71" s="86" t="s">
        <v>110</v>
      </c>
      <c r="F71" s="86"/>
      <c r="G71" s="86"/>
      <c r="H71" s="87">
        <v>649.69000000000005</v>
      </c>
      <c r="I71" s="87">
        <v>649.69000000000005</v>
      </c>
      <c r="J71" s="86"/>
      <c r="K71" s="86"/>
      <c r="L71" s="87">
        <v>217.35</v>
      </c>
      <c r="M71" s="87">
        <v>77.53</v>
      </c>
    </row>
    <row r="72" spans="1:13" ht="22.5" hidden="1" customHeight="1" outlineLevel="1" x14ac:dyDescent="0.2">
      <c r="A72" s="85"/>
      <c r="B72" s="88"/>
      <c r="C72" s="89" t="s">
        <v>111</v>
      </c>
      <c r="D72" s="90" t="s">
        <v>142</v>
      </c>
      <c r="E72" s="91">
        <v>8.3800000000000008</v>
      </c>
      <c r="F72" s="86"/>
      <c r="G72" s="86"/>
      <c r="H72" s="92">
        <v>649.70000000000005</v>
      </c>
      <c r="I72" s="92">
        <v>649.70000000000005</v>
      </c>
      <c r="J72" s="86"/>
      <c r="K72" s="86"/>
      <c r="L72" s="86"/>
      <c r="M72" s="86"/>
    </row>
    <row r="73" spans="1:13" ht="82.5" collapsed="1" x14ac:dyDescent="0.2">
      <c r="A73" s="83">
        <v>15</v>
      </c>
      <c r="B73" s="84" t="s">
        <v>113</v>
      </c>
      <c r="C73" s="82" t="s">
        <v>114</v>
      </c>
      <c r="D73" s="85" t="s">
        <v>143</v>
      </c>
      <c r="E73" s="86">
        <v>2312.4499999999998</v>
      </c>
      <c r="F73" s="86" t="s">
        <v>116</v>
      </c>
      <c r="G73" s="86"/>
      <c r="H73" s="87">
        <v>1374.75</v>
      </c>
      <c r="I73" s="86"/>
      <c r="J73" s="86" t="s">
        <v>144</v>
      </c>
      <c r="K73" s="86"/>
      <c r="L73" s="86"/>
      <c r="M73" s="86"/>
    </row>
    <row r="74" spans="1:13" ht="22.5" hidden="1" customHeight="1" outlineLevel="1" x14ac:dyDescent="0.2">
      <c r="A74" s="85"/>
      <c r="B74" s="88"/>
      <c r="C74" s="89" t="s">
        <v>29</v>
      </c>
      <c r="D74" s="90" t="s">
        <v>145</v>
      </c>
      <c r="E74" s="86"/>
      <c r="F74" s="86"/>
      <c r="G74" s="86"/>
      <c r="H74" s="86"/>
      <c r="I74" s="86"/>
      <c r="J74" s="86"/>
      <c r="K74" s="86"/>
      <c r="L74" s="86"/>
      <c r="M74" s="86"/>
    </row>
    <row r="75" spans="1:13" ht="22.5" hidden="1" customHeight="1" outlineLevel="1" x14ac:dyDescent="0.2">
      <c r="A75" s="85"/>
      <c r="B75" s="93" t="s">
        <v>119</v>
      </c>
      <c r="C75" s="89" t="s">
        <v>120</v>
      </c>
      <c r="D75" s="90" t="s">
        <v>146</v>
      </c>
      <c r="E75" s="91">
        <v>6.28</v>
      </c>
      <c r="F75" s="94" t="s">
        <v>122</v>
      </c>
      <c r="G75" s="86"/>
      <c r="H75" s="92">
        <v>1099.82</v>
      </c>
      <c r="I75" s="86"/>
      <c r="J75" s="94" t="s">
        <v>147</v>
      </c>
      <c r="K75" s="86"/>
      <c r="L75" s="86"/>
      <c r="M75" s="86"/>
    </row>
    <row r="76" spans="1:13" ht="48" collapsed="1" x14ac:dyDescent="0.2">
      <c r="A76" s="83">
        <v>16</v>
      </c>
      <c r="B76" s="84" t="s">
        <v>148</v>
      </c>
      <c r="C76" s="82" t="s">
        <v>149</v>
      </c>
      <c r="D76" s="83">
        <v>1.78</v>
      </c>
      <c r="E76" s="86" t="s">
        <v>150</v>
      </c>
      <c r="F76" s="86"/>
      <c r="G76" s="86"/>
      <c r="H76" s="87">
        <v>2513.98</v>
      </c>
      <c r="I76" s="87">
        <v>2513.98</v>
      </c>
      <c r="J76" s="86"/>
      <c r="K76" s="86"/>
      <c r="L76" s="87">
        <v>181.07</v>
      </c>
      <c r="M76" s="87">
        <v>322.3</v>
      </c>
    </row>
    <row r="77" spans="1:13" ht="22.5" hidden="1" customHeight="1" outlineLevel="1" x14ac:dyDescent="0.2">
      <c r="A77" s="85"/>
      <c r="B77" s="88"/>
      <c r="C77" s="89" t="s">
        <v>75</v>
      </c>
      <c r="D77" s="90" t="s">
        <v>151</v>
      </c>
      <c r="E77" s="91">
        <v>7.8</v>
      </c>
      <c r="F77" s="86"/>
      <c r="G77" s="86"/>
      <c r="H77" s="92">
        <v>2513.94</v>
      </c>
      <c r="I77" s="92">
        <v>2513.94</v>
      </c>
      <c r="J77" s="86"/>
      <c r="K77" s="86"/>
      <c r="L77" s="86"/>
      <c r="M77" s="86"/>
    </row>
    <row r="78" spans="1:13" ht="60" collapsed="1" x14ac:dyDescent="0.2">
      <c r="A78" s="83">
        <v>17</v>
      </c>
      <c r="B78" s="84" t="s">
        <v>152</v>
      </c>
      <c r="C78" s="82" t="s">
        <v>153</v>
      </c>
      <c r="D78" s="83">
        <v>10.32</v>
      </c>
      <c r="E78" s="86">
        <v>10.130000000000001</v>
      </c>
      <c r="F78" s="86">
        <v>10.130000000000001</v>
      </c>
      <c r="G78" s="86"/>
      <c r="H78" s="87">
        <v>104.54</v>
      </c>
      <c r="I78" s="86"/>
      <c r="J78" s="87">
        <v>104.54</v>
      </c>
      <c r="K78" s="86"/>
      <c r="L78" s="86"/>
      <c r="M78" s="86"/>
    </row>
    <row r="79" spans="1:13" ht="65.25" customHeight="1" x14ac:dyDescent="0.2">
      <c r="A79" s="83">
        <v>18</v>
      </c>
      <c r="B79" s="84" t="s">
        <v>68</v>
      </c>
      <c r="C79" s="82" t="s">
        <v>69</v>
      </c>
      <c r="D79" s="83">
        <v>10.32</v>
      </c>
      <c r="E79" s="86">
        <v>7.64</v>
      </c>
      <c r="F79" s="86">
        <v>7.64</v>
      </c>
      <c r="G79" s="86"/>
      <c r="H79" s="87">
        <v>78.84</v>
      </c>
      <c r="I79" s="86"/>
      <c r="J79" s="87">
        <v>78.84</v>
      </c>
      <c r="K79" s="86"/>
      <c r="L79" s="86"/>
      <c r="M79" s="86"/>
    </row>
    <row r="80" spans="1:13" ht="71.25" customHeight="1" x14ac:dyDescent="0.2">
      <c r="A80" s="83">
        <v>19</v>
      </c>
      <c r="B80" s="84" t="s">
        <v>128</v>
      </c>
      <c r="C80" s="82" t="s">
        <v>129</v>
      </c>
      <c r="D80" s="85" t="s">
        <v>154</v>
      </c>
      <c r="E80" s="86">
        <v>3.43</v>
      </c>
      <c r="F80" s="86">
        <v>3.43</v>
      </c>
      <c r="G80" s="86"/>
      <c r="H80" s="87">
        <v>6525.23</v>
      </c>
      <c r="I80" s="86"/>
      <c r="J80" s="87">
        <v>6525.23</v>
      </c>
      <c r="K80" s="86"/>
      <c r="L80" s="86"/>
      <c r="M80" s="86"/>
    </row>
    <row r="81" spans="1:13" ht="22.5" customHeight="1" x14ac:dyDescent="0.2">
      <c r="A81" s="131" t="s">
        <v>155</v>
      </c>
      <c r="B81" s="132"/>
      <c r="C81" s="132"/>
      <c r="D81" s="132"/>
      <c r="E81" s="132"/>
      <c r="F81" s="132"/>
      <c r="G81" s="132"/>
      <c r="H81" s="86">
        <v>46224.09</v>
      </c>
      <c r="I81" s="86">
        <v>7318.32</v>
      </c>
      <c r="J81" s="86" t="s">
        <v>699</v>
      </c>
      <c r="K81" s="86">
        <v>77.67</v>
      </c>
      <c r="L81" s="86"/>
      <c r="M81" s="86">
        <v>922.97</v>
      </c>
    </row>
    <row r="82" spans="1:13" ht="51.95" customHeight="1" x14ac:dyDescent="0.2">
      <c r="A82" s="131" t="s">
        <v>156</v>
      </c>
      <c r="B82" s="132"/>
      <c r="C82" s="132"/>
      <c r="D82" s="132"/>
      <c r="E82" s="132"/>
      <c r="F82" s="132"/>
      <c r="G82" s="132"/>
      <c r="H82" s="86">
        <v>57760.72</v>
      </c>
      <c r="I82" s="86">
        <v>9147.91</v>
      </c>
      <c r="J82" s="86" t="s">
        <v>700</v>
      </c>
      <c r="K82" s="86">
        <v>77.67</v>
      </c>
      <c r="L82" s="86"/>
      <c r="M82" s="86">
        <v>1153.73</v>
      </c>
    </row>
    <row r="83" spans="1:13" ht="12.75" customHeight="1" x14ac:dyDescent="0.2">
      <c r="A83" s="131" t="s">
        <v>157</v>
      </c>
      <c r="B83" s="132"/>
      <c r="C83" s="132"/>
      <c r="D83" s="132"/>
      <c r="E83" s="132"/>
      <c r="F83" s="132"/>
      <c r="G83" s="132"/>
      <c r="H83" s="86">
        <v>12194.29</v>
      </c>
      <c r="I83" s="86"/>
      <c r="J83" s="86"/>
      <c r="K83" s="86"/>
      <c r="L83" s="86"/>
      <c r="M83" s="86"/>
    </row>
    <row r="84" spans="1:13" ht="12.75" customHeight="1" x14ac:dyDescent="0.2">
      <c r="A84" s="131" t="s">
        <v>158</v>
      </c>
      <c r="B84" s="132"/>
      <c r="C84" s="132"/>
      <c r="D84" s="132"/>
      <c r="E84" s="132"/>
      <c r="F84" s="132"/>
      <c r="G84" s="132"/>
      <c r="H84" s="86">
        <v>6686.27</v>
      </c>
      <c r="I84" s="86"/>
      <c r="J84" s="86"/>
      <c r="K84" s="86"/>
      <c r="L84" s="86"/>
      <c r="M84" s="86"/>
    </row>
    <row r="85" spans="1:13" ht="17.25" customHeight="1" x14ac:dyDescent="0.2">
      <c r="A85" s="136" t="s">
        <v>159</v>
      </c>
      <c r="B85" s="132"/>
      <c r="C85" s="132"/>
      <c r="D85" s="132"/>
      <c r="E85" s="132"/>
      <c r="F85" s="132"/>
      <c r="G85" s="132"/>
      <c r="H85" s="95">
        <v>76641.279999999999</v>
      </c>
      <c r="I85" s="86"/>
      <c r="J85" s="86"/>
      <c r="K85" s="86"/>
      <c r="L85" s="86"/>
      <c r="M85" s="95">
        <v>1153.73</v>
      </c>
    </row>
    <row r="86" spans="1:13" ht="19.149999999999999" customHeight="1" x14ac:dyDescent="0.2">
      <c r="A86" s="144" t="s">
        <v>160</v>
      </c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</row>
    <row r="87" spans="1:13" ht="19.149999999999999" customHeight="1" x14ac:dyDescent="0.2">
      <c r="A87" s="131" t="s">
        <v>20</v>
      </c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L87" s="132"/>
      <c r="M87" s="132"/>
    </row>
    <row r="88" spans="1:13" ht="136.5" customHeight="1" x14ac:dyDescent="0.2">
      <c r="A88" s="83">
        <v>20</v>
      </c>
      <c r="B88" s="84" t="s">
        <v>161</v>
      </c>
      <c r="C88" s="82" t="s">
        <v>162</v>
      </c>
      <c r="D88" s="85" t="s">
        <v>163</v>
      </c>
      <c r="E88" s="86" t="s">
        <v>164</v>
      </c>
      <c r="F88" s="86" t="s">
        <v>165</v>
      </c>
      <c r="G88" s="86"/>
      <c r="H88" s="87">
        <v>1878.48</v>
      </c>
      <c r="I88" s="87">
        <v>663.2</v>
      </c>
      <c r="J88" s="86" t="s">
        <v>166</v>
      </c>
      <c r="K88" s="86"/>
      <c r="L88" s="87">
        <v>95.207999999999998</v>
      </c>
      <c r="M88" s="87">
        <v>73.12</v>
      </c>
    </row>
    <row r="89" spans="1:13" ht="22.5" hidden="1" customHeight="1" outlineLevel="1" x14ac:dyDescent="0.2">
      <c r="A89" s="85"/>
      <c r="B89" s="88"/>
      <c r="C89" s="89" t="s">
        <v>167</v>
      </c>
      <c r="D89" s="90" t="s">
        <v>168</v>
      </c>
      <c r="E89" s="91">
        <v>9.07</v>
      </c>
      <c r="F89" s="86"/>
      <c r="G89" s="86"/>
      <c r="H89" s="92">
        <v>663.2</v>
      </c>
      <c r="I89" s="92">
        <v>663.2</v>
      </c>
      <c r="J89" s="86"/>
      <c r="K89" s="86"/>
      <c r="L89" s="86"/>
      <c r="M89" s="86"/>
    </row>
    <row r="90" spans="1:13" ht="22.5" hidden="1" customHeight="1" outlineLevel="1" x14ac:dyDescent="0.2">
      <c r="A90" s="85"/>
      <c r="B90" s="88"/>
      <c r="C90" s="89" t="s">
        <v>29</v>
      </c>
      <c r="D90" s="90" t="s">
        <v>169</v>
      </c>
      <c r="E90" s="86"/>
      <c r="F90" s="86"/>
      <c r="G90" s="86"/>
      <c r="H90" s="86"/>
      <c r="I90" s="86"/>
      <c r="J90" s="86"/>
      <c r="K90" s="86"/>
      <c r="L90" s="86"/>
      <c r="M90" s="86"/>
    </row>
    <row r="91" spans="1:13" ht="22.5" hidden="1" customHeight="1" outlineLevel="1" x14ac:dyDescent="0.2">
      <c r="A91" s="85"/>
      <c r="B91" s="93" t="s">
        <v>170</v>
      </c>
      <c r="C91" s="89" t="s">
        <v>171</v>
      </c>
      <c r="D91" s="90" t="s">
        <v>169</v>
      </c>
      <c r="E91" s="91">
        <v>111.99</v>
      </c>
      <c r="F91" s="94" t="s">
        <v>172</v>
      </c>
      <c r="G91" s="86"/>
      <c r="H91" s="92">
        <v>1012.39</v>
      </c>
      <c r="I91" s="86"/>
      <c r="J91" s="94" t="s">
        <v>173</v>
      </c>
      <c r="K91" s="86"/>
      <c r="L91" s="86"/>
      <c r="M91" s="86"/>
    </row>
    <row r="92" spans="1:13" ht="22.5" hidden="1" customHeight="1" outlineLevel="1" x14ac:dyDescent="0.2">
      <c r="A92" s="85"/>
      <c r="B92" s="93" t="s">
        <v>174</v>
      </c>
      <c r="C92" s="89" t="s">
        <v>175</v>
      </c>
      <c r="D92" s="90" t="s">
        <v>176</v>
      </c>
      <c r="E92" s="91">
        <v>30</v>
      </c>
      <c r="F92" s="94" t="s">
        <v>177</v>
      </c>
      <c r="G92" s="86"/>
      <c r="H92" s="92">
        <v>10.5</v>
      </c>
      <c r="I92" s="86"/>
      <c r="J92" s="92">
        <v>10.5</v>
      </c>
      <c r="K92" s="86"/>
      <c r="L92" s="86"/>
      <c r="M92" s="86"/>
    </row>
    <row r="93" spans="1:13" ht="22.5" hidden="1" customHeight="1" outlineLevel="1" x14ac:dyDescent="0.2">
      <c r="A93" s="85"/>
      <c r="B93" s="93" t="s">
        <v>178</v>
      </c>
      <c r="C93" s="89" t="s">
        <v>37</v>
      </c>
      <c r="D93" s="90" t="s">
        <v>179</v>
      </c>
      <c r="E93" s="91">
        <v>87.17</v>
      </c>
      <c r="F93" s="94" t="s">
        <v>39</v>
      </c>
      <c r="G93" s="86"/>
      <c r="H93" s="92">
        <v>192.65</v>
      </c>
      <c r="I93" s="86"/>
      <c r="J93" s="92">
        <v>192.65</v>
      </c>
      <c r="K93" s="86"/>
      <c r="L93" s="86"/>
      <c r="M93" s="86"/>
    </row>
    <row r="94" spans="1:13" ht="22.5" hidden="1" customHeight="1" outlineLevel="1" x14ac:dyDescent="0.2">
      <c r="A94" s="85"/>
      <c r="B94" s="93" t="s">
        <v>180</v>
      </c>
      <c r="C94" s="89" t="s">
        <v>181</v>
      </c>
      <c r="D94" s="90" t="s">
        <v>182</v>
      </c>
      <c r="E94" s="91">
        <v>1383.1</v>
      </c>
      <c r="F94" s="86"/>
      <c r="G94" s="91">
        <v>1383.1</v>
      </c>
      <c r="H94" s="86"/>
      <c r="I94" s="86"/>
      <c r="J94" s="86"/>
      <c r="K94" s="86"/>
      <c r="L94" s="86"/>
      <c r="M94" s="86"/>
    </row>
    <row r="95" spans="1:13" ht="22.5" hidden="1" customHeight="1" outlineLevel="1" x14ac:dyDescent="0.2">
      <c r="A95" s="85"/>
      <c r="B95" s="93" t="s">
        <v>183</v>
      </c>
      <c r="C95" s="89" t="s">
        <v>184</v>
      </c>
      <c r="D95" s="90" t="s">
        <v>182</v>
      </c>
      <c r="E95" s="91">
        <v>30030</v>
      </c>
      <c r="F95" s="86"/>
      <c r="G95" s="91">
        <v>30030</v>
      </c>
      <c r="H95" s="86"/>
      <c r="I95" s="86"/>
      <c r="J95" s="86"/>
      <c r="K95" s="86"/>
      <c r="L95" s="86"/>
      <c r="M95" s="86"/>
    </row>
    <row r="96" spans="1:13" ht="22.5" hidden="1" customHeight="1" outlineLevel="1" x14ac:dyDescent="0.2">
      <c r="A96" s="85"/>
      <c r="B96" s="93" t="s">
        <v>185</v>
      </c>
      <c r="C96" s="89" t="s">
        <v>186</v>
      </c>
      <c r="D96" s="90" t="s">
        <v>182</v>
      </c>
      <c r="E96" s="91">
        <v>4041.7</v>
      </c>
      <c r="F96" s="86"/>
      <c r="G96" s="91">
        <v>4041.7</v>
      </c>
      <c r="H96" s="86"/>
      <c r="I96" s="86"/>
      <c r="J96" s="86"/>
      <c r="K96" s="86"/>
      <c r="L96" s="86"/>
      <c r="M96" s="86"/>
    </row>
    <row r="97" spans="1:13" ht="22.5" hidden="1" customHeight="1" outlineLevel="1" x14ac:dyDescent="0.2">
      <c r="A97" s="85"/>
      <c r="B97" s="93" t="s">
        <v>187</v>
      </c>
      <c r="C97" s="89" t="s">
        <v>188</v>
      </c>
      <c r="D97" s="90" t="s">
        <v>182</v>
      </c>
      <c r="E97" s="91">
        <v>412</v>
      </c>
      <c r="F97" s="86"/>
      <c r="G97" s="91">
        <v>412</v>
      </c>
      <c r="H97" s="86"/>
      <c r="I97" s="86"/>
      <c r="J97" s="86"/>
      <c r="K97" s="86"/>
      <c r="L97" s="86"/>
      <c r="M97" s="86"/>
    </row>
    <row r="98" spans="1:13" ht="22.5" hidden="1" customHeight="1" outlineLevel="1" x14ac:dyDescent="0.2">
      <c r="A98" s="85"/>
      <c r="B98" s="93" t="s">
        <v>189</v>
      </c>
      <c r="C98" s="89" t="s">
        <v>190</v>
      </c>
      <c r="D98" s="90" t="s">
        <v>182</v>
      </c>
      <c r="E98" s="91">
        <v>3938.2</v>
      </c>
      <c r="F98" s="86"/>
      <c r="G98" s="91">
        <v>3938.2</v>
      </c>
      <c r="H98" s="86"/>
      <c r="I98" s="86"/>
      <c r="J98" s="86"/>
      <c r="K98" s="86"/>
      <c r="L98" s="86"/>
      <c r="M98" s="86"/>
    </row>
    <row r="99" spans="1:13" ht="22.5" hidden="1" customHeight="1" outlineLevel="1" x14ac:dyDescent="0.2">
      <c r="A99" s="85"/>
      <c r="B99" s="93" t="s">
        <v>191</v>
      </c>
      <c r="C99" s="89" t="s">
        <v>192</v>
      </c>
      <c r="D99" s="90" t="s">
        <v>182</v>
      </c>
      <c r="E99" s="91">
        <v>545.6</v>
      </c>
      <c r="F99" s="86"/>
      <c r="G99" s="91">
        <v>545.6</v>
      </c>
      <c r="H99" s="86"/>
      <c r="I99" s="86"/>
      <c r="J99" s="86"/>
      <c r="K99" s="86"/>
      <c r="L99" s="86"/>
      <c r="M99" s="86"/>
    </row>
    <row r="100" spans="1:13" ht="22.5" hidden="1" customHeight="1" outlineLevel="1" x14ac:dyDescent="0.2">
      <c r="A100" s="85"/>
      <c r="B100" s="93" t="s">
        <v>193</v>
      </c>
      <c r="C100" s="89" t="s">
        <v>194</v>
      </c>
      <c r="D100" s="90" t="s">
        <v>182</v>
      </c>
      <c r="E100" s="91">
        <v>592.76</v>
      </c>
      <c r="F100" s="86"/>
      <c r="G100" s="91">
        <v>592.76</v>
      </c>
      <c r="H100" s="86"/>
      <c r="I100" s="86"/>
      <c r="J100" s="86"/>
      <c r="K100" s="86"/>
      <c r="L100" s="86"/>
      <c r="M100" s="86"/>
    </row>
    <row r="101" spans="1:13" ht="22.5" hidden="1" customHeight="1" outlineLevel="1" x14ac:dyDescent="0.2">
      <c r="A101" s="85"/>
      <c r="B101" s="93" t="s">
        <v>195</v>
      </c>
      <c r="C101" s="89" t="s">
        <v>196</v>
      </c>
      <c r="D101" s="90" t="s">
        <v>182</v>
      </c>
      <c r="E101" s="91">
        <v>485.9</v>
      </c>
      <c r="F101" s="86"/>
      <c r="G101" s="91">
        <v>485.9</v>
      </c>
      <c r="H101" s="86"/>
      <c r="I101" s="86"/>
      <c r="J101" s="86"/>
      <c r="K101" s="86"/>
      <c r="L101" s="86"/>
      <c r="M101" s="86"/>
    </row>
    <row r="102" spans="1:13" ht="22.5" hidden="1" customHeight="1" outlineLevel="1" x14ac:dyDescent="0.2">
      <c r="A102" s="85"/>
      <c r="B102" s="93" t="s">
        <v>197</v>
      </c>
      <c r="C102" s="89" t="s">
        <v>198</v>
      </c>
      <c r="D102" s="90" t="s">
        <v>182</v>
      </c>
      <c r="E102" s="91">
        <v>395</v>
      </c>
      <c r="F102" s="86"/>
      <c r="G102" s="91">
        <v>395</v>
      </c>
      <c r="H102" s="86"/>
      <c r="I102" s="86"/>
      <c r="J102" s="86"/>
      <c r="K102" s="86"/>
      <c r="L102" s="86"/>
      <c r="M102" s="86"/>
    </row>
    <row r="103" spans="1:13" ht="22.5" hidden="1" customHeight="1" outlineLevel="1" x14ac:dyDescent="0.2">
      <c r="A103" s="85"/>
      <c r="B103" s="93" t="s">
        <v>199</v>
      </c>
      <c r="C103" s="89" t="s">
        <v>200</v>
      </c>
      <c r="D103" s="90" t="s">
        <v>182</v>
      </c>
      <c r="E103" s="91">
        <v>1382.9</v>
      </c>
      <c r="F103" s="86"/>
      <c r="G103" s="91">
        <v>1382.9</v>
      </c>
      <c r="H103" s="86"/>
      <c r="I103" s="86"/>
      <c r="J103" s="86"/>
      <c r="K103" s="86"/>
      <c r="L103" s="86"/>
      <c r="M103" s="86"/>
    </row>
    <row r="104" spans="1:13" ht="22.5" hidden="1" customHeight="1" outlineLevel="1" x14ac:dyDescent="0.2">
      <c r="A104" s="85"/>
      <c r="B104" s="93" t="s">
        <v>201</v>
      </c>
      <c r="C104" s="89" t="s">
        <v>202</v>
      </c>
      <c r="D104" s="90" t="s">
        <v>182</v>
      </c>
      <c r="E104" s="91">
        <v>589.55999999999995</v>
      </c>
      <c r="F104" s="86"/>
      <c r="G104" s="91">
        <v>589.55999999999995</v>
      </c>
      <c r="H104" s="86"/>
      <c r="I104" s="86"/>
      <c r="J104" s="86"/>
      <c r="K104" s="86"/>
      <c r="L104" s="86"/>
      <c r="M104" s="86"/>
    </row>
    <row r="105" spans="1:13" ht="39" hidden="1" customHeight="1" outlineLevel="1" x14ac:dyDescent="0.2">
      <c r="A105" s="85"/>
      <c r="B105" s="93" t="s">
        <v>203</v>
      </c>
      <c r="C105" s="89" t="s">
        <v>204</v>
      </c>
      <c r="D105" s="90" t="s">
        <v>182</v>
      </c>
      <c r="E105" s="91">
        <v>459.91</v>
      </c>
      <c r="F105" s="86"/>
      <c r="G105" s="91">
        <v>459.91</v>
      </c>
      <c r="H105" s="86"/>
      <c r="I105" s="86"/>
      <c r="J105" s="86"/>
      <c r="K105" s="86"/>
      <c r="L105" s="86"/>
      <c r="M105" s="86"/>
    </row>
    <row r="106" spans="1:13" ht="66.75" customHeight="1" collapsed="1" x14ac:dyDescent="0.2">
      <c r="A106" s="83">
        <v>21</v>
      </c>
      <c r="B106" s="84" t="s">
        <v>205</v>
      </c>
      <c r="C106" s="82" t="s">
        <v>206</v>
      </c>
      <c r="D106" s="85" t="s">
        <v>207</v>
      </c>
      <c r="E106" s="86">
        <v>10.71</v>
      </c>
      <c r="F106" s="86">
        <v>10.71</v>
      </c>
      <c r="G106" s="86"/>
      <c r="H106" s="87">
        <v>164.51</v>
      </c>
      <c r="I106" s="86"/>
      <c r="J106" s="87">
        <v>164.51</v>
      </c>
      <c r="K106" s="86"/>
      <c r="L106" s="86"/>
      <c r="M106" s="86"/>
    </row>
    <row r="107" spans="1:13" ht="66.75" customHeight="1" x14ac:dyDescent="0.2">
      <c r="A107" s="83">
        <v>22</v>
      </c>
      <c r="B107" s="84" t="s">
        <v>68</v>
      </c>
      <c r="C107" s="82" t="s">
        <v>69</v>
      </c>
      <c r="D107" s="83">
        <v>15.36</v>
      </c>
      <c r="E107" s="86">
        <v>7.64</v>
      </c>
      <c r="F107" s="86">
        <v>7.64</v>
      </c>
      <c r="G107" s="86"/>
      <c r="H107" s="87">
        <v>117.35</v>
      </c>
      <c r="I107" s="86"/>
      <c r="J107" s="87">
        <v>117.35</v>
      </c>
      <c r="K107" s="86"/>
      <c r="L107" s="86"/>
      <c r="M107" s="86"/>
    </row>
    <row r="108" spans="1:13" ht="19.149999999999999" customHeight="1" x14ac:dyDescent="0.2">
      <c r="A108" s="131" t="s">
        <v>208</v>
      </c>
      <c r="B108" s="132"/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</row>
    <row r="109" spans="1:13" ht="177.75" customHeight="1" x14ac:dyDescent="0.2">
      <c r="A109" s="83">
        <v>23</v>
      </c>
      <c r="B109" s="84" t="s">
        <v>161</v>
      </c>
      <c r="C109" s="82" t="s">
        <v>209</v>
      </c>
      <c r="D109" s="85" t="s">
        <v>210</v>
      </c>
      <c r="E109" s="86" t="s">
        <v>211</v>
      </c>
      <c r="F109" s="86" t="s">
        <v>212</v>
      </c>
      <c r="G109" s="86"/>
      <c r="H109" s="87">
        <v>1594.16</v>
      </c>
      <c r="I109" s="87">
        <v>518.12</v>
      </c>
      <c r="J109" s="86" t="s">
        <v>213</v>
      </c>
      <c r="K109" s="86"/>
      <c r="L109" s="87">
        <v>119.01</v>
      </c>
      <c r="M109" s="87">
        <v>57.12</v>
      </c>
    </row>
    <row r="110" spans="1:13" ht="22.5" hidden="1" customHeight="1" outlineLevel="1" x14ac:dyDescent="0.2">
      <c r="A110" s="85"/>
      <c r="B110" s="88"/>
      <c r="C110" s="89" t="s">
        <v>167</v>
      </c>
      <c r="D110" s="90" t="s">
        <v>214</v>
      </c>
      <c r="E110" s="91">
        <v>9.07</v>
      </c>
      <c r="F110" s="86"/>
      <c r="G110" s="86"/>
      <c r="H110" s="92">
        <v>518.08000000000004</v>
      </c>
      <c r="I110" s="92">
        <v>518.08000000000004</v>
      </c>
      <c r="J110" s="86"/>
      <c r="K110" s="86"/>
      <c r="L110" s="86"/>
      <c r="M110" s="86"/>
    </row>
    <row r="111" spans="1:13" ht="22.5" hidden="1" customHeight="1" outlineLevel="1" x14ac:dyDescent="0.2">
      <c r="A111" s="85"/>
      <c r="B111" s="88"/>
      <c r="C111" s="89" t="s">
        <v>29</v>
      </c>
      <c r="D111" s="90" t="s">
        <v>215</v>
      </c>
      <c r="E111" s="86"/>
      <c r="F111" s="86"/>
      <c r="G111" s="86"/>
      <c r="H111" s="86"/>
      <c r="I111" s="86"/>
      <c r="J111" s="86"/>
      <c r="K111" s="86"/>
      <c r="L111" s="86"/>
      <c r="M111" s="86"/>
    </row>
    <row r="112" spans="1:13" ht="22.5" hidden="1" customHeight="1" outlineLevel="1" x14ac:dyDescent="0.2">
      <c r="A112" s="85"/>
      <c r="B112" s="93" t="s">
        <v>170</v>
      </c>
      <c r="C112" s="89" t="s">
        <v>171</v>
      </c>
      <c r="D112" s="90" t="s">
        <v>216</v>
      </c>
      <c r="E112" s="91">
        <v>111.99</v>
      </c>
      <c r="F112" s="94" t="s">
        <v>172</v>
      </c>
      <c r="G112" s="86"/>
      <c r="H112" s="92">
        <v>632.74</v>
      </c>
      <c r="I112" s="86"/>
      <c r="J112" s="94" t="s">
        <v>217</v>
      </c>
      <c r="K112" s="86"/>
      <c r="L112" s="86"/>
      <c r="M112" s="86"/>
    </row>
    <row r="113" spans="1:13" ht="22.5" hidden="1" customHeight="1" outlineLevel="1" x14ac:dyDescent="0.2">
      <c r="A113" s="85"/>
      <c r="B113" s="93" t="s">
        <v>174</v>
      </c>
      <c r="C113" s="89" t="s">
        <v>175</v>
      </c>
      <c r="D113" s="90" t="s">
        <v>218</v>
      </c>
      <c r="E113" s="91">
        <v>30</v>
      </c>
      <c r="F113" s="94" t="s">
        <v>177</v>
      </c>
      <c r="G113" s="86"/>
      <c r="H113" s="92">
        <v>6.6</v>
      </c>
      <c r="I113" s="86"/>
      <c r="J113" s="92">
        <v>6.6</v>
      </c>
      <c r="K113" s="86"/>
      <c r="L113" s="86"/>
      <c r="M113" s="86"/>
    </row>
    <row r="114" spans="1:13" ht="22.5" hidden="1" customHeight="1" outlineLevel="1" x14ac:dyDescent="0.2">
      <c r="A114" s="85"/>
      <c r="B114" s="93" t="s">
        <v>178</v>
      </c>
      <c r="C114" s="89" t="s">
        <v>37</v>
      </c>
      <c r="D114" s="90" t="s">
        <v>219</v>
      </c>
      <c r="E114" s="91">
        <v>87.17</v>
      </c>
      <c r="F114" s="94" t="s">
        <v>39</v>
      </c>
      <c r="G114" s="86"/>
      <c r="H114" s="92">
        <v>120.29</v>
      </c>
      <c r="I114" s="86"/>
      <c r="J114" s="92">
        <v>120.29</v>
      </c>
      <c r="K114" s="86"/>
      <c r="L114" s="86"/>
      <c r="M114" s="86"/>
    </row>
    <row r="115" spans="1:13" ht="22.5" hidden="1" customHeight="1" outlineLevel="1" x14ac:dyDescent="0.2">
      <c r="A115" s="85"/>
      <c r="B115" s="93" t="s">
        <v>180</v>
      </c>
      <c r="C115" s="89" t="s">
        <v>181</v>
      </c>
      <c r="D115" s="90" t="s">
        <v>182</v>
      </c>
      <c r="E115" s="91">
        <v>1383.1</v>
      </c>
      <c r="F115" s="86"/>
      <c r="G115" s="91">
        <v>1383.1</v>
      </c>
      <c r="H115" s="86"/>
      <c r="I115" s="86"/>
      <c r="J115" s="86"/>
      <c r="K115" s="86"/>
      <c r="L115" s="86"/>
      <c r="M115" s="86"/>
    </row>
    <row r="116" spans="1:13" ht="22.5" hidden="1" customHeight="1" outlineLevel="1" x14ac:dyDescent="0.2">
      <c r="A116" s="85"/>
      <c r="B116" s="93" t="s">
        <v>183</v>
      </c>
      <c r="C116" s="89" t="s">
        <v>184</v>
      </c>
      <c r="D116" s="90" t="s">
        <v>182</v>
      </c>
      <c r="E116" s="91">
        <v>30030</v>
      </c>
      <c r="F116" s="86"/>
      <c r="G116" s="91">
        <v>30030</v>
      </c>
      <c r="H116" s="86"/>
      <c r="I116" s="86"/>
      <c r="J116" s="86"/>
      <c r="K116" s="86"/>
      <c r="L116" s="86"/>
      <c r="M116" s="86"/>
    </row>
    <row r="117" spans="1:13" ht="22.5" hidden="1" customHeight="1" outlineLevel="1" x14ac:dyDescent="0.2">
      <c r="A117" s="85"/>
      <c r="B117" s="93" t="s">
        <v>185</v>
      </c>
      <c r="C117" s="89" t="s">
        <v>186</v>
      </c>
      <c r="D117" s="90" t="s">
        <v>182</v>
      </c>
      <c r="E117" s="91">
        <v>4041.7</v>
      </c>
      <c r="F117" s="86"/>
      <c r="G117" s="91">
        <v>4041.7</v>
      </c>
      <c r="H117" s="86"/>
      <c r="I117" s="86"/>
      <c r="J117" s="86"/>
      <c r="K117" s="86"/>
      <c r="L117" s="86"/>
      <c r="M117" s="86"/>
    </row>
    <row r="118" spans="1:13" ht="22.5" hidden="1" customHeight="1" outlineLevel="1" x14ac:dyDescent="0.2">
      <c r="A118" s="85"/>
      <c r="B118" s="93" t="s">
        <v>187</v>
      </c>
      <c r="C118" s="89" t="s">
        <v>188</v>
      </c>
      <c r="D118" s="90" t="s">
        <v>182</v>
      </c>
      <c r="E118" s="91">
        <v>412</v>
      </c>
      <c r="F118" s="86"/>
      <c r="G118" s="91">
        <v>412</v>
      </c>
      <c r="H118" s="86"/>
      <c r="I118" s="86"/>
      <c r="J118" s="86"/>
      <c r="K118" s="86"/>
      <c r="L118" s="86"/>
      <c r="M118" s="86"/>
    </row>
    <row r="119" spans="1:13" ht="22.5" hidden="1" customHeight="1" outlineLevel="1" x14ac:dyDescent="0.2">
      <c r="A119" s="85"/>
      <c r="B119" s="93" t="s">
        <v>189</v>
      </c>
      <c r="C119" s="89" t="s">
        <v>190</v>
      </c>
      <c r="D119" s="90" t="s">
        <v>182</v>
      </c>
      <c r="E119" s="91">
        <v>3938.2</v>
      </c>
      <c r="F119" s="86"/>
      <c r="G119" s="91">
        <v>3938.2</v>
      </c>
      <c r="H119" s="86"/>
      <c r="I119" s="86"/>
      <c r="J119" s="86"/>
      <c r="K119" s="86"/>
      <c r="L119" s="86"/>
      <c r="M119" s="86"/>
    </row>
    <row r="120" spans="1:13" ht="22.5" hidden="1" customHeight="1" outlineLevel="1" x14ac:dyDescent="0.2">
      <c r="A120" s="85"/>
      <c r="B120" s="93" t="s">
        <v>191</v>
      </c>
      <c r="C120" s="89" t="s">
        <v>192</v>
      </c>
      <c r="D120" s="90" t="s">
        <v>182</v>
      </c>
      <c r="E120" s="91">
        <v>545.6</v>
      </c>
      <c r="F120" s="86"/>
      <c r="G120" s="91">
        <v>545.6</v>
      </c>
      <c r="H120" s="86"/>
      <c r="I120" s="86"/>
      <c r="J120" s="86"/>
      <c r="K120" s="86"/>
      <c r="L120" s="86"/>
      <c r="M120" s="86"/>
    </row>
    <row r="121" spans="1:13" ht="22.5" hidden="1" customHeight="1" outlineLevel="1" x14ac:dyDescent="0.2">
      <c r="A121" s="85"/>
      <c r="B121" s="93" t="s">
        <v>193</v>
      </c>
      <c r="C121" s="89" t="s">
        <v>194</v>
      </c>
      <c r="D121" s="90" t="s">
        <v>182</v>
      </c>
      <c r="E121" s="91">
        <v>592.76</v>
      </c>
      <c r="F121" s="86"/>
      <c r="G121" s="91">
        <v>592.76</v>
      </c>
      <c r="H121" s="86"/>
      <c r="I121" s="86"/>
      <c r="J121" s="86"/>
      <c r="K121" s="86"/>
      <c r="L121" s="86"/>
      <c r="M121" s="86"/>
    </row>
    <row r="122" spans="1:13" ht="22.5" hidden="1" customHeight="1" outlineLevel="1" x14ac:dyDescent="0.2">
      <c r="A122" s="85"/>
      <c r="B122" s="93" t="s">
        <v>195</v>
      </c>
      <c r="C122" s="89" t="s">
        <v>196</v>
      </c>
      <c r="D122" s="90" t="s">
        <v>182</v>
      </c>
      <c r="E122" s="91">
        <v>485.9</v>
      </c>
      <c r="F122" s="86"/>
      <c r="G122" s="91">
        <v>485.9</v>
      </c>
      <c r="H122" s="86"/>
      <c r="I122" s="86"/>
      <c r="J122" s="86"/>
      <c r="K122" s="86"/>
      <c r="L122" s="86"/>
      <c r="M122" s="86"/>
    </row>
    <row r="123" spans="1:13" ht="22.5" hidden="1" customHeight="1" outlineLevel="1" x14ac:dyDescent="0.2">
      <c r="A123" s="85"/>
      <c r="B123" s="93" t="s">
        <v>197</v>
      </c>
      <c r="C123" s="89" t="s">
        <v>198</v>
      </c>
      <c r="D123" s="90" t="s">
        <v>182</v>
      </c>
      <c r="E123" s="91">
        <v>395</v>
      </c>
      <c r="F123" s="86"/>
      <c r="G123" s="91">
        <v>395</v>
      </c>
      <c r="H123" s="86"/>
      <c r="I123" s="86"/>
      <c r="J123" s="86"/>
      <c r="K123" s="86"/>
      <c r="L123" s="86"/>
      <c r="M123" s="86"/>
    </row>
    <row r="124" spans="1:13" ht="22.5" hidden="1" customHeight="1" outlineLevel="1" x14ac:dyDescent="0.2">
      <c r="A124" s="85"/>
      <c r="B124" s="93" t="s">
        <v>199</v>
      </c>
      <c r="C124" s="89" t="s">
        <v>200</v>
      </c>
      <c r="D124" s="90" t="s">
        <v>182</v>
      </c>
      <c r="E124" s="91">
        <v>1382.9</v>
      </c>
      <c r="F124" s="86"/>
      <c r="G124" s="91">
        <v>1382.9</v>
      </c>
      <c r="H124" s="86"/>
      <c r="I124" s="86"/>
      <c r="J124" s="86"/>
      <c r="K124" s="86"/>
      <c r="L124" s="86"/>
      <c r="M124" s="86"/>
    </row>
    <row r="125" spans="1:13" ht="22.5" hidden="1" customHeight="1" outlineLevel="1" x14ac:dyDescent="0.2">
      <c r="A125" s="85"/>
      <c r="B125" s="93" t="s">
        <v>201</v>
      </c>
      <c r="C125" s="89" t="s">
        <v>202</v>
      </c>
      <c r="D125" s="90" t="s">
        <v>182</v>
      </c>
      <c r="E125" s="91">
        <v>589.55999999999995</v>
      </c>
      <c r="F125" s="86"/>
      <c r="G125" s="91">
        <v>589.55999999999995</v>
      </c>
      <c r="H125" s="86"/>
      <c r="I125" s="86"/>
      <c r="J125" s="86"/>
      <c r="K125" s="86"/>
      <c r="L125" s="86"/>
      <c r="M125" s="86"/>
    </row>
    <row r="126" spans="1:13" ht="39" hidden="1" customHeight="1" outlineLevel="1" x14ac:dyDescent="0.2">
      <c r="A126" s="85"/>
      <c r="B126" s="93" t="s">
        <v>203</v>
      </c>
      <c r="C126" s="89" t="s">
        <v>204</v>
      </c>
      <c r="D126" s="90" t="s">
        <v>182</v>
      </c>
      <c r="E126" s="91">
        <v>459.91</v>
      </c>
      <c r="F126" s="86"/>
      <c r="G126" s="91">
        <v>459.91</v>
      </c>
      <c r="H126" s="86"/>
      <c r="I126" s="86"/>
      <c r="J126" s="86"/>
      <c r="K126" s="86"/>
      <c r="L126" s="86"/>
      <c r="M126" s="86"/>
    </row>
    <row r="127" spans="1:13" ht="64.5" customHeight="1" collapsed="1" x14ac:dyDescent="0.2">
      <c r="A127" s="83">
        <v>24</v>
      </c>
      <c r="B127" s="84" t="s">
        <v>205</v>
      </c>
      <c r="C127" s="82" t="s">
        <v>206</v>
      </c>
      <c r="D127" s="85" t="s">
        <v>220</v>
      </c>
      <c r="E127" s="86">
        <v>10.71</v>
      </c>
      <c r="F127" s="86">
        <v>10.71</v>
      </c>
      <c r="G127" s="86"/>
      <c r="H127" s="87">
        <v>102.82</v>
      </c>
      <c r="I127" s="86"/>
      <c r="J127" s="87">
        <v>102.82</v>
      </c>
      <c r="K127" s="86"/>
      <c r="L127" s="86"/>
      <c r="M127" s="86"/>
    </row>
    <row r="128" spans="1:13" ht="64.5" customHeight="1" x14ac:dyDescent="0.2">
      <c r="A128" s="83">
        <v>25</v>
      </c>
      <c r="B128" s="84" t="s">
        <v>68</v>
      </c>
      <c r="C128" s="82" t="s">
        <v>69</v>
      </c>
      <c r="D128" s="83">
        <v>9.6</v>
      </c>
      <c r="E128" s="86">
        <v>7.64</v>
      </c>
      <c r="F128" s="86">
        <v>7.64</v>
      </c>
      <c r="G128" s="86"/>
      <c r="H128" s="87">
        <f>D128*F128</f>
        <v>73.343999999999994</v>
      </c>
      <c r="I128" s="86"/>
      <c r="J128" s="87">
        <v>117.35</v>
      </c>
      <c r="K128" s="86"/>
      <c r="L128" s="86"/>
      <c r="M128" s="86"/>
    </row>
    <row r="129" spans="1:13" ht="22.5" customHeight="1" x14ac:dyDescent="0.2">
      <c r="A129" s="131" t="s">
        <v>155</v>
      </c>
      <c r="B129" s="132"/>
      <c r="C129" s="132"/>
      <c r="D129" s="132"/>
      <c r="E129" s="132"/>
      <c r="F129" s="132"/>
      <c r="G129" s="132"/>
      <c r="H129" s="86">
        <v>3974.67</v>
      </c>
      <c r="I129" s="86">
        <v>1181.32</v>
      </c>
      <c r="J129" s="86" t="s">
        <v>221</v>
      </c>
      <c r="K129" s="86"/>
      <c r="L129" s="86"/>
      <c r="M129" s="86">
        <v>130.24</v>
      </c>
    </row>
    <row r="130" spans="1:13" ht="51.95" customHeight="1" x14ac:dyDescent="0.2">
      <c r="A130" s="131" t="s">
        <v>222</v>
      </c>
      <c r="B130" s="132"/>
      <c r="C130" s="132"/>
      <c r="D130" s="132"/>
      <c r="E130" s="132"/>
      <c r="F130" s="132"/>
      <c r="G130" s="132"/>
      <c r="H130" s="86">
        <v>4968.34</v>
      </c>
      <c r="I130" s="86">
        <v>1476.65</v>
      </c>
      <c r="J130" s="86" t="s">
        <v>223</v>
      </c>
      <c r="K130" s="86"/>
      <c r="L130" s="86"/>
      <c r="M130" s="86">
        <v>162.80000000000001</v>
      </c>
    </row>
    <row r="131" spans="1:13" ht="12.75" customHeight="1" x14ac:dyDescent="0.2">
      <c r="A131" s="131" t="s">
        <v>157</v>
      </c>
      <c r="B131" s="132"/>
      <c r="C131" s="132"/>
      <c r="D131" s="132"/>
      <c r="E131" s="132"/>
      <c r="F131" s="132"/>
      <c r="G131" s="132"/>
      <c r="H131" s="86">
        <v>2293.4</v>
      </c>
      <c r="I131" s="86"/>
      <c r="J131" s="86"/>
      <c r="K131" s="86"/>
      <c r="L131" s="86"/>
      <c r="M131" s="86"/>
    </row>
    <row r="132" spans="1:13" ht="12.75" customHeight="1" x14ac:dyDescent="0.2">
      <c r="A132" s="131" t="s">
        <v>158</v>
      </c>
      <c r="B132" s="132"/>
      <c r="C132" s="132"/>
      <c r="D132" s="132"/>
      <c r="E132" s="132"/>
      <c r="F132" s="132"/>
      <c r="G132" s="132"/>
      <c r="H132" s="86">
        <v>1334.58</v>
      </c>
      <c r="I132" s="86"/>
      <c r="J132" s="86"/>
      <c r="K132" s="86"/>
      <c r="L132" s="86"/>
      <c r="M132" s="86"/>
    </row>
    <row r="133" spans="1:13" ht="12.75" customHeight="1" x14ac:dyDescent="0.2">
      <c r="A133" s="136" t="s">
        <v>224</v>
      </c>
      <c r="B133" s="132"/>
      <c r="C133" s="132"/>
      <c r="D133" s="132"/>
      <c r="E133" s="132"/>
      <c r="F133" s="132"/>
      <c r="G133" s="132"/>
      <c r="H133" s="95">
        <v>8596.32</v>
      </c>
      <c r="I133" s="86"/>
      <c r="J133" s="86"/>
      <c r="K133" s="86"/>
      <c r="L133" s="86"/>
      <c r="M133" s="95">
        <v>162.80000000000001</v>
      </c>
    </row>
    <row r="134" spans="1:13" ht="19.149999999999999" customHeight="1" x14ac:dyDescent="0.2">
      <c r="A134" s="144" t="s">
        <v>709</v>
      </c>
      <c r="B134" s="132"/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  <c r="M134" s="132"/>
    </row>
    <row r="135" spans="1:13" ht="19.149999999999999" customHeight="1" x14ac:dyDescent="0.2">
      <c r="A135" s="131" t="s">
        <v>20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</row>
    <row r="136" spans="1:13" ht="94.5" x14ac:dyDescent="0.2">
      <c r="A136" s="83">
        <v>26</v>
      </c>
      <c r="B136" s="84" t="s">
        <v>225</v>
      </c>
      <c r="C136" s="82" t="s">
        <v>226</v>
      </c>
      <c r="D136" s="85" t="s">
        <v>227</v>
      </c>
      <c r="E136" s="86" t="s">
        <v>228</v>
      </c>
      <c r="F136" s="86" t="s">
        <v>229</v>
      </c>
      <c r="G136" s="86">
        <v>607.85</v>
      </c>
      <c r="H136" s="87">
        <v>5127.1099999999997</v>
      </c>
      <c r="I136" s="87">
        <v>661.23</v>
      </c>
      <c r="J136" s="86" t="s">
        <v>230</v>
      </c>
      <c r="K136" s="87">
        <v>4194.16</v>
      </c>
      <c r="L136" s="87">
        <v>11.73</v>
      </c>
      <c r="M136" s="87">
        <v>80.94</v>
      </c>
    </row>
    <row r="137" spans="1:13" ht="22.5" hidden="1" customHeight="1" outlineLevel="1" x14ac:dyDescent="0.2">
      <c r="A137" s="85"/>
      <c r="B137" s="88"/>
      <c r="C137" s="89" t="s">
        <v>231</v>
      </c>
      <c r="D137" s="90" t="s">
        <v>232</v>
      </c>
      <c r="E137" s="91">
        <v>8.17</v>
      </c>
      <c r="F137" s="86"/>
      <c r="G137" s="86"/>
      <c r="H137" s="92">
        <v>661.28</v>
      </c>
      <c r="I137" s="92">
        <v>661.28</v>
      </c>
      <c r="J137" s="86"/>
      <c r="K137" s="86"/>
      <c r="L137" s="86"/>
      <c r="M137" s="86"/>
    </row>
    <row r="138" spans="1:13" ht="22.5" hidden="1" customHeight="1" outlineLevel="1" x14ac:dyDescent="0.2">
      <c r="A138" s="85"/>
      <c r="B138" s="88"/>
      <c r="C138" s="89" t="s">
        <v>29</v>
      </c>
      <c r="D138" s="90" t="s">
        <v>233</v>
      </c>
      <c r="E138" s="86"/>
      <c r="F138" s="86"/>
      <c r="G138" s="86"/>
      <c r="H138" s="86"/>
      <c r="I138" s="86"/>
      <c r="J138" s="86"/>
      <c r="K138" s="86"/>
      <c r="L138" s="86"/>
      <c r="M138" s="86"/>
    </row>
    <row r="139" spans="1:13" ht="22.5" hidden="1" customHeight="1" outlineLevel="1" x14ac:dyDescent="0.2">
      <c r="A139" s="85"/>
      <c r="B139" s="93" t="s">
        <v>234</v>
      </c>
      <c r="C139" s="89" t="s">
        <v>235</v>
      </c>
      <c r="D139" s="90" t="s">
        <v>236</v>
      </c>
      <c r="E139" s="91">
        <v>89.99</v>
      </c>
      <c r="F139" s="94" t="s">
        <v>237</v>
      </c>
      <c r="G139" s="86"/>
      <c r="H139" s="92">
        <v>217.78</v>
      </c>
      <c r="I139" s="86"/>
      <c r="J139" s="94" t="s">
        <v>238</v>
      </c>
      <c r="K139" s="86"/>
      <c r="L139" s="86"/>
      <c r="M139" s="86"/>
    </row>
    <row r="140" spans="1:13" ht="22.5" hidden="1" customHeight="1" outlineLevel="1" x14ac:dyDescent="0.2">
      <c r="A140" s="85"/>
      <c r="B140" s="93" t="s">
        <v>239</v>
      </c>
      <c r="C140" s="89" t="s">
        <v>240</v>
      </c>
      <c r="D140" s="90" t="s">
        <v>241</v>
      </c>
      <c r="E140" s="91">
        <v>55.26</v>
      </c>
      <c r="F140" s="86"/>
      <c r="G140" s="91">
        <v>55.26</v>
      </c>
      <c r="H140" s="92">
        <v>4194.2299999999996</v>
      </c>
      <c r="I140" s="86"/>
      <c r="J140" s="86"/>
      <c r="K140" s="92">
        <v>4194.2299999999996</v>
      </c>
      <c r="L140" s="86"/>
      <c r="M140" s="86"/>
    </row>
    <row r="141" spans="1:13" ht="106.5" collapsed="1" x14ac:dyDescent="0.2">
      <c r="A141" s="83">
        <v>27</v>
      </c>
      <c r="B141" s="84" t="s">
        <v>243</v>
      </c>
      <c r="C141" s="82" t="s">
        <v>242</v>
      </c>
      <c r="D141" s="83">
        <v>2.2999999999999998</v>
      </c>
      <c r="E141" s="86" t="s">
        <v>244</v>
      </c>
      <c r="F141" s="86" t="s">
        <v>245</v>
      </c>
      <c r="G141" s="86">
        <v>7.55</v>
      </c>
      <c r="H141" s="87">
        <v>13265.96</v>
      </c>
      <c r="I141" s="87">
        <v>858.52</v>
      </c>
      <c r="J141" s="86" t="s">
        <v>246</v>
      </c>
      <c r="K141" s="87">
        <v>17.36</v>
      </c>
      <c r="L141" s="87">
        <v>39.709499999999998</v>
      </c>
      <c r="M141" s="87">
        <v>91.33</v>
      </c>
    </row>
    <row r="142" spans="1:13" ht="22.5" hidden="1" customHeight="1" outlineLevel="1" x14ac:dyDescent="0.2">
      <c r="A142" s="85"/>
      <c r="B142" s="88"/>
      <c r="C142" s="89" t="s">
        <v>247</v>
      </c>
      <c r="D142" s="90" t="s">
        <v>248</v>
      </c>
      <c r="E142" s="91">
        <v>9.4</v>
      </c>
      <c r="F142" s="86"/>
      <c r="G142" s="86"/>
      <c r="H142" s="92">
        <v>858.5</v>
      </c>
      <c r="I142" s="92">
        <v>858.5</v>
      </c>
      <c r="J142" s="86"/>
      <c r="K142" s="86"/>
      <c r="L142" s="86"/>
      <c r="M142" s="86"/>
    </row>
    <row r="143" spans="1:13" ht="22.5" hidden="1" customHeight="1" outlineLevel="1" x14ac:dyDescent="0.2">
      <c r="A143" s="85"/>
      <c r="B143" s="88"/>
      <c r="C143" s="89" t="s">
        <v>29</v>
      </c>
      <c r="D143" s="90" t="s">
        <v>249</v>
      </c>
      <c r="E143" s="86"/>
      <c r="F143" s="86"/>
      <c r="G143" s="86"/>
      <c r="H143" s="86"/>
      <c r="I143" s="86"/>
      <c r="J143" s="86"/>
      <c r="K143" s="86"/>
      <c r="L143" s="86"/>
      <c r="M143" s="86"/>
    </row>
    <row r="144" spans="1:13" ht="22.5" hidden="1" customHeight="1" outlineLevel="1" x14ac:dyDescent="0.2">
      <c r="A144" s="85"/>
      <c r="B144" s="93" t="s">
        <v>250</v>
      </c>
      <c r="C144" s="89" t="s">
        <v>251</v>
      </c>
      <c r="D144" s="90" t="s">
        <v>252</v>
      </c>
      <c r="E144" s="91">
        <v>88.01</v>
      </c>
      <c r="F144" s="94" t="s">
        <v>253</v>
      </c>
      <c r="G144" s="86"/>
      <c r="H144" s="92">
        <v>18.48</v>
      </c>
      <c r="I144" s="86"/>
      <c r="J144" s="94" t="s">
        <v>254</v>
      </c>
      <c r="K144" s="86"/>
      <c r="L144" s="86"/>
      <c r="M144" s="86"/>
    </row>
    <row r="145" spans="1:13" ht="22.5" hidden="1" customHeight="1" outlineLevel="1" x14ac:dyDescent="0.2">
      <c r="A145" s="85"/>
      <c r="B145" s="93" t="s">
        <v>255</v>
      </c>
      <c r="C145" s="89" t="s">
        <v>256</v>
      </c>
      <c r="D145" s="90" t="s">
        <v>257</v>
      </c>
      <c r="E145" s="91">
        <v>239.44</v>
      </c>
      <c r="F145" s="94" t="s">
        <v>258</v>
      </c>
      <c r="G145" s="86"/>
      <c r="H145" s="92">
        <v>7666.87</v>
      </c>
      <c r="I145" s="86"/>
      <c r="J145" s="94" t="s">
        <v>259</v>
      </c>
      <c r="K145" s="86"/>
      <c r="L145" s="86"/>
      <c r="M145" s="86"/>
    </row>
    <row r="146" spans="1:13" ht="22.5" hidden="1" customHeight="1" outlineLevel="1" x14ac:dyDescent="0.2">
      <c r="A146" s="85"/>
      <c r="B146" s="93" t="s">
        <v>260</v>
      </c>
      <c r="C146" s="89" t="s">
        <v>261</v>
      </c>
      <c r="D146" s="90" t="s">
        <v>262</v>
      </c>
      <c r="E146" s="91">
        <v>98.85</v>
      </c>
      <c r="F146" s="94" t="s">
        <v>263</v>
      </c>
      <c r="G146" s="86"/>
      <c r="H146" s="92">
        <v>2210.29</v>
      </c>
      <c r="I146" s="86"/>
      <c r="J146" s="92">
        <v>2210.29</v>
      </c>
      <c r="K146" s="86"/>
      <c r="L146" s="86"/>
      <c r="M146" s="86"/>
    </row>
    <row r="147" spans="1:13" ht="22.5" hidden="1" customHeight="1" outlineLevel="1" x14ac:dyDescent="0.2">
      <c r="A147" s="85"/>
      <c r="B147" s="93" t="s">
        <v>264</v>
      </c>
      <c r="C147" s="89" t="s">
        <v>37</v>
      </c>
      <c r="D147" s="90" t="s">
        <v>252</v>
      </c>
      <c r="E147" s="91">
        <v>87.17</v>
      </c>
      <c r="F147" s="94" t="s">
        <v>39</v>
      </c>
      <c r="G147" s="86"/>
      <c r="H147" s="92">
        <v>18.309999999999999</v>
      </c>
      <c r="I147" s="86"/>
      <c r="J147" s="92">
        <v>18.309999999999999</v>
      </c>
      <c r="K147" s="86"/>
      <c r="L147" s="86"/>
      <c r="M147" s="86"/>
    </row>
    <row r="148" spans="1:13" ht="22.5" hidden="1" customHeight="1" outlineLevel="1" x14ac:dyDescent="0.2">
      <c r="A148" s="85"/>
      <c r="B148" s="93" t="s">
        <v>265</v>
      </c>
      <c r="C148" s="89" t="s">
        <v>266</v>
      </c>
      <c r="D148" s="90" t="s">
        <v>267</v>
      </c>
      <c r="E148" s="91">
        <v>2.44</v>
      </c>
      <c r="F148" s="86"/>
      <c r="G148" s="91">
        <v>2.44</v>
      </c>
      <c r="H148" s="92">
        <v>17.399999999999999</v>
      </c>
      <c r="I148" s="86"/>
      <c r="J148" s="86"/>
      <c r="K148" s="92">
        <v>17.399999999999999</v>
      </c>
      <c r="L148" s="86"/>
      <c r="M148" s="86"/>
    </row>
    <row r="149" spans="1:13" ht="111.75" collapsed="1" x14ac:dyDescent="0.2">
      <c r="A149" s="83">
        <v>28</v>
      </c>
      <c r="B149" s="84" t="s">
        <v>268</v>
      </c>
      <c r="C149" s="82" t="s">
        <v>269</v>
      </c>
      <c r="D149" s="83">
        <v>232.3</v>
      </c>
      <c r="E149" s="86">
        <v>60.37</v>
      </c>
      <c r="F149" s="86"/>
      <c r="G149" s="86">
        <v>60.37</v>
      </c>
      <c r="H149" s="87">
        <v>14023.95</v>
      </c>
      <c r="I149" s="86"/>
      <c r="J149" s="86"/>
      <c r="K149" s="87">
        <v>14023.95</v>
      </c>
      <c r="L149" s="86"/>
      <c r="M149" s="86"/>
    </row>
    <row r="150" spans="1:13" ht="94.5" x14ac:dyDescent="0.2">
      <c r="A150" s="83">
        <v>29</v>
      </c>
      <c r="B150" s="84" t="s">
        <v>270</v>
      </c>
      <c r="C150" s="82" t="s">
        <v>271</v>
      </c>
      <c r="D150" s="85" t="s">
        <v>272</v>
      </c>
      <c r="E150" s="86" t="s">
        <v>273</v>
      </c>
      <c r="F150" s="86"/>
      <c r="G150" s="86"/>
      <c r="H150" s="87">
        <v>1234.8900000000001</v>
      </c>
      <c r="I150" s="87">
        <v>1234.8900000000001</v>
      </c>
      <c r="J150" s="86"/>
      <c r="K150" s="86"/>
      <c r="L150" s="87">
        <v>111.78</v>
      </c>
      <c r="M150" s="87">
        <v>164.65</v>
      </c>
    </row>
    <row r="151" spans="1:13" ht="22.5" hidden="1" customHeight="1" outlineLevel="1" x14ac:dyDescent="0.2">
      <c r="A151" s="85"/>
      <c r="B151" s="88"/>
      <c r="C151" s="89" t="s">
        <v>274</v>
      </c>
      <c r="D151" s="90" t="s">
        <v>275</v>
      </c>
      <c r="E151" s="91">
        <v>7.5</v>
      </c>
      <c r="F151" s="86"/>
      <c r="G151" s="86"/>
      <c r="H151" s="92">
        <v>1234.8800000000001</v>
      </c>
      <c r="I151" s="92">
        <v>1234.8800000000001</v>
      </c>
      <c r="J151" s="86"/>
      <c r="K151" s="86"/>
      <c r="L151" s="86"/>
      <c r="M151" s="86"/>
    </row>
    <row r="152" spans="1:13" ht="94.5" collapsed="1" x14ac:dyDescent="0.2">
      <c r="A152" s="83">
        <v>30</v>
      </c>
      <c r="B152" s="84" t="s">
        <v>276</v>
      </c>
      <c r="C152" s="82" t="s">
        <v>277</v>
      </c>
      <c r="D152" s="83">
        <v>162.4</v>
      </c>
      <c r="E152" s="86">
        <v>55.26</v>
      </c>
      <c r="F152" s="86"/>
      <c r="G152" s="86">
        <v>55.26</v>
      </c>
      <c r="H152" s="87">
        <v>8974.2199999999993</v>
      </c>
      <c r="I152" s="86"/>
      <c r="J152" s="86"/>
      <c r="K152" s="87">
        <v>8974.2199999999993</v>
      </c>
      <c r="L152" s="86"/>
      <c r="M152" s="86"/>
    </row>
    <row r="153" spans="1:13" ht="118.5" x14ac:dyDescent="0.2">
      <c r="A153" s="83">
        <v>31</v>
      </c>
      <c r="B153" s="84" t="s">
        <v>278</v>
      </c>
      <c r="C153" s="82" t="s">
        <v>279</v>
      </c>
      <c r="D153" s="85" t="s">
        <v>280</v>
      </c>
      <c r="E153" s="86">
        <v>680.66</v>
      </c>
      <c r="F153" s="86" t="s">
        <v>281</v>
      </c>
      <c r="G153" s="86"/>
      <c r="H153" s="87">
        <v>422.69</v>
      </c>
      <c r="I153" s="86"/>
      <c r="J153" s="86" t="s">
        <v>282</v>
      </c>
      <c r="K153" s="86"/>
      <c r="L153" s="86"/>
      <c r="M153" s="86"/>
    </row>
    <row r="154" spans="1:13" ht="22.5" hidden="1" customHeight="1" outlineLevel="1" x14ac:dyDescent="0.2">
      <c r="A154" s="85"/>
      <c r="B154" s="88"/>
      <c r="C154" s="89" t="s">
        <v>29</v>
      </c>
      <c r="D154" s="90" t="s">
        <v>283</v>
      </c>
      <c r="E154" s="86"/>
      <c r="F154" s="86"/>
      <c r="G154" s="86"/>
      <c r="H154" s="86"/>
      <c r="I154" s="86"/>
      <c r="J154" s="86"/>
      <c r="K154" s="86"/>
      <c r="L154" s="86"/>
      <c r="M154" s="86"/>
    </row>
    <row r="155" spans="1:13" ht="22.5" hidden="1" customHeight="1" outlineLevel="1" x14ac:dyDescent="0.2">
      <c r="A155" s="85"/>
      <c r="B155" s="93" t="s">
        <v>284</v>
      </c>
      <c r="C155" s="89" t="s">
        <v>100</v>
      </c>
      <c r="D155" s="90" t="s">
        <v>285</v>
      </c>
      <c r="E155" s="91">
        <v>61.39</v>
      </c>
      <c r="F155" s="94" t="s">
        <v>102</v>
      </c>
      <c r="G155" s="86"/>
      <c r="H155" s="92">
        <v>338.26</v>
      </c>
      <c r="I155" s="86"/>
      <c r="J155" s="94" t="s">
        <v>286</v>
      </c>
      <c r="K155" s="86"/>
      <c r="L155" s="86"/>
      <c r="M155" s="86"/>
    </row>
    <row r="156" spans="1:13" ht="94.5" collapsed="1" x14ac:dyDescent="0.2">
      <c r="A156" s="83">
        <v>32</v>
      </c>
      <c r="B156" s="84" t="s">
        <v>287</v>
      </c>
      <c r="C156" s="82" t="s">
        <v>288</v>
      </c>
      <c r="D156" s="85" t="s">
        <v>289</v>
      </c>
      <c r="E156" s="86" t="s">
        <v>290</v>
      </c>
      <c r="F156" s="86" t="s">
        <v>291</v>
      </c>
      <c r="G156" s="86"/>
      <c r="H156" s="87">
        <v>3175.3</v>
      </c>
      <c r="I156" s="87">
        <v>763.27</v>
      </c>
      <c r="J156" s="86" t="s">
        <v>292</v>
      </c>
      <c r="K156" s="86"/>
      <c r="L156" s="87">
        <v>14.4095</v>
      </c>
      <c r="M156" s="87">
        <v>89.48</v>
      </c>
    </row>
    <row r="157" spans="1:13" ht="22.5" hidden="1" customHeight="1" outlineLevel="1" x14ac:dyDescent="0.2">
      <c r="A157" s="85"/>
      <c r="B157" s="88"/>
      <c r="C157" s="89" t="s">
        <v>293</v>
      </c>
      <c r="D157" s="90" t="s">
        <v>294</v>
      </c>
      <c r="E157" s="91">
        <v>8.5299999999999994</v>
      </c>
      <c r="F157" s="86"/>
      <c r="G157" s="86"/>
      <c r="H157" s="92">
        <v>763.26</v>
      </c>
      <c r="I157" s="92">
        <v>763.26</v>
      </c>
      <c r="J157" s="86"/>
      <c r="K157" s="86"/>
      <c r="L157" s="86"/>
      <c r="M157" s="86"/>
    </row>
    <row r="158" spans="1:13" ht="22.5" hidden="1" customHeight="1" outlineLevel="1" x14ac:dyDescent="0.2">
      <c r="A158" s="85"/>
      <c r="B158" s="88"/>
      <c r="C158" s="89" t="s">
        <v>29</v>
      </c>
      <c r="D158" s="90" t="s">
        <v>295</v>
      </c>
      <c r="E158" s="86"/>
      <c r="F158" s="86"/>
      <c r="G158" s="86"/>
      <c r="H158" s="86"/>
      <c r="I158" s="86"/>
      <c r="J158" s="86"/>
      <c r="K158" s="86"/>
      <c r="L158" s="86"/>
      <c r="M158" s="86"/>
    </row>
    <row r="159" spans="1:13" ht="29.25" hidden="1" customHeight="1" outlineLevel="1" x14ac:dyDescent="0.2">
      <c r="A159" s="85"/>
      <c r="B159" s="93" t="s">
        <v>51</v>
      </c>
      <c r="C159" s="89" t="s">
        <v>52</v>
      </c>
      <c r="D159" s="90" t="s">
        <v>296</v>
      </c>
      <c r="E159" s="91">
        <v>100.01</v>
      </c>
      <c r="F159" s="94" t="s">
        <v>54</v>
      </c>
      <c r="G159" s="86"/>
      <c r="H159" s="92">
        <v>1888.19</v>
      </c>
      <c r="I159" s="86"/>
      <c r="J159" s="94" t="s">
        <v>297</v>
      </c>
      <c r="K159" s="86"/>
      <c r="L159" s="86"/>
      <c r="M159" s="86"/>
    </row>
    <row r="160" spans="1:13" ht="22.5" hidden="1" customHeight="1" outlineLevel="1" x14ac:dyDescent="0.2">
      <c r="A160" s="85"/>
      <c r="B160" s="93" t="s">
        <v>298</v>
      </c>
      <c r="C160" s="89" t="s">
        <v>299</v>
      </c>
      <c r="D160" s="90" t="s">
        <v>300</v>
      </c>
      <c r="E160" s="91">
        <v>0.55000000000000004</v>
      </c>
      <c r="F160" s="94" t="s">
        <v>301</v>
      </c>
      <c r="G160" s="86"/>
      <c r="H160" s="92">
        <v>41.6</v>
      </c>
      <c r="I160" s="86"/>
      <c r="J160" s="92">
        <v>41.6</v>
      </c>
      <c r="K160" s="86"/>
      <c r="L160" s="86"/>
      <c r="M160" s="86"/>
    </row>
    <row r="161" spans="1:13" ht="130.5" collapsed="1" x14ac:dyDescent="0.2">
      <c r="A161" s="83">
        <v>33</v>
      </c>
      <c r="B161" s="84" t="s">
        <v>161</v>
      </c>
      <c r="C161" s="82" t="s">
        <v>302</v>
      </c>
      <c r="D161" s="83">
        <v>0.76800000000000002</v>
      </c>
      <c r="E161" s="86" t="s">
        <v>303</v>
      </c>
      <c r="F161" s="86" t="s">
        <v>304</v>
      </c>
      <c r="G161" s="86">
        <v>17587.28</v>
      </c>
      <c r="H161" s="87">
        <v>17310.009999999998</v>
      </c>
      <c r="I161" s="87">
        <v>1271.1199999999999</v>
      </c>
      <c r="J161" s="86" t="s">
        <v>305</v>
      </c>
      <c r="K161" s="87">
        <v>13507.04</v>
      </c>
      <c r="L161" s="87">
        <v>182.482</v>
      </c>
      <c r="M161" s="87">
        <v>140.15</v>
      </c>
    </row>
    <row r="162" spans="1:13" ht="22.5" hidden="1" customHeight="1" outlineLevel="1" x14ac:dyDescent="0.2">
      <c r="A162" s="85"/>
      <c r="B162" s="88"/>
      <c r="C162" s="89" t="s">
        <v>167</v>
      </c>
      <c r="D162" s="90" t="s">
        <v>306</v>
      </c>
      <c r="E162" s="91">
        <v>9.07</v>
      </c>
      <c r="F162" s="86"/>
      <c r="G162" s="86"/>
      <c r="H162" s="92">
        <v>1271.1600000000001</v>
      </c>
      <c r="I162" s="92">
        <v>1271.1600000000001</v>
      </c>
      <c r="J162" s="86"/>
      <c r="K162" s="86"/>
      <c r="L162" s="86"/>
      <c r="M162" s="86"/>
    </row>
    <row r="163" spans="1:13" ht="22.5" hidden="1" customHeight="1" outlineLevel="1" x14ac:dyDescent="0.2">
      <c r="A163" s="85"/>
      <c r="B163" s="88"/>
      <c r="C163" s="89" t="s">
        <v>29</v>
      </c>
      <c r="D163" s="90" t="s">
        <v>307</v>
      </c>
      <c r="E163" s="86"/>
      <c r="F163" s="86"/>
      <c r="G163" s="86"/>
      <c r="H163" s="86"/>
      <c r="I163" s="86"/>
      <c r="J163" s="86"/>
      <c r="K163" s="86"/>
      <c r="L163" s="86"/>
      <c r="M163" s="86"/>
    </row>
    <row r="164" spans="1:13" ht="22.5" hidden="1" customHeight="1" outlineLevel="1" x14ac:dyDescent="0.2">
      <c r="A164" s="85"/>
      <c r="B164" s="93" t="s">
        <v>170</v>
      </c>
      <c r="C164" s="89" t="s">
        <v>171</v>
      </c>
      <c r="D164" s="90" t="s">
        <v>308</v>
      </c>
      <c r="E164" s="91">
        <v>111.99</v>
      </c>
      <c r="F164" s="94" t="s">
        <v>172</v>
      </c>
      <c r="G164" s="86"/>
      <c r="H164" s="92">
        <v>1686.57</v>
      </c>
      <c r="I164" s="86"/>
      <c r="J164" s="94" t="s">
        <v>309</v>
      </c>
      <c r="K164" s="86"/>
      <c r="L164" s="86"/>
      <c r="M164" s="86"/>
    </row>
    <row r="165" spans="1:13" ht="22.5" hidden="1" customHeight="1" outlineLevel="1" x14ac:dyDescent="0.2">
      <c r="A165" s="85"/>
      <c r="B165" s="93" t="s">
        <v>174</v>
      </c>
      <c r="C165" s="89" t="s">
        <v>175</v>
      </c>
      <c r="D165" s="90" t="s">
        <v>310</v>
      </c>
      <c r="E165" s="91">
        <v>30</v>
      </c>
      <c r="F165" s="94" t="s">
        <v>177</v>
      </c>
      <c r="G165" s="86"/>
      <c r="H165" s="92">
        <v>17.399999999999999</v>
      </c>
      <c r="I165" s="86"/>
      <c r="J165" s="92">
        <v>17.399999999999999</v>
      </c>
      <c r="K165" s="86"/>
      <c r="L165" s="86"/>
      <c r="M165" s="86"/>
    </row>
    <row r="166" spans="1:13" ht="22.5" hidden="1" customHeight="1" outlineLevel="1" x14ac:dyDescent="0.2">
      <c r="A166" s="85"/>
      <c r="B166" s="93" t="s">
        <v>178</v>
      </c>
      <c r="C166" s="89" t="s">
        <v>37</v>
      </c>
      <c r="D166" s="90" t="s">
        <v>311</v>
      </c>
      <c r="E166" s="91">
        <v>87.17</v>
      </c>
      <c r="F166" s="94" t="s">
        <v>39</v>
      </c>
      <c r="G166" s="86"/>
      <c r="H166" s="92">
        <v>321.66000000000003</v>
      </c>
      <c r="I166" s="86"/>
      <c r="J166" s="92">
        <v>321.66000000000003</v>
      </c>
      <c r="K166" s="86"/>
      <c r="L166" s="86"/>
      <c r="M166" s="86"/>
    </row>
    <row r="167" spans="1:13" ht="22.5" hidden="1" customHeight="1" outlineLevel="1" x14ac:dyDescent="0.2">
      <c r="A167" s="85"/>
      <c r="B167" s="93" t="s">
        <v>180</v>
      </c>
      <c r="C167" s="89" t="s">
        <v>181</v>
      </c>
      <c r="D167" s="90" t="s">
        <v>312</v>
      </c>
      <c r="E167" s="91">
        <v>1383.1</v>
      </c>
      <c r="F167" s="86"/>
      <c r="G167" s="91">
        <v>1383.1</v>
      </c>
      <c r="H167" s="92">
        <v>106.22</v>
      </c>
      <c r="I167" s="86"/>
      <c r="J167" s="86"/>
      <c r="K167" s="92">
        <v>106.22</v>
      </c>
      <c r="L167" s="86"/>
      <c r="M167" s="86"/>
    </row>
    <row r="168" spans="1:13" ht="22.5" hidden="1" customHeight="1" outlineLevel="1" x14ac:dyDescent="0.2">
      <c r="A168" s="85"/>
      <c r="B168" s="93" t="s">
        <v>183</v>
      </c>
      <c r="C168" s="89" t="s">
        <v>184</v>
      </c>
      <c r="D168" s="90" t="s">
        <v>313</v>
      </c>
      <c r="E168" s="91">
        <v>30030</v>
      </c>
      <c r="F168" s="86"/>
      <c r="G168" s="91">
        <v>30030</v>
      </c>
      <c r="H168" s="92">
        <v>1660.66</v>
      </c>
      <c r="I168" s="86"/>
      <c r="J168" s="86"/>
      <c r="K168" s="92">
        <v>1660.66</v>
      </c>
      <c r="L168" s="86"/>
      <c r="M168" s="86"/>
    </row>
    <row r="169" spans="1:13" ht="22.5" hidden="1" customHeight="1" outlineLevel="1" x14ac:dyDescent="0.2">
      <c r="A169" s="85"/>
      <c r="B169" s="93" t="s">
        <v>185</v>
      </c>
      <c r="C169" s="89" t="s">
        <v>186</v>
      </c>
      <c r="D169" s="90" t="s">
        <v>314</v>
      </c>
      <c r="E169" s="91">
        <v>4041.7</v>
      </c>
      <c r="F169" s="86"/>
      <c r="G169" s="91">
        <v>4041.7</v>
      </c>
      <c r="H169" s="92">
        <v>55.78</v>
      </c>
      <c r="I169" s="86"/>
      <c r="J169" s="86"/>
      <c r="K169" s="92">
        <v>55.78</v>
      </c>
      <c r="L169" s="86"/>
      <c r="M169" s="86"/>
    </row>
    <row r="170" spans="1:13" ht="22.5" hidden="1" customHeight="1" outlineLevel="1" x14ac:dyDescent="0.2">
      <c r="A170" s="85"/>
      <c r="B170" s="93" t="s">
        <v>187</v>
      </c>
      <c r="C170" s="89" t="s">
        <v>188</v>
      </c>
      <c r="D170" s="90" t="s">
        <v>315</v>
      </c>
      <c r="E170" s="91">
        <v>412</v>
      </c>
      <c r="F170" s="86"/>
      <c r="G170" s="91">
        <v>412</v>
      </c>
      <c r="H170" s="92">
        <v>2.5099999999999998</v>
      </c>
      <c r="I170" s="86"/>
      <c r="J170" s="86"/>
      <c r="K170" s="92">
        <v>2.5099999999999998</v>
      </c>
      <c r="L170" s="86"/>
      <c r="M170" s="86"/>
    </row>
    <row r="171" spans="1:13" ht="22.5" hidden="1" customHeight="1" outlineLevel="1" x14ac:dyDescent="0.2">
      <c r="A171" s="85"/>
      <c r="B171" s="93" t="s">
        <v>189</v>
      </c>
      <c r="C171" s="89" t="s">
        <v>190</v>
      </c>
      <c r="D171" s="90" t="s">
        <v>316</v>
      </c>
      <c r="E171" s="91">
        <v>3938.2</v>
      </c>
      <c r="F171" s="86"/>
      <c r="G171" s="91">
        <v>3938.2</v>
      </c>
      <c r="H171" s="92">
        <v>51.59</v>
      </c>
      <c r="I171" s="86"/>
      <c r="J171" s="86"/>
      <c r="K171" s="92">
        <v>51.59</v>
      </c>
      <c r="L171" s="86"/>
      <c r="M171" s="86"/>
    </row>
    <row r="172" spans="1:13" ht="22.5" hidden="1" customHeight="1" outlineLevel="1" x14ac:dyDescent="0.2">
      <c r="A172" s="85"/>
      <c r="B172" s="93" t="s">
        <v>191</v>
      </c>
      <c r="C172" s="89" t="s">
        <v>192</v>
      </c>
      <c r="D172" s="90" t="s">
        <v>317</v>
      </c>
      <c r="E172" s="91">
        <v>545.6</v>
      </c>
      <c r="F172" s="86"/>
      <c r="G172" s="91">
        <v>545.6</v>
      </c>
      <c r="H172" s="92">
        <v>523.78</v>
      </c>
      <c r="I172" s="86"/>
      <c r="J172" s="86"/>
      <c r="K172" s="92">
        <v>523.78</v>
      </c>
      <c r="L172" s="86"/>
      <c r="M172" s="86"/>
    </row>
    <row r="173" spans="1:13" ht="22.5" hidden="1" customHeight="1" outlineLevel="1" x14ac:dyDescent="0.2">
      <c r="A173" s="85"/>
      <c r="B173" s="93" t="s">
        <v>193</v>
      </c>
      <c r="C173" s="89" t="s">
        <v>194</v>
      </c>
      <c r="D173" s="90" t="s">
        <v>318</v>
      </c>
      <c r="E173" s="91">
        <v>592.76</v>
      </c>
      <c r="F173" s="86"/>
      <c r="G173" s="91">
        <v>592.76</v>
      </c>
      <c r="H173" s="92">
        <v>1866.6</v>
      </c>
      <c r="I173" s="86"/>
      <c r="J173" s="86"/>
      <c r="K173" s="92">
        <v>1866.6</v>
      </c>
      <c r="L173" s="86"/>
      <c r="M173" s="86"/>
    </row>
    <row r="174" spans="1:13" ht="22.5" hidden="1" customHeight="1" outlineLevel="1" x14ac:dyDescent="0.2">
      <c r="A174" s="85"/>
      <c r="B174" s="93" t="s">
        <v>195</v>
      </c>
      <c r="C174" s="89" t="s">
        <v>196</v>
      </c>
      <c r="D174" s="90" t="s">
        <v>319</v>
      </c>
      <c r="E174" s="91">
        <v>485.9</v>
      </c>
      <c r="F174" s="86"/>
      <c r="G174" s="91">
        <v>485.9</v>
      </c>
      <c r="H174" s="92">
        <v>268.7</v>
      </c>
      <c r="I174" s="86"/>
      <c r="J174" s="86"/>
      <c r="K174" s="92">
        <v>268.7</v>
      </c>
      <c r="L174" s="86"/>
      <c r="M174" s="86"/>
    </row>
    <row r="175" spans="1:13" ht="22.5" hidden="1" customHeight="1" outlineLevel="1" x14ac:dyDescent="0.2">
      <c r="A175" s="85"/>
      <c r="B175" s="93" t="s">
        <v>197</v>
      </c>
      <c r="C175" s="89" t="s">
        <v>198</v>
      </c>
      <c r="D175" s="90" t="s">
        <v>320</v>
      </c>
      <c r="E175" s="91">
        <v>395</v>
      </c>
      <c r="F175" s="86"/>
      <c r="G175" s="91">
        <v>395</v>
      </c>
      <c r="H175" s="92">
        <v>13.51</v>
      </c>
      <c r="I175" s="86"/>
      <c r="J175" s="86"/>
      <c r="K175" s="92">
        <v>13.51</v>
      </c>
      <c r="L175" s="86"/>
      <c r="M175" s="86"/>
    </row>
    <row r="176" spans="1:13" ht="22.5" hidden="1" customHeight="1" outlineLevel="1" x14ac:dyDescent="0.2">
      <c r="A176" s="85"/>
      <c r="B176" s="93" t="s">
        <v>199</v>
      </c>
      <c r="C176" s="89" t="s">
        <v>200</v>
      </c>
      <c r="D176" s="90" t="s">
        <v>321</v>
      </c>
      <c r="E176" s="91">
        <v>1382.9</v>
      </c>
      <c r="F176" s="86"/>
      <c r="G176" s="91">
        <v>1382.9</v>
      </c>
      <c r="H176" s="92">
        <v>2060.52</v>
      </c>
      <c r="I176" s="86"/>
      <c r="J176" s="86"/>
      <c r="K176" s="92">
        <v>2060.52</v>
      </c>
      <c r="L176" s="86"/>
      <c r="M176" s="86"/>
    </row>
    <row r="177" spans="1:13" ht="22.5" hidden="1" customHeight="1" outlineLevel="1" x14ac:dyDescent="0.2">
      <c r="A177" s="85"/>
      <c r="B177" s="93" t="s">
        <v>201</v>
      </c>
      <c r="C177" s="89" t="s">
        <v>202</v>
      </c>
      <c r="D177" s="90" t="s">
        <v>322</v>
      </c>
      <c r="E177" s="91">
        <v>589.55999999999995</v>
      </c>
      <c r="F177" s="86"/>
      <c r="G177" s="91">
        <v>589.55999999999995</v>
      </c>
      <c r="H177" s="92">
        <v>6821.21</v>
      </c>
      <c r="I177" s="86"/>
      <c r="J177" s="86"/>
      <c r="K177" s="92">
        <v>6821.21</v>
      </c>
      <c r="L177" s="86"/>
      <c r="M177" s="86"/>
    </row>
    <row r="178" spans="1:13" ht="39" hidden="1" customHeight="1" outlineLevel="1" x14ac:dyDescent="0.2">
      <c r="A178" s="85"/>
      <c r="B178" s="93" t="s">
        <v>203</v>
      </c>
      <c r="C178" s="89" t="s">
        <v>204</v>
      </c>
      <c r="D178" s="90" t="s">
        <v>323</v>
      </c>
      <c r="E178" s="91">
        <v>459.91</v>
      </c>
      <c r="F178" s="86"/>
      <c r="G178" s="91">
        <v>459.91</v>
      </c>
      <c r="H178" s="92">
        <v>74.180000000000007</v>
      </c>
      <c r="I178" s="86"/>
      <c r="J178" s="86"/>
      <c r="K178" s="92">
        <v>74.180000000000007</v>
      </c>
      <c r="L178" s="86"/>
      <c r="M178" s="86"/>
    </row>
    <row r="179" spans="1:13" ht="82.5" collapsed="1" x14ac:dyDescent="0.2">
      <c r="A179" s="83">
        <v>34</v>
      </c>
      <c r="B179" s="84" t="s">
        <v>324</v>
      </c>
      <c r="C179" s="82" t="s">
        <v>325</v>
      </c>
      <c r="D179" s="83">
        <v>8</v>
      </c>
      <c r="E179" s="86">
        <v>375</v>
      </c>
      <c r="F179" s="86"/>
      <c r="G179" s="86">
        <v>375</v>
      </c>
      <c r="H179" s="87">
        <v>3000</v>
      </c>
      <c r="I179" s="86"/>
      <c r="J179" s="86"/>
      <c r="K179" s="87">
        <v>3000</v>
      </c>
      <c r="L179" s="86"/>
      <c r="M179" s="86"/>
    </row>
    <row r="180" spans="1:13" ht="123.75" x14ac:dyDescent="0.2">
      <c r="A180" s="83">
        <v>35</v>
      </c>
      <c r="B180" s="84" t="s">
        <v>326</v>
      </c>
      <c r="C180" s="82" t="s">
        <v>327</v>
      </c>
      <c r="D180" s="83">
        <v>16</v>
      </c>
      <c r="E180" s="86">
        <v>88.66</v>
      </c>
      <c r="F180" s="86"/>
      <c r="G180" s="86">
        <v>88.66</v>
      </c>
      <c r="H180" s="87">
        <v>1418.56</v>
      </c>
      <c r="I180" s="86"/>
      <c r="J180" s="86"/>
      <c r="K180" s="87">
        <v>1418.56</v>
      </c>
      <c r="L180" s="86"/>
      <c r="M180" s="86"/>
    </row>
    <row r="181" spans="1:13" ht="111.75" x14ac:dyDescent="0.2">
      <c r="A181" s="83">
        <v>36</v>
      </c>
      <c r="B181" s="84" t="s">
        <v>326</v>
      </c>
      <c r="C181" s="82" t="s">
        <v>328</v>
      </c>
      <c r="D181" s="83">
        <v>16</v>
      </c>
      <c r="E181" s="86">
        <v>21.69</v>
      </c>
      <c r="F181" s="86"/>
      <c r="G181" s="86">
        <v>21.69</v>
      </c>
      <c r="H181" s="87">
        <v>347.04</v>
      </c>
      <c r="I181" s="86"/>
      <c r="J181" s="86"/>
      <c r="K181" s="87">
        <v>347.04</v>
      </c>
      <c r="L181" s="86"/>
      <c r="M181" s="86"/>
    </row>
    <row r="182" spans="1:13" ht="48" x14ac:dyDescent="0.2">
      <c r="A182" s="83">
        <v>37</v>
      </c>
      <c r="B182" s="84" t="s">
        <v>329</v>
      </c>
      <c r="C182" s="82" t="s">
        <v>330</v>
      </c>
      <c r="D182" s="83">
        <v>0.16</v>
      </c>
      <c r="E182" s="86" t="s">
        <v>331</v>
      </c>
      <c r="F182" s="86" t="s">
        <v>332</v>
      </c>
      <c r="G182" s="86"/>
      <c r="H182" s="87">
        <v>672.49</v>
      </c>
      <c r="I182" s="87">
        <v>168.35</v>
      </c>
      <c r="J182" s="86" t="s">
        <v>333</v>
      </c>
      <c r="K182" s="86"/>
      <c r="L182" s="87">
        <v>110.64</v>
      </c>
      <c r="M182" s="87">
        <v>17.7</v>
      </c>
    </row>
    <row r="183" spans="1:13" ht="22.5" hidden="1" customHeight="1" outlineLevel="1" x14ac:dyDescent="0.2">
      <c r="A183" s="85"/>
      <c r="B183" s="88"/>
      <c r="C183" s="89" t="s">
        <v>334</v>
      </c>
      <c r="D183" s="90" t="s">
        <v>335</v>
      </c>
      <c r="E183" s="91">
        <v>9.51</v>
      </c>
      <c r="F183" s="86"/>
      <c r="G183" s="86"/>
      <c r="H183" s="92">
        <v>168.33</v>
      </c>
      <c r="I183" s="92">
        <v>168.33</v>
      </c>
      <c r="J183" s="86"/>
      <c r="K183" s="86"/>
      <c r="L183" s="86"/>
      <c r="M183" s="86"/>
    </row>
    <row r="184" spans="1:13" ht="22.5" hidden="1" customHeight="1" outlineLevel="1" x14ac:dyDescent="0.2">
      <c r="A184" s="85"/>
      <c r="B184" s="88"/>
      <c r="C184" s="89" t="s">
        <v>29</v>
      </c>
      <c r="D184" s="90" t="s">
        <v>336</v>
      </c>
      <c r="E184" s="86"/>
      <c r="F184" s="86"/>
      <c r="G184" s="86"/>
      <c r="H184" s="86"/>
      <c r="I184" s="86"/>
      <c r="J184" s="86"/>
      <c r="K184" s="86"/>
      <c r="L184" s="86"/>
      <c r="M184" s="86"/>
    </row>
    <row r="185" spans="1:13" ht="29.25" hidden="1" customHeight="1" outlineLevel="1" x14ac:dyDescent="0.2">
      <c r="A185" s="85"/>
      <c r="B185" s="93" t="s">
        <v>51</v>
      </c>
      <c r="C185" s="89" t="s">
        <v>52</v>
      </c>
      <c r="D185" s="90" t="s">
        <v>336</v>
      </c>
      <c r="E185" s="91">
        <v>100.01</v>
      </c>
      <c r="F185" s="94" t="s">
        <v>54</v>
      </c>
      <c r="G185" s="86"/>
      <c r="H185" s="92">
        <v>489.05</v>
      </c>
      <c r="I185" s="86"/>
      <c r="J185" s="94" t="s">
        <v>337</v>
      </c>
      <c r="K185" s="86"/>
      <c r="L185" s="86"/>
      <c r="M185" s="86"/>
    </row>
    <row r="186" spans="1:13" ht="22.5" hidden="1" customHeight="1" outlineLevel="1" x14ac:dyDescent="0.2">
      <c r="A186" s="85"/>
      <c r="B186" s="93" t="s">
        <v>338</v>
      </c>
      <c r="C186" s="89" t="s">
        <v>62</v>
      </c>
      <c r="D186" s="90" t="s">
        <v>339</v>
      </c>
      <c r="E186" s="91">
        <v>1.53</v>
      </c>
      <c r="F186" s="94" t="s">
        <v>64</v>
      </c>
      <c r="G186" s="86"/>
      <c r="H186" s="92">
        <v>14.96</v>
      </c>
      <c r="I186" s="86"/>
      <c r="J186" s="92">
        <v>14.96</v>
      </c>
      <c r="K186" s="86"/>
      <c r="L186" s="86"/>
      <c r="M186" s="86"/>
    </row>
    <row r="187" spans="1:13" ht="48" collapsed="1" x14ac:dyDescent="0.2">
      <c r="A187" s="83">
        <v>38</v>
      </c>
      <c r="B187" s="84" t="s">
        <v>340</v>
      </c>
      <c r="C187" s="82" t="s">
        <v>341</v>
      </c>
      <c r="D187" s="83">
        <v>0.16</v>
      </c>
      <c r="E187" s="86" t="s">
        <v>342</v>
      </c>
      <c r="F187" s="86" t="s">
        <v>343</v>
      </c>
      <c r="G187" s="86">
        <v>394.2</v>
      </c>
      <c r="H187" s="87">
        <v>170.68</v>
      </c>
      <c r="I187" s="87">
        <v>107.36</v>
      </c>
      <c r="J187" s="86" t="s">
        <v>344</v>
      </c>
      <c r="K187" s="87">
        <v>63.07</v>
      </c>
      <c r="L187" s="87">
        <v>78.66</v>
      </c>
      <c r="M187" s="87">
        <v>12.59</v>
      </c>
    </row>
    <row r="188" spans="1:13" ht="22.5" hidden="1" customHeight="1" outlineLevel="1" x14ac:dyDescent="0.2">
      <c r="A188" s="85"/>
      <c r="B188" s="88"/>
      <c r="C188" s="89" t="s">
        <v>293</v>
      </c>
      <c r="D188" s="90" t="s">
        <v>345</v>
      </c>
      <c r="E188" s="91">
        <v>8.5299999999999994</v>
      </c>
      <c r="F188" s="86"/>
      <c r="G188" s="86"/>
      <c r="H188" s="92">
        <v>107.39</v>
      </c>
      <c r="I188" s="92">
        <v>107.39</v>
      </c>
      <c r="J188" s="86"/>
      <c r="K188" s="86"/>
      <c r="L188" s="86"/>
      <c r="M188" s="86"/>
    </row>
    <row r="189" spans="1:13" ht="22.5" hidden="1" customHeight="1" outlineLevel="1" x14ac:dyDescent="0.2">
      <c r="A189" s="85"/>
      <c r="B189" s="88"/>
      <c r="C189" s="89" t="s">
        <v>29</v>
      </c>
      <c r="D189" s="90" t="s">
        <v>346</v>
      </c>
      <c r="E189" s="86"/>
      <c r="F189" s="86"/>
      <c r="G189" s="86"/>
      <c r="H189" s="86"/>
      <c r="I189" s="86"/>
      <c r="J189" s="86"/>
      <c r="K189" s="86"/>
      <c r="L189" s="86"/>
      <c r="M189" s="86"/>
    </row>
    <row r="190" spans="1:13" ht="22.5" hidden="1" customHeight="1" outlineLevel="1" x14ac:dyDescent="0.2">
      <c r="A190" s="85"/>
      <c r="B190" s="93" t="s">
        <v>347</v>
      </c>
      <c r="C190" s="89" t="s">
        <v>348</v>
      </c>
      <c r="D190" s="90" t="s">
        <v>346</v>
      </c>
      <c r="E190" s="91">
        <v>31.26</v>
      </c>
      <c r="F190" s="94" t="s">
        <v>349</v>
      </c>
      <c r="G190" s="86"/>
      <c r="H190" s="92">
        <v>0.31</v>
      </c>
      <c r="I190" s="86"/>
      <c r="J190" s="94" t="s">
        <v>350</v>
      </c>
      <c r="K190" s="86"/>
      <c r="L190" s="86"/>
      <c r="M190" s="86"/>
    </row>
    <row r="191" spans="1:13" ht="22.5" hidden="1" customHeight="1" outlineLevel="1" x14ac:dyDescent="0.2">
      <c r="A191" s="85"/>
      <c r="B191" s="93" t="s">
        <v>351</v>
      </c>
      <c r="C191" s="89" t="s">
        <v>352</v>
      </c>
      <c r="D191" s="90" t="s">
        <v>353</v>
      </c>
      <c r="E191" s="91">
        <v>8475</v>
      </c>
      <c r="F191" s="86"/>
      <c r="G191" s="91">
        <v>8475</v>
      </c>
      <c r="H191" s="92">
        <v>0.85</v>
      </c>
      <c r="I191" s="86"/>
      <c r="J191" s="86"/>
      <c r="K191" s="92">
        <v>0.85</v>
      </c>
      <c r="L191" s="86"/>
      <c r="M191" s="86"/>
    </row>
    <row r="192" spans="1:13" ht="29.25" hidden="1" customHeight="1" outlineLevel="1" x14ac:dyDescent="0.2">
      <c r="A192" s="85"/>
      <c r="B192" s="93" t="s">
        <v>354</v>
      </c>
      <c r="C192" s="89" t="s">
        <v>355</v>
      </c>
      <c r="D192" s="90" t="s">
        <v>356</v>
      </c>
      <c r="E192" s="91">
        <v>1430</v>
      </c>
      <c r="F192" s="86"/>
      <c r="G192" s="91">
        <v>1430</v>
      </c>
      <c r="H192" s="92">
        <v>45.76</v>
      </c>
      <c r="I192" s="86"/>
      <c r="J192" s="86"/>
      <c r="K192" s="92">
        <v>45.76</v>
      </c>
      <c r="L192" s="86"/>
      <c r="M192" s="86"/>
    </row>
    <row r="193" spans="1:13" ht="22.5" hidden="1" customHeight="1" outlineLevel="1" x14ac:dyDescent="0.2">
      <c r="A193" s="85"/>
      <c r="B193" s="93" t="s">
        <v>357</v>
      </c>
      <c r="C193" s="89" t="s">
        <v>358</v>
      </c>
      <c r="D193" s="90" t="s">
        <v>356</v>
      </c>
      <c r="E193" s="91">
        <v>519.79999999999995</v>
      </c>
      <c r="F193" s="86"/>
      <c r="G193" s="91">
        <v>519.79999999999995</v>
      </c>
      <c r="H193" s="92">
        <v>16.63</v>
      </c>
      <c r="I193" s="86"/>
      <c r="J193" s="86"/>
      <c r="K193" s="92">
        <v>16.63</v>
      </c>
      <c r="L193" s="86"/>
      <c r="M193" s="86"/>
    </row>
    <row r="194" spans="1:13" ht="118.5" collapsed="1" x14ac:dyDescent="0.2">
      <c r="A194" s="83">
        <v>39</v>
      </c>
      <c r="B194" s="84" t="s">
        <v>359</v>
      </c>
      <c r="C194" s="82" t="s">
        <v>360</v>
      </c>
      <c r="D194" s="85" t="s">
        <v>361</v>
      </c>
      <c r="E194" s="86" t="s">
        <v>362</v>
      </c>
      <c r="F194" s="86">
        <v>94.91</v>
      </c>
      <c r="G194" s="86">
        <v>898.48</v>
      </c>
      <c r="H194" s="87">
        <v>1032.51</v>
      </c>
      <c r="I194" s="87">
        <v>195.38</v>
      </c>
      <c r="J194" s="87">
        <v>79.98</v>
      </c>
      <c r="K194" s="87">
        <v>757.15</v>
      </c>
      <c r="L194" s="87">
        <v>24.38</v>
      </c>
      <c r="M194" s="87">
        <v>20.55</v>
      </c>
    </row>
    <row r="195" spans="1:13" ht="22.5" hidden="1" customHeight="1" outlineLevel="1" x14ac:dyDescent="0.2">
      <c r="A195" s="85"/>
      <c r="B195" s="88"/>
      <c r="C195" s="89" t="s">
        <v>334</v>
      </c>
      <c r="D195" s="90" t="s">
        <v>363</v>
      </c>
      <c r="E195" s="91">
        <v>9.51</v>
      </c>
      <c r="F195" s="86"/>
      <c r="G195" s="86"/>
      <c r="H195" s="92">
        <v>195.43</v>
      </c>
      <c r="I195" s="92">
        <v>195.43</v>
      </c>
      <c r="J195" s="86"/>
      <c r="K195" s="86"/>
      <c r="L195" s="86"/>
      <c r="M195" s="86"/>
    </row>
    <row r="196" spans="1:13" ht="22.5" hidden="1" customHeight="1" outlineLevel="1" x14ac:dyDescent="0.2">
      <c r="A196" s="85"/>
      <c r="B196" s="93" t="s">
        <v>364</v>
      </c>
      <c r="C196" s="89" t="s">
        <v>175</v>
      </c>
      <c r="D196" s="90" t="s">
        <v>365</v>
      </c>
      <c r="E196" s="91">
        <v>30</v>
      </c>
      <c r="F196" s="94" t="s">
        <v>177</v>
      </c>
      <c r="G196" s="86"/>
      <c r="H196" s="92">
        <v>49.2</v>
      </c>
      <c r="I196" s="86"/>
      <c r="J196" s="92">
        <v>49.2</v>
      </c>
      <c r="K196" s="86"/>
      <c r="L196" s="86"/>
      <c r="M196" s="86"/>
    </row>
    <row r="197" spans="1:13" ht="22.5" hidden="1" customHeight="1" outlineLevel="1" x14ac:dyDescent="0.2">
      <c r="A197" s="85"/>
      <c r="B197" s="93" t="s">
        <v>36</v>
      </c>
      <c r="C197" s="89" t="s">
        <v>37</v>
      </c>
      <c r="D197" s="90" t="s">
        <v>366</v>
      </c>
      <c r="E197" s="91">
        <v>87.17</v>
      </c>
      <c r="F197" s="94" t="s">
        <v>39</v>
      </c>
      <c r="G197" s="86"/>
      <c r="H197" s="92">
        <v>14.82</v>
      </c>
      <c r="I197" s="86"/>
      <c r="J197" s="92">
        <v>14.82</v>
      </c>
      <c r="K197" s="86"/>
      <c r="L197" s="86"/>
      <c r="M197" s="86"/>
    </row>
    <row r="198" spans="1:13" ht="22.5" hidden="1" customHeight="1" outlineLevel="1" x14ac:dyDescent="0.2">
      <c r="A198" s="85"/>
      <c r="B198" s="93" t="s">
        <v>367</v>
      </c>
      <c r="C198" s="89" t="s">
        <v>181</v>
      </c>
      <c r="D198" s="90" t="s">
        <v>368</v>
      </c>
      <c r="E198" s="91">
        <v>1383.1</v>
      </c>
      <c r="F198" s="86"/>
      <c r="G198" s="91">
        <v>1383.1</v>
      </c>
      <c r="H198" s="92">
        <v>18.670000000000002</v>
      </c>
      <c r="I198" s="86"/>
      <c r="J198" s="86"/>
      <c r="K198" s="92">
        <v>18.670000000000002</v>
      </c>
      <c r="L198" s="86"/>
      <c r="M198" s="86"/>
    </row>
    <row r="199" spans="1:13" ht="22.5" hidden="1" customHeight="1" outlineLevel="1" x14ac:dyDescent="0.2">
      <c r="A199" s="85"/>
      <c r="B199" s="93" t="s">
        <v>369</v>
      </c>
      <c r="C199" s="89" t="s">
        <v>370</v>
      </c>
      <c r="D199" s="90" t="s">
        <v>371</v>
      </c>
      <c r="E199" s="91">
        <v>2606.9</v>
      </c>
      <c r="F199" s="86"/>
      <c r="G199" s="91">
        <v>2606.9</v>
      </c>
      <c r="H199" s="92">
        <v>52.66</v>
      </c>
      <c r="I199" s="86"/>
      <c r="J199" s="86"/>
      <c r="K199" s="92">
        <v>52.66</v>
      </c>
      <c r="L199" s="86"/>
      <c r="M199" s="86"/>
    </row>
    <row r="200" spans="1:13" ht="22.5" hidden="1" customHeight="1" outlineLevel="1" x14ac:dyDescent="0.2">
      <c r="A200" s="85"/>
      <c r="B200" s="93" t="s">
        <v>372</v>
      </c>
      <c r="C200" s="89" t="s">
        <v>373</v>
      </c>
      <c r="D200" s="90" t="s">
        <v>374</v>
      </c>
      <c r="E200" s="91">
        <v>3390</v>
      </c>
      <c r="F200" s="86"/>
      <c r="G200" s="91">
        <v>3390</v>
      </c>
      <c r="H200" s="92">
        <v>685.46</v>
      </c>
      <c r="I200" s="86"/>
      <c r="J200" s="86"/>
      <c r="K200" s="92">
        <v>685.46</v>
      </c>
      <c r="L200" s="86"/>
      <c r="M200" s="86"/>
    </row>
    <row r="201" spans="1:13" ht="22.5" hidden="1" customHeight="1" outlineLevel="1" x14ac:dyDescent="0.2">
      <c r="A201" s="85"/>
      <c r="B201" s="93" t="s">
        <v>375</v>
      </c>
      <c r="C201" s="89" t="s">
        <v>376</v>
      </c>
      <c r="D201" s="90" t="s">
        <v>377</v>
      </c>
      <c r="E201" s="91">
        <v>1.82</v>
      </c>
      <c r="F201" s="86"/>
      <c r="G201" s="91">
        <v>1.82</v>
      </c>
      <c r="H201" s="92">
        <v>0.15</v>
      </c>
      <c r="I201" s="86"/>
      <c r="J201" s="86"/>
      <c r="K201" s="92">
        <v>0.15</v>
      </c>
      <c r="L201" s="86"/>
      <c r="M201" s="86"/>
    </row>
    <row r="202" spans="1:13" ht="106.5" collapsed="1" x14ac:dyDescent="0.2">
      <c r="A202" s="83">
        <v>40</v>
      </c>
      <c r="B202" s="84" t="s">
        <v>378</v>
      </c>
      <c r="C202" s="82" t="s">
        <v>379</v>
      </c>
      <c r="D202" s="85" t="s">
        <v>380</v>
      </c>
      <c r="E202" s="86">
        <v>133.13</v>
      </c>
      <c r="F202" s="86" t="s">
        <v>381</v>
      </c>
      <c r="G202" s="86"/>
      <c r="H202" s="87">
        <v>122.48</v>
      </c>
      <c r="I202" s="86"/>
      <c r="J202" s="86" t="s">
        <v>382</v>
      </c>
      <c r="K202" s="86"/>
      <c r="L202" s="86"/>
      <c r="M202" s="86"/>
    </row>
    <row r="203" spans="1:13" ht="22.5" hidden="1" customHeight="1" outlineLevel="1" x14ac:dyDescent="0.2">
      <c r="A203" s="85"/>
      <c r="B203" s="88"/>
      <c r="C203" s="89" t="s">
        <v>29</v>
      </c>
      <c r="D203" s="90" t="s">
        <v>383</v>
      </c>
      <c r="E203" s="86"/>
      <c r="F203" s="86"/>
      <c r="G203" s="86"/>
      <c r="H203" s="86"/>
      <c r="I203" s="86"/>
      <c r="J203" s="86"/>
      <c r="K203" s="86"/>
      <c r="L203" s="86"/>
      <c r="M203" s="86"/>
    </row>
    <row r="204" spans="1:13" ht="22.5" hidden="1" customHeight="1" outlineLevel="1" x14ac:dyDescent="0.2">
      <c r="A204" s="85"/>
      <c r="B204" s="93" t="s">
        <v>384</v>
      </c>
      <c r="C204" s="89" t="s">
        <v>385</v>
      </c>
      <c r="D204" s="90" t="s">
        <v>386</v>
      </c>
      <c r="E204" s="91">
        <v>80.010000000000005</v>
      </c>
      <c r="F204" s="94" t="s">
        <v>387</v>
      </c>
      <c r="G204" s="86"/>
      <c r="H204" s="92">
        <v>49.61</v>
      </c>
      <c r="I204" s="86"/>
      <c r="J204" s="94" t="s">
        <v>388</v>
      </c>
      <c r="K204" s="86"/>
      <c r="L204" s="86"/>
      <c r="M204" s="86"/>
    </row>
    <row r="205" spans="1:13" ht="22.5" hidden="1" customHeight="1" outlineLevel="1" x14ac:dyDescent="0.2">
      <c r="A205" s="85"/>
      <c r="B205" s="93" t="s">
        <v>56</v>
      </c>
      <c r="C205" s="89" t="s">
        <v>57</v>
      </c>
      <c r="D205" s="90" t="s">
        <v>389</v>
      </c>
      <c r="E205" s="91">
        <v>123</v>
      </c>
      <c r="F205" s="94" t="s">
        <v>59</v>
      </c>
      <c r="G205" s="86"/>
      <c r="H205" s="92">
        <v>49.2</v>
      </c>
      <c r="I205" s="86"/>
      <c r="J205" s="94" t="s">
        <v>390</v>
      </c>
      <c r="K205" s="86"/>
      <c r="L205" s="86"/>
      <c r="M205" s="86"/>
    </row>
    <row r="206" spans="1:13" ht="82.5" collapsed="1" x14ac:dyDescent="0.2">
      <c r="A206" s="83">
        <v>41</v>
      </c>
      <c r="B206" s="84" t="s">
        <v>391</v>
      </c>
      <c r="C206" s="82" t="s">
        <v>392</v>
      </c>
      <c r="D206" s="83">
        <v>0.92</v>
      </c>
      <c r="E206" s="86" t="s">
        <v>393</v>
      </c>
      <c r="F206" s="86"/>
      <c r="G206" s="86"/>
      <c r="H206" s="87">
        <v>84.17</v>
      </c>
      <c r="I206" s="87">
        <v>84.17</v>
      </c>
      <c r="J206" s="86"/>
      <c r="K206" s="86"/>
      <c r="L206" s="87">
        <v>11.73</v>
      </c>
      <c r="M206" s="87">
        <v>10.79</v>
      </c>
    </row>
    <row r="207" spans="1:13" ht="22.5" hidden="1" customHeight="1" outlineLevel="1" x14ac:dyDescent="0.2">
      <c r="A207" s="85"/>
      <c r="B207" s="88"/>
      <c r="C207" s="89" t="s">
        <v>75</v>
      </c>
      <c r="D207" s="90" t="s">
        <v>394</v>
      </c>
      <c r="E207" s="91">
        <v>7.8</v>
      </c>
      <c r="F207" s="86"/>
      <c r="G207" s="86"/>
      <c r="H207" s="92">
        <v>84.16</v>
      </c>
      <c r="I207" s="92">
        <v>84.16</v>
      </c>
      <c r="J207" s="86"/>
      <c r="K207" s="86"/>
      <c r="L207" s="86"/>
      <c r="M207" s="86"/>
    </row>
    <row r="208" spans="1:13" ht="106.5" collapsed="1" x14ac:dyDescent="0.2">
      <c r="A208" s="83">
        <v>42</v>
      </c>
      <c r="B208" s="84" t="s">
        <v>395</v>
      </c>
      <c r="C208" s="82" t="s">
        <v>396</v>
      </c>
      <c r="D208" s="83">
        <v>4</v>
      </c>
      <c r="E208" s="86" t="s">
        <v>397</v>
      </c>
      <c r="F208" s="86"/>
      <c r="G208" s="86">
        <v>81.03</v>
      </c>
      <c r="H208" s="87">
        <v>1033.8</v>
      </c>
      <c r="I208" s="87">
        <v>709.68</v>
      </c>
      <c r="J208" s="86"/>
      <c r="K208" s="87">
        <v>324.12</v>
      </c>
      <c r="L208" s="87">
        <v>19.561499999999999</v>
      </c>
      <c r="M208" s="87">
        <v>78.25</v>
      </c>
    </row>
    <row r="209" spans="1:13" ht="22.5" hidden="1" customHeight="1" outlineLevel="1" x14ac:dyDescent="0.2">
      <c r="A209" s="85"/>
      <c r="B209" s="88"/>
      <c r="C209" s="89" t="s">
        <v>167</v>
      </c>
      <c r="D209" s="90" t="s">
        <v>398</v>
      </c>
      <c r="E209" s="91">
        <v>9.07</v>
      </c>
      <c r="F209" s="86"/>
      <c r="G209" s="86"/>
      <c r="H209" s="92">
        <v>709.73</v>
      </c>
      <c r="I209" s="92">
        <v>709.73</v>
      </c>
      <c r="J209" s="86"/>
      <c r="K209" s="86"/>
      <c r="L209" s="86"/>
      <c r="M209" s="86"/>
    </row>
    <row r="210" spans="1:13" ht="22.5" hidden="1" customHeight="1" outlineLevel="1" x14ac:dyDescent="0.2">
      <c r="A210" s="85"/>
      <c r="B210" s="93" t="s">
        <v>399</v>
      </c>
      <c r="C210" s="89" t="s">
        <v>184</v>
      </c>
      <c r="D210" s="90" t="s">
        <v>400</v>
      </c>
      <c r="E210" s="91">
        <v>30030</v>
      </c>
      <c r="F210" s="86"/>
      <c r="G210" s="91">
        <v>30030</v>
      </c>
      <c r="H210" s="92">
        <v>120.12</v>
      </c>
      <c r="I210" s="86"/>
      <c r="J210" s="86"/>
      <c r="K210" s="92">
        <v>120.12</v>
      </c>
      <c r="L210" s="86"/>
      <c r="M210" s="86"/>
    </row>
    <row r="211" spans="1:13" ht="22.5" hidden="1" customHeight="1" outlineLevel="1" x14ac:dyDescent="0.2">
      <c r="A211" s="85"/>
      <c r="B211" s="93" t="s">
        <v>401</v>
      </c>
      <c r="C211" s="89" t="s">
        <v>402</v>
      </c>
      <c r="D211" s="90" t="s">
        <v>400</v>
      </c>
      <c r="E211" s="91">
        <v>424</v>
      </c>
      <c r="F211" s="86"/>
      <c r="G211" s="91">
        <v>424</v>
      </c>
      <c r="H211" s="92">
        <v>1.7</v>
      </c>
      <c r="I211" s="86"/>
      <c r="J211" s="86"/>
      <c r="K211" s="92">
        <v>1.7</v>
      </c>
      <c r="L211" s="86"/>
      <c r="M211" s="86"/>
    </row>
    <row r="212" spans="1:13" ht="22.5" hidden="1" customHeight="1" outlineLevel="1" x14ac:dyDescent="0.2">
      <c r="A212" s="85"/>
      <c r="B212" s="93" t="s">
        <v>403</v>
      </c>
      <c r="C212" s="89" t="s">
        <v>404</v>
      </c>
      <c r="D212" s="90" t="s">
        <v>405</v>
      </c>
      <c r="E212" s="91">
        <v>600</v>
      </c>
      <c r="F212" s="86"/>
      <c r="G212" s="91">
        <v>600</v>
      </c>
      <c r="H212" s="92">
        <v>156</v>
      </c>
      <c r="I212" s="86"/>
      <c r="J212" s="86"/>
      <c r="K212" s="92">
        <v>156</v>
      </c>
      <c r="L212" s="86"/>
      <c r="M212" s="86"/>
    </row>
    <row r="213" spans="1:13" ht="22.5" hidden="1" customHeight="1" outlineLevel="1" x14ac:dyDescent="0.2">
      <c r="A213" s="85"/>
      <c r="B213" s="93" t="s">
        <v>357</v>
      </c>
      <c r="C213" s="89" t="s">
        <v>358</v>
      </c>
      <c r="D213" s="90" t="s">
        <v>400</v>
      </c>
      <c r="E213" s="91">
        <v>519.79999999999995</v>
      </c>
      <c r="F213" s="86"/>
      <c r="G213" s="91">
        <v>519.79999999999995</v>
      </c>
      <c r="H213" s="92">
        <v>2.08</v>
      </c>
      <c r="I213" s="86"/>
      <c r="J213" s="86"/>
      <c r="K213" s="92">
        <v>2.08</v>
      </c>
      <c r="L213" s="86"/>
      <c r="M213" s="86"/>
    </row>
    <row r="214" spans="1:13" ht="22.5" hidden="1" customHeight="1" outlineLevel="1" x14ac:dyDescent="0.2">
      <c r="A214" s="85"/>
      <c r="B214" s="93" t="s">
        <v>406</v>
      </c>
      <c r="C214" s="89" t="s">
        <v>240</v>
      </c>
      <c r="D214" s="90" t="s">
        <v>407</v>
      </c>
      <c r="E214" s="91">
        <v>55.26</v>
      </c>
      <c r="F214" s="86"/>
      <c r="G214" s="91">
        <v>55.26</v>
      </c>
      <c r="H214" s="92">
        <v>44.21</v>
      </c>
      <c r="I214" s="86"/>
      <c r="J214" s="86"/>
      <c r="K214" s="92">
        <v>44.21</v>
      </c>
      <c r="L214" s="86"/>
      <c r="M214" s="86"/>
    </row>
    <row r="215" spans="1:13" ht="19.149999999999999" customHeight="1" collapsed="1" x14ac:dyDescent="0.2">
      <c r="A215" s="131" t="s">
        <v>208</v>
      </c>
      <c r="B215" s="132"/>
      <c r="C215" s="132"/>
      <c r="D215" s="132"/>
      <c r="E215" s="132"/>
      <c r="F215" s="132"/>
      <c r="G215" s="132"/>
      <c r="H215" s="132"/>
      <c r="I215" s="132"/>
      <c r="J215" s="132"/>
      <c r="K215" s="132"/>
      <c r="L215" s="132"/>
      <c r="M215" s="132"/>
    </row>
    <row r="216" spans="1:13" ht="94.5" x14ac:dyDescent="0.2">
      <c r="A216" s="83">
        <v>43</v>
      </c>
      <c r="B216" s="84" t="s">
        <v>225</v>
      </c>
      <c r="C216" s="82" t="s">
        <v>226</v>
      </c>
      <c r="D216" s="85" t="s">
        <v>408</v>
      </c>
      <c r="E216" s="86" t="s">
        <v>228</v>
      </c>
      <c r="F216" s="86" t="s">
        <v>229</v>
      </c>
      <c r="G216" s="86">
        <v>607.85</v>
      </c>
      <c r="H216" s="87">
        <v>3971.66</v>
      </c>
      <c r="I216" s="87">
        <v>512.21</v>
      </c>
      <c r="J216" s="86" t="s">
        <v>409</v>
      </c>
      <c r="K216" s="87">
        <v>3248.96</v>
      </c>
      <c r="L216" s="87">
        <v>11.73</v>
      </c>
      <c r="M216" s="87">
        <v>62.7</v>
      </c>
    </row>
    <row r="217" spans="1:13" ht="22.5" hidden="1" customHeight="1" outlineLevel="1" x14ac:dyDescent="0.2">
      <c r="A217" s="85"/>
      <c r="B217" s="88"/>
      <c r="C217" s="89" t="s">
        <v>231</v>
      </c>
      <c r="D217" s="90" t="s">
        <v>410</v>
      </c>
      <c r="E217" s="91">
        <v>8.17</v>
      </c>
      <c r="F217" s="86"/>
      <c r="G217" s="86"/>
      <c r="H217" s="92">
        <v>512.26</v>
      </c>
      <c r="I217" s="92">
        <v>512.26</v>
      </c>
      <c r="J217" s="86"/>
      <c r="K217" s="86"/>
      <c r="L217" s="86"/>
      <c r="M217" s="86"/>
    </row>
    <row r="218" spans="1:13" ht="22.5" hidden="1" customHeight="1" outlineLevel="1" x14ac:dyDescent="0.2">
      <c r="A218" s="85"/>
      <c r="B218" s="88"/>
      <c r="C218" s="89" t="s">
        <v>29</v>
      </c>
      <c r="D218" s="90" t="s">
        <v>411</v>
      </c>
      <c r="E218" s="86"/>
      <c r="F218" s="86"/>
      <c r="G218" s="86"/>
      <c r="H218" s="86"/>
      <c r="I218" s="86"/>
      <c r="J218" s="86"/>
      <c r="K218" s="86"/>
      <c r="L218" s="86"/>
      <c r="M218" s="86"/>
    </row>
    <row r="219" spans="1:13" ht="22.5" hidden="1" customHeight="1" outlineLevel="1" x14ac:dyDescent="0.2">
      <c r="A219" s="85"/>
      <c r="B219" s="93" t="s">
        <v>234</v>
      </c>
      <c r="C219" s="89" t="s">
        <v>235</v>
      </c>
      <c r="D219" s="90" t="s">
        <v>412</v>
      </c>
      <c r="E219" s="91">
        <v>89.99</v>
      </c>
      <c r="F219" s="94" t="s">
        <v>237</v>
      </c>
      <c r="G219" s="86"/>
      <c r="H219" s="92">
        <v>168.28</v>
      </c>
      <c r="I219" s="86"/>
      <c r="J219" s="94" t="s">
        <v>413</v>
      </c>
      <c r="K219" s="86"/>
      <c r="L219" s="86"/>
      <c r="M219" s="86"/>
    </row>
    <row r="220" spans="1:13" ht="22.5" hidden="1" customHeight="1" outlineLevel="1" x14ac:dyDescent="0.2">
      <c r="A220" s="85"/>
      <c r="B220" s="93" t="s">
        <v>239</v>
      </c>
      <c r="C220" s="89" t="s">
        <v>240</v>
      </c>
      <c r="D220" s="90" t="s">
        <v>414</v>
      </c>
      <c r="E220" s="91">
        <v>55.26</v>
      </c>
      <c r="F220" s="86"/>
      <c r="G220" s="91">
        <v>55.26</v>
      </c>
      <c r="H220" s="92">
        <v>3249.29</v>
      </c>
      <c r="I220" s="86"/>
      <c r="J220" s="86"/>
      <c r="K220" s="92">
        <v>3249.29</v>
      </c>
      <c r="L220" s="86"/>
      <c r="M220" s="86"/>
    </row>
    <row r="221" spans="1:13" ht="106.5" collapsed="1" x14ac:dyDescent="0.2">
      <c r="A221" s="83">
        <v>44</v>
      </c>
      <c r="B221" s="84" t="s">
        <v>416</v>
      </c>
      <c r="C221" s="82" t="s">
        <v>415</v>
      </c>
      <c r="D221" s="83">
        <v>1.78</v>
      </c>
      <c r="E221" s="86" t="s">
        <v>417</v>
      </c>
      <c r="F221" s="86" t="s">
        <v>418</v>
      </c>
      <c r="G221" s="86">
        <v>11.96</v>
      </c>
      <c r="H221" s="87">
        <v>12305.14</v>
      </c>
      <c r="I221" s="87">
        <v>744.09</v>
      </c>
      <c r="J221" s="86" t="s">
        <v>419</v>
      </c>
      <c r="K221" s="87">
        <v>21.29</v>
      </c>
      <c r="L221" s="87">
        <v>44.470500000000001</v>
      </c>
      <c r="M221" s="87">
        <v>79.16</v>
      </c>
    </row>
    <row r="222" spans="1:13" ht="22.5" hidden="1" customHeight="1" outlineLevel="1" x14ac:dyDescent="0.2">
      <c r="A222" s="85"/>
      <c r="B222" s="88"/>
      <c r="C222" s="89" t="s">
        <v>247</v>
      </c>
      <c r="D222" s="90" t="s">
        <v>420</v>
      </c>
      <c r="E222" s="91">
        <v>9.4</v>
      </c>
      <c r="F222" s="86"/>
      <c r="G222" s="86"/>
      <c r="H222" s="92">
        <v>744.1</v>
      </c>
      <c r="I222" s="92">
        <v>744.1</v>
      </c>
      <c r="J222" s="86"/>
      <c r="K222" s="86"/>
      <c r="L222" s="86"/>
      <c r="M222" s="86"/>
    </row>
    <row r="223" spans="1:13" ht="22.5" hidden="1" customHeight="1" outlineLevel="1" x14ac:dyDescent="0.2">
      <c r="A223" s="85"/>
      <c r="B223" s="88"/>
      <c r="C223" s="89" t="s">
        <v>29</v>
      </c>
      <c r="D223" s="90" t="s">
        <v>421</v>
      </c>
      <c r="E223" s="86"/>
      <c r="F223" s="86"/>
      <c r="G223" s="86"/>
      <c r="H223" s="86"/>
      <c r="I223" s="86"/>
      <c r="J223" s="86"/>
      <c r="K223" s="86"/>
      <c r="L223" s="86"/>
      <c r="M223" s="86"/>
    </row>
    <row r="224" spans="1:13" ht="22.5" hidden="1" customHeight="1" outlineLevel="1" x14ac:dyDescent="0.2">
      <c r="A224" s="85"/>
      <c r="B224" s="93" t="s">
        <v>250</v>
      </c>
      <c r="C224" s="89" t="s">
        <v>251</v>
      </c>
      <c r="D224" s="90" t="s">
        <v>422</v>
      </c>
      <c r="E224" s="91">
        <v>88.01</v>
      </c>
      <c r="F224" s="94" t="s">
        <v>253</v>
      </c>
      <c r="G224" s="86"/>
      <c r="H224" s="92">
        <v>18.48</v>
      </c>
      <c r="I224" s="86"/>
      <c r="J224" s="94" t="s">
        <v>254</v>
      </c>
      <c r="K224" s="86"/>
      <c r="L224" s="86"/>
      <c r="M224" s="86"/>
    </row>
    <row r="225" spans="1:13" ht="22.5" hidden="1" customHeight="1" outlineLevel="1" x14ac:dyDescent="0.2">
      <c r="A225" s="85"/>
      <c r="B225" s="93" t="s">
        <v>255</v>
      </c>
      <c r="C225" s="89" t="s">
        <v>256</v>
      </c>
      <c r="D225" s="90" t="s">
        <v>423</v>
      </c>
      <c r="E225" s="91">
        <v>239.44</v>
      </c>
      <c r="F225" s="94" t="s">
        <v>258</v>
      </c>
      <c r="G225" s="86"/>
      <c r="H225" s="92">
        <v>7293.34</v>
      </c>
      <c r="I225" s="86"/>
      <c r="J225" s="94" t="s">
        <v>424</v>
      </c>
      <c r="K225" s="86"/>
      <c r="L225" s="86"/>
      <c r="M225" s="86"/>
    </row>
    <row r="226" spans="1:13" ht="22.5" hidden="1" customHeight="1" outlineLevel="1" x14ac:dyDescent="0.2">
      <c r="A226" s="85"/>
      <c r="B226" s="93" t="s">
        <v>260</v>
      </c>
      <c r="C226" s="89" t="s">
        <v>261</v>
      </c>
      <c r="D226" s="90" t="s">
        <v>425</v>
      </c>
      <c r="E226" s="91">
        <v>98.85</v>
      </c>
      <c r="F226" s="94" t="s">
        <v>263</v>
      </c>
      <c r="G226" s="86"/>
      <c r="H226" s="92">
        <v>1901.87</v>
      </c>
      <c r="I226" s="86"/>
      <c r="J226" s="92">
        <v>1901.87</v>
      </c>
      <c r="K226" s="86"/>
      <c r="L226" s="86"/>
      <c r="M226" s="86"/>
    </row>
    <row r="227" spans="1:13" ht="22.5" hidden="1" customHeight="1" outlineLevel="1" x14ac:dyDescent="0.2">
      <c r="A227" s="85"/>
      <c r="B227" s="93" t="s">
        <v>264</v>
      </c>
      <c r="C227" s="89" t="s">
        <v>37</v>
      </c>
      <c r="D227" s="90" t="s">
        <v>422</v>
      </c>
      <c r="E227" s="91">
        <v>87.17</v>
      </c>
      <c r="F227" s="94" t="s">
        <v>39</v>
      </c>
      <c r="G227" s="86"/>
      <c r="H227" s="92">
        <v>18.309999999999999</v>
      </c>
      <c r="I227" s="86"/>
      <c r="J227" s="92">
        <v>18.309999999999999</v>
      </c>
      <c r="K227" s="86"/>
      <c r="L227" s="86"/>
      <c r="M227" s="86"/>
    </row>
    <row r="228" spans="1:13" ht="22.5" hidden="1" customHeight="1" outlineLevel="1" x14ac:dyDescent="0.2">
      <c r="A228" s="85"/>
      <c r="B228" s="93" t="s">
        <v>265</v>
      </c>
      <c r="C228" s="89" t="s">
        <v>266</v>
      </c>
      <c r="D228" s="90" t="s">
        <v>426</v>
      </c>
      <c r="E228" s="91">
        <v>2.44</v>
      </c>
      <c r="F228" s="86"/>
      <c r="G228" s="91">
        <v>2.44</v>
      </c>
      <c r="H228" s="92">
        <v>21.28</v>
      </c>
      <c r="I228" s="86"/>
      <c r="J228" s="86"/>
      <c r="K228" s="92">
        <v>21.28</v>
      </c>
      <c r="L228" s="86"/>
      <c r="M228" s="86"/>
    </row>
    <row r="229" spans="1:13" ht="111.75" collapsed="1" x14ac:dyDescent="0.2">
      <c r="A229" s="83">
        <v>45</v>
      </c>
      <c r="B229" s="84" t="s">
        <v>268</v>
      </c>
      <c r="C229" s="82" t="s">
        <v>427</v>
      </c>
      <c r="D229" s="83">
        <v>179.8</v>
      </c>
      <c r="E229" s="86">
        <v>133.69999999999999</v>
      </c>
      <c r="F229" s="86"/>
      <c r="G229" s="86">
        <v>133.69999999999999</v>
      </c>
      <c r="H229" s="87">
        <v>24039.26</v>
      </c>
      <c r="I229" s="86"/>
      <c r="J229" s="86"/>
      <c r="K229" s="87">
        <v>24039.26</v>
      </c>
      <c r="L229" s="86"/>
      <c r="M229" s="86"/>
    </row>
    <row r="230" spans="1:13" ht="94.5" x14ac:dyDescent="0.2">
      <c r="A230" s="83">
        <v>46</v>
      </c>
      <c r="B230" s="84" t="s">
        <v>270</v>
      </c>
      <c r="C230" s="82" t="s">
        <v>271</v>
      </c>
      <c r="D230" s="85" t="s">
        <v>428</v>
      </c>
      <c r="E230" s="86" t="s">
        <v>273</v>
      </c>
      <c r="F230" s="86"/>
      <c r="G230" s="86"/>
      <c r="H230" s="87">
        <v>2107.2800000000002</v>
      </c>
      <c r="I230" s="87">
        <v>2107.2800000000002</v>
      </c>
      <c r="J230" s="86"/>
      <c r="K230" s="86"/>
      <c r="L230" s="87">
        <v>111.78</v>
      </c>
      <c r="M230" s="87">
        <v>280.97000000000003</v>
      </c>
    </row>
    <row r="231" spans="1:13" ht="22.5" hidden="1" customHeight="1" outlineLevel="1" x14ac:dyDescent="0.2">
      <c r="A231" s="85"/>
      <c r="B231" s="88"/>
      <c r="C231" s="89" t="s">
        <v>274</v>
      </c>
      <c r="D231" s="90" t="s">
        <v>429</v>
      </c>
      <c r="E231" s="91">
        <v>7.5</v>
      </c>
      <c r="F231" s="86"/>
      <c r="G231" s="86"/>
      <c r="H231" s="92">
        <v>2107.2800000000002</v>
      </c>
      <c r="I231" s="92">
        <v>2107.2800000000002</v>
      </c>
      <c r="J231" s="86"/>
      <c r="K231" s="86"/>
      <c r="L231" s="86"/>
      <c r="M231" s="86"/>
    </row>
    <row r="232" spans="1:13" ht="94.5" collapsed="1" x14ac:dyDescent="0.2">
      <c r="A232" s="83">
        <v>47</v>
      </c>
      <c r="B232" s="84" t="s">
        <v>276</v>
      </c>
      <c r="C232" s="82" t="s">
        <v>277</v>
      </c>
      <c r="D232" s="85" t="s">
        <v>430</v>
      </c>
      <c r="E232" s="86">
        <v>55.26</v>
      </c>
      <c r="F232" s="86"/>
      <c r="G232" s="86">
        <v>55.26</v>
      </c>
      <c r="H232" s="87">
        <v>15279.17</v>
      </c>
      <c r="I232" s="86"/>
      <c r="J232" s="86"/>
      <c r="K232" s="87">
        <v>15279.17</v>
      </c>
      <c r="L232" s="86"/>
      <c r="M232" s="86"/>
    </row>
    <row r="233" spans="1:13" ht="118.5" x14ac:dyDescent="0.2">
      <c r="A233" s="83">
        <v>48</v>
      </c>
      <c r="B233" s="84" t="s">
        <v>278</v>
      </c>
      <c r="C233" s="82" t="s">
        <v>279</v>
      </c>
      <c r="D233" s="85" t="s">
        <v>431</v>
      </c>
      <c r="E233" s="86">
        <v>680.66</v>
      </c>
      <c r="F233" s="86" t="s">
        <v>281</v>
      </c>
      <c r="G233" s="86"/>
      <c r="H233" s="87">
        <v>327.13</v>
      </c>
      <c r="I233" s="86"/>
      <c r="J233" s="86" t="s">
        <v>432</v>
      </c>
      <c r="K233" s="86"/>
      <c r="L233" s="86"/>
      <c r="M233" s="86"/>
    </row>
    <row r="234" spans="1:13" ht="22.5" hidden="1" customHeight="1" outlineLevel="1" x14ac:dyDescent="0.2">
      <c r="A234" s="85"/>
      <c r="B234" s="88"/>
      <c r="C234" s="89" t="s">
        <v>29</v>
      </c>
      <c r="D234" s="90" t="s">
        <v>433</v>
      </c>
      <c r="E234" s="86"/>
      <c r="F234" s="86"/>
      <c r="G234" s="86"/>
      <c r="H234" s="86"/>
      <c r="I234" s="86"/>
      <c r="J234" s="86"/>
      <c r="K234" s="86"/>
      <c r="L234" s="86"/>
      <c r="M234" s="86"/>
    </row>
    <row r="235" spans="1:13" ht="22.5" hidden="1" customHeight="1" outlineLevel="1" x14ac:dyDescent="0.2">
      <c r="A235" s="85"/>
      <c r="B235" s="93" t="s">
        <v>284</v>
      </c>
      <c r="C235" s="89" t="s">
        <v>100</v>
      </c>
      <c r="D235" s="90" t="s">
        <v>434</v>
      </c>
      <c r="E235" s="91">
        <v>61.39</v>
      </c>
      <c r="F235" s="94" t="s">
        <v>102</v>
      </c>
      <c r="G235" s="86"/>
      <c r="H235" s="92">
        <v>261.52</v>
      </c>
      <c r="I235" s="86"/>
      <c r="J235" s="94" t="s">
        <v>435</v>
      </c>
      <c r="K235" s="86"/>
      <c r="L235" s="86"/>
      <c r="M235" s="86"/>
    </row>
    <row r="236" spans="1:13" ht="94.5" collapsed="1" x14ac:dyDescent="0.2">
      <c r="A236" s="83">
        <v>49</v>
      </c>
      <c r="B236" s="84" t="s">
        <v>287</v>
      </c>
      <c r="C236" s="82" t="s">
        <v>288</v>
      </c>
      <c r="D236" s="85" t="s">
        <v>436</v>
      </c>
      <c r="E236" s="86" t="s">
        <v>290</v>
      </c>
      <c r="F236" s="86" t="s">
        <v>291</v>
      </c>
      <c r="G236" s="86"/>
      <c r="H236" s="87">
        <v>2457.4</v>
      </c>
      <c r="I236" s="87">
        <v>590.71</v>
      </c>
      <c r="J236" s="86" t="s">
        <v>437</v>
      </c>
      <c r="K236" s="86"/>
      <c r="L236" s="87">
        <v>14.4095</v>
      </c>
      <c r="M236" s="87">
        <v>69.25</v>
      </c>
    </row>
    <row r="237" spans="1:13" ht="22.5" hidden="1" customHeight="1" outlineLevel="1" x14ac:dyDescent="0.2">
      <c r="A237" s="85"/>
      <c r="B237" s="88"/>
      <c r="C237" s="89" t="s">
        <v>293</v>
      </c>
      <c r="D237" s="90" t="s">
        <v>438</v>
      </c>
      <c r="E237" s="91">
        <v>8.5299999999999994</v>
      </c>
      <c r="F237" s="86"/>
      <c r="G237" s="86"/>
      <c r="H237" s="92">
        <v>590.70000000000005</v>
      </c>
      <c r="I237" s="92">
        <v>590.70000000000005</v>
      </c>
      <c r="J237" s="86"/>
      <c r="K237" s="86"/>
      <c r="L237" s="86"/>
      <c r="M237" s="86"/>
    </row>
    <row r="238" spans="1:13" ht="22.5" hidden="1" customHeight="1" outlineLevel="1" x14ac:dyDescent="0.2">
      <c r="A238" s="85"/>
      <c r="B238" s="88"/>
      <c r="C238" s="89" t="s">
        <v>29</v>
      </c>
      <c r="D238" s="90" t="s">
        <v>439</v>
      </c>
      <c r="E238" s="86"/>
      <c r="F238" s="86"/>
      <c r="G238" s="86"/>
      <c r="H238" s="86"/>
      <c r="I238" s="86"/>
      <c r="J238" s="86"/>
      <c r="K238" s="86"/>
      <c r="L238" s="86"/>
      <c r="M238" s="86"/>
    </row>
    <row r="239" spans="1:13" ht="29.25" hidden="1" customHeight="1" outlineLevel="1" x14ac:dyDescent="0.2">
      <c r="A239" s="85"/>
      <c r="B239" s="93" t="s">
        <v>51</v>
      </c>
      <c r="C239" s="89" t="s">
        <v>52</v>
      </c>
      <c r="D239" s="90" t="s">
        <v>440</v>
      </c>
      <c r="E239" s="91">
        <v>100.01</v>
      </c>
      <c r="F239" s="94" t="s">
        <v>54</v>
      </c>
      <c r="G239" s="86"/>
      <c r="H239" s="92">
        <v>1461.15</v>
      </c>
      <c r="I239" s="86"/>
      <c r="J239" s="94" t="s">
        <v>441</v>
      </c>
      <c r="K239" s="86"/>
      <c r="L239" s="86"/>
      <c r="M239" s="86"/>
    </row>
    <row r="240" spans="1:13" ht="22.5" hidden="1" customHeight="1" outlineLevel="1" x14ac:dyDescent="0.2">
      <c r="A240" s="85"/>
      <c r="B240" s="93" t="s">
        <v>298</v>
      </c>
      <c r="C240" s="89" t="s">
        <v>299</v>
      </c>
      <c r="D240" s="90" t="s">
        <v>442</v>
      </c>
      <c r="E240" s="91">
        <v>0.55000000000000004</v>
      </c>
      <c r="F240" s="94" t="s">
        <v>301</v>
      </c>
      <c r="G240" s="86"/>
      <c r="H240" s="92">
        <v>32.200000000000003</v>
      </c>
      <c r="I240" s="86"/>
      <c r="J240" s="92">
        <v>32.200000000000003</v>
      </c>
      <c r="K240" s="86"/>
      <c r="L240" s="86"/>
      <c r="M240" s="86"/>
    </row>
    <row r="241" spans="1:13" ht="130.5" collapsed="1" x14ac:dyDescent="0.2">
      <c r="A241" s="83">
        <v>50</v>
      </c>
      <c r="B241" s="84" t="s">
        <v>161</v>
      </c>
      <c r="C241" s="82" t="s">
        <v>302</v>
      </c>
      <c r="D241" s="83">
        <v>0.48</v>
      </c>
      <c r="E241" s="86" t="s">
        <v>303</v>
      </c>
      <c r="F241" s="86" t="s">
        <v>304</v>
      </c>
      <c r="G241" s="86">
        <v>17587.28</v>
      </c>
      <c r="H241" s="87">
        <v>10818.75</v>
      </c>
      <c r="I241" s="87">
        <v>794.45</v>
      </c>
      <c r="J241" s="86" t="s">
        <v>443</v>
      </c>
      <c r="K241" s="87">
        <v>8441.89</v>
      </c>
      <c r="L241" s="87">
        <v>182.482</v>
      </c>
      <c r="M241" s="87">
        <v>87.59</v>
      </c>
    </row>
    <row r="242" spans="1:13" ht="22.5" hidden="1" customHeight="1" outlineLevel="1" x14ac:dyDescent="0.2">
      <c r="A242" s="85"/>
      <c r="B242" s="88"/>
      <c r="C242" s="89" t="s">
        <v>167</v>
      </c>
      <c r="D242" s="90" t="s">
        <v>444</v>
      </c>
      <c r="E242" s="91">
        <v>9.07</v>
      </c>
      <c r="F242" s="86"/>
      <c r="G242" s="86"/>
      <c r="H242" s="92">
        <v>794.44</v>
      </c>
      <c r="I242" s="92">
        <v>794.44</v>
      </c>
      <c r="J242" s="86"/>
      <c r="K242" s="86"/>
      <c r="L242" s="86"/>
      <c r="M242" s="86"/>
    </row>
    <row r="243" spans="1:13" ht="22.5" hidden="1" customHeight="1" outlineLevel="1" x14ac:dyDescent="0.2">
      <c r="A243" s="85"/>
      <c r="B243" s="88"/>
      <c r="C243" s="89" t="s">
        <v>29</v>
      </c>
      <c r="D243" s="90" t="s">
        <v>445</v>
      </c>
      <c r="E243" s="86"/>
      <c r="F243" s="86"/>
      <c r="G243" s="86"/>
      <c r="H243" s="86"/>
      <c r="I243" s="86"/>
      <c r="J243" s="86"/>
      <c r="K243" s="86"/>
      <c r="L243" s="86"/>
      <c r="M243" s="86"/>
    </row>
    <row r="244" spans="1:13" ht="22.5" hidden="1" customHeight="1" outlineLevel="1" x14ac:dyDescent="0.2">
      <c r="A244" s="85"/>
      <c r="B244" s="93" t="s">
        <v>170</v>
      </c>
      <c r="C244" s="89" t="s">
        <v>171</v>
      </c>
      <c r="D244" s="90" t="s">
        <v>446</v>
      </c>
      <c r="E244" s="91">
        <v>111.99</v>
      </c>
      <c r="F244" s="94" t="s">
        <v>172</v>
      </c>
      <c r="G244" s="86"/>
      <c r="H244" s="92">
        <v>1053.83</v>
      </c>
      <c r="I244" s="86"/>
      <c r="J244" s="94" t="s">
        <v>447</v>
      </c>
      <c r="K244" s="86"/>
      <c r="L244" s="86"/>
      <c r="M244" s="86"/>
    </row>
    <row r="245" spans="1:13" ht="22.5" hidden="1" customHeight="1" outlineLevel="1" x14ac:dyDescent="0.2">
      <c r="A245" s="85"/>
      <c r="B245" s="93" t="s">
        <v>174</v>
      </c>
      <c r="C245" s="89" t="s">
        <v>175</v>
      </c>
      <c r="D245" s="90" t="s">
        <v>448</v>
      </c>
      <c r="E245" s="91">
        <v>30</v>
      </c>
      <c r="F245" s="94" t="s">
        <v>177</v>
      </c>
      <c r="G245" s="86"/>
      <c r="H245" s="92">
        <v>10.8</v>
      </c>
      <c r="I245" s="86"/>
      <c r="J245" s="92">
        <v>10.8</v>
      </c>
      <c r="K245" s="86"/>
      <c r="L245" s="86"/>
      <c r="M245" s="86"/>
    </row>
    <row r="246" spans="1:13" ht="22.5" hidden="1" customHeight="1" outlineLevel="1" x14ac:dyDescent="0.2">
      <c r="A246" s="85"/>
      <c r="B246" s="93" t="s">
        <v>178</v>
      </c>
      <c r="C246" s="89" t="s">
        <v>37</v>
      </c>
      <c r="D246" s="90" t="s">
        <v>449</v>
      </c>
      <c r="E246" s="91">
        <v>87.17</v>
      </c>
      <c r="F246" s="94" t="s">
        <v>39</v>
      </c>
      <c r="G246" s="86"/>
      <c r="H246" s="92">
        <v>200.49</v>
      </c>
      <c r="I246" s="86"/>
      <c r="J246" s="92">
        <v>200.49</v>
      </c>
      <c r="K246" s="86"/>
      <c r="L246" s="86"/>
      <c r="M246" s="86"/>
    </row>
    <row r="247" spans="1:13" ht="22.5" hidden="1" customHeight="1" outlineLevel="1" x14ac:dyDescent="0.2">
      <c r="A247" s="85"/>
      <c r="B247" s="93" t="s">
        <v>180</v>
      </c>
      <c r="C247" s="89" t="s">
        <v>181</v>
      </c>
      <c r="D247" s="90" t="s">
        <v>450</v>
      </c>
      <c r="E247" s="91">
        <v>1383.1</v>
      </c>
      <c r="F247" s="86"/>
      <c r="G247" s="91">
        <v>1383.1</v>
      </c>
      <c r="H247" s="92">
        <v>66.39</v>
      </c>
      <c r="I247" s="86"/>
      <c r="J247" s="86"/>
      <c r="K247" s="92">
        <v>66.39</v>
      </c>
      <c r="L247" s="86"/>
      <c r="M247" s="86"/>
    </row>
    <row r="248" spans="1:13" ht="22.5" hidden="1" customHeight="1" outlineLevel="1" x14ac:dyDescent="0.2">
      <c r="A248" s="85"/>
      <c r="B248" s="93" t="s">
        <v>183</v>
      </c>
      <c r="C248" s="89" t="s">
        <v>184</v>
      </c>
      <c r="D248" s="90" t="s">
        <v>451</v>
      </c>
      <c r="E248" s="91">
        <v>30030</v>
      </c>
      <c r="F248" s="86"/>
      <c r="G248" s="91">
        <v>30030</v>
      </c>
      <c r="H248" s="92">
        <v>1039.04</v>
      </c>
      <c r="I248" s="86"/>
      <c r="J248" s="86"/>
      <c r="K248" s="92">
        <v>1039.04</v>
      </c>
      <c r="L248" s="86"/>
      <c r="M248" s="86"/>
    </row>
    <row r="249" spans="1:13" ht="22.5" hidden="1" customHeight="1" outlineLevel="1" x14ac:dyDescent="0.2">
      <c r="A249" s="85"/>
      <c r="B249" s="93" t="s">
        <v>185</v>
      </c>
      <c r="C249" s="89" t="s">
        <v>186</v>
      </c>
      <c r="D249" s="90" t="s">
        <v>452</v>
      </c>
      <c r="E249" s="91">
        <v>4041.7</v>
      </c>
      <c r="F249" s="86"/>
      <c r="G249" s="91">
        <v>4041.7</v>
      </c>
      <c r="H249" s="92">
        <v>34.76</v>
      </c>
      <c r="I249" s="86"/>
      <c r="J249" s="86"/>
      <c r="K249" s="92">
        <v>34.76</v>
      </c>
      <c r="L249" s="86"/>
      <c r="M249" s="86"/>
    </row>
    <row r="250" spans="1:13" ht="22.5" hidden="1" customHeight="1" outlineLevel="1" x14ac:dyDescent="0.2">
      <c r="A250" s="85"/>
      <c r="B250" s="93" t="s">
        <v>187</v>
      </c>
      <c r="C250" s="89" t="s">
        <v>188</v>
      </c>
      <c r="D250" s="90" t="s">
        <v>453</v>
      </c>
      <c r="E250" s="91">
        <v>412</v>
      </c>
      <c r="F250" s="86"/>
      <c r="G250" s="91">
        <v>412</v>
      </c>
      <c r="H250" s="92">
        <v>1.57</v>
      </c>
      <c r="I250" s="86"/>
      <c r="J250" s="86"/>
      <c r="K250" s="92">
        <v>1.57</v>
      </c>
      <c r="L250" s="86"/>
      <c r="M250" s="86"/>
    </row>
    <row r="251" spans="1:13" ht="22.5" hidden="1" customHeight="1" outlineLevel="1" x14ac:dyDescent="0.2">
      <c r="A251" s="85"/>
      <c r="B251" s="93" t="s">
        <v>189</v>
      </c>
      <c r="C251" s="89" t="s">
        <v>190</v>
      </c>
      <c r="D251" s="90" t="s">
        <v>454</v>
      </c>
      <c r="E251" s="91">
        <v>3938.2</v>
      </c>
      <c r="F251" s="86"/>
      <c r="G251" s="91">
        <v>3938.2</v>
      </c>
      <c r="H251" s="92">
        <v>32.29</v>
      </c>
      <c r="I251" s="86"/>
      <c r="J251" s="86"/>
      <c r="K251" s="92">
        <v>32.29</v>
      </c>
      <c r="L251" s="86"/>
      <c r="M251" s="86"/>
    </row>
    <row r="252" spans="1:13" ht="22.5" hidden="1" customHeight="1" outlineLevel="1" x14ac:dyDescent="0.2">
      <c r="A252" s="85"/>
      <c r="B252" s="93" t="s">
        <v>191</v>
      </c>
      <c r="C252" s="89" t="s">
        <v>192</v>
      </c>
      <c r="D252" s="90" t="s">
        <v>455</v>
      </c>
      <c r="E252" s="91">
        <v>545.6</v>
      </c>
      <c r="F252" s="86"/>
      <c r="G252" s="91">
        <v>545.6</v>
      </c>
      <c r="H252" s="92">
        <v>327.36</v>
      </c>
      <c r="I252" s="86"/>
      <c r="J252" s="86"/>
      <c r="K252" s="92">
        <v>327.36</v>
      </c>
      <c r="L252" s="86"/>
      <c r="M252" s="86"/>
    </row>
    <row r="253" spans="1:13" ht="22.5" hidden="1" customHeight="1" outlineLevel="1" x14ac:dyDescent="0.2">
      <c r="A253" s="85"/>
      <c r="B253" s="93" t="s">
        <v>193</v>
      </c>
      <c r="C253" s="89" t="s">
        <v>194</v>
      </c>
      <c r="D253" s="90" t="s">
        <v>456</v>
      </c>
      <c r="E253" s="91">
        <v>592.76</v>
      </c>
      <c r="F253" s="86"/>
      <c r="G253" s="91">
        <v>592.76</v>
      </c>
      <c r="H253" s="92">
        <v>1166.55</v>
      </c>
      <c r="I253" s="86"/>
      <c r="J253" s="86"/>
      <c r="K253" s="92">
        <v>1166.55</v>
      </c>
      <c r="L253" s="86"/>
      <c r="M253" s="86"/>
    </row>
    <row r="254" spans="1:13" ht="22.5" hidden="1" customHeight="1" outlineLevel="1" x14ac:dyDescent="0.2">
      <c r="A254" s="85"/>
      <c r="B254" s="93" t="s">
        <v>195</v>
      </c>
      <c r="C254" s="89" t="s">
        <v>196</v>
      </c>
      <c r="D254" s="90" t="s">
        <v>457</v>
      </c>
      <c r="E254" s="91">
        <v>485.9</v>
      </c>
      <c r="F254" s="86"/>
      <c r="G254" s="91">
        <v>485.9</v>
      </c>
      <c r="H254" s="92">
        <v>167.93</v>
      </c>
      <c r="I254" s="86"/>
      <c r="J254" s="86"/>
      <c r="K254" s="92">
        <v>167.93</v>
      </c>
      <c r="L254" s="86"/>
      <c r="M254" s="86"/>
    </row>
    <row r="255" spans="1:13" ht="22.5" hidden="1" customHeight="1" outlineLevel="1" x14ac:dyDescent="0.2">
      <c r="A255" s="85"/>
      <c r="B255" s="93" t="s">
        <v>197</v>
      </c>
      <c r="C255" s="89" t="s">
        <v>198</v>
      </c>
      <c r="D255" s="90" t="s">
        <v>458</v>
      </c>
      <c r="E255" s="91">
        <v>395</v>
      </c>
      <c r="F255" s="86"/>
      <c r="G255" s="91">
        <v>395</v>
      </c>
      <c r="H255" s="92">
        <v>8.4499999999999993</v>
      </c>
      <c r="I255" s="86"/>
      <c r="J255" s="86"/>
      <c r="K255" s="92">
        <v>8.4499999999999993</v>
      </c>
      <c r="L255" s="86"/>
      <c r="M255" s="86"/>
    </row>
    <row r="256" spans="1:13" ht="22.5" hidden="1" customHeight="1" outlineLevel="1" x14ac:dyDescent="0.2">
      <c r="A256" s="85"/>
      <c r="B256" s="93" t="s">
        <v>199</v>
      </c>
      <c r="C256" s="89" t="s">
        <v>200</v>
      </c>
      <c r="D256" s="90" t="s">
        <v>459</v>
      </c>
      <c r="E256" s="91">
        <v>1382.9</v>
      </c>
      <c r="F256" s="86"/>
      <c r="G256" s="91">
        <v>1382.9</v>
      </c>
      <c r="H256" s="92">
        <v>1287.76</v>
      </c>
      <c r="I256" s="86"/>
      <c r="J256" s="86"/>
      <c r="K256" s="92">
        <v>1287.76</v>
      </c>
      <c r="L256" s="86"/>
      <c r="M256" s="86"/>
    </row>
    <row r="257" spans="1:13" ht="22.5" hidden="1" customHeight="1" outlineLevel="1" x14ac:dyDescent="0.2">
      <c r="A257" s="85"/>
      <c r="B257" s="93" t="s">
        <v>201</v>
      </c>
      <c r="C257" s="89" t="s">
        <v>202</v>
      </c>
      <c r="D257" s="90" t="s">
        <v>460</v>
      </c>
      <c r="E257" s="91">
        <v>589.55999999999995</v>
      </c>
      <c r="F257" s="86"/>
      <c r="G257" s="91">
        <v>589.55999999999995</v>
      </c>
      <c r="H257" s="92">
        <v>4264.88</v>
      </c>
      <c r="I257" s="86"/>
      <c r="J257" s="86"/>
      <c r="K257" s="92">
        <v>4264.88</v>
      </c>
      <c r="L257" s="86"/>
      <c r="M257" s="86"/>
    </row>
    <row r="258" spans="1:13" ht="39" hidden="1" customHeight="1" outlineLevel="1" x14ac:dyDescent="0.2">
      <c r="A258" s="85"/>
      <c r="B258" s="93" t="s">
        <v>203</v>
      </c>
      <c r="C258" s="89" t="s">
        <v>204</v>
      </c>
      <c r="D258" s="90" t="s">
        <v>461</v>
      </c>
      <c r="E258" s="91">
        <v>459.91</v>
      </c>
      <c r="F258" s="86"/>
      <c r="G258" s="91">
        <v>459.91</v>
      </c>
      <c r="H258" s="92">
        <v>46.36</v>
      </c>
      <c r="I258" s="86"/>
      <c r="J258" s="86"/>
      <c r="K258" s="92">
        <v>46.36</v>
      </c>
      <c r="L258" s="86"/>
      <c r="M258" s="86"/>
    </row>
    <row r="259" spans="1:13" ht="82.5" collapsed="1" x14ac:dyDescent="0.2">
      <c r="A259" s="83">
        <v>51</v>
      </c>
      <c r="B259" s="84" t="s">
        <v>324</v>
      </c>
      <c r="C259" s="82" t="s">
        <v>325</v>
      </c>
      <c r="D259" s="83">
        <v>5</v>
      </c>
      <c r="E259" s="86">
        <v>375</v>
      </c>
      <c r="F259" s="86"/>
      <c r="G259" s="86">
        <v>375</v>
      </c>
      <c r="H259" s="87">
        <v>1875</v>
      </c>
      <c r="I259" s="86"/>
      <c r="J259" s="86"/>
      <c r="K259" s="87">
        <v>1875</v>
      </c>
      <c r="L259" s="86"/>
      <c r="M259" s="86"/>
    </row>
    <row r="260" spans="1:13" ht="123.75" x14ac:dyDescent="0.2">
      <c r="A260" s="83">
        <v>52</v>
      </c>
      <c r="B260" s="84" t="s">
        <v>326</v>
      </c>
      <c r="C260" s="82" t="s">
        <v>462</v>
      </c>
      <c r="D260" s="83">
        <v>10</v>
      </c>
      <c r="E260" s="86">
        <v>282.20999999999998</v>
      </c>
      <c r="F260" s="86"/>
      <c r="G260" s="86">
        <v>282.20999999999998</v>
      </c>
      <c r="H260" s="87">
        <v>2822.1</v>
      </c>
      <c r="I260" s="86"/>
      <c r="J260" s="86"/>
      <c r="K260" s="87">
        <v>2822.1</v>
      </c>
      <c r="L260" s="86"/>
      <c r="M260" s="86"/>
    </row>
    <row r="261" spans="1:13" ht="111.75" x14ac:dyDescent="0.2">
      <c r="A261" s="83">
        <v>53</v>
      </c>
      <c r="B261" s="84" t="s">
        <v>326</v>
      </c>
      <c r="C261" s="82" t="s">
        <v>463</v>
      </c>
      <c r="D261" s="83">
        <v>10</v>
      </c>
      <c r="E261" s="86">
        <v>39.71</v>
      </c>
      <c r="F261" s="86"/>
      <c r="G261" s="86">
        <v>39.71</v>
      </c>
      <c r="H261" s="87">
        <v>397.1</v>
      </c>
      <c r="I261" s="86"/>
      <c r="J261" s="86"/>
      <c r="K261" s="87">
        <v>397.1</v>
      </c>
      <c r="L261" s="86"/>
      <c r="M261" s="86"/>
    </row>
    <row r="262" spans="1:13" ht="48" x14ac:dyDescent="0.2">
      <c r="A262" s="83">
        <v>54</v>
      </c>
      <c r="B262" s="84" t="s">
        <v>329</v>
      </c>
      <c r="C262" s="82" t="s">
        <v>330</v>
      </c>
      <c r="D262" s="83">
        <v>0.1</v>
      </c>
      <c r="E262" s="86" t="s">
        <v>331</v>
      </c>
      <c r="F262" s="86" t="s">
        <v>332</v>
      </c>
      <c r="G262" s="86"/>
      <c r="H262" s="87">
        <v>420.3</v>
      </c>
      <c r="I262" s="87">
        <v>105.22</v>
      </c>
      <c r="J262" s="86" t="s">
        <v>464</v>
      </c>
      <c r="K262" s="86"/>
      <c r="L262" s="87">
        <v>110.64</v>
      </c>
      <c r="M262" s="87">
        <v>11.06</v>
      </c>
    </row>
    <row r="263" spans="1:13" ht="22.5" hidden="1" customHeight="1" outlineLevel="1" x14ac:dyDescent="0.2">
      <c r="A263" s="85"/>
      <c r="B263" s="88"/>
      <c r="C263" s="89" t="s">
        <v>334</v>
      </c>
      <c r="D263" s="90" t="s">
        <v>465</v>
      </c>
      <c r="E263" s="91">
        <v>9.51</v>
      </c>
      <c r="F263" s="86"/>
      <c r="G263" s="86"/>
      <c r="H263" s="92">
        <v>105.18</v>
      </c>
      <c r="I263" s="92">
        <v>105.18</v>
      </c>
      <c r="J263" s="86"/>
      <c r="K263" s="86"/>
      <c r="L263" s="86"/>
      <c r="M263" s="86"/>
    </row>
    <row r="264" spans="1:13" ht="22.5" hidden="1" customHeight="1" outlineLevel="1" x14ac:dyDescent="0.2">
      <c r="A264" s="85"/>
      <c r="B264" s="88"/>
      <c r="C264" s="89" t="s">
        <v>29</v>
      </c>
      <c r="D264" s="90" t="s">
        <v>466</v>
      </c>
      <c r="E264" s="86"/>
      <c r="F264" s="86"/>
      <c r="G264" s="86"/>
      <c r="H264" s="86"/>
      <c r="I264" s="86"/>
      <c r="J264" s="86"/>
      <c r="K264" s="86"/>
      <c r="L264" s="86"/>
      <c r="M264" s="86"/>
    </row>
    <row r="265" spans="1:13" ht="29.25" hidden="1" customHeight="1" outlineLevel="1" x14ac:dyDescent="0.2">
      <c r="A265" s="85"/>
      <c r="B265" s="93" t="s">
        <v>51</v>
      </c>
      <c r="C265" s="89" t="s">
        <v>52</v>
      </c>
      <c r="D265" s="90" t="s">
        <v>466</v>
      </c>
      <c r="E265" s="91">
        <v>100.01</v>
      </c>
      <c r="F265" s="94" t="s">
        <v>54</v>
      </c>
      <c r="G265" s="86"/>
      <c r="H265" s="92">
        <v>306.02999999999997</v>
      </c>
      <c r="I265" s="86"/>
      <c r="J265" s="94" t="s">
        <v>467</v>
      </c>
      <c r="K265" s="86"/>
      <c r="L265" s="86"/>
      <c r="M265" s="86"/>
    </row>
    <row r="266" spans="1:13" ht="22.5" hidden="1" customHeight="1" outlineLevel="1" x14ac:dyDescent="0.2">
      <c r="A266" s="85"/>
      <c r="B266" s="93" t="s">
        <v>338</v>
      </c>
      <c r="C266" s="89" t="s">
        <v>62</v>
      </c>
      <c r="D266" s="90" t="s">
        <v>468</v>
      </c>
      <c r="E266" s="91">
        <v>1.53</v>
      </c>
      <c r="F266" s="94" t="s">
        <v>64</v>
      </c>
      <c r="G266" s="86"/>
      <c r="H266" s="92">
        <v>9.35</v>
      </c>
      <c r="I266" s="86"/>
      <c r="J266" s="92">
        <v>9.35</v>
      </c>
      <c r="K266" s="86"/>
      <c r="L266" s="86"/>
      <c r="M266" s="86"/>
    </row>
    <row r="267" spans="1:13" ht="48" collapsed="1" x14ac:dyDescent="0.2">
      <c r="A267" s="83">
        <v>55</v>
      </c>
      <c r="B267" s="84" t="s">
        <v>340</v>
      </c>
      <c r="C267" s="82" t="s">
        <v>341</v>
      </c>
      <c r="D267" s="83">
        <v>0.1</v>
      </c>
      <c r="E267" s="86" t="s">
        <v>342</v>
      </c>
      <c r="F267" s="86" t="s">
        <v>343</v>
      </c>
      <c r="G267" s="86">
        <v>394.2</v>
      </c>
      <c r="H267" s="87">
        <v>106.67</v>
      </c>
      <c r="I267" s="87">
        <v>67.099999999999994</v>
      </c>
      <c r="J267" s="86" t="s">
        <v>469</v>
      </c>
      <c r="K267" s="87">
        <v>39.409999999999997</v>
      </c>
      <c r="L267" s="87">
        <v>78.66</v>
      </c>
      <c r="M267" s="87">
        <v>7.87</v>
      </c>
    </row>
    <row r="268" spans="1:13" ht="22.5" hidden="1" customHeight="1" outlineLevel="1" x14ac:dyDescent="0.2">
      <c r="A268" s="85"/>
      <c r="B268" s="88"/>
      <c r="C268" s="89" t="s">
        <v>293</v>
      </c>
      <c r="D268" s="90" t="s">
        <v>470</v>
      </c>
      <c r="E268" s="91">
        <v>8.5299999999999994</v>
      </c>
      <c r="F268" s="86"/>
      <c r="G268" s="86"/>
      <c r="H268" s="92">
        <v>67.13</v>
      </c>
      <c r="I268" s="92">
        <v>67.13</v>
      </c>
      <c r="J268" s="86"/>
      <c r="K268" s="86"/>
      <c r="L268" s="86"/>
      <c r="M268" s="86"/>
    </row>
    <row r="269" spans="1:13" ht="22.5" hidden="1" customHeight="1" outlineLevel="1" x14ac:dyDescent="0.2">
      <c r="A269" s="85"/>
      <c r="B269" s="88"/>
      <c r="C269" s="89" t="s">
        <v>29</v>
      </c>
      <c r="D269" s="90" t="s">
        <v>346</v>
      </c>
      <c r="E269" s="86"/>
      <c r="F269" s="86"/>
      <c r="G269" s="86"/>
      <c r="H269" s="86"/>
      <c r="I269" s="86"/>
      <c r="J269" s="86"/>
      <c r="K269" s="86"/>
      <c r="L269" s="86"/>
      <c r="M269" s="86"/>
    </row>
    <row r="270" spans="1:13" ht="22.5" hidden="1" customHeight="1" outlineLevel="1" x14ac:dyDescent="0.2">
      <c r="A270" s="85"/>
      <c r="B270" s="93" t="s">
        <v>347</v>
      </c>
      <c r="C270" s="89" t="s">
        <v>348</v>
      </c>
      <c r="D270" s="90" t="s">
        <v>346</v>
      </c>
      <c r="E270" s="91">
        <v>31.26</v>
      </c>
      <c r="F270" s="94" t="s">
        <v>349</v>
      </c>
      <c r="G270" s="86"/>
      <c r="H270" s="92">
        <v>0.31</v>
      </c>
      <c r="I270" s="86"/>
      <c r="J270" s="94" t="s">
        <v>350</v>
      </c>
      <c r="K270" s="86"/>
      <c r="L270" s="86"/>
      <c r="M270" s="86"/>
    </row>
    <row r="271" spans="1:13" ht="22.5" hidden="1" customHeight="1" outlineLevel="1" x14ac:dyDescent="0.2">
      <c r="A271" s="85"/>
      <c r="B271" s="93" t="s">
        <v>351</v>
      </c>
      <c r="C271" s="89" t="s">
        <v>352</v>
      </c>
      <c r="D271" s="90" t="s">
        <v>353</v>
      </c>
      <c r="E271" s="91">
        <v>8475</v>
      </c>
      <c r="F271" s="86"/>
      <c r="G271" s="91">
        <v>8475</v>
      </c>
      <c r="H271" s="92">
        <v>0.85</v>
      </c>
      <c r="I271" s="86"/>
      <c r="J271" s="86"/>
      <c r="K271" s="92">
        <v>0.85</v>
      </c>
      <c r="L271" s="86"/>
      <c r="M271" s="86"/>
    </row>
    <row r="272" spans="1:13" ht="29.25" hidden="1" customHeight="1" outlineLevel="1" x14ac:dyDescent="0.2">
      <c r="A272" s="85"/>
      <c r="B272" s="93" t="s">
        <v>354</v>
      </c>
      <c r="C272" s="89" t="s">
        <v>355</v>
      </c>
      <c r="D272" s="90" t="s">
        <v>471</v>
      </c>
      <c r="E272" s="91">
        <v>1430</v>
      </c>
      <c r="F272" s="86"/>
      <c r="G272" s="91">
        <v>1430</v>
      </c>
      <c r="H272" s="92">
        <v>28.6</v>
      </c>
      <c r="I272" s="86"/>
      <c r="J272" s="86"/>
      <c r="K272" s="92">
        <v>28.6</v>
      </c>
      <c r="L272" s="86"/>
      <c r="M272" s="86"/>
    </row>
    <row r="273" spans="1:13" ht="22.5" hidden="1" customHeight="1" outlineLevel="1" x14ac:dyDescent="0.2">
      <c r="A273" s="85"/>
      <c r="B273" s="93" t="s">
        <v>357</v>
      </c>
      <c r="C273" s="89" t="s">
        <v>358</v>
      </c>
      <c r="D273" s="90" t="s">
        <v>471</v>
      </c>
      <c r="E273" s="91">
        <v>519.79999999999995</v>
      </c>
      <c r="F273" s="86"/>
      <c r="G273" s="91">
        <v>519.79999999999995</v>
      </c>
      <c r="H273" s="92">
        <v>10.4</v>
      </c>
      <c r="I273" s="86"/>
      <c r="J273" s="86"/>
      <c r="K273" s="92">
        <v>10.4</v>
      </c>
      <c r="L273" s="86"/>
      <c r="M273" s="86"/>
    </row>
    <row r="274" spans="1:13" ht="118.5" collapsed="1" x14ac:dyDescent="0.2">
      <c r="A274" s="83">
        <v>56</v>
      </c>
      <c r="B274" s="84" t="s">
        <v>359</v>
      </c>
      <c r="C274" s="82" t="s">
        <v>360</v>
      </c>
      <c r="D274" s="85" t="s">
        <v>472</v>
      </c>
      <c r="E274" s="86" t="s">
        <v>362</v>
      </c>
      <c r="F274" s="86">
        <v>94.91</v>
      </c>
      <c r="G274" s="86">
        <v>898.48</v>
      </c>
      <c r="H274" s="87">
        <v>1290.18</v>
      </c>
      <c r="I274" s="87">
        <v>244.14</v>
      </c>
      <c r="J274" s="87">
        <v>99.94</v>
      </c>
      <c r="K274" s="87">
        <v>946.1</v>
      </c>
      <c r="L274" s="87">
        <v>24.38</v>
      </c>
      <c r="M274" s="87">
        <v>25.67</v>
      </c>
    </row>
    <row r="275" spans="1:13" ht="22.5" hidden="1" customHeight="1" outlineLevel="1" x14ac:dyDescent="0.2">
      <c r="A275" s="85"/>
      <c r="B275" s="88"/>
      <c r="C275" s="89" t="s">
        <v>334</v>
      </c>
      <c r="D275" s="90" t="s">
        <v>473</v>
      </c>
      <c r="E275" s="91">
        <v>9.51</v>
      </c>
      <c r="F275" s="86"/>
      <c r="G275" s="86"/>
      <c r="H275" s="92">
        <v>244.12</v>
      </c>
      <c r="I275" s="92">
        <v>244.12</v>
      </c>
      <c r="J275" s="86"/>
      <c r="K275" s="86"/>
      <c r="L275" s="86"/>
      <c r="M275" s="86"/>
    </row>
    <row r="276" spans="1:13" ht="22.5" hidden="1" customHeight="1" outlineLevel="1" x14ac:dyDescent="0.2">
      <c r="A276" s="85"/>
      <c r="B276" s="93" t="s">
        <v>364</v>
      </c>
      <c r="C276" s="89" t="s">
        <v>175</v>
      </c>
      <c r="D276" s="90" t="s">
        <v>474</v>
      </c>
      <c r="E276" s="91">
        <v>30</v>
      </c>
      <c r="F276" s="94" t="s">
        <v>177</v>
      </c>
      <c r="G276" s="86"/>
      <c r="H276" s="92">
        <v>61.5</v>
      </c>
      <c r="I276" s="86"/>
      <c r="J276" s="92">
        <v>61.5</v>
      </c>
      <c r="K276" s="86"/>
      <c r="L276" s="86"/>
      <c r="M276" s="86"/>
    </row>
    <row r="277" spans="1:13" ht="22.5" hidden="1" customHeight="1" outlineLevel="1" x14ac:dyDescent="0.2">
      <c r="A277" s="85"/>
      <c r="B277" s="93" t="s">
        <v>36</v>
      </c>
      <c r="C277" s="89" t="s">
        <v>37</v>
      </c>
      <c r="D277" s="90" t="s">
        <v>475</v>
      </c>
      <c r="E277" s="91">
        <v>87.17</v>
      </c>
      <c r="F277" s="94" t="s">
        <v>39</v>
      </c>
      <c r="G277" s="86"/>
      <c r="H277" s="92">
        <v>18.309999999999999</v>
      </c>
      <c r="I277" s="86"/>
      <c r="J277" s="92">
        <v>18.309999999999999</v>
      </c>
      <c r="K277" s="86"/>
      <c r="L277" s="86"/>
      <c r="M277" s="86"/>
    </row>
    <row r="278" spans="1:13" ht="22.5" hidden="1" customHeight="1" outlineLevel="1" x14ac:dyDescent="0.2">
      <c r="A278" s="85"/>
      <c r="B278" s="93" t="s">
        <v>367</v>
      </c>
      <c r="C278" s="89" t="s">
        <v>181</v>
      </c>
      <c r="D278" s="90" t="s">
        <v>476</v>
      </c>
      <c r="E278" s="91">
        <v>1383.1</v>
      </c>
      <c r="F278" s="86"/>
      <c r="G278" s="91">
        <v>1383.1</v>
      </c>
      <c r="H278" s="92">
        <v>23.24</v>
      </c>
      <c r="I278" s="86"/>
      <c r="J278" s="86"/>
      <c r="K278" s="92">
        <v>23.24</v>
      </c>
      <c r="L278" s="86"/>
      <c r="M278" s="86"/>
    </row>
    <row r="279" spans="1:13" ht="22.5" hidden="1" customHeight="1" outlineLevel="1" x14ac:dyDescent="0.2">
      <c r="A279" s="85"/>
      <c r="B279" s="93" t="s">
        <v>369</v>
      </c>
      <c r="C279" s="89" t="s">
        <v>370</v>
      </c>
      <c r="D279" s="90" t="s">
        <v>477</v>
      </c>
      <c r="E279" s="91">
        <v>2606.9</v>
      </c>
      <c r="F279" s="86"/>
      <c r="G279" s="91">
        <v>2606.9</v>
      </c>
      <c r="H279" s="92">
        <v>65.95</v>
      </c>
      <c r="I279" s="86"/>
      <c r="J279" s="86"/>
      <c r="K279" s="92">
        <v>65.95</v>
      </c>
      <c r="L279" s="86"/>
      <c r="M279" s="86"/>
    </row>
    <row r="280" spans="1:13" ht="22.5" hidden="1" customHeight="1" outlineLevel="1" x14ac:dyDescent="0.2">
      <c r="A280" s="85"/>
      <c r="B280" s="93" t="s">
        <v>372</v>
      </c>
      <c r="C280" s="89" t="s">
        <v>373</v>
      </c>
      <c r="D280" s="90" t="s">
        <v>478</v>
      </c>
      <c r="E280" s="91">
        <v>3390</v>
      </c>
      <c r="F280" s="86"/>
      <c r="G280" s="91">
        <v>3390</v>
      </c>
      <c r="H280" s="92">
        <v>856.65</v>
      </c>
      <c r="I280" s="86"/>
      <c r="J280" s="86"/>
      <c r="K280" s="92">
        <v>856.65</v>
      </c>
      <c r="L280" s="86"/>
      <c r="M280" s="86"/>
    </row>
    <row r="281" spans="1:13" ht="22.5" hidden="1" customHeight="1" outlineLevel="1" x14ac:dyDescent="0.2">
      <c r="A281" s="85"/>
      <c r="B281" s="93" t="s">
        <v>375</v>
      </c>
      <c r="C281" s="89" t="s">
        <v>376</v>
      </c>
      <c r="D281" s="90" t="s">
        <v>479</v>
      </c>
      <c r="E281" s="91">
        <v>1.82</v>
      </c>
      <c r="F281" s="86"/>
      <c r="G281" s="91">
        <v>1.82</v>
      </c>
      <c r="H281" s="92">
        <v>0.19</v>
      </c>
      <c r="I281" s="86"/>
      <c r="J281" s="86"/>
      <c r="K281" s="92">
        <v>0.19</v>
      </c>
      <c r="L281" s="86"/>
      <c r="M281" s="86"/>
    </row>
    <row r="282" spans="1:13" ht="106.5" collapsed="1" x14ac:dyDescent="0.2">
      <c r="A282" s="83">
        <v>57</v>
      </c>
      <c r="B282" s="84" t="s">
        <v>378</v>
      </c>
      <c r="C282" s="82" t="s">
        <v>379</v>
      </c>
      <c r="D282" s="85" t="s">
        <v>480</v>
      </c>
      <c r="E282" s="86">
        <v>133.13</v>
      </c>
      <c r="F282" s="86" t="s">
        <v>381</v>
      </c>
      <c r="G282" s="86"/>
      <c r="H282" s="87">
        <v>94.79</v>
      </c>
      <c r="I282" s="86"/>
      <c r="J282" s="86" t="s">
        <v>481</v>
      </c>
      <c r="K282" s="86"/>
      <c r="L282" s="86"/>
      <c r="M282" s="86"/>
    </row>
    <row r="283" spans="1:13" ht="22.5" hidden="1" customHeight="1" outlineLevel="1" x14ac:dyDescent="0.2">
      <c r="A283" s="85"/>
      <c r="B283" s="88"/>
      <c r="C283" s="89" t="s">
        <v>29</v>
      </c>
      <c r="D283" s="90" t="s">
        <v>482</v>
      </c>
      <c r="E283" s="86"/>
      <c r="F283" s="86"/>
      <c r="G283" s="86"/>
      <c r="H283" s="86"/>
      <c r="I283" s="86"/>
      <c r="J283" s="86"/>
      <c r="K283" s="86"/>
      <c r="L283" s="86"/>
      <c r="M283" s="86"/>
    </row>
    <row r="284" spans="1:13" ht="22.5" hidden="1" customHeight="1" outlineLevel="1" x14ac:dyDescent="0.2">
      <c r="A284" s="85"/>
      <c r="B284" s="93" t="s">
        <v>384</v>
      </c>
      <c r="C284" s="89" t="s">
        <v>385</v>
      </c>
      <c r="D284" s="90" t="s">
        <v>483</v>
      </c>
      <c r="E284" s="91">
        <v>80.010000000000005</v>
      </c>
      <c r="F284" s="94" t="s">
        <v>387</v>
      </c>
      <c r="G284" s="86"/>
      <c r="H284" s="92">
        <v>38.4</v>
      </c>
      <c r="I284" s="86"/>
      <c r="J284" s="94" t="s">
        <v>484</v>
      </c>
      <c r="K284" s="86"/>
      <c r="L284" s="86"/>
      <c r="M284" s="86"/>
    </row>
    <row r="285" spans="1:13" ht="22.5" hidden="1" customHeight="1" outlineLevel="1" x14ac:dyDescent="0.2">
      <c r="A285" s="85"/>
      <c r="B285" s="93" t="s">
        <v>56</v>
      </c>
      <c r="C285" s="89" t="s">
        <v>57</v>
      </c>
      <c r="D285" s="90" t="s">
        <v>485</v>
      </c>
      <c r="E285" s="91">
        <v>123</v>
      </c>
      <c r="F285" s="94" t="s">
        <v>59</v>
      </c>
      <c r="G285" s="86"/>
      <c r="H285" s="92">
        <v>38.130000000000003</v>
      </c>
      <c r="I285" s="86"/>
      <c r="J285" s="94" t="s">
        <v>486</v>
      </c>
      <c r="K285" s="86"/>
      <c r="L285" s="86"/>
      <c r="M285" s="86"/>
    </row>
    <row r="286" spans="1:13" ht="82.5" collapsed="1" x14ac:dyDescent="0.2">
      <c r="A286" s="83">
        <v>58</v>
      </c>
      <c r="B286" s="84" t="s">
        <v>391</v>
      </c>
      <c r="C286" s="82" t="s">
        <v>392</v>
      </c>
      <c r="D286" s="85" t="s">
        <v>487</v>
      </c>
      <c r="E286" s="86" t="s">
        <v>393</v>
      </c>
      <c r="F286" s="86"/>
      <c r="G286" s="86"/>
      <c r="H286" s="87">
        <v>65.209999999999994</v>
      </c>
      <c r="I286" s="87">
        <v>65.209999999999994</v>
      </c>
      <c r="J286" s="86"/>
      <c r="K286" s="86"/>
      <c r="L286" s="87">
        <v>11.73</v>
      </c>
      <c r="M286" s="87">
        <v>8.36</v>
      </c>
    </row>
    <row r="287" spans="1:13" ht="22.5" hidden="1" customHeight="1" outlineLevel="1" x14ac:dyDescent="0.2">
      <c r="A287" s="85"/>
      <c r="B287" s="88"/>
      <c r="C287" s="89" t="s">
        <v>75</v>
      </c>
      <c r="D287" s="90" t="s">
        <v>488</v>
      </c>
      <c r="E287" s="91">
        <v>7.8</v>
      </c>
      <c r="F287" s="86"/>
      <c r="G287" s="86"/>
      <c r="H287" s="92">
        <v>65.209999999999994</v>
      </c>
      <c r="I287" s="92">
        <v>65.209999999999994</v>
      </c>
      <c r="J287" s="86"/>
      <c r="K287" s="86"/>
      <c r="L287" s="86"/>
      <c r="M287" s="86"/>
    </row>
    <row r="288" spans="1:13" ht="106.5" collapsed="1" x14ac:dyDescent="0.2">
      <c r="A288" s="83">
        <v>59</v>
      </c>
      <c r="B288" s="84" t="s">
        <v>395</v>
      </c>
      <c r="C288" s="82" t="s">
        <v>396</v>
      </c>
      <c r="D288" s="83">
        <v>4</v>
      </c>
      <c r="E288" s="86" t="s">
        <v>397</v>
      </c>
      <c r="F288" s="86"/>
      <c r="G288" s="86">
        <v>81.03</v>
      </c>
      <c r="H288" s="87">
        <v>1033.8</v>
      </c>
      <c r="I288" s="87">
        <v>709.68</v>
      </c>
      <c r="J288" s="86"/>
      <c r="K288" s="87">
        <v>324.12</v>
      </c>
      <c r="L288" s="87">
        <v>19.561499999999999</v>
      </c>
      <c r="M288" s="87">
        <v>78.25</v>
      </c>
    </row>
    <row r="289" spans="1:13" ht="22.5" hidden="1" customHeight="1" outlineLevel="1" x14ac:dyDescent="0.2">
      <c r="A289" s="85"/>
      <c r="B289" s="88"/>
      <c r="C289" s="89" t="s">
        <v>167</v>
      </c>
      <c r="D289" s="90" t="s">
        <v>398</v>
      </c>
      <c r="E289" s="91">
        <v>9.07</v>
      </c>
      <c r="F289" s="86"/>
      <c r="G289" s="86"/>
      <c r="H289" s="92">
        <v>709.73</v>
      </c>
      <c r="I289" s="92">
        <v>709.73</v>
      </c>
      <c r="J289" s="86"/>
      <c r="K289" s="86"/>
      <c r="L289" s="86"/>
      <c r="M289" s="86"/>
    </row>
    <row r="290" spans="1:13" ht="22.5" hidden="1" customHeight="1" outlineLevel="1" x14ac:dyDescent="0.2">
      <c r="A290" s="85"/>
      <c r="B290" s="93" t="s">
        <v>399</v>
      </c>
      <c r="C290" s="89" t="s">
        <v>184</v>
      </c>
      <c r="D290" s="90" t="s">
        <v>400</v>
      </c>
      <c r="E290" s="91">
        <v>30030</v>
      </c>
      <c r="F290" s="86"/>
      <c r="G290" s="91">
        <v>30030</v>
      </c>
      <c r="H290" s="92">
        <v>120.12</v>
      </c>
      <c r="I290" s="86"/>
      <c r="J290" s="86"/>
      <c r="K290" s="92">
        <v>120.12</v>
      </c>
      <c r="L290" s="86"/>
      <c r="M290" s="86"/>
    </row>
    <row r="291" spans="1:13" ht="22.5" hidden="1" customHeight="1" outlineLevel="1" x14ac:dyDescent="0.2">
      <c r="A291" s="85"/>
      <c r="B291" s="93" t="s">
        <v>401</v>
      </c>
      <c r="C291" s="89" t="s">
        <v>402</v>
      </c>
      <c r="D291" s="90" t="s">
        <v>400</v>
      </c>
      <c r="E291" s="91">
        <v>424</v>
      </c>
      <c r="F291" s="86"/>
      <c r="G291" s="91">
        <v>424</v>
      </c>
      <c r="H291" s="92">
        <v>1.7</v>
      </c>
      <c r="I291" s="86"/>
      <c r="J291" s="86"/>
      <c r="K291" s="92">
        <v>1.7</v>
      </c>
      <c r="L291" s="86"/>
      <c r="M291" s="86"/>
    </row>
    <row r="292" spans="1:13" ht="22.5" hidden="1" customHeight="1" outlineLevel="1" x14ac:dyDescent="0.2">
      <c r="A292" s="85"/>
      <c r="B292" s="93" t="s">
        <v>403</v>
      </c>
      <c r="C292" s="89" t="s">
        <v>404</v>
      </c>
      <c r="D292" s="90" t="s">
        <v>405</v>
      </c>
      <c r="E292" s="91">
        <v>600</v>
      </c>
      <c r="F292" s="86"/>
      <c r="G292" s="91">
        <v>600</v>
      </c>
      <c r="H292" s="92">
        <v>156</v>
      </c>
      <c r="I292" s="86"/>
      <c r="J292" s="86"/>
      <c r="K292" s="92">
        <v>156</v>
      </c>
      <c r="L292" s="86"/>
      <c r="M292" s="86"/>
    </row>
    <row r="293" spans="1:13" ht="22.5" hidden="1" customHeight="1" outlineLevel="1" x14ac:dyDescent="0.2">
      <c r="A293" s="85"/>
      <c r="B293" s="93" t="s">
        <v>357</v>
      </c>
      <c r="C293" s="89" t="s">
        <v>358</v>
      </c>
      <c r="D293" s="90" t="s">
        <v>400</v>
      </c>
      <c r="E293" s="91">
        <v>519.79999999999995</v>
      </c>
      <c r="F293" s="86"/>
      <c r="G293" s="91">
        <v>519.79999999999995</v>
      </c>
      <c r="H293" s="92">
        <v>2.08</v>
      </c>
      <c r="I293" s="86"/>
      <c r="J293" s="86"/>
      <c r="K293" s="92">
        <v>2.08</v>
      </c>
      <c r="L293" s="86"/>
      <c r="M293" s="86"/>
    </row>
    <row r="294" spans="1:13" ht="22.5" hidden="1" customHeight="1" outlineLevel="1" x14ac:dyDescent="0.2">
      <c r="A294" s="85"/>
      <c r="B294" s="93" t="s">
        <v>406</v>
      </c>
      <c r="C294" s="89" t="s">
        <v>240</v>
      </c>
      <c r="D294" s="90" t="s">
        <v>407</v>
      </c>
      <c r="E294" s="91">
        <v>55.26</v>
      </c>
      <c r="F294" s="86"/>
      <c r="G294" s="91">
        <v>55.26</v>
      </c>
      <c r="H294" s="92">
        <v>44.21</v>
      </c>
      <c r="I294" s="86"/>
      <c r="J294" s="86"/>
      <c r="K294" s="92">
        <v>44.21</v>
      </c>
      <c r="L294" s="86"/>
      <c r="M294" s="86"/>
    </row>
    <row r="295" spans="1:13" ht="22.5" customHeight="1" collapsed="1" x14ac:dyDescent="0.2">
      <c r="A295" s="131" t="s">
        <v>155</v>
      </c>
      <c r="B295" s="132"/>
      <c r="C295" s="132"/>
      <c r="D295" s="132"/>
      <c r="E295" s="132"/>
      <c r="F295" s="132"/>
      <c r="G295" s="132"/>
      <c r="H295" s="86">
        <v>150826.79999999999</v>
      </c>
      <c r="I295" s="86">
        <v>11994.06</v>
      </c>
      <c r="J295" s="86" t="s">
        <v>489</v>
      </c>
      <c r="K295" s="86">
        <v>104061.07</v>
      </c>
      <c r="L295" s="86"/>
      <c r="M295" s="86">
        <v>1417.31</v>
      </c>
    </row>
    <row r="296" spans="1:13" ht="65.099999999999994" customHeight="1" x14ac:dyDescent="0.2">
      <c r="A296" s="131" t="s">
        <v>490</v>
      </c>
      <c r="B296" s="132"/>
      <c r="C296" s="132"/>
      <c r="D296" s="132"/>
      <c r="E296" s="132"/>
      <c r="F296" s="132"/>
      <c r="G296" s="132"/>
      <c r="H296" s="86">
        <v>162518.26</v>
      </c>
      <c r="I296" s="86">
        <v>14992.59</v>
      </c>
      <c r="J296" s="86" t="s">
        <v>491</v>
      </c>
      <c r="K296" s="86">
        <v>104061.07</v>
      </c>
      <c r="L296" s="86"/>
      <c r="M296" s="86">
        <v>1771.65</v>
      </c>
    </row>
    <row r="297" spans="1:13" ht="12.75" customHeight="1" x14ac:dyDescent="0.2">
      <c r="A297" s="131" t="s">
        <v>157</v>
      </c>
      <c r="B297" s="132"/>
      <c r="C297" s="132"/>
      <c r="D297" s="132"/>
      <c r="E297" s="132"/>
      <c r="F297" s="132"/>
      <c r="G297" s="132"/>
      <c r="H297" s="86">
        <v>19874.95</v>
      </c>
      <c r="I297" s="86"/>
      <c r="J297" s="86"/>
      <c r="K297" s="86"/>
      <c r="L297" s="86"/>
      <c r="M297" s="86"/>
    </row>
    <row r="298" spans="1:13" ht="12.75" customHeight="1" x14ac:dyDescent="0.2">
      <c r="A298" s="131" t="s">
        <v>158</v>
      </c>
      <c r="B298" s="132"/>
      <c r="C298" s="132"/>
      <c r="D298" s="132"/>
      <c r="E298" s="132"/>
      <c r="F298" s="132"/>
      <c r="G298" s="132"/>
      <c r="H298" s="86">
        <v>10897.08</v>
      </c>
      <c r="I298" s="86"/>
      <c r="J298" s="86"/>
      <c r="K298" s="86"/>
      <c r="L298" s="86"/>
      <c r="M298" s="86"/>
    </row>
    <row r="299" spans="1:13" ht="12.75" customHeight="1" x14ac:dyDescent="0.2">
      <c r="A299" s="136" t="s">
        <v>492</v>
      </c>
      <c r="B299" s="132"/>
      <c r="C299" s="132"/>
      <c r="D299" s="132"/>
      <c r="E299" s="132"/>
      <c r="F299" s="132"/>
      <c r="G299" s="132"/>
      <c r="H299" s="95">
        <v>193290.29</v>
      </c>
      <c r="I299" s="86"/>
      <c r="J299" s="86"/>
      <c r="K299" s="86"/>
      <c r="L299" s="86"/>
      <c r="M299" s="95">
        <v>1771.65</v>
      </c>
    </row>
    <row r="300" spans="1:13" ht="19.149999999999999" customHeight="1" x14ac:dyDescent="0.2">
      <c r="A300" s="144" t="s">
        <v>707</v>
      </c>
      <c r="B300" s="132"/>
      <c r="C300" s="132"/>
      <c r="D300" s="132"/>
      <c r="E300" s="132"/>
      <c r="F300" s="132"/>
      <c r="G300" s="132"/>
      <c r="H300" s="132"/>
      <c r="I300" s="132"/>
      <c r="J300" s="132"/>
      <c r="K300" s="132"/>
      <c r="L300" s="132"/>
      <c r="M300" s="132"/>
    </row>
    <row r="301" spans="1:13" ht="118.5" x14ac:dyDescent="0.2">
      <c r="A301" s="83">
        <v>60</v>
      </c>
      <c r="B301" s="84" t="s">
        <v>493</v>
      </c>
      <c r="C301" s="82" t="s">
        <v>494</v>
      </c>
      <c r="D301" s="85" t="s">
        <v>495</v>
      </c>
      <c r="E301" s="86" t="s">
        <v>496</v>
      </c>
      <c r="F301" s="86" t="s">
        <v>497</v>
      </c>
      <c r="G301" s="86">
        <v>12.2</v>
      </c>
      <c r="H301" s="87">
        <v>1021.26</v>
      </c>
      <c r="I301" s="87">
        <v>52.19</v>
      </c>
      <c r="J301" s="86" t="s">
        <v>498</v>
      </c>
      <c r="K301" s="87">
        <v>4.4000000000000004</v>
      </c>
      <c r="L301" s="87">
        <v>18.077999999999999</v>
      </c>
      <c r="M301" s="87">
        <v>6.51</v>
      </c>
    </row>
    <row r="302" spans="1:13" ht="22.5" hidden="1" customHeight="1" outlineLevel="1" x14ac:dyDescent="0.2">
      <c r="A302" s="85"/>
      <c r="B302" s="88"/>
      <c r="C302" s="89" t="s">
        <v>499</v>
      </c>
      <c r="D302" s="90" t="s">
        <v>500</v>
      </c>
      <c r="E302" s="91">
        <v>8.02</v>
      </c>
      <c r="F302" s="86"/>
      <c r="G302" s="86"/>
      <c r="H302" s="92">
        <v>52.21</v>
      </c>
      <c r="I302" s="92">
        <v>52.21</v>
      </c>
      <c r="J302" s="86"/>
      <c r="K302" s="86"/>
      <c r="L302" s="86"/>
      <c r="M302" s="86"/>
    </row>
    <row r="303" spans="1:13" ht="22.5" hidden="1" customHeight="1" outlineLevel="1" x14ac:dyDescent="0.2">
      <c r="A303" s="85"/>
      <c r="B303" s="88"/>
      <c r="C303" s="89" t="s">
        <v>29</v>
      </c>
      <c r="D303" s="90" t="s">
        <v>501</v>
      </c>
      <c r="E303" s="86"/>
      <c r="F303" s="86"/>
      <c r="G303" s="86"/>
      <c r="H303" s="86"/>
      <c r="I303" s="86"/>
      <c r="J303" s="86"/>
      <c r="K303" s="86"/>
      <c r="L303" s="86"/>
      <c r="M303" s="86"/>
    </row>
    <row r="304" spans="1:13" ht="22.5" hidden="1" customHeight="1" outlineLevel="1" x14ac:dyDescent="0.2">
      <c r="A304" s="85"/>
      <c r="B304" s="93" t="s">
        <v>234</v>
      </c>
      <c r="C304" s="89" t="s">
        <v>235</v>
      </c>
      <c r="D304" s="90" t="s">
        <v>502</v>
      </c>
      <c r="E304" s="91">
        <v>89.99</v>
      </c>
      <c r="F304" s="94" t="s">
        <v>237</v>
      </c>
      <c r="G304" s="86"/>
      <c r="H304" s="92">
        <v>138.58000000000001</v>
      </c>
      <c r="I304" s="86"/>
      <c r="J304" s="94" t="s">
        <v>503</v>
      </c>
      <c r="K304" s="86"/>
      <c r="L304" s="86"/>
      <c r="M304" s="86"/>
    </row>
    <row r="305" spans="1:13" ht="22.5" hidden="1" customHeight="1" outlineLevel="1" x14ac:dyDescent="0.2">
      <c r="A305" s="85"/>
      <c r="B305" s="93" t="s">
        <v>56</v>
      </c>
      <c r="C305" s="89" t="s">
        <v>57</v>
      </c>
      <c r="D305" s="90" t="s">
        <v>504</v>
      </c>
      <c r="E305" s="91">
        <v>123</v>
      </c>
      <c r="F305" s="94" t="s">
        <v>59</v>
      </c>
      <c r="G305" s="86"/>
      <c r="H305" s="92">
        <v>78.72</v>
      </c>
      <c r="I305" s="86"/>
      <c r="J305" s="94" t="s">
        <v>505</v>
      </c>
      <c r="K305" s="86"/>
      <c r="L305" s="86"/>
      <c r="M305" s="86"/>
    </row>
    <row r="306" spans="1:13" ht="22.5" hidden="1" customHeight="1" outlineLevel="1" x14ac:dyDescent="0.2">
      <c r="A306" s="85"/>
      <c r="B306" s="93" t="s">
        <v>506</v>
      </c>
      <c r="C306" s="89" t="s">
        <v>507</v>
      </c>
      <c r="D306" s="90" t="s">
        <v>508</v>
      </c>
      <c r="E306" s="91">
        <v>206.01</v>
      </c>
      <c r="F306" s="94" t="s">
        <v>509</v>
      </c>
      <c r="G306" s="86"/>
      <c r="H306" s="92">
        <v>525.33000000000004</v>
      </c>
      <c r="I306" s="86"/>
      <c r="J306" s="94" t="s">
        <v>510</v>
      </c>
      <c r="K306" s="86"/>
      <c r="L306" s="86"/>
      <c r="M306" s="86"/>
    </row>
    <row r="307" spans="1:13" ht="22.5" hidden="1" customHeight="1" outlineLevel="1" x14ac:dyDescent="0.2">
      <c r="A307" s="85"/>
      <c r="B307" s="93" t="s">
        <v>83</v>
      </c>
      <c r="C307" s="89" t="s">
        <v>84</v>
      </c>
      <c r="D307" s="90" t="s">
        <v>511</v>
      </c>
      <c r="E307" s="91">
        <v>110</v>
      </c>
      <c r="F307" s="94" t="s">
        <v>85</v>
      </c>
      <c r="G307" s="86"/>
      <c r="H307" s="92">
        <v>29.7</v>
      </c>
      <c r="I307" s="86"/>
      <c r="J307" s="94" t="s">
        <v>512</v>
      </c>
      <c r="K307" s="86"/>
      <c r="L307" s="86"/>
      <c r="M307" s="86"/>
    </row>
    <row r="308" spans="1:13" ht="22.5" hidden="1" customHeight="1" outlineLevel="1" x14ac:dyDescent="0.2">
      <c r="A308" s="85"/>
      <c r="B308" s="93" t="s">
        <v>265</v>
      </c>
      <c r="C308" s="89" t="s">
        <v>266</v>
      </c>
      <c r="D308" s="90" t="s">
        <v>513</v>
      </c>
      <c r="E308" s="91">
        <v>2.44</v>
      </c>
      <c r="F308" s="86"/>
      <c r="G308" s="91">
        <v>2.44</v>
      </c>
      <c r="H308" s="92">
        <v>4.3899999999999997</v>
      </c>
      <c r="I308" s="86"/>
      <c r="J308" s="86"/>
      <c r="K308" s="92">
        <v>4.3899999999999997</v>
      </c>
      <c r="L308" s="86"/>
      <c r="M308" s="86"/>
    </row>
    <row r="309" spans="1:13" ht="94.5" collapsed="1" x14ac:dyDescent="0.2">
      <c r="A309" s="83">
        <v>61</v>
      </c>
      <c r="B309" s="84" t="s">
        <v>276</v>
      </c>
      <c r="C309" s="82" t="s">
        <v>277</v>
      </c>
      <c r="D309" s="85" t="s">
        <v>514</v>
      </c>
      <c r="E309" s="86">
        <v>55.26</v>
      </c>
      <c r="F309" s="86"/>
      <c r="G309" s="86">
        <v>55.26</v>
      </c>
      <c r="H309" s="87">
        <v>2188.3000000000002</v>
      </c>
      <c r="I309" s="86"/>
      <c r="J309" s="86"/>
      <c r="K309" s="87">
        <v>2188.3000000000002</v>
      </c>
      <c r="L309" s="86"/>
      <c r="M309" s="86"/>
    </row>
    <row r="310" spans="1:13" ht="118.5" x14ac:dyDescent="0.2">
      <c r="A310" s="83">
        <v>62</v>
      </c>
      <c r="B310" s="84" t="s">
        <v>515</v>
      </c>
      <c r="C310" s="82" t="s">
        <v>516</v>
      </c>
      <c r="D310" s="85" t="s">
        <v>517</v>
      </c>
      <c r="E310" s="86" t="s">
        <v>518</v>
      </c>
      <c r="F310" s="86" t="s">
        <v>519</v>
      </c>
      <c r="G310" s="86">
        <v>17.079999999999998</v>
      </c>
      <c r="H310" s="87">
        <v>795.37</v>
      </c>
      <c r="I310" s="87">
        <v>40.51</v>
      </c>
      <c r="J310" s="86" t="s">
        <v>520</v>
      </c>
      <c r="K310" s="87">
        <v>3.07</v>
      </c>
      <c r="L310" s="87">
        <v>27.8185</v>
      </c>
      <c r="M310" s="87">
        <v>5.01</v>
      </c>
    </row>
    <row r="311" spans="1:13" ht="22.5" hidden="1" customHeight="1" outlineLevel="1" x14ac:dyDescent="0.2">
      <c r="A311" s="85"/>
      <c r="B311" s="88"/>
      <c r="C311" s="89" t="s">
        <v>521</v>
      </c>
      <c r="D311" s="90" t="s">
        <v>522</v>
      </c>
      <c r="E311" s="91">
        <v>8.09</v>
      </c>
      <c r="F311" s="86"/>
      <c r="G311" s="86"/>
      <c r="H311" s="92">
        <v>40.53</v>
      </c>
      <c r="I311" s="92">
        <v>40.53</v>
      </c>
      <c r="J311" s="86"/>
      <c r="K311" s="86"/>
      <c r="L311" s="86"/>
      <c r="M311" s="86"/>
    </row>
    <row r="312" spans="1:13" ht="22.5" hidden="1" customHeight="1" outlineLevel="1" x14ac:dyDescent="0.2">
      <c r="A312" s="85"/>
      <c r="B312" s="88"/>
      <c r="C312" s="89" t="s">
        <v>29</v>
      </c>
      <c r="D312" s="90" t="s">
        <v>523</v>
      </c>
      <c r="E312" s="86"/>
      <c r="F312" s="86"/>
      <c r="G312" s="86"/>
      <c r="H312" s="86"/>
      <c r="I312" s="86"/>
      <c r="J312" s="86"/>
      <c r="K312" s="86"/>
      <c r="L312" s="86"/>
      <c r="M312" s="86"/>
    </row>
    <row r="313" spans="1:13" ht="22.5" hidden="1" customHeight="1" outlineLevel="1" x14ac:dyDescent="0.2">
      <c r="A313" s="85"/>
      <c r="B313" s="93" t="s">
        <v>234</v>
      </c>
      <c r="C313" s="89" t="s">
        <v>235</v>
      </c>
      <c r="D313" s="90" t="s">
        <v>524</v>
      </c>
      <c r="E313" s="91">
        <v>89.99</v>
      </c>
      <c r="F313" s="94" t="s">
        <v>237</v>
      </c>
      <c r="G313" s="86"/>
      <c r="H313" s="92">
        <v>39.6</v>
      </c>
      <c r="I313" s="86"/>
      <c r="J313" s="94" t="s">
        <v>525</v>
      </c>
      <c r="K313" s="86"/>
      <c r="L313" s="86"/>
      <c r="M313" s="86"/>
    </row>
    <row r="314" spans="1:13" ht="22.5" hidden="1" customHeight="1" outlineLevel="1" x14ac:dyDescent="0.2">
      <c r="A314" s="85"/>
      <c r="B314" s="93" t="s">
        <v>526</v>
      </c>
      <c r="C314" s="89" t="s">
        <v>385</v>
      </c>
      <c r="D314" s="90" t="s">
        <v>527</v>
      </c>
      <c r="E314" s="91">
        <v>80.010000000000005</v>
      </c>
      <c r="F314" s="94" t="s">
        <v>387</v>
      </c>
      <c r="G314" s="86"/>
      <c r="H314" s="92">
        <v>37.6</v>
      </c>
      <c r="I314" s="86"/>
      <c r="J314" s="94" t="s">
        <v>528</v>
      </c>
      <c r="K314" s="86"/>
      <c r="L314" s="86"/>
      <c r="M314" s="86"/>
    </row>
    <row r="315" spans="1:13" ht="22.5" hidden="1" customHeight="1" outlineLevel="1" x14ac:dyDescent="0.2">
      <c r="A315" s="85"/>
      <c r="B315" s="93" t="s">
        <v>82</v>
      </c>
      <c r="C315" s="89" t="s">
        <v>57</v>
      </c>
      <c r="D315" s="90" t="s">
        <v>529</v>
      </c>
      <c r="E315" s="91">
        <v>123</v>
      </c>
      <c r="F315" s="94" t="s">
        <v>59</v>
      </c>
      <c r="G315" s="86"/>
      <c r="H315" s="92">
        <v>50.43</v>
      </c>
      <c r="I315" s="86"/>
      <c r="J315" s="94" t="s">
        <v>530</v>
      </c>
      <c r="K315" s="86"/>
      <c r="L315" s="86"/>
      <c r="M315" s="86"/>
    </row>
    <row r="316" spans="1:13" ht="22.5" hidden="1" customHeight="1" outlineLevel="1" x14ac:dyDescent="0.2">
      <c r="A316" s="85"/>
      <c r="B316" s="93" t="s">
        <v>531</v>
      </c>
      <c r="C316" s="89" t="s">
        <v>507</v>
      </c>
      <c r="D316" s="90" t="s">
        <v>532</v>
      </c>
      <c r="E316" s="91">
        <v>206.01</v>
      </c>
      <c r="F316" s="94" t="s">
        <v>509</v>
      </c>
      <c r="G316" s="86"/>
      <c r="H316" s="92">
        <v>453.22</v>
      </c>
      <c r="I316" s="86"/>
      <c r="J316" s="94" t="s">
        <v>533</v>
      </c>
      <c r="K316" s="86"/>
      <c r="L316" s="86"/>
      <c r="M316" s="86"/>
    </row>
    <row r="317" spans="1:13" ht="22.5" hidden="1" customHeight="1" outlineLevel="1" x14ac:dyDescent="0.2">
      <c r="A317" s="85"/>
      <c r="B317" s="93" t="s">
        <v>534</v>
      </c>
      <c r="C317" s="89" t="s">
        <v>84</v>
      </c>
      <c r="D317" s="90" t="s">
        <v>535</v>
      </c>
      <c r="E317" s="91">
        <v>110</v>
      </c>
      <c r="F317" s="94" t="s">
        <v>85</v>
      </c>
      <c r="G317" s="86"/>
      <c r="H317" s="92">
        <v>20.9</v>
      </c>
      <c r="I317" s="86"/>
      <c r="J317" s="94" t="s">
        <v>536</v>
      </c>
      <c r="K317" s="86"/>
      <c r="L317" s="86"/>
      <c r="M317" s="86"/>
    </row>
    <row r="318" spans="1:13" ht="22.5" hidden="1" customHeight="1" outlineLevel="1" x14ac:dyDescent="0.2">
      <c r="A318" s="85"/>
      <c r="B318" s="93" t="s">
        <v>537</v>
      </c>
      <c r="C318" s="89" t="s">
        <v>266</v>
      </c>
      <c r="D318" s="90" t="s">
        <v>538</v>
      </c>
      <c r="E318" s="91">
        <v>2.44</v>
      </c>
      <c r="F318" s="86"/>
      <c r="G318" s="91">
        <v>2.44</v>
      </c>
      <c r="H318" s="92">
        <v>3.07</v>
      </c>
      <c r="I318" s="86"/>
      <c r="J318" s="86"/>
      <c r="K318" s="92">
        <v>3.07</v>
      </c>
      <c r="L318" s="86"/>
      <c r="M318" s="86"/>
    </row>
    <row r="319" spans="1:13" ht="94.5" collapsed="1" x14ac:dyDescent="0.2">
      <c r="A319" s="83">
        <v>63</v>
      </c>
      <c r="B319" s="84" t="s">
        <v>539</v>
      </c>
      <c r="C319" s="82" t="s">
        <v>540</v>
      </c>
      <c r="D319" s="85" t="s">
        <v>541</v>
      </c>
      <c r="E319" s="86">
        <v>166.8</v>
      </c>
      <c r="F319" s="86"/>
      <c r="G319" s="86">
        <v>166.8</v>
      </c>
      <c r="H319" s="87">
        <v>3783.02</v>
      </c>
      <c r="I319" s="86"/>
      <c r="J319" s="86"/>
      <c r="K319" s="87">
        <v>3783.02</v>
      </c>
      <c r="L319" s="86"/>
      <c r="M319" s="86"/>
    </row>
    <row r="320" spans="1:13" ht="130.5" x14ac:dyDescent="0.2">
      <c r="A320" s="83">
        <v>64</v>
      </c>
      <c r="B320" s="84" t="s">
        <v>542</v>
      </c>
      <c r="C320" s="82" t="s">
        <v>543</v>
      </c>
      <c r="D320" s="85" t="s">
        <v>544</v>
      </c>
      <c r="E320" s="86" t="s">
        <v>545</v>
      </c>
      <c r="F320" s="86" t="s">
        <v>546</v>
      </c>
      <c r="G320" s="86">
        <v>46353.78</v>
      </c>
      <c r="H320" s="87">
        <v>5971.23</v>
      </c>
      <c r="I320" s="87">
        <v>50.85</v>
      </c>
      <c r="J320" s="86" t="s">
        <v>547</v>
      </c>
      <c r="K320" s="87">
        <v>5562.45</v>
      </c>
      <c r="L320" s="87">
        <v>44.045000000000002</v>
      </c>
      <c r="M320" s="87">
        <v>5.29</v>
      </c>
    </row>
    <row r="321" spans="1:13" ht="22.5" hidden="1" customHeight="1" outlineLevel="1" x14ac:dyDescent="0.2">
      <c r="A321" s="85"/>
      <c r="B321" s="88"/>
      <c r="C321" s="89" t="s">
        <v>548</v>
      </c>
      <c r="D321" s="90" t="s">
        <v>549</v>
      </c>
      <c r="E321" s="91">
        <v>9.6199999999999992</v>
      </c>
      <c r="F321" s="86"/>
      <c r="G321" s="86"/>
      <c r="H321" s="92">
        <v>50.89</v>
      </c>
      <c r="I321" s="92">
        <v>50.89</v>
      </c>
      <c r="J321" s="86"/>
      <c r="K321" s="86"/>
      <c r="L321" s="86"/>
      <c r="M321" s="86"/>
    </row>
    <row r="322" spans="1:13" ht="22.5" hidden="1" customHeight="1" outlineLevel="1" x14ac:dyDescent="0.2">
      <c r="A322" s="85"/>
      <c r="B322" s="88"/>
      <c r="C322" s="89" t="s">
        <v>29</v>
      </c>
      <c r="D322" s="90" t="s">
        <v>550</v>
      </c>
      <c r="E322" s="86"/>
      <c r="F322" s="86"/>
      <c r="G322" s="86"/>
      <c r="H322" s="86"/>
      <c r="I322" s="86"/>
      <c r="J322" s="86"/>
      <c r="K322" s="86"/>
      <c r="L322" s="86"/>
      <c r="M322" s="86"/>
    </row>
    <row r="323" spans="1:13" ht="22.5" hidden="1" customHeight="1" outlineLevel="1" x14ac:dyDescent="0.2">
      <c r="A323" s="85"/>
      <c r="B323" s="93" t="s">
        <v>170</v>
      </c>
      <c r="C323" s="89" t="s">
        <v>171</v>
      </c>
      <c r="D323" s="90" t="s">
        <v>551</v>
      </c>
      <c r="E323" s="91">
        <v>111.99</v>
      </c>
      <c r="F323" s="94" t="s">
        <v>172</v>
      </c>
      <c r="G323" s="86"/>
      <c r="H323" s="86"/>
      <c r="I323" s="86"/>
      <c r="J323" s="86"/>
      <c r="K323" s="86"/>
      <c r="L323" s="86"/>
      <c r="M323" s="86"/>
    </row>
    <row r="324" spans="1:13" ht="22.5" hidden="1" customHeight="1" outlineLevel="1" x14ac:dyDescent="0.2">
      <c r="A324" s="85"/>
      <c r="B324" s="93" t="s">
        <v>552</v>
      </c>
      <c r="C324" s="89" t="s">
        <v>553</v>
      </c>
      <c r="D324" s="90" t="s">
        <v>554</v>
      </c>
      <c r="E324" s="91">
        <v>17.2</v>
      </c>
      <c r="F324" s="94" t="s">
        <v>555</v>
      </c>
      <c r="G324" s="86"/>
      <c r="H324" s="92">
        <v>2.92</v>
      </c>
      <c r="I324" s="86"/>
      <c r="J324" s="92">
        <v>2.92</v>
      </c>
      <c r="K324" s="86"/>
      <c r="L324" s="86"/>
      <c r="M324" s="86"/>
    </row>
    <row r="325" spans="1:13" ht="22.5" hidden="1" customHeight="1" outlineLevel="1" x14ac:dyDescent="0.2">
      <c r="A325" s="85"/>
      <c r="B325" s="93" t="s">
        <v>556</v>
      </c>
      <c r="C325" s="89" t="s">
        <v>557</v>
      </c>
      <c r="D325" s="90" t="s">
        <v>558</v>
      </c>
      <c r="E325" s="91">
        <v>75</v>
      </c>
      <c r="F325" s="94" t="s">
        <v>559</v>
      </c>
      <c r="G325" s="86"/>
      <c r="H325" s="92">
        <v>36</v>
      </c>
      <c r="I325" s="86"/>
      <c r="J325" s="94" t="s">
        <v>560</v>
      </c>
      <c r="K325" s="86"/>
      <c r="L325" s="86"/>
      <c r="M325" s="86"/>
    </row>
    <row r="326" spans="1:13" ht="22.5" hidden="1" customHeight="1" outlineLevel="1" x14ac:dyDescent="0.2">
      <c r="A326" s="85"/>
      <c r="B326" s="93" t="s">
        <v>561</v>
      </c>
      <c r="C326" s="89" t="s">
        <v>562</v>
      </c>
      <c r="D326" s="90" t="s">
        <v>563</v>
      </c>
      <c r="E326" s="91">
        <v>121</v>
      </c>
      <c r="F326" s="94" t="s">
        <v>564</v>
      </c>
      <c r="G326" s="86"/>
      <c r="H326" s="92">
        <v>166.98</v>
      </c>
      <c r="I326" s="86"/>
      <c r="J326" s="94" t="s">
        <v>565</v>
      </c>
      <c r="K326" s="86"/>
      <c r="L326" s="86"/>
      <c r="M326" s="86"/>
    </row>
    <row r="327" spans="1:13" ht="22.5" hidden="1" customHeight="1" outlineLevel="1" x14ac:dyDescent="0.2">
      <c r="A327" s="85"/>
      <c r="B327" s="93" t="s">
        <v>534</v>
      </c>
      <c r="C327" s="89" t="s">
        <v>84</v>
      </c>
      <c r="D327" s="90" t="s">
        <v>566</v>
      </c>
      <c r="E327" s="91">
        <v>110</v>
      </c>
      <c r="F327" s="94" t="s">
        <v>85</v>
      </c>
      <c r="G327" s="86"/>
      <c r="H327" s="92">
        <v>5.5</v>
      </c>
      <c r="I327" s="86"/>
      <c r="J327" s="94" t="s">
        <v>567</v>
      </c>
      <c r="K327" s="86"/>
      <c r="L327" s="86"/>
      <c r="M327" s="86"/>
    </row>
    <row r="328" spans="1:13" ht="22.5" hidden="1" customHeight="1" outlineLevel="1" x14ac:dyDescent="0.2">
      <c r="A328" s="85"/>
      <c r="B328" s="93" t="s">
        <v>568</v>
      </c>
      <c r="C328" s="89" t="s">
        <v>569</v>
      </c>
      <c r="D328" s="90" t="s">
        <v>570</v>
      </c>
      <c r="E328" s="91">
        <v>195.2</v>
      </c>
      <c r="F328" s="94" t="s">
        <v>571</v>
      </c>
      <c r="G328" s="86"/>
      <c r="H328" s="92">
        <v>74.180000000000007</v>
      </c>
      <c r="I328" s="86"/>
      <c r="J328" s="94" t="s">
        <v>572</v>
      </c>
      <c r="K328" s="86"/>
      <c r="L328" s="86"/>
      <c r="M328" s="86"/>
    </row>
    <row r="329" spans="1:13" ht="22.5" hidden="1" customHeight="1" outlineLevel="1" x14ac:dyDescent="0.2">
      <c r="A329" s="85"/>
      <c r="B329" s="93" t="s">
        <v>573</v>
      </c>
      <c r="C329" s="89" t="s">
        <v>37</v>
      </c>
      <c r="D329" s="90" t="s">
        <v>574</v>
      </c>
      <c r="E329" s="91">
        <v>87.17</v>
      </c>
      <c r="F329" s="94" t="s">
        <v>39</v>
      </c>
      <c r="G329" s="86"/>
      <c r="H329" s="86"/>
      <c r="I329" s="86"/>
      <c r="J329" s="86"/>
      <c r="K329" s="86"/>
      <c r="L329" s="86"/>
      <c r="M329" s="86"/>
    </row>
    <row r="330" spans="1:13" ht="22.5" hidden="1" customHeight="1" outlineLevel="1" x14ac:dyDescent="0.2">
      <c r="A330" s="85"/>
      <c r="B330" s="93" t="s">
        <v>575</v>
      </c>
      <c r="C330" s="89" t="s">
        <v>576</v>
      </c>
      <c r="D330" s="90" t="s">
        <v>577</v>
      </c>
      <c r="E330" s="91">
        <v>5989</v>
      </c>
      <c r="F330" s="86"/>
      <c r="G330" s="91">
        <v>5989</v>
      </c>
      <c r="H330" s="92">
        <v>4.1900000000000004</v>
      </c>
      <c r="I330" s="86"/>
      <c r="J330" s="86"/>
      <c r="K330" s="92">
        <v>4.1900000000000004</v>
      </c>
      <c r="L330" s="86"/>
      <c r="M330" s="86"/>
    </row>
    <row r="331" spans="1:13" ht="22.5" hidden="1" customHeight="1" outlineLevel="1" x14ac:dyDescent="0.2">
      <c r="A331" s="85"/>
      <c r="B331" s="93" t="s">
        <v>578</v>
      </c>
      <c r="C331" s="89" t="s">
        <v>579</v>
      </c>
      <c r="D331" s="90" t="s">
        <v>580</v>
      </c>
      <c r="E331" s="91">
        <v>1690</v>
      </c>
      <c r="F331" s="86"/>
      <c r="G331" s="91">
        <v>1690</v>
      </c>
      <c r="H331" s="92">
        <v>2.37</v>
      </c>
      <c r="I331" s="86"/>
      <c r="J331" s="86"/>
      <c r="K331" s="92">
        <v>2.37</v>
      </c>
      <c r="L331" s="86"/>
      <c r="M331" s="86"/>
    </row>
    <row r="332" spans="1:13" ht="29.25" hidden="1" customHeight="1" outlineLevel="1" x14ac:dyDescent="0.2">
      <c r="A332" s="85"/>
      <c r="B332" s="93" t="s">
        <v>581</v>
      </c>
      <c r="C332" s="89" t="s">
        <v>582</v>
      </c>
      <c r="D332" s="90" t="s">
        <v>583</v>
      </c>
      <c r="E332" s="91">
        <v>1287</v>
      </c>
      <c r="F332" s="86"/>
      <c r="G332" s="91">
        <v>1287</v>
      </c>
      <c r="H332" s="92">
        <v>23.17</v>
      </c>
      <c r="I332" s="86"/>
      <c r="J332" s="86"/>
      <c r="K332" s="92">
        <v>23.17</v>
      </c>
      <c r="L332" s="86"/>
      <c r="M332" s="86"/>
    </row>
    <row r="333" spans="1:13" ht="39" hidden="1" customHeight="1" outlineLevel="1" x14ac:dyDescent="0.2">
      <c r="A333" s="85"/>
      <c r="B333" s="93" t="s">
        <v>584</v>
      </c>
      <c r="C333" s="89" t="s">
        <v>585</v>
      </c>
      <c r="D333" s="90" t="s">
        <v>586</v>
      </c>
      <c r="E333" s="91">
        <v>452</v>
      </c>
      <c r="F333" s="86"/>
      <c r="G333" s="91">
        <v>452</v>
      </c>
      <c r="H333" s="92">
        <v>5532.48</v>
      </c>
      <c r="I333" s="86"/>
      <c r="J333" s="86"/>
      <c r="K333" s="92">
        <v>5532.48</v>
      </c>
      <c r="L333" s="86"/>
      <c r="M333" s="86"/>
    </row>
    <row r="334" spans="1:13" ht="126" collapsed="1" x14ac:dyDescent="0.2">
      <c r="A334" s="83">
        <v>65</v>
      </c>
      <c r="B334" s="84" t="s">
        <v>587</v>
      </c>
      <c r="C334" s="82" t="s">
        <v>588</v>
      </c>
      <c r="D334" s="85" t="s">
        <v>544</v>
      </c>
      <c r="E334" s="86" t="s">
        <v>589</v>
      </c>
      <c r="F334" s="86">
        <v>35.770000000000003</v>
      </c>
      <c r="G334" s="86">
        <v>69457.679999999993</v>
      </c>
      <c r="H334" s="87">
        <v>8340.48</v>
      </c>
      <c r="I334" s="87">
        <v>1.27</v>
      </c>
      <c r="J334" s="87">
        <v>4.29</v>
      </c>
      <c r="K334" s="87">
        <v>8334.92</v>
      </c>
      <c r="L334" s="87">
        <v>1.0934999999999999</v>
      </c>
      <c r="M334" s="87">
        <v>0.13</v>
      </c>
    </row>
    <row r="335" spans="1:13" ht="22.5" hidden="1" customHeight="1" outlineLevel="1" x14ac:dyDescent="0.2">
      <c r="A335" s="85"/>
      <c r="B335" s="88"/>
      <c r="C335" s="89" t="s">
        <v>548</v>
      </c>
      <c r="D335" s="90" t="s">
        <v>590</v>
      </c>
      <c r="E335" s="91">
        <v>9.6199999999999992</v>
      </c>
      <c r="F335" s="86"/>
      <c r="G335" s="86"/>
      <c r="H335" s="92">
        <v>1.25</v>
      </c>
      <c r="I335" s="92">
        <v>1.25</v>
      </c>
      <c r="J335" s="86"/>
      <c r="K335" s="86"/>
      <c r="L335" s="86"/>
      <c r="M335" s="86"/>
    </row>
    <row r="336" spans="1:13" ht="22.5" hidden="1" customHeight="1" outlineLevel="1" x14ac:dyDescent="0.2">
      <c r="A336" s="85"/>
      <c r="B336" s="93" t="s">
        <v>591</v>
      </c>
      <c r="C336" s="89" t="s">
        <v>553</v>
      </c>
      <c r="D336" s="90" t="s">
        <v>592</v>
      </c>
      <c r="E336" s="91">
        <v>17.2</v>
      </c>
      <c r="F336" s="94" t="s">
        <v>555</v>
      </c>
      <c r="G336" s="86"/>
      <c r="H336" s="92">
        <v>4.13</v>
      </c>
      <c r="I336" s="86"/>
      <c r="J336" s="92">
        <v>4.13</v>
      </c>
      <c r="K336" s="86"/>
      <c r="L336" s="86"/>
      <c r="M336" s="86"/>
    </row>
    <row r="337" spans="1:13" ht="22.5" hidden="1" customHeight="1" outlineLevel="1" x14ac:dyDescent="0.2">
      <c r="A337" s="85"/>
      <c r="B337" s="93" t="s">
        <v>593</v>
      </c>
      <c r="C337" s="89" t="s">
        <v>579</v>
      </c>
      <c r="D337" s="90" t="s">
        <v>594</v>
      </c>
      <c r="E337" s="91">
        <v>1690</v>
      </c>
      <c r="F337" s="86"/>
      <c r="G337" s="91">
        <v>1690</v>
      </c>
      <c r="H337" s="92">
        <v>3.72</v>
      </c>
      <c r="I337" s="86"/>
      <c r="J337" s="86"/>
      <c r="K337" s="92">
        <v>3.72</v>
      </c>
      <c r="L337" s="86"/>
      <c r="M337" s="86"/>
    </row>
    <row r="338" spans="1:13" ht="39" hidden="1" customHeight="1" outlineLevel="1" x14ac:dyDescent="0.2">
      <c r="A338" s="85"/>
      <c r="B338" s="93" t="s">
        <v>595</v>
      </c>
      <c r="C338" s="89" t="s">
        <v>585</v>
      </c>
      <c r="D338" s="90" t="s">
        <v>596</v>
      </c>
      <c r="E338" s="91">
        <v>452</v>
      </c>
      <c r="F338" s="86"/>
      <c r="G338" s="91">
        <v>452</v>
      </c>
      <c r="H338" s="92">
        <v>8330.36</v>
      </c>
      <c r="I338" s="86"/>
      <c r="J338" s="86"/>
      <c r="K338" s="92">
        <v>8330.36</v>
      </c>
      <c r="L338" s="86"/>
      <c r="M338" s="86"/>
    </row>
    <row r="339" spans="1:13" ht="22.5" customHeight="1" collapsed="1" x14ac:dyDescent="0.2">
      <c r="A339" s="131" t="s">
        <v>155</v>
      </c>
      <c r="B339" s="132"/>
      <c r="C339" s="132"/>
      <c r="D339" s="132"/>
      <c r="E339" s="132"/>
      <c r="F339" s="132"/>
      <c r="G339" s="132"/>
      <c r="H339" s="86">
        <v>22099.66</v>
      </c>
      <c r="I339" s="86">
        <v>144.82</v>
      </c>
      <c r="J339" s="86" t="s">
        <v>597</v>
      </c>
      <c r="K339" s="86">
        <v>19876.16</v>
      </c>
      <c r="L339" s="86"/>
      <c r="M339" s="86">
        <v>16.940000000000001</v>
      </c>
    </row>
    <row r="340" spans="1:13" ht="51.95" customHeight="1" x14ac:dyDescent="0.2">
      <c r="A340" s="131" t="s">
        <v>598</v>
      </c>
      <c r="B340" s="132"/>
      <c r="C340" s="132"/>
      <c r="D340" s="132"/>
      <c r="E340" s="132"/>
      <c r="F340" s="132"/>
      <c r="G340" s="132"/>
      <c r="H340" s="86">
        <v>22655.54</v>
      </c>
      <c r="I340" s="86">
        <v>181.03</v>
      </c>
      <c r="J340" s="86" t="s">
        <v>599</v>
      </c>
      <c r="K340" s="86">
        <v>19876.16</v>
      </c>
      <c r="L340" s="86"/>
      <c r="M340" s="86">
        <v>21.18</v>
      </c>
    </row>
    <row r="341" spans="1:13" ht="12.75" customHeight="1" x14ac:dyDescent="0.2">
      <c r="A341" s="131" t="s">
        <v>157</v>
      </c>
      <c r="B341" s="132"/>
      <c r="C341" s="132"/>
      <c r="D341" s="132"/>
      <c r="E341" s="132"/>
      <c r="F341" s="132"/>
      <c r="G341" s="132"/>
      <c r="H341" s="86">
        <v>580.98</v>
      </c>
      <c r="I341" s="86"/>
      <c r="J341" s="86"/>
      <c r="K341" s="86"/>
      <c r="L341" s="86"/>
      <c r="M341" s="86"/>
    </row>
    <row r="342" spans="1:13" ht="12.75" customHeight="1" x14ac:dyDescent="0.2">
      <c r="A342" s="131" t="s">
        <v>158</v>
      </c>
      <c r="B342" s="132"/>
      <c r="C342" s="132"/>
      <c r="D342" s="132"/>
      <c r="E342" s="132"/>
      <c r="F342" s="132"/>
      <c r="G342" s="132"/>
      <c r="H342" s="86">
        <v>330.38</v>
      </c>
      <c r="I342" s="86"/>
      <c r="J342" s="86"/>
      <c r="K342" s="86"/>
      <c r="L342" s="86"/>
      <c r="M342" s="86"/>
    </row>
    <row r="343" spans="1:13" ht="12.75" customHeight="1" x14ac:dyDescent="0.2">
      <c r="A343" s="136" t="s">
        <v>706</v>
      </c>
      <c r="B343" s="132"/>
      <c r="C343" s="132"/>
      <c r="D343" s="132"/>
      <c r="E343" s="132"/>
      <c r="F343" s="132"/>
      <c r="G343" s="132"/>
      <c r="H343" s="95">
        <v>23566.9</v>
      </c>
      <c r="I343" s="86"/>
      <c r="J343" s="86"/>
      <c r="K343" s="86"/>
      <c r="L343" s="86"/>
      <c r="M343" s="95">
        <v>21.18</v>
      </c>
    </row>
    <row r="344" spans="1:13" x14ac:dyDescent="0.2">
      <c r="A344" s="137" t="s">
        <v>600</v>
      </c>
      <c r="B344" s="138"/>
      <c r="C344" s="138"/>
      <c r="D344" s="138"/>
      <c r="E344" s="138"/>
      <c r="F344" s="138"/>
      <c r="G344" s="138"/>
      <c r="H344" s="138"/>
      <c r="I344" s="138"/>
      <c r="J344" s="138"/>
      <c r="K344" s="138"/>
      <c r="L344" s="138"/>
      <c r="M344" s="138"/>
    </row>
    <row r="345" spans="1:13" ht="22.5" customHeight="1" x14ac:dyDescent="0.2">
      <c r="A345" s="131" t="s">
        <v>601</v>
      </c>
      <c r="B345" s="132"/>
      <c r="C345" s="132"/>
      <c r="D345" s="132"/>
      <c r="E345" s="132"/>
      <c r="F345" s="132"/>
      <c r="G345" s="132"/>
      <c r="H345" s="86">
        <v>223125.22</v>
      </c>
      <c r="I345" s="86">
        <v>20638.52</v>
      </c>
      <c r="J345" s="86" t="s">
        <v>701</v>
      </c>
      <c r="K345" s="86">
        <v>124014.9</v>
      </c>
      <c r="L345" s="86"/>
      <c r="M345" s="86">
        <v>2487.46</v>
      </c>
    </row>
    <row r="346" spans="1:13" ht="22.5" customHeight="1" x14ac:dyDescent="0.2">
      <c r="A346" s="131" t="s">
        <v>602</v>
      </c>
      <c r="B346" s="132"/>
      <c r="C346" s="132"/>
      <c r="D346" s="132"/>
      <c r="E346" s="132"/>
      <c r="F346" s="132"/>
      <c r="G346" s="132"/>
      <c r="H346" s="86">
        <v>247902.84</v>
      </c>
      <c r="I346" s="86">
        <v>25798.17</v>
      </c>
      <c r="J346" s="86" t="s">
        <v>702</v>
      </c>
      <c r="K346" s="86">
        <v>124014.9</v>
      </c>
      <c r="L346" s="86"/>
      <c r="M346" s="86">
        <v>3109.35</v>
      </c>
    </row>
    <row r="347" spans="1:13" ht="12.75" customHeight="1" x14ac:dyDescent="0.2">
      <c r="A347" s="131" t="s">
        <v>603</v>
      </c>
      <c r="B347" s="132"/>
      <c r="C347" s="132"/>
      <c r="D347" s="132"/>
      <c r="E347" s="132"/>
      <c r="F347" s="132"/>
      <c r="G347" s="132"/>
      <c r="H347" s="86"/>
      <c r="I347" s="86"/>
      <c r="J347" s="86"/>
      <c r="K347" s="86"/>
      <c r="L347" s="86"/>
      <c r="M347" s="86"/>
    </row>
    <row r="348" spans="1:13" ht="65.099999999999994" customHeight="1" x14ac:dyDescent="0.2">
      <c r="A348" s="131" t="s">
        <v>604</v>
      </c>
      <c r="B348" s="132"/>
      <c r="C348" s="132"/>
      <c r="D348" s="132"/>
      <c r="E348" s="132"/>
      <c r="F348" s="132"/>
      <c r="G348" s="132"/>
      <c r="H348" s="86">
        <v>24777.62</v>
      </c>
      <c r="I348" s="86">
        <v>5159.63</v>
      </c>
      <c r="J348" s="86" t="s">
        <v>703</v>
      </c>
      <c r="K348" s="86"/>
      <c r="L348" s="86"/>
      <c r="M348" s="86">
        <v>621.86500000000001</v>
      </c>
    </row>
    <row r="349" spans="1:13" ht="12.75" customHeight="1" x14ac:dyDescent="0.2">
      <c r="A349" s="131" t="s">
        <v>157</v>
      </c>
      <c r="B349" s="132"/>
      <c r="C349" s="132"/>
      <c r="D349" s="132"/>
      <c r="E349" s="132"/>
      <c r="F349" s="132"/>
      <c r="G349" s="132"/>
      <c r="H349" s="86">
        <v>34943.61</v>
      </c>
      <c r="I349" s="86"/>
      <c r="J349" s="86"/>
      <c r="K349" s="86"/>
      <c r="L349" s="86"/>
      <c r="M349" s="86"/>
    </row>
    <row r="350" spans="1:13" ht="12.75" customHeight="1" x14ac:dyDescent="0.2">
      <c r="A350" s="131" t="s">
        <v>603</v>
      </c>
      <c r="B350" s="132"/>
      <c r="C350" s="132"/>
      <c r="D350" s="132"/>
      <c r="E350" s="132"/>
      <c r="F350" s="132"/>
      <c r="G350" s="132"/>
      <c r="H350" s="86"/>
      <c r="I350" s="86"/>
      <c r="J350" s="86"/>
      <c r="K350" s="86"/>
      <c r="L350" s="86"/>
      <c r="M350" s="86"/>
    </row>
    <row r="351" spans="1:13" ht="12.75" customHeight="1" x14ac:dyDescent="0.2">
      <c r="A351" s="131" t="s">
        <v>605</v>
      </c>
      <c r="B351" s="132"/>
      <c r="C351" s="132"/>
      <c r="D351" s="132"/>
      <c r="E351" s="132"/>
      <c r="F351" s="132"/>
      <c r="G351" s="132"/>
      <c r="H351" s="86">
        <v>4660.7700000000004</v>
      </c>
      <c r="I351" s="86"/>
      <c r="J351" s="86"/>
      <c r="K351" s="86"/>
      <c r="L351" s="86"/>
      <c r="M351" s="86"/>
    </row>
    <row r="352" spans="1:13" ht="12.75" customHeight="1" x14ac:dyDescent="0.2">
      <c r="A352" s="131" t="s">
        <v>606</v>
      </c>
      <c r="B352" s="132"/>
      <c r="C352" s="132"/>
      <c r="D352" s="132"/>
      <c r="E352" s="132"/>
      <c r="F352" s="132"/>
      <c r="G352" s="132"/>
      <c r="H352" s="86">
        <v>170.25</v>
      </c>
      <c r="I352" s="86"/>
      <c r="J352" s="86"/>
      <c r="K352" s="86"/>
      <c r="L352" s="86"/>
      <c r="M352" s="86"/>
    </row>
    <row r="353" spans="1:13" ht="12.75" customHeight="1" x14ac:dyDescent="0.2">
      <c r="A353" s="131" t="s">
        <v>607</v>
      </c>
      <c r="B353" s="132"/>
      <c r="C353" s="132"/>
      <c r="D353" s="132"/>
      <c r="E353" s="132"/>
      <c r="F353" s="132"/>
      <c r="G353" s="132"/>
      <c r="H353" s="86">
        <v>6340.47</v>
      </c>
      <c r="I353" s="86"/>
      <c r="J353" s="86"/>
      <c r="K353" s="86"/>
      <c r="L353" s="86"/>
      <c r="M353" s="86"/>
    </row>
    <row r="354" spans="1:13" ht="12.75" customHeight="1" x14ac:dyDescent="0.2">
      <c r="A354" s="131" t="s">
        <v>608</v>
      </c>
      <c r="B354" s="132"/>
      <c r="C354" s="132"/>
      <c r="D354" s="132"/>
      <c r="E354" s="132"/>
      <c r="F354" s="132"/>
      <c r="G354" s="132"/>
      <c r="H354" s="86">
        <v>6193.7</v>
      </c>
      <c r="I354" s="86"/>
      <c r="J354" s="86"/>
      <c r="K354" s="86"/>
      <c r="L354" s="86"/>
      <c r="M354" s="86"/>
    </row>
    <row r="355" spans="1:13" ht="12.75" customHeight="1" x14ac:dyDescent="0.2">
      <c r="A355" s="131" t="s">
        <v>609</v>
      </c>
      <c r="B355" s="132"/>
      <c r="C355" s="132"/>
      <c r="D355" s="132"/>
      <c r="E355" s="132"/>
      <c r="F355" s="132"/>
      <c r="G355" s="132"/>
      <c r="H355" s="86">
        <v>486.09</v>
      </c>
      <c r="I355" s="86"/>
      <c r="J355" s="86"/>
      <c r="K355" s="86"/>
      <c r="L355" s="86"/>
      <c r="M355" s="86"/>
    </row>
    <row r="356" spans="1:13" ht="12.75" customHeight="1" x14ac:dyDescent="0.2">
      <c r="A356" s="131" t="s">
        <v>610</v>
      </c>
      <c r="B356" s="132"/>
      <c r="C356" s="132"/>
      <c r="D356" s="132"/>
      <c r="E356" s="132"/>
      <c r="F356" s="132"/>
      <c r="G356" s="132"/>
      <c r="H356" s="86">
        <v>214.74</v>
      </c>
      <c r="I356" s="86"/>
      <c r="J356" s="86"/>
      <c r="K356" s="86"/>
      <c r="L356" s="86"/>
      <c r="M356" s="86"/>
    </row>
    <row r="357" spans="1:13" ht="12.75" customHeight="1" x14ac:dyDescent="0.2">
      <c r="A357" s="131" t="s">
        <v>611</v>
      </c>
      <c r="B357" s="132"/>
      <c r="C357" s="132"/>
      <c r="D357" s="132"/>
      <c r="E357" s="132"/>
      <c r="F357" s="132"/>
      <c r="G357" s="132"/>
      <c r="H357" s="86">
        <v>670.27</v>
      </c>
      <c r="I357" s="86"/>
      <c r="J357" s="86"/>
      <c r="K357" s="86"/>
      <c r="L357" s="86"/>
      <c r="M357" s="86"/>
    </row>
    <row r="358" spans="1:13" ht="12.75" customHeight="1" x14ac:dyDescent="0.2">
      <c r="A358" s="131" t="s">
        <v>612</v>
      </c>
      <c r="B358" s="132"/>
      <c r="C358" s="132"/>
      <c r="D358" s="132"/>
      <c r="E358" s="132"/>
      <c r="F358" s="132"/>
      <c r="G358" s="132"/>
      <c r="H358" s="86">
        <v>129.19</v>
      </c>
      <c r="I358" s="86"/>
      <c r="J358" s="86"/>
      <c r="K358" s="86"/>
      <c r="L358" s="86"/>
      <c r="M358" s="86"/>
    </row>
    <row r="359" spans="1:13" ht="12.75" customHeight="1" x14ac:dyDescent="0.2">
      <c r="A359" s="131" t="s">
        <v>613</v>
      </c>
      <c r="B359" s="132"/>
      <c r="C359" s="132"/>
      <c r="D359" s="132"/>
      <c r="E359" s="132"/>
      <c r="F359" s="132"/>
      <c r="G359" s="132"/>
      <c r="H359" s="86">
        <v>14949.51</v>
      </c>
      <c r="I359" s="86"/>
      <c r="J359" s="86"/>
      <c r="K359" s="86"/>
      <c r="L359" s="86"/>
      <c r="M359" s="86"/>
    </row>
    <row r="360" spans="1:13" ht="12.75" customHeight="1" x14ac:dyDescent="0.2">
      <c r="A360" s="131" t="s">
        <v>704</v>
      </c>
      <c r="B360" s="132"/>
      <c r="C360" s="132"/>
      <c r="D360" s="132"/>
      <c r="E360" s="132"/>
      <c r="F360" s="132"/>
      <c r="G360" s="132"/>
      <c r="H360" s="86">
        <v>1128.6199999999999</v>
      </c>
      <c r="I360" s="86"/>
      <c r="J360" s="86"/>
      <c r="K360" s="86"/>
      <c r="L360" s="86"/>
      <c r="M360" s="86"/>
    </row>
    <row r="361" spans="1:13" ht="12.75" customHeight="1" x14ac:dyDescent="0.2">
      <c r="A361" s="131" t="s">
        <v>158</v>
      </c>
      <c r="B361" s="132"/>
      <c r="C361" s="132"/>
      <c r="D361" s="132"/>
      <c r="E361" s="132"/>
      <c r="F361" s="132"/>
      <c r="G361" s="132"/>
      <c r="H361" s="86">
        <v>19248.3</v>
      </c>
      <c r="I361" s="86"/>
      <c r="J361" s="86"/>
      <c r="K361" s="86"/>
      <c r="L361" s="86"/>
      <c r="M361" s="86"/>
    </row>
    <row r="362" spans="1:13" ht="12.75" customHeight="1" x14ac:dyDescent="0.2">
      <c r="A362" s="131" t="s">
        <v>603</v>
      </c>
      <c r="B362" s="132"/>
      <c r="C362" s="132"/>
      <c r="D362" s="132"/>
      <c r="E362" s="132"/>
      <c r="F362" s="132"/>
      <c r="G362" s="132"/>
      <c r="H362" s="86"/>
      <c r="I362" s="86"/>
      <c r="J362" s="86"/>
      <c r="K362" s="86"/>
      <c r="L362" s="86"/>
      <c r="M362" s="86"/>
    </row>
    <row r="363" spans="1:13" ht="12.75" customHeight="1" x14ac:dyDescent="0.2">
      <c r="A363" s="131" t="s">
        <v>614</v>
      </c>
      <c r="B363" s="132"/>
      <c r="C363" s="132"/>
      <c r="D363" s="132"/>
      <c r="E363" s="132"/>
      <c r="F363" s="132"/>
      <c r="G363" s="132"/>
      <c r="H363" s="86">
        <v>3031.54</v>
      </c>
      <c r="I363" s="86"/>
      <c r="J363" s="86"/>
      <c r="K363" s="86"/>
      <c r="L363" s="86"/>
      <c r="M363" s="86"/>
    </row>
    <row r="364" spans="1:13" ht="12.75" customHeight="1" x14ac:dyDescent="0.2">
      <c r="A364" s="131" t="s">
        <v>615</v>
      </c>
      <c r="B364" s="132"/>
      <c r="C364" s="132"/>
      <c r="D364" s="132"/>
      <c r="E364" s="132"/>
      <c r="F364" s="132"/>
      <c r="G364" s="132"/>
      <c r="H364" s="86">
        <v>3258.31</v>
      </c>
      <c r="I364" s="86"/>
      <c r="J364" s="86"/>
      <c r="K364" s="86"/>
      <c r="L364" s="86"/>
      <c r="M364" s="86"/>
    </row>
    <row r="365" spans="1:13" ht="12.75" customHeight="1" x14ac:dyDescent="0.2">
      <c r="A365" s="131" t="s">
        <v>616</v>
      </c>
      <c r="B365" s="132"/>
      <c r="C365" s="132"/>
      <c r="D365" s="132"/>
      <c r="E365" s="132"/>
      <c r="F365" s="132"/>
      <c r="G365" s="132"/>
      <c r="H365" s="86">
        <v>2770.86</v>
      </c>
      <c r="I365" s="86"/>
      <c r="J365" s="86"/>
      <c r="K365" s="86"/>
      <c r="L365" s="86"/>
      <c r="M365" s="86"/>
    </row>
    <row r="366" spans="1:13" ht="12.75" customHeight="1" x14ac:dyDescent="0.2">
      <c r="A366" s="131" t="s">
        <v>617</v>
      </c>
      <c r="B366" s="132"/>
      <c r="C366" s="132"/>
      <c r="D366" s="132"/>
      <c r="E366" s="132"/>
      <c r="F366" s="132"/>
      <c r="G366" s="132"/>
      <c r="H366" s="86">
        <v>262.93</v>
      </c>
      <c r="I366" s="86"/>
      <c r="J366" s="86"/>
      <c r="K366" s="86"/>
      <c r="L366" s="86"/>
      <c r="M366" s="86"/>
    </row>
    <row r="367" spans="1:13" ht="12.75" customHeight="1" x14ac:dyDescent="0.2">
      <c r="A367" s="131" t="s">
        <v>618</v>
      </c>
      <c r="B367" s="132"/>
      <c r="C367" s="132"/>
      <c r="D367" s="132"/>
      <c r="E367" s="132"/>
      <c r="F367" s="132"/>
      <c r="G367" s="132"/>
      <c r="H367" s="86">
        <v>66.959999999999994</v>
      </c>
      <c r="I367" s="86"/>
      <c r="J367" s="86"/>
      <c r="K367" s="86"/>
      <c r="L367" s="86"/>
      <c r="M367" s="86"/>
    </row>
    <row r="368" spans="1:13" ht="12.75" customHeight="1" x14ac:dyDescent="0.2">
      <c r="A368" s="131" t="s">
        <v>619</v>
      </c>
      <c r="B368" s="132"/>
      <c r="C368" s="132"/>
      <c r="D368" s="132"/>
      <c r="E368" s="132"/>
      <c r="F368" s="132"/>
      <c r="G368" s="132"/>
      <c r="H368" s="86">
        <v>373.59</v>
      </c>
      <c r="I368" s="86"/>
      <c r="J368" s="86"/>
      <c r="K368" s="86"/>
      <c r="L368" s="86"/>
      <c r="M368" s="86"/>
    </row>
    <row r="369" spans="1:13" ht="12.75" customHeight="1" x14ac:dyDescent="0.2">
      <c r="A369" s="131" t="s">
        <v>620</v>
      </c>
      <c r="B369" s="132"/>
      <c r="C369" s="132"/>
      <c r="D369" s="132"/>
      <c r="E369" s="132"/>
      <c r="F369" s="132"/>
      <c r="G369" s="132"/>
      <c r="H369" s="86">
        <v>8699.4599999999991</v>
      </c>
      <c r="I369" s="86"/>
      <c r="J369" s="86"/>
      <c r="K369" s="86"/>
      <c r="L369" s="86"/>
      <c r="M369" s="86"/>
    </row>
    <row r="370" spans="1:13" ht="12.75" customHeight="1" x14ac:dyDescent="0.2">
      <c r="A370" s="131" t="s">
        <v>621</v>
      </c>
      <c r="B370" s="132"/>
      <c r="C370" s="132"/>
      <c r="D370" s="132"/>
      <c r="E370" s="132"/>
      <c r="F370" s="132"/>
      <c r="G370" s="132"/>
      <c r="H370" s="86">
        <v>142.85</v>
      </c>
      <c r="I370" s="86"/>
      <c r="J370" s="86"/>
      <c r="K370" s="86"/>
      <c r="L370" s="86"/>
      <c r="M370" s="86"/>
    </row>
    <row r="371" spans="1:13" ht="12.75" customHeight="1" x14ac:dyDescent="0.2">
      <c r="A371" s="131" t="s">
        <v>705</v>
      </c>
      <c r="B371" s="132"/>
      <c r="C371" s="132"/>
      <c r="D371" s="132"/>
      <c r="E371" s="132"/>
      <c r="F371" s="132"/>
      <c r="G371" s="132"/>
      <c r="H371" s="86">
        <v>641.79999999999995</v>
      </c>
      <c r="I371" s="86"/>
      <c r="J371" s="86"/>
      <c r="K371" s="86"/>
      <c r="L371" s="86"/>
      <c r="M371" s="86"/>
    </row>
    <row r="372" spans="1:13" ht="12.75" customHeight="1" x14ac:dyDescent="0.2">
      <c r="A372" s="136" t="s">
        <v>677</v>
      </c>
      <c r="B372" s="132"/>
      <c r="C372" s="132"/>
      <c r="D372" s="132"/>
      <c r="E372" s="132"/>
      <c r="F372" s="132"/>
      <c r="G372" s="132"/>
      <c r="H372" s="86"/>
      <c r="I372" s="86"/>
      <c r="J372" s="86"/>
      <c r="K372" s="86"/>
      <c r="L372" s="86"/>
      <c r="M372" s="86"/>
    </row>
    <row r="373" spans="1:13" ht="12.75" customHeight="1" x14ac:dyDescent="0.2">
      <c r="A373" s="131" t="s">
        <v>686</v>
      </c>
      <c r="B373" s="132"/>
      <c r="C373" s="132"/>
      <c r="D373" s="132"/>
      <c r="E373" s="132"/>
      <c r="F373" s="132"/>
      <c r="G373" s="132"/>
      <c r="H373" s="60">
        <v>302094.75</v>
      </c>
      <c r="I373" s="86"/>
      <c r="J373" s="86"/>
      <c r="K373" s="86"/>
      <c r="L373" s="86"/>
      <c r="M373" s="86">
        <v>3109.35</v>
      </c>
    </row>
    <row r="374" spans="1:13" ht="12.75" customHeight="1" x14ac:dyDescent="0.2">
      <c r="A374" s="131" t="s">
        <v>678</v>
      </c>
      <c r="B374" s="132"/>
      <c r="C374" s="132"/>
      <c r="D374" s="132"/>
      <c r="E374" s="132"/>
      <c r="F374" s="132"/>
      <c r="G374" s="132"/>
      <c r="H374" s="86"/>
      <c r="I374" s="86"/>
      <c r="J374" s="86"/>
      <c r="K374" s="86"/>
      <c r="L374" s="86"/>
      <c r="M374" s="86"/>
    </row>
    <row r="375" spans="1:13" ht="12.75" customHeight="1" x14ac:dyDescent="0.2">
      <c r="A375" s="131" t="s">
        <v>679</v>
      </c>
      <c r="B375" s="132"/>
      <c r="C375" s="132"/>
      <c r="D375" s="132"/>
      <c r="E375" s="132"/>
      <c r="F375" s="132"/>
      <c r="G375" s="132"/>
      <c r="H375" s="86">
        <v>124014.9</v>
      </c>
      <c r="I375" s="86"/>
      <c r="J375" s="86"/>
      <c r="K375" s="86"/>
      <c r="L375" s="86"/>
      <c r="M375" s="86"/>
    </row>
    <row r="376" spans="1:13" ht="12.75" customHeight="1" x14ac:dyDescent="0.2">
      <c r="A376" s="131" t="s">
        <v>680</v>
      </c>
      <c r="B376" s="132"/>
      <c r="C376" s="132"/>
      <c r="D376" s="132"/>
      <c r="E376" s="132"/>
      <c r="F376" s="132"/>
      <c r="G376" s="132"/>
      <c r="H376" s="86">
        <v>98089.77</v>
      </c>
      <c r="I376" s="86"/>
      <c r="J376" s="86"/>
      <c r="K376" s="86"/>
      <c r="L376" s="86"/>
      <c r="M376" s="86"/>
    </row>
    <row r="377" spans="1:13" ht="12.75" customHeight="1" x14ac:dyDescent="0.2">
      <c r="A377" s="131" t="s">
        <v>681</v>
      </c>
      <c r="B377" s="132"/>
      <c r="C377" s="132"/>
      <c r="D377" s="132"/>
      <c r="E377" s="132"/>
      <c r="F377" s="132"/>
      <c r="G377" s="132"/>
      <c r="H377" s="86">
        <v>34539.360000000001</v>
      </c>
      <c r="I377" s="86"/>
      <c r="J377" s="86"/>
      <c r="K377" s="86"/>
      <c r="L377" s="86"/>
      <c r="M377" s="86"/>
    </row>
    <row r="378" spans="1:13" ht="12.75" customHeight="1" x14ac:dyDescent="0.2">
      <c r="A378" s="131" t="s">
        <v>682</v>
      </c>
      <c r="B378" s="132"/>
      <c r="C378" s="132"/>
      <c r="D378" s="132"/>
      <c r="E378" s="132"/>
      <c r="F378" s="132"/>
      <c r="G378" s="132"/>
      <c r="H378" s="86">
        <v>34943.61</v>
      </c>
      <c r="I378" s="86"/>
      <c r="J378" s="86"/>
      <c r="K378" s="86"/>
      <c r="L378" s="86"/>
      <c r="M378" s="86"/>
    </row>
    <row r="379" spans="1:13" ht="12.75" customHeight="1" x14ac:dyDescent="0.2">
      <c r="A379" s="131" t="s">
        <v>683</v>
      </c>
      <c r="B379" s="132"/>
      <c r="C379" s="132"/>
      <c r="D379" s="132"/>
      <c r="E379" s="132"/>
      <c r="F379" s="132"/>
      <c r="G379" s="132"/>
      <c r="H379" s="86">
        <v>19248.3</v>
      </c>
      <c r="I379" s="86"/>
      <c r="J379" s="86"/>
      <c r="K379" s="86"/>
      <c r="L379" s="86"/>
      <c r="M379" s="86"/>
    </row>
    <row r="380" spans="1:13" ht="12.75" customHeight="1" x14ac:dyDescent="0.2">
      <c r="A380" s="131" t="s">
        <v>743</v>
      </c>
      <c r="B380" s="132"/>
      <c r="C380" s="132"/>
      <c r="D380" s="132"/>
      <c r="E380" s="132"/>
      <c r="F380" s="132"/>
      <c r="G380" s="132"/>
      <c r="H380" s="86">
        <v>2159977.46</v>
      </c>
      <c r="I380" s="125"/>
      <c r="J380" s="86"/>
      <c r="K380" s="86"/>
      <c r="L380" s="86"/>
      <c r="M380" s="86"/>
    </row>
    <row r="381" spans="1:13" ht="12.75" customHeight="1" x14ac:dyDescent="0.2">
      <c r="A381" s="131" t="s">
        <v>684</v>
      </c>
      <c r="B381" s="132"/>
      <c r="C381" s="132"/>
      <c r="D381" s="132"/>
      <c r="E381" s="132"/>
      <c r="F381" s="132"/>
      <c r="G381" s="132"/>
      <c r="H381" s="127">
        <f>H380*0.18</f>
        <v>388795.94279999996</v>
      </c>
      <c r="I381" s="86"/>
      <c r="J381" s="86"/>
      <c r="K381" s="86"/>
      <c r="L381" s="86"/>
      <c r="M381" s="86"/>
    </row>
    <row r="382" spans="1:13" ht="12.75" customHeight="1" x14ac:dyDescent="0.2">
      <c r="A382" s="136" t="s">
        <v>685</v>
      </c>
      <c r="B382" s="132"/>
      <c r="C382" s="132"/>
      <c r="D382" s="132"/>
      <c r="E382" s="132"/>
      <c r="F382" s="132"/>
      <c r="G382" s="132"/>
      <c r="H382" s="59">
        <v>2548773.41</v>
      </c>
      <c r="I382" s="86"/>
      <c r="J382" s="86"/>
      <c r="K382" s="86"/>
      <c r="L382" s="86"/>
      <c r="M382" s="95">
        <v>3109.35</v>
      </c>
    </row>
    <row r="383" spans="1:13" x14ac:dyDescent="0.2">
      <c r="A383" s="62"/>
      <c r="B383" s="79"/>
      <c r="C383" s="61"/>
      <c r="D383" s="61"/>
      <c r="E383" s="61"/>
      <c r="F383" s="63"/>
      <c r="G383" s="63"/>
      <c r="H383" s="63"/>
      <c r="I383" s="63"/>
      <c r="J383" s="63"/>
      <c r="K383" s="63"/>
      <c r="L383" s="63"/>
      <c r="M383" s="63"/>
    </row>
    <row r="384" spans="1:13" x14ac:dyDescent="0.2">
      <c r="A384" s="62"/>
      <c r="B384" s="79"/>
      <c r="C384" s="61"/>
      <c r="D384" s="61"/>
      <c r="E384" s="61"/>
      <c r="F384" s="63"/>
      <c r="G384" s="63"/>
      <c r="H384" s="63"/>
      <c r="I384" s="63"/>
      <c r="J384" s="63"/>
      <c r="K384" s="63"/>
      <c r="L384" s="63"/>
      <c r="M384" s="63"/>
    </row>
    <row r="385" spans="1:13" x14ac:dyDescent="0.2">
      <c r="A385" s="62"/>
      <c r="B385" s="79"/>
      <c r="C385" s="61"/>
      <c r="D385" s="61"/>
      <c r="E385" s="61"/>
      <c r="F385" s="63"/>
      <c r="G385" s="63"/>
      <c r="H385" s="63"/>
      <c r="I385" s="63"/>
      <c r="J385" s="63"/>
      <c r="K385" s="63"/>
      <c r="L385" s="63"/>
      <c r="M385" s="63"/>
    </row>
    <row r="386" spans="1:13" ht="12.75" customHeight="1" x14ac:dyDescent="0.2">
      <c r="A386" s="133" t="s">
        <v>625</v>
      </c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</row>
    <row r="387" spans="1:13" ht="12.75" customHeight="1" x14ac:dyDescent="0.2">
      <c r="A387" s="135" t="s">
        <v>626</v>
      </c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</row>
    <row r="388" spans="1:13" x14ac:dyDescent="0.2">
      <c r="A388" s="62"/>
      <c r="B388" s="79"/>
      <c r="C388" s="61"/>
      <c r="D388" s="61"/>
      <c r="E388" s="61"/>
      <c r="F388" s="63"/>
      <c r="G388" s="63"/>
      <c r="H388" s="63"/>
      <c r="I388" s="63"/>
      <c r="J388" s="63"/>
      <c r="K388" s="63"/>
      <c r="L388" s="63"/>
      <c r="M388" s="63"/>
    </row>
    <row r="389" spans="1:13" ht="12.75" customHeight="1" x14ac:dyDescent="0.2">
      <c r="A389" s="133" t="s">
        <v>627</v>
      </c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</row>
    <row r="390" spans="1:13" ht="12.75" customHeight="1" x14ac:dyDescent="0.2">
      <c r="A390" s="135" t="s">
        <v>626</v>
      </c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</row>
    <row r="391" spans="1:13" x14ac:dyDescent="0.2">
      <c r="A391" s="62"/>
      <c r="B391" s="79"/>
      <c r="C391" s="61"/>
      <c r="D391" s="61"/>
      <c r="E391" s="61"/>
      <c r="F391" s="63"/>
      <c r="G391" s="63"/>
      <c r="H391" s="63"/>
      <c r="I391" s="63"/>
      <c r="J391" s="63"/>
      <c r="K391" s="63"/>
      <c r="L391" s="63"/>
      <c r="M391" s="63"/>
    </row>
    <row r="392" spans="1:13" x14ac:dyDescent="0.2">
      <c r="A392" s="55"/>
      <c r="B392" s="57"/>
      <c r="C392" s="54"/>
      <c r="D392" s="55"/>
      <c r="E392" s="56"/>
      <c r="F392" s="56"/>
      <c r="G392" s="56"/>
      <c r="H392" s="56"/>
      <c r="I392" s="56"/>
      <c r="J392" s="56"/>
      <c r="K392" s="56"/>
      <c r="L392" s="56"/>
      <c r="M392" s="56"/>
    </row>
    <row r="393" spans="1:13" x14ac:dyDescent="0.2">
      <c r="A393" s="3"/>
      <c r="B393" s="35"/>
      <c r="F393" s="4"/>
      <c r="G393" s="4"/>
      <c r="H393" s="126"/>
      <c r="I393" s="4"/>
      <c r="J393" s="4"/>
      <c r="K393" s="4"/>
      <c r="L393" s="4"/>
      <c r="M393" s="4"/>
    </row>
    <row r="394" spans="1:13" x14ac:dyDescent="0.2">
      <c r="A394" s="3"/>
      <c r="B394" s="35"/>
      <c r="F394" s="4"/>
      <c r="G394" s="4"/>
      <c r="H394" s="126"/>
      <c r="I394" s="4"/>
      <c r="J394" s="4"/>
      <c r="K394" s="4"/>
      <c r="L394" s="4"/>
      <c r="M394" s="4"/>
    </row>
    <row r="395" spans="1:13" x14ac:dyDescent="0.2">
      <c r="A395" s="3"/>
      <c r="B395" s="35"/>
      <c r="F395" s="4"/>
      <c r="G395" s="4"/>
      <c r="H395" s="126"/>
      <c r="I395" s="4"/>
      <c r="J395" s="4"/>
      <c r="K395" s="4"/>
      <c r="L395" s="4"/>
      <c r="M395" s="4"/>
    </row>
    <row r="396" spans="1:13" x14ac:dyDescent="0.2">
      <c r="A396" s="3"/>
      <c r="B396" s="35"/>
      <c r="F396" s="4"/>
      <c r="G396" s="4"/>
      <c r="H396" s="126"/>
      <c r="I396" s="4"/>
      <c r="J396" s="4"/>
      <c r="K396" s="4"/>
      <c r="L396" s="4"/>
      <c r="M396" s="4"/>
    </row>
    <row r="397" spans="1:13" x14ac:dyDescent="0.2">
      <c r="A397" s="3"/>
      <c r="B397" s="35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3"/>
      <c r="B398" s="35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3"/>
      <c r="B399" s="35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3"/>
      <c r="B400" s="35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3"/>
      <c r="B401" s="35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3"/>
      <c r="B402" s="35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3"/>
      <c r="B403" s="35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3"/>
      <c r="B404" s="35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3"/>
      <c r="B405" s="35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3"/>
      <c r="B406" s="35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3"/>
      <c r="B407" s="35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3"/>
      <c r="B408" s="35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3"/>
      <c r="B409" s="35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3"/>
      <c r="B410" s="35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3"/>
      <c r="B411" s="35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3"/>
      <c r="B412" s="35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3"/>
      <c r="B413" s="35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3"/>
      <c r="B414" s="35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3"/>
      <c r="B415" s="35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3"/>
      <c r="B416" s="35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3"/>
      <c r="B417" s="35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3"/>
      <c r="B418" s="35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3"/>
      <c r="B419" s="35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3"/>
      <c r="B420" s="35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3"/>
      <c r="B421" s="35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3"/>
      <c r="B422" s="35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3"/>
      <c r="B423" s="35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3"/>
      <c r="B424" s="35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3"/>
      <c r="B425" s="35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3"/>
      <c r="B426" s="35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3"/>
      <c r="B427" s="35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3"/>
      <c r="B428" s="35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3"/>
      <c r="B429" s="35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3"/>
      <c r="B430" s="35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3"/>
      <c r="B431" s="35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3"/>
      <c r="B432" s="35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3"/>
      <c r="B433" s="35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3"/>
      <c r="B434" s="35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3"/>
      <c r="B435" s="35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3"/>
      <c r="B436" s="35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3"/>
      <c r="B437" s="35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3"/>
      <c r="B438" s="35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3"/>
      <c r="B439" s="35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3"/>
      <c r="B440" s="35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3"/>
      <c r="B441" s="35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3"/>
      <c r="B442" s="35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3"/>
      <c r="B443" s="35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3"/>
      <c r="B444" s="35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3"/>
      <c r="B445" s="35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3"/>
      <c r="B446" s="35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3"/>
      <c r="B447" s="35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3"/>
      <c r="B448" s="35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3"/>
      <c r="B449" s="35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3"/>
      <c r="B450" s="35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3"/>
      <c r="B451" s="35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3"/>
      <c r="B452" s="35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3"/>
      <c r="B453" s="35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3"/>
      <c r="B454" s="35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3"/>
      <c r="B455" s="35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3"/>
      <c r="B456" s="35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3"/>
      <c r="B457" s="35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3"/>
      <c r="B458" s="35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3"/>
      <c r="B459" s="35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3"/>
      <c r="B460" s="35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3"/>
      <c r="B461" s="35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3"/>
      <c r="B462" s="35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3"/>
      <c r="B463" s="35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3"/>
      <c r="B464" s="35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3"/>
      <c r="B465" s="35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3"/>
      <c r="B466" s="35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3"/>
      <c r="B467" s="35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3"/>
      <c r="B468" s="35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3"/>
      <c r="B469" s="35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3"/>
      <c r="B470" s="35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3"/>
      <c r="B471" s="35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3"/>
      <c r="B472" s="35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3"/>
      <c r="B473" s="35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3"/>
      <c r="B474" s="35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3"/>
      <c r="B475" s="35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3"/>
      <c r="B476" s="35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3"/>
      <c r="B477" s="35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3"/>
      <c r="B478" s="35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3"/>
      <c r="B479" s="35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3"/>
      <c r="B480" s="35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3"/>
      <c r="B481" s="35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3"/>
      <c r="B482" s="35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3"/>
      <c r="B483" s="35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3"/>
      <c r="B484" s="35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3"/>
      <c r="B485" s="35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3"/>
      <c r="B486" s="35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3"/>
      <c r="B487" s="35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3"/>
      <c r="B488" s="35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3"/>
      <c r="B489" s="35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3"/>
      <c r="B490" s="35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3"/>
      <c r="B491" s="35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3"/>
      <c r="B492" s="35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3"/>
      <c r="B493" s="35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3"/>
      <c r="B494" s="35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3"/>
      <c r="B495" s="35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3"/>
      <c r="B496" s="35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3"/>
      <c r="B497" s="35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3"/>
      <c r="B498" s="35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3"/>
      <c r="B499" s="35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3"/>
      <c r="B500" s="35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3"/>
      <c r="B501" s="35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3"/>
      <c r="B502" s="35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3"/>
      <c r="B503" s="35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3"/>
      <c r="B504" s="35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3"/>
      <c r="B505" s="35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3"/>
      <c r="B506" s="35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3"/>
      <c r="B507" s="35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3"/>
      <c r="B508" s="35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3"/>
      <c r="B509" s="35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3"/>
      <c r="B510" s="35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3"/>
      <c r="B511" s="35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3"/>
      <c r="B512" s="35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3"/>
      <c r="B513" s="35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3"/>
      <c r="B514" s="35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3"/>
      <c r="B515" s="35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3"/>
      <c r="B516" s="35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3"/>
      <c r="B517" s="35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3"/>
      <c r="B518" s="35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3"/>
      <c r="B519" s="35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3"/>
      <c r="B520" s="35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3"/>
      <c r="B521" s="35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3"/>
      <c r="B522" s="35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3"/>
      <c r="B523" s="35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3"/>
      <c r="B524" s="35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3"/>
      <c r="B525" s="35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3"/>
      <c r="B526" s="35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3"/>
      <c r="B527" s="35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3"/>
      <c r="B528" s="35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3"/>
      <c r="B529" s="35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3"/>
      <c r="B530" s="35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3"/>
      <c r="B531" s="35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3"/>
      <c r="B532" s="35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3"/>
      <c r="B533" s="35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3"/>
      <c r="B534" s="35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3"/>
      <c r="B535" s="35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3"/>
      <c r="B536" s="35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3"/>
      <c r="B537" s="35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3"/>
      <c r="B538" s="35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3"/>
      <c r="B539" s="35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3"/>
      <c r="B540" s="35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3"/>
      <c r="B541" s="35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3"/>
      <c r="B542" s="35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3"/>
      <c r="B543" s="35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3"/>
      <c r="B544" s="35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3"/>
      <c r="B545" s="35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3"/>
      <c r="B546" s="35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3"/>
      <c r="B547" s="35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3"/>
      <c r="B548" s="35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3"/>
      <c r="B549" s="35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3"/>
      <c r="B550" s="35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3"/>
      <c r="B551" s="35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3"/>
      <c r="B552" s="35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3"/>
      <c r="B553" s="35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3"/>
      <c r="B554" s="35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3"/>
      <c r="B555" s="35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3"/>
      <c r="B556" s="35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3"/>
      <c r="B557" s="35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3"/>
      <c r="B558" s="35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3"/>
      <c r="B559" s="35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3"/>
      <c r="B560" s="35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3"/>
      <c r="B561" s="35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3"/>
      <c r="B562" s="35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3"/>
      <c r="B563" s="35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3"/>
      <c r="B564" s="35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3"/>
      <c r="B565" s="35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3"/>
      <c r="B566" s="35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3"/>
      <c r="B567" s="35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3"/>
      <c r="B568" s="35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3"/>
      <c r="B569" s="35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3"/>
      <c r="B570" s="35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3"/>
      <c r="B571" s="35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3"/>
      <c r="B572" s="35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3"/>
      <c r="B573" s="35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3"/>
      <c r="B574" s="35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3"/>
      <c r="B575" s="35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3"/>
      <c r="B576" s="35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3"/>
      <c r="B577" s="35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3"/>
      <c r="B578" s="35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3"/>
      <c r="B579" s="35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3"/>
      <c r="B580" s="35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3"/>
      <c r="B581" s="35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3"/>
      <c r="B582" s="35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3"/>
      <c r="B583" s="35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3"/>
      <c r="B584" s="35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3"/>
      <c r="B585" s="35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3"/>
      <c r="B586" s="35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3"/>
      <c r="B587" s="35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3"/>
      <c r="B588" s="35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3"/>
      <c r="B589" s="35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3"/>
      <c r="B590" s="35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3"/>
      <c r="B591" s="35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3"/>
      <c r="B592" s="35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3"/>
      <c r="B593" s="35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3"/>
      <c r="B594" s="35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3"/>
      <c r="B595" s="35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3"/>
      <c r="B596" s="35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3"/>
      <c r="B597" s="35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3"/>
      <c r="B598" s="35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3"/>
      <c r="B599" s="35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3"/>
      <c r="B600" s="35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3"/>
      <c r="B601" s="35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3"/>
      <c r="B602" s="35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3"/>
      <c r="B603" s="35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3"/>
      <c r="B604" s="35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3"/>
      <c r="B605" s="35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3"/>
      <c r="B606" s="35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3"/>
      <c r="B607" s="35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3"/>
      <c r="B608" s="35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3"/>
      <c r="B609" s="35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3"/>
      <c r="B610" s="35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3"/>
      <c r="B611" s="35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3"/>
      <c r="B612" s="35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3"/>
      <c r="B613" s="35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3"/>
      <c r="B614" s="35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3"/>
      <c r="B615" s="35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3"/>
      <c r="B616" s="35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3"/>
      <c r="B617" s="35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3"/>
      <c r="B618" s="35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3"/>
      <c r="B619" s="35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3"/>
      <c r="B620" s="35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3"/>
      <c r="B621" s="35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3"/>
      <c r="B622" s="35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3"/>
      <c r="B623" s="35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3"/>
      <c r="B624" s="35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3"/>
      <c r="B625" s="35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3"/>
      <c r="B626" s="35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3"/>
      <c r="B627" s="35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3"/>
      <c r="B628" s="35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3"/>
      <c r="B629" s="35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3"/>
      <c r="B630" s="35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3"/>
      <c r="B631" s="35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3"/>
      <c r="B632" s="35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3"/>
      <c r="B633" s="35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3"/>
      <c r="B634" s="35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3"/>
      <c r="B635" s="35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3"/>
      <c r="B636" s="35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3"/>
      <c r="B637" s="35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3"/>
      <c r="B638" s="35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3"/>
      <c r="B639" s="35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3"/>
      <c r="B640" s="35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3"/>
      <c r="B641" s="35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3"/>
      <c r="B642" s="35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3"/>
      <c r="B643" s="35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3"/>
      <c r="B644" s="35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3"/>
      <c r="B645" s="35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3"/>
      <c r="B646" s="35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3"/>
      <c r="B647" s="35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3"/>
      <c r="B648" s="35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3"/>
      <c r="B649" s="35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3"/>
      <c r="B650" s="35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3"/>
      <c r="B651" s="35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3"/>
      <c r="B652" s="35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3"/>
      <c r="B653" s="35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3"/>
      <c r="B654" s="35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3"/>
      <c r="B655" s="35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3"/>
      <c r="B656" s="35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3"/>
      <c r="B657" s="35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3"/>
      <c r="B658" s="35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3"/>
      <c r="B659" s="35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3"/>
      <c r="B660" s="35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3"/>
      <c r="B661" s="35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3"/>
      <c r="B662" s="35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3"/>
      <c r="B663" s="35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3"/>
      <c r="B664" s="35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3"/>
      <c r="B665" s="35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3"/>
      <c r="B666" s="35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3"/>
      <c r="B667" s="35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3"/>
      <c r="B668" s="35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3"/>
      <c r="B669" s="35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3"/>
      <c r="B670" s="35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3"/>
      <c r="B671" s="35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3"/>
      <c r="B672" s="35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3"/>
      <c r="B673" s="35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3"/>
      <c r="B674" s="35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3"/>
      <c r="B675" s="35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3"/>
      <c r="B676" s="35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3"/>
      <c r="B677" s="35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3"/>
      <c r="B678" s="35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3"/>
      <c r="B679" s="35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3"/>
      <c r="B680" s="35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3"/>
      <c r="B681" s="35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3"/>
      <c r="B682" s="35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3"/>
      <c r="B683" s="35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3"/>
      <c r="B684" s="35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3"/>
      <c r="B685" s="35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3"/>
      <c r="B686" s="35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3"/>
      <c r="B687" s="35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3"/>
      <c r="B688" s="35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3"/>
      <c r="B689" s="35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3"/>
      <c r="B690" s="35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3"/>
      <c r="B691" s="35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3"/>
      <c r="B692" s="35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3"/>
      <c r="B693" s="35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3"/>
      <c r="B694" s="35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3"/>
      <c r="B695" s="35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3"/>
      <c r="B696" s="35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3"/>
      <c r="B697" s="35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3"/>
      <c r="B698" s="35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3"/>
      <c r="B699" s="35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3"/>
      <c r="B700" s="35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3"/>
      <c r="B701" s="35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3"/>
      <c r="B702" s="35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3"/>
      <c r="B703" s="35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3"/>
      <c r="B704" s="35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3"/>
      <c r="B705" s="35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3"/>
      <c r="B706" s="35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3"/>
      <c r="B707" s="35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3"/>
      <c r="B708" s="35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3"/>
      <c r="B709" s="35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3"/>
      <c r="B710" s="35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3"/>
      <c r="B711" s="35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3"/>
      <c r="B712" s="35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3"/>
      <c r="B713" s="35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3"/>
      <c r="B714" s="35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3"/>
      <c r="B715" s="35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3"/>
      <c r="B716" s="35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3"/>
      <c r="B717" s="35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3"/>
      <c r="B718" s="35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3"/>
      <c r="B719" s="35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3"/>
      <c r="B720" s="35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3"/>
      <c r="B721" s="35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3"/>
      <c r="B722" s="35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3"/>
      <c r="B723" s="35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3"/>
      <c r="B724" s="35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3"/>
      <c r="B725" s="35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3"/>
      <c r="B726" s="35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3"/>
      <c r="B727" s="35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3"/>
      <c r="B728" s="35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3"/>
      <c r="B729" s="35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3"/>
      <c r="B730" s="35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3"/>
      <c r="B731" s="35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3"/>
      <c r="B732" s="35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3"/>
      <c r="B733" s="35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3"/>
      <c r="B734" s="35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3"/>
      <c r="B735" s="35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3"/>
      <c r="B736" s="35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3"/>
      <c r="B737" s="35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3"/>
      <c r="B738" s="35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3"/>
      <c r="B739" s="35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3"/>
      <c r="B740" s="35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3"/>
      <c r="B741" s="35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3"/>
      <c r="B742" s="35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3"/>
      <c r="B743" s="35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3"/>
      <c r="B744" s="35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3"/>
      <c r="B745" s="35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3"/>
      <c r="B746" s="35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3"/>
      <c r="B747" s="35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3"/>
      <c r="B748" s="35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3"/>
      <c r="B749" s="35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3"/>
      <c r="B750" s="35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3"/>
      <c r="B751" s="35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3"/>
      <c r="B752" s="35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3"/>
      <c r="B753" s="35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3"/>
      <c r="B754" s="35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3"/>
      <c r="B755" s="35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3"/>
      <c r="B756" s="35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3"/>
      <c r="B757" s="35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3"/>
      <c r="B758" s="35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3"/>
      <c r="B759" s="35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3"/>
      <c r="B760" s="35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3"/>
      <c r="B761" s="35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3"/>
      <c r="B762" s="35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3"/>
      <c r="B763" s="35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3"/>
      <c r="B764" s="35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3"/>
      <c r="B765" s="35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3"/>
      <c r="B766" s="35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3"/>
      <c r="B767" s="35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3"/>
      <c r="B768" s="35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3"/>
      <c r="B769" s="35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3"/>
      <c r="B770" s="35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3"/>
      <c r="B771" s="35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3"/>
      <c r="B772" s="35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3"/>
      <c r="B773" s="35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3"/>
      <c r="B774" s="35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3"/>
      <c r="B775" s="35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3"/>
      <c r="B776" s="35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3"/>
      <c r="B777" s="35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3"/>
      <c r="B778" s="35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3"/>
      <c r="B779" s="35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3"/>
      <c r="B780" s="35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3"/>
      <c r="B781" s="35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3"/>
      <c r="B782" s="35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3"/>
      <c r="B783" s="35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3"/>
      <c r="B784" s="35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3"/>
      <c r="B785" s="35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3"/>
      <c r="B786" s="35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3"/>
      <c r="B787" s="35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3"/>
      <c r="B788" s="35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3"/>
      <c r="B789" s="35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3"/>
      <c r="B790" s="35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3"/>
      <c r="B791" s="35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3"/>
      <c r="B792" s="35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3"/>
      <c r="B793" s="35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3"/>
      <c r="B794" s="35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3"/>
      <c r="B795" s="35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3"/>
      <c r="B796" s="35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3"/>
      <c r="B797" s="35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3"/>
      <c r="B798" s="35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3"/>
      <c r="B799" s="35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3"/>
      <c r="B800" s="35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3"/>
      <c r="B801" s="35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3"/>
      <c r="B802" s="35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3"/>
      <c r="B803" s="35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3"/>
      <c r="B804" s="35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3"/>
      <c r="B805" s="35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3"/>
      <c r="B806" s="35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3"/>
      <c r="B807" s="35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3"/>
      <c r="B808" s="35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3"/>
      <c r="B809" s="35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3"/>
      <c r="B810" s="35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3"/>
      <c r="B811" s="35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3"/>
      <c r="B812" s="35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3"/>
      <c r="B813" s="35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3"/>
      <c r="B814" s="35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3"/>
      <c r="B815" s="35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3"/>
      <c r="B816" s="35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3"/>
      <c r="B817" s="35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3"/>
      <c r="B818" s="35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3"/>
      <c r="B819" s="35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3"/>
      <c r="B820" s="35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3"/>
      <c r="B821" s="35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3"/>
      <c r="B822" s="35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3"/>
      <c r="B823" s="35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3"/>
      <c r="B824" s="35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3"/>
      <c r="B825" s="35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3"/>
      <c r="B826" s="35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3"/>
      <c r="B827" s="35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3"/>
      <c r="B828" s="35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3"/>
      <c r="B829" s="35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3"/>
      <c r="B830" s="35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3"/>
      <c r="B831" s="35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3"/>
      <c r="B832" s="35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3"/>
      <c r="B833" s="35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3"/>
      <c r="B834" s="35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3"/>
      <c r="B835" s="35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3"/>
      <c r="B836" s="35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3"/>
      <c r="B837" s="35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3"/>
      <c r="B838" s="35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3"/>
      <c r="B839" s="35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3"/>
      <c r="B840" s="35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3"/>
      <c r="B841" s="35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3"/>
      <c r="B842" s="35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3"/>
      <c r="B843" s="35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3"/>
      <c r="B844" s="35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3"/>
      <c r="B845" s="35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3"/>
      <c r="B846" s="35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3"/>
      <c r="B847" s="35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3"/>
      <c r="B848" s="35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3"/>
      <c r="B849" s="35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3"/>
      <c r="B850" s="35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3"/>
      <c r="B851" s="35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3"/>
      <c r="B852" s="35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3"/>
      <c r="B853" s="35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3"/>
      <c r="B854" s="35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3"/>
      <c r="B855" s="35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3"/>
      <c r="B856" s="35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3"/>
      <c r="B857" s="35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3"/>
      <c r="B858" s="35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3"/>
      <c r="B859" s="35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3"/>
      <c r="B860" s="35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3"/>
      <c r="B861" s="35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3"/>
      <c r="B862" s="35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3"/>
      <c r="B863" s="35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3"/>
      <c r="B864" s="35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3"/>
      <c r="B865" s="35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3"/>
      <c r="B866" s="35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3"/>
      <c r="B867" s="35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3"/>
      <c r="B868" s="35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3"/>
      <c r="B869" s="35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3"/>
      <c r="B870" s="35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3"/>
      <c r="B871" s="35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3"/>
      <c r="B872" s="35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3"/>
      <c r="B873" s="35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3"/>
      <c r="B874" s="35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3"/>
      <c r="B875" s="35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3"/>
      <c r="B876" s="35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3"/>
      <c r="B877" s="35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3"/>
      <c r="B878" s="35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3"/>
      <c r="B879" s="35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3"/>
      <c r="B880" s="35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3"/>
      <c r="B881" s="35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3"/>
      <c r="B882" s="35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3"/>
      <c r="B883" s="35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3"/>
      <c r="B884" s="35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3"/>
      <c r="B885" s="35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3"/>
      <c r="B886" s="35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3"/>
      <c r="B887" s="35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3"/>
      <c r="B888" s="35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3"/>
      <c r="B889" s="35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3"/>
      <c r="B890" s="35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3"/>
      <c r="B891" s="35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3"/>
      <c r="B892" s="35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3"/>
      <c r="B893" s="35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3"/>
      <c r="B894" s="35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3"/>
      <c r="B895" s="35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3"/>
      <c r="B896" s="35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3"/>
      <c r="B897" s="35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3"/>
      <c r="B898" s="35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3"/>
      <c r="B899" s="35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3"/>
      <c r="B900" s="35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3"/>
      <c r="B901" s="35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3"/>
      <c r="B902" s="35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3"/>
      <c r="B903" s="35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3"/>
      <c r="B904" s="35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3"/>
      <c r="B905" s="35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3"/>
      <c r="B906" s="35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3"/>
      <c r="B907" s="35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3"/>
      <c r="B908" s="35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3"/>
      <c r="B909" s="35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3"/>
      <c r="B910" s="35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3"/>
      <c r="B911" s="35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3"/>
      <c r="B912" s="35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3"/>
      <c r="B913" s="35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3"/>
      <c r="B914" s="35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3"/>
      <c r="B915" s="35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3"/>
      <c r="B916" s="35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3"/>
      <c r="B917" s="35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3"/>
      <c r="B918" s="35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3"/>
      <c r="B919" s="35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3"/>
      <c r="B920" s="35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3"/>
      <c r="B921" s="35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3"/>
      <c r="B922" s="35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3"/>
      <c r="B923" s="35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3"/>
      <c r="B924" s="35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3"/>
      <c r="B925" s="35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3"/>
      <c r="B926" s="35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3"/>
      <c r="B927" s="35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3"/>
      <c r="B928" s="35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3"/>
      <c r="B929" s="35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3"/>
      <c r="B930" s="35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3"/>
      <c r="B931" s="35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3"/>
      <c r="B932" s="35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3"/>
      <c r="B933" s="35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3"/>
      <c r="B934" s="35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3"/>
      <c r="B935" s="35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3"/>
      <c r="B936" s="35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3"/>
      <c r="B937" s="35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3"/>
      <c r="B938" s="35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3"/>
      <c r="B939" s="35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3"/>
      <c r="B940" s="35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3"/>
      <c r="B941" s="35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3"/>
      <c r="B942" s="35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3"/>
      <c r="B943" s="35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3"/>
      <c r="B944" s="35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3"/>
      <c r="B945" s="35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3"/>
      <c r="B946" s="35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3"/>
      <c r="B947" s="35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3"/>
      <c r="B948" s="35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3"/>
      <c r="B949" s="35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3"/>
      <c r="B950" s="35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3"/>
      <c r="B951" s="35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3"/>
      <c r="B952" s="35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3"/>
      <c r="B953" s="35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3"/>
      <c r="B954" s="35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3"/>
      <c r="B955" s="35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3"/>
      <c r="B956" s="35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3"/>
      <c r="B957" s="35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3"/>
      <c r="B958" s="35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3"/>
      <c r="B959" s="35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3"/>
      <c r="B960" s="35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3"/>
      <c r="B961" s="35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3"/>
      <c r="B962" s="35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3"/>
      <c r="B963" s="35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3"/>
      <c r="B964" s="35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3"/>
      <c r="B965" s="35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3"/>
      <c r="B966" s="35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3"/>
      <c r="B967" s="35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3"/>
      <c r="B968" s="35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3"/>
      <c r="B969" s="35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3"/>
      <c r="B970" s="35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3"/>
      <c r="B971" s="35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3"/>
      <c r="B972" s="35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3"/>
      <c r="B973" s="35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3"/>
      <c r="B974" s="35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3"/>
      <c r="B975" s="35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3"/>
      <c r="B976" s="35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3"/>
      <c r="B977" s="35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3"/>
      <c r="B978" s="35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3"/>
      <c r="B979" s="35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3"/>
      <c r="B980" s="35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3"/>
      <c r="B981" s="35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3"/>
      <c r="B982" s="35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3"/>
      <c r="B983" s="35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3"/>
      <c r="B984" s="35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3"/>
      <c r="B985" s="35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3"/>
      <c r="B986" s="35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3"/>
      <c r="B987" s="35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3"/>
      <c r="B988" s="35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3"/>
      <c r="B989" s="35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3"/>
      <c r="B990" s="35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3"/>
      <c r="B991" s="35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3"/>
      <c r="B992" s="35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3"/>
      <c r="B993" s="35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3"/>
      <c r="B994" s="35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3"/>
      <c r="B995" s="35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3"/>
      <c r="B996" s="35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3"/>
      <c r="B997" s="35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3"/>
      <c r="B998" s="35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3"/>
      <c r="B999" s="35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3"/>
      <c r="B1000" s="35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3"/>
      <c r="B1001" s="35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3"/>
      <c r="B1002" s="35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3"/>
      <c r="B1003" s="35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3"/>
      <c r="B1004" s="35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3"/>
      <c r="B1005" s="35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3"/>
      <c r="B1006" s="35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3"/>
      <c r="B1007" s="35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3"/>
      <c r="B1008" s="35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3"/>
      <c r="B1009" s="35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3"/>
      <c r="B1010" s="35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3"/>
      <c r="B1011" s="35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3"/>
      <c r="B1012" s="35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3"/>
      <c r="B1013" s="35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3"/>
      <c r="B1014" s="35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3"/>
      <c r="B1015" s="35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3"/>
      <c r="B1016" s="35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3"/>
      <c r="B1017" s="35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3"/>
      <c r="B1018" s="35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3"/>
      <c r="B1019" s="35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3"/>
      <c r="B1020" s="35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3"/>
      <c r="B1021" s="35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3"/>
      <c r="B1022" s="35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3"/>
      <c r="B1023" s="35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3"/>
      <c r="B1024" s="35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3"/>
      <c r="B1025" s="35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3"/>
      <c r="B1026" s="35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3"/>
      <c r="B1027" s="35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3"/>
      <c r="B1028" s="35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3"/>
      <c r="B1029" s="35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3"/>
      <c r="B1030" s="35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3"/>
      <c r="B1031" s="35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3"/>
      <c r="B1032" s="35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3"/>
      <c r="B1033" s="35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3"/>
      <c r="B1034" s="35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3"/>
      <c r="B1035" s="35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3"/>
      <c r="B1036" s="35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3"/>
      <c r="B1037" s="35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3"/>
      <c r="B1038" s="35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3"/>
      <c r="B1039" s="35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3"/>
      <c r="B1040" s="35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3"/>
      <c r="B1041" s="35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3"/>
      <c r="B1042" s="35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3"/>
      <c r="B1043" s="35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3"/>
      <c r="B1044" s="35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3"/>
      <c r="B1045" s="35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3"/>
      <c r="B1046" s="35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3"/>
      <c r="B1047" s="35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3"/>
      <c r="B1048" s="35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3"/>
      <c r="B1049" s="35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3"/>
      <c r="B1050" s="35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3"/>
      <c r="B1051" s="35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3"/>
      <c r="B1052" s="35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3"/>
      <c r="B1053" s="35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3"/>
      <c r="B1054" s="35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3"/>
      <c r="B1055" s="35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3"/>
      <c r="B1056" s="35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3"/>
      <c r="B1057" s="35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3"/>
      <c r="B1058" s="35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3"/>
      <c r="B1059" s="35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3"/>
      <c r="B1060" s="35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3"/>
      <c r="B1061" s="35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3"/>
      <c r="B1062" s="35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3"/>
      <c r="B1063" s="35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3"/>
      <c r="B1064" s="35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3"/>
      <c r="B1065" s="35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3"/>
      <c r="B1066" s="35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3"/>
      <c r="B1067" s="35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3"/>
      <c r="B1068" s="35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3"/>
      <c r="B1069" s="35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3"/>
      <c r="B1070" s="35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3"/>
      <c r="B1071" s="35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3"/>
      <c r="B1072" s="35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3"/>
      <c r="B1073" s="35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3"/>
      <c r="B1074" s="35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3"/>
      <c r="B1075" s="35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3"/>
      <c r="B1076" s="35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3"/>
      <c r="B1077" s="35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3"/>
      <c r="B1078" s="35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3"/>
      <c r="B1079" s="35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3"/>
      <c r="B1080" s="35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3"/>
      <c r="B1081" s="35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3"/>
      <c r="B1082" s="35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3"/>
      <c r="B1083" s="35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3"/>
      <c r="B1084" s="35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3"/>
      <c r="B1085" s="35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3"/>
      <c r="B1086" s="35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3"/>
      <c r="B1087" s="35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3"/>
      <c r="B1088" s="35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3"/>
      <c r="B1089" s="35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3"/>
      <c r="B1090" s="35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3"/>
      <c r="B1091" s="35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3"/>
      <c r="B1092" s="35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3"/>
      <c r="B1093" s="35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3"/>
      <c r="B1094" s="35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3"/>
      <c r="B1095" s="35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3"/>
      <c r="B1096" s="35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3"/>
      <c r="B1097" s="35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3"/>
      <c r="B1098" s="35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3"/>
      <c r="B1099" s="35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3"/>
      <c r="B1100" s="35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3"/>
      <c r="B1101" s="35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3"/>
      <c r="B1102" s="35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3"/>
      <c r="B1103" s="35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3"/>
      <c r="B1104" s="35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3"/>
      <c r="B1105" s="35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3"/>
      <c r="B1106" s="35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3"/>
      <c r="B1107" s="35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3"/>
      <c r="B1108" s="35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3"/>
      <c r="B1109" s="35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3"/>
      <c r="B1110" s="35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3"/>
      <c r="B1111" s="35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3"/>
      <c r="B1112" s="35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3"/>
      <c r="B1113" s="35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3"/>
      <c r="B1114" s="35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3"/>
      <c r="B1115" s="35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3"/>
      <c r="B1116" s="35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3"/>
      <c r="B1117" s="35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3"/>
      <c r="B1118" s="35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3"/>
      <c r="B1119" s="35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3"/>
      <c r="B1120" s="35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3"/>
      <c r="B1121" s="35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3"/>
      <c r="B1122" s="35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3"/>
      <c r="B1123" s="35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3"/>
      <c r="B1124" s="35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3"/>
      <c r="B1125" s="35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3"/>
      <c r="B1126" s="35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3"/>
      <c r="B1127" s="35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3"/>
      <c r="B1128" s="35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3"/>
      <c r="B1129" s="35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3"/>
      <c r="B1130" s="35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3"/>
      <c r="B1131" s="35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3"/>
      <c r="B1132" s="35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3"/>
      <c r="B1133" s="35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3"/>
      <c r="B1134" s="35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3"/>
      <c r="B1135" s="35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3"/>
      <c r="B1136" s="35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3"/>
      <c r="B1137" s="35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3"/>
      <c r="B1138" s="35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3"/>
      <c r="B1139" s="35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3"/>
      <c r="B1140" s="35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3"/>
      <c r="B1141" s="35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3"/>
      <c r="B1142" s="35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3"/>
      <c r="B1143" s="35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3"/>
      <c r="B1144" s="35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3"/>
      <c r="B1145" s="35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3"/>
      <c r="B1146" s="35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3"/>
      <c r="B1147" s="35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3"/>
      <c r="B1148" s="35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3"/>
      <c r="B1149" s="35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3"/>
      <c r="B1150" s="35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3"/>
      <c r="B1151" s="35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3"/>
      <c r="B1152" s="35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3"/>
      <c r="B1153" s="35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3"/>
      <c r="B1154" s="35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3"/>
      <c r="B1155" s="35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3"/>
      <c r="B1156" s="35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3"/>
      <c r="B1157" s="35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3"/>
      <c r="B1158" s="35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3"/>
      <c r="B1159" s="35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3"/>
      <c r="B1160" s="35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3"/>
      <c r="B1161" s="35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3"/>
      <c r="B1162" s="35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3"/>
      <c r="B1163" s="35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3"/>
      <c r="B1164" s="35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3"/>
      <c r="B1165" s="35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3"/>
      <c r="B1166" s="35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3"/>
      <c r="B1167" s="35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3"/>
      <c r="B1168" s="35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3"/>
      <c r="B1169" s="35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3"/>
      <c r="B1170" s="35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3"/>
      <c r="B1171" s="35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3"/>
      <c r="B1172" s="35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3"/>
      <c r="B1173" s="35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3"/>
      <c r="B1174" s="35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3"/>
      <c r="B1175" s="35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3"/>
      <c r="B1176" s="35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3"/>
      <c r="B1177" s="35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3"/>
      <c r="B1178" s="35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3"/>
      <c r="B1179" s="35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3"/>
      <c r="B1180" s="35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3"/>
      <c r="B1181" s="35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3"/>
      <c r="B1182" s="35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3"/>
      <c r="B1183" s="35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3"/>
      <c r="B1184" s="35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3"/>
      <c r="B1185" s="35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3"/>
      <c r="B1186" s="35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3"/>
      <c r="B1187" s="35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3"/>
      <c r="B1188" s="35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3"/>
      <c r="B1189" s="35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3"/>
      <c r="B1190" s="35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3"/>
      <c r="B1191" s="35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3"/>
      <c r="B1192" s="35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3"/>
      <c r="B1193" s="35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3"/>
      <c r="B1194" s="35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3"/>
      <c r="B1195" s="35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3"/>
      <c r="B1196" s="35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3"/>
      <c r="B1197" s="35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3"/>
      <c r="B1198" s="35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3"/>
      <c r="B1199" s="35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3"/>
      <c r="B1200" s="35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3"/>
      <c r="B1201" s="35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3"/>
      <c r="B1202" s="35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3"/>
      <c r="B1203" s="35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3"/>
      <c r="B1204" s="35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3"/>
      <c r="B1205" s="35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3"/>
      <c r="B1206" s="35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3"/>
      <c r="B1207" s="35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3"/>
      <c r="B1208" s="35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3"/>
      <c r="B1209" s="35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3"/>
      <c r="B1210" s="35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3"/>
      <c r="B1211" s="35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3"/>
      <c r="B1212" s="35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3"/>
      <c r="B1213" s="35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3"/>
      <c r="B1214" s="35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3"/>
      <c r="B1215" s="35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3"/>
      <c r="B1216" s="35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3"/>
      <c r="B1217" s="35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3"/>
      <c r="B1218" s="35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3"/>
      <c r="B1219" s="35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3"/>
      <c r="B1220" s="35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3"/>
      <c r="B1221" s="35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3"/>
      <c r="B1222" s="35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3"/>
      <c r="B1223" s="35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3"/>
      <c r="B1224" s="35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3"/>
      <c r="B1225" s="35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3"/>
      <c r="B1226" s="35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3"/>
      <c r="B1227" s="35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3"/>
      <c r="B1228" s="35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3"/>
      <c r="B1229" s="35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3"/>
      <c r="B1230" s="35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3"/>
      <c r="B1231" s="35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3"/>
      <c r="B1232" s="35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3"/>
      <c r="B1233" s="35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3"/>
      <c r="B1234" s="35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3"/>
      <c r="B1235" s="35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3"/>
      <c r="B1236" s="35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3"/>
      <c r="B1237" s="35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3"/>
      <c r="B1238" s="35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3"/>
      <c r="B1239" s="35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3"/>
      <c r="B1240" s="35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3"/>
      <c r="B1241" s="35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3"/>
      <c r="B1242" s="35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3"/>
      <c r="B1243" s="35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3"/>
      <c r="B1244" s="35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3"/>
      <c r="B1245" s="35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3"/>
      <c r="B1246" s="35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3"/>
      <c r="B1247" s="35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3"/>
      <c r="B1248" s="35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3"/>
      <c r="B1249" s="35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3"/>
      <c r="B1250" s="35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3"/>
      <c r="B1251" s="35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3"/>
      <c r="B1252" s="35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3"/>
      <c r="B1253" s="35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3"/>
      <c r="B1254" s="35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3"/>
      <c r="B1255" s="35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3"/>
      <c r="B1256" s="35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3"/>
      <c r="B1257" s="35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3"/>
      <c r="B1258" s="35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3"/>
      <c r="B1259" s="35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3"/>
      <c r="B1260" s="35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3"/>
      <c r="B1261" s="35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3"/>
      <c r="B1262" s="35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3"/>
      <c r="B1263" s="35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3"/>
      <c r="B1264" s="35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3"/>
      <c r="B1265" s="35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3"/>
      <c r="B1266" s="35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3"/>
      <c r="B1267" s="35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3"/>
      <c r="B1268" s="35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3"/>
      <c r="B1269" s="35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3"/>
      <c r="B1270" s="35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3"/>
      <c r="B1271" s="35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3"/>
      <c r="B1272" s="35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3"/>
      <c r="B1273" s="35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3"/>
      <c r="B1274" s="35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3"/>
      <c r="B1275" s="35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3"/>
      <c r="B1276" s="35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3"/>
      <c r="B1277" s="35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3"/>
      <c r="B1278" s="35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3"/>
      <c r="B1279" s="35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3"/>
      <c r="B1280" s="35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3"/>
      <c r="B1281" s="35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3"/>
      <c r="B1282" s="35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3"/>
      <c r="B1283" s="35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3"/>
      <c r="B1284" s="35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3"/>
      <c r="B1285" s="35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3"/>
      <c r="B1286" s="35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3"/>
      <c r="B1287" s="35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3"/>
      <c r="B1288" s="35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3"/>
      <c r="B1289" s="35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3"/>
      <c r="B1290" s="35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3"/>
      <c r="B1291" s="35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3"/>
      <c r="B1292" s="35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3"/>
      <c r="B1293" s="35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3"/>
      <c r="B1294" s="35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3"/>
      <c r="B1295" s="35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3"/>
      <c r="B1296" s="35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3"/>
      <c r="B1297" s="35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3"/>
      <c r="B1298" s="35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3"/>
      <c r="B1299" s="35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3"/>
      <c r="B1300" s="35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3"/>
      <c r="B1301" s="35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3"/>
      <c r="B1302" s="35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3"/>
      <c r="B1303" s="35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3"/>
      <c r="B1304" s="35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3"/>
      <c r="B1305" s="35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3"/>
      <c r="B1306" s="35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3"/>
      <c r="B1307" s="35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3"/>
      <c r="B1308" s="35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3"/>
      <c r="B1309" s="35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3"/>
      <c r="B1310" s="35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3"/>
      <c r="B1311" s="35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3"/>
      <c r="B1312" s="35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3"/>
      <c r="B1313" s="35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3"/>
      <c r="B1314" s="35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3"/>
      <c r="B1315" s="35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3"/>
      <c r="B1316" s="35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3"/>
      <c r="B1317" s="35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3"/>
      <c r="B1318" s="35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3"/>
      <c r="B1319" s="35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3"/>
      <c r="B1320" s="35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3"/>
      <c r="B1321" s="35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3"/>
      <c r="B1322" s="35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3"/>
      <c r="B1323" s="35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3"/>
      <c r="B1324" s="35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3"/>
      <c r="B1325" s="35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3"/>
      <c r="B1326" s="35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3"/>
      <c r="B1327" s="35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3"/>
      <c r="B1328" s="35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3"/>
      <c r="B1329" s="35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3"/>
      <c r="B1330" s="35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3"/>
      <c r="B1331" s="35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3"/>
      <c r="B1332" s="35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3"/>
      <c r="B1333" s="35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3"/>
      <c r="B1334" s="35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3"/>
      <c r="B1335" s="35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3"/>
      <c r="B1336" s="35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3"/>
      <c r="B1337" s="35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3"/>
      <c r="B1338" s="35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3"/>
      <c r="B1339" s="35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3"/>
      <c r="B1340" s="35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3"/>
      <c r="B1341" s="35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3"/>
      <c r="B1342" s="35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3"/>
      <c r="B1343" s="35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3"/>
      <c r="B1344" s="35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3"/>
      <c r="B1345" s="35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3"/>
      <c r="B1346" s="35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3"/>
      <c r="B1347" s="35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3"/>
      <c r="B1348" s="35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3"/>
      <c r="B1349" s="35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3"/>
      <c r="B1350" s="35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3"/>
      <c r="B1351" s="35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3"/>
      <c r="B1352" s="35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3"/>
      <c r="B1353" s="35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3"/>
      <c r="B1354" s="35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3"/>
      <c r="B1355" s="35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3"/>
      <c r="B1356" s="35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3"/>
      <c r="B1357" s="35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3"/>
      <c r="B1358" s="35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3"/>
      <c r="B1359" s="35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3"/>
      <c r="B1360" s="35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3"/>
      <c r="B1361" s="35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3"/>
      <c r="B1362" s="35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3"/>
      <c r="B1363" s="35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3"/>
      <c r="B1364" s="35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3"/>
      <c r="B1365" s="35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3"/>
      <c r="B1366" s="35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3"/>
      <c r="B1367" s="35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3"/>
      <c r="B1368" s="35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3"/>
      <c r="B1369" s="35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3"/>
      <c r="B1370" s="35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3"/>
      <c r="B1371" s="35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3"/>
      <c r="B1372" s="35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3"/>
      <c r="B1373" s="35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3"/>
      <c r="B1374" s="35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3"/>
      <c r="B1375" s="35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3"/>
      <c r="B1376" s="35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3"/>
      <c r="B1377" s="35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3"/>
      <c r="B1378" s="35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3"/>
      <c r="B1379" s="35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3"/>
      <c r="B1380" s="35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3"/>
      <c r="B1381" s="35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3"/>
      <c r="B1382" s="35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3"/>
      <c r="B1383" s="35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3"/>
      <c r="B1384" s="35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3"/>
      <c r="B1385" s="35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3"/>
      <c r="B1386" s="35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3"/>
      <c r="B1387" s="35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3"/>
      <c r="B1388" s="35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3"/>
      <c r="B1389" s="35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3"/>
      <c r="B1390" s="35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3"/>
      <c r="B1391" s="35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3"/>
      <c r="B1392" s="35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3"/>
      <c r="B1393" s="35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3"/>
      <c r="B1394" s="35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3"/>
      <c r="B1395" s="35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3"/>
      <c r="B1396" s="35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3"/>
      <c r="B1397" s="35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3"/>
      <c r="B1398" s="35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3"/>
      <c r="B1399" s="35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3"/>
      <c r="B1400" s="35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3"/>
      <c r="B1401" s="35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3"/>
      <c r="B1402" s="35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3"/>
      <c r="B1403" s="35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3"/>
      <c r="B1404" s="35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3"/>
      <c r="B1405" s="35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3"/>
      <c r="B1406" s="35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3"/>
      <c r="B1407" s="35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3"/>
      <c r="B1408" s="35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3"/>
      <c r="B1409" s="35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3"/>
      <c r="B1410" s="35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3"/>
      <c r="B1411" s="35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3"/>
      <c r="B1412" s="35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3"/>
      <c r="B1413" s="35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3"/>
      <c r="B1414" s="35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3"/>
      <c r="B1415" s="35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3"/>
      <c r="B1416" s="35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3"/>
      <c r="B1417" s="35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3"/>
      <c r="B1418" s="35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3"/>
      <c r="B1419" s="35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3"/>
      <c r="B1420" s="35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3"/>
      <c r="B1421" s="35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3"/>
      <c r="B1422" s="35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3"/>
      <c r="B1423" s="35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3"/>
      <c r="B1424" s="35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3"/>
      <c r="B1425" s="35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3"/>
      <c r="B1426" s="35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3"/>
      <c r="B1427" s="35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3"/>
      <c r="B1428" s="35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3"/>
      <c r="B1429" s="35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3"/>
      <c r="B1430" s="35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3"/>
      <c r="B1431" s="35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3"/>
      <c r="B1432" s="35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3"/>
      <c r="B1433" s="35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3"/>
      <c r="B1434" s="35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3"/>
      <c r="B1435" s="35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3"/>
      <c r="B1436" s="35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3"/>
      <c r="B1437" s="35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3"/>
      <c r="B1438" s="35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3"/>
      <c r="B1439" s="35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3"/>
      <c r="B1440" s="35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3"/>
      <c r="B1441" s="35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3"/>
      <c r="B1442" s="35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3"/>
      <c r="B1443" s="35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3"/>
      <c r="B1444" s="35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3"/>
      <c r="B1445" s="35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3"/>
      <c r="B1446" s="35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3"/>
      <c r="B1447" s="35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3"/>
      <c r="B1448" s="35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3"/>
      <c r="B1449" s="35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3"/>
      <c r="B1450" s="35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3"/>
      <c r="B1451" s="35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3"/>
      <c r="B1452" s="35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3"/>
      <c r="B1453" s="35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3"/>
      <c r="B1454" s="35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3"/>
      <c r="B1455" s="35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3"/>
      <c r="B1456" s="35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3"/>
      <c r="B1457" s="35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3"/>
      <c r="B1458" s="35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3"/>
      <c r="B1459" s="35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3"/>
      <c r="B1460" s="35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3"/>
      <c r="B1461" s="35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3"/>
      <c r="B1462" s="35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3"/>
      <c r="B1463" s="35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3"/>
      <c r="B1464" s="35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3"/>
      <c r="B1465" s="35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3"/>
      <c r="B1466" s="35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3"/>
      <c r="B1467" s="35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3"/>
      <c r="B1468" s="35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3"/>
      <c r="B1469" s="35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3"/>
      <c r="B1470" s="35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3"/>
      <c r="B1471" s="35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3"/>
      <c r="B1472" s="35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3"/>
      <c r="B1473" s="35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3"/>
      <c r="B1474" s="35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3"/>
      <c r="B1475" s="35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3"/>
      <c r="B1476" s="35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3"/>
      <c r="B1477" s="35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3"/>
      <c r="B1478" s="35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3"/>
      <c r="B1479" s="35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3"/>
      <c r="B1480" s="35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3"/>
      <c r="B1481" s="35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3"/>
      <c r="B1482" s="35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3"/>
      <c r="B1483" s="35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3"/>
      <c r="B1484" s="35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3"/>
      <c r="B1485" s="35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3"/>
      <c r="B1486" s="35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3"/>
      <c r="B1487" s="35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3"/>
      <c r="B1488" s="35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3"/>
      <c r="B1489" s="35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3"/>
      <c r="B1490" s="35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3"/>
      <c r="B1491" s="35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3"/>
      <c r="B1492" s="35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3"/>
      <c r="B1493" s="35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3"/>
      <c r="B1494" s="35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3"/>
      <c r="B1495" s="35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3"/>
      <c r="B1496" s="35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3"/>
      <c r="B1497" s="35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3"/>
      <c r="B1498" s="35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3"/>
      <c r="B1499" s="35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3"/>
      <c r="B1500" s="35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3"/>
      <c r="B1501" s="35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3"/>
      <c r="B1502" s="35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3"/>
      <c r="B1503" s="35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3"/>
      <c r="B1504" s="35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3"/>
      <c r="B1505" s="35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3"/>
      <c r="B1506" s="35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3"/>
      <c r="B1507" s="35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3"/>
      <c r="B1508" s="35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3"/>
      <c r="B1509" s="35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3"/>
      <c r="B1510" s="35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3"/>
      <c r="B1511" s="35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3"/>
      <c r="B1512" s="35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3"/>
      <c r="B1513" s="35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3"/>
      <c r="B1514" s="35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3"/>
      <c r="B1515" s="35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3"/>
      <c r="B1516" s="35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3"/>
      <c r="B1517" s="35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3"/>
      <c r="B1518" s="35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3"/>
      <c r="B1519" s="35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3"/>
      <c r="B1520" s="35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3"/>
      <c r="B1521" s="35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3"/>
      <c r="B1522" s="35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3"/>
      <c r="B1523" s="35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3"/>
      <c r="B1524" s="35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3"/>
      <c r="B1525" s="35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3"/>
      <c r="B1526" s="35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3"/>
      <c r="B1527" s="35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3"/>
      <c r="B1528" s="35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3"/>
      <c r="B1529" s="35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3"/>
      <c r="B1530" s="35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3"/>
      <c r="B1531" s="35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3"/>
      <c r="B1532" s="35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3"/>
      <c r="B1533" s="35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3"/>
      <c r="B1534" s="35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3"/>
      <c r="B1535" s="35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3"/>
      <c r="B1536" s="35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3"/>
      <c r="B1537" s="35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3"/>
      <c r="B1538" s="35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3"/>
      <c r="B1539" s="35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3"/>
      <c r="B1540" s="35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3"/>
      <c r="B1541" s="35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3"/>
      <c r="B1542" s="35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3"/>
      <c r="B1543" s="35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3"/>
      <c r="B1544" s="35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3"/>
      <c r="B1545" s="35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3"/>
      <c r="B1546" s="35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3"/>
      <c r="B1547" s="35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3"/>
      <c r="B1548" s="35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3"/>
      <c r="B1549" s="35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3"/>
      <c r="B1550" s="35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3"/>
      <c r="B1551" s="35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3"/>
      <c r="B1552" s="35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3"/>
      <c r="B1553" s="35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3"/>
      <c r="B1554" s="35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3"/>
      <c r="B1555" s="35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3"/>
      <c r="B1556" s="35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3"/>
      <c r="B1557" s="35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3"/>
      <c r="B1558" s="35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3"/>
      <c r="B1559" s="35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3"/>
      <c r="B1560" s="35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3"/>
      <c r="B1561" s="35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3"/>
      <c r="B1562" s="35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3"/>
      <c r="B1563" s="35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3"/>
      <c r="B1564" s="35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3"/>
      <c r="B1565" s="35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3"/>
      <c r="B1566" s="35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3"/>
      <c r="B1567" s="35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3"/>
      <c r="B1568" s="35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3"/>
      <c r="B1569" s="35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3"/>
      <c r="B1570" s="35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3"/>
      <c r="B1571" s="35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3"/>
      <c r="B1572" s="35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3"/>
      <c r="B1573" s="35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3"/>
      <c r="B1574" s="35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3"/>
      <c r="B1575" s="35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3"/>
      <c r="B1576" s="35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3"/>
      <c r="B1577" s="35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3"/>
      <c r="B1578" s="35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3"/>
      <c r="B1579" s="35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3"/>
      <c r="B1580" s="35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3"/>
      <c r="B1581" s="35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3"/>
      <c r="B1582" s="35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3"/>
      <c r="B1583" s="35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3"/>
      <c r="B1584" s="35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3"/>
      <c r="B1585" s="35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3"/>
      <c r="B1586" s="35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3"/>
      <c r="B1587" s="35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3"/>
      <c r="B1588" s="35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3"/>
      <c r="B1589" s="35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3"/>
      <c r="B1590" s="35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3"/>
      <c r="B1591" s="35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3"/>
      <c r="B1592" s="35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3"/>
      <c r="B1593" s="35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3"/>
      <c r="B1594" s="35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3"/>
      <c r="B1595" s="35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3"/>
      <c r="B1596" s="35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3"/>
      <c r="B1597" s="35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3"/>
      <c r="B1598" s="35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3"/>
      <c r="B1599" s="35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3"/>
      <c r="B1600" s="35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3"/>
      <c r="B1601" s="35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3"/>
      <c r="B1602" s="35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3"/>
      <c r="B1603" s="35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3"/>
      <c r="B1604" s="35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3"/>
      <c r="B1605" s="35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3"/>
      <c r="B1606" s="35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3"/>
      <c r="B1607" s="35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3"/>
      <c r="B1608" s="35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3"/>
      <c r="B1609" s="35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3"/>
      <c r="B1610" s="35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3"/>
      <c r="B1611" s="35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3"/>
      <c r="B1612" s="35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3"/>
      <c r="B1613" s="35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3"/>
      <c r="B1614" s="35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3"/>
      <c r="B1615" s="35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3"/>
      <c r="B1616" s="35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3"/>
      <c r="B1617" s="35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3"/>
      <c r="B1618" s="35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3"/>
      <c r="B1619" s="35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3"/>
      <c r="B1620" s="35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3"/>
      <c r="B1621" s="35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3"/>
      <c r="B1622" s="35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3"/>
      <c r="B1623" s="35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3"/>
      <c r="B1624" s="35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3"/>
      <c r="B1625" s="35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3"/>
      <c r="B1626" s="35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3"/>
      <c r="B1627" s="35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3"/>
      <c r="B1628" s="35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3"/>
      <c r="B1629" s="35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3"/>
      <c r="B1630" s="35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3"/>
      <c r="B1631" s="35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3"/>
      <c r="B1632" s="35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3"/>
      <c r="B1633" s="35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3"/>
      <c r="B1634" s="35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3"/>
      <c r="B1635" s="35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3"/>
      <c r="B1636" s="35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3"/>
      <c r="B1637" s="35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3"/>
      <c r="B1638" s="35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3"/>
      <c r="B1639" s="35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3"/>
      <c r="B1640" s="35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3"/>
      <c r="B1641" s="35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3"/>
      <c r="B1642" s="35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3"/>
      <c r="B1643" s="35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3"/>
      <c r="B1644" s="35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3"/>
      <c r="B1645" s="35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3"/>
      <c r="B1646" s="35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3"/>
      <c r="B1647" s="35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3"/>
      <c r="B1648" s="35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3"/>
      <c r="B1649" s="35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3"/>
      <c r="B1650" s="35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3"/>
      <c r="B1651" s="35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3"/>
      <c r="B1652" s="35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3"/>
      <c r="B1653" s="35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3"/>
      <c r="B1654" s="35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3"/>
      <c r="B1655" s="35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3"/>
      <c r="B1656" s="35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3"/>
      <c r="B1657" s="35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3"/>
      <c r="B1658" s="35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3"/>
      <c r="B1659" s="35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3"/>
      <c r="B1660" s="35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3"/>
      <c r="B1661" s="35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3"/>
      <c r="B1662" s="35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3"/>
      <c r="B1663" s="35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3"/>
      <c r="B1664" s="35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3"/>
      <c r="B1665" s="35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3"/>
      <c r="B1666" s="35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3"/>
      <c r="B1667" s="35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3"/>
      <c r="B1668" s="35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3"/>
      <c r="B1669" s="35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3"/>
      <c r="B1670" s="35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3"/>
      <c r="B1671" s="35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3"/>
      <c r="B1672" s="35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3"/>
      <c r="B1673" s="35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3"/>
      <c r="B1674" s="35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3"/>
      <c r="B1675" s="35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3"/>
      <c r="B1676" s="35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3"/>
      <c r="B1677" s="35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3"/>
      <c r="B1678" s="35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3"/>
      <c r="B1679" s="35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3"/>
      <c r="B1680" s="35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3"/>
      <c r="B1681" s="35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3"/>
      <c r="B1682" s="35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3"/>
      <c r="B1683" s="35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3"/>
      <c r="B1684" s="35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3"/>
      <c r="B1685" s="35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3"/>
      <c r="B1686" s="35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3"/>
      <c r="B1687" s="35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3"/>
      <c r="B1688" s="35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3"/>
      <c r="B1689" s="35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3"/>
      <c r="B1690" s="35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3"/>
      <c r="B1691" s="35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3"/>
      <c r="B1692" s="35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3"/>
      <c r="B1693" s="35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3"/>
      <c r="B1694" s="35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3"/>
      <c r="B1695" s="35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3"/>
      <c r="B1696" s="35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3"/>
      <c r="B1697" s="35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3"/>
      <c r="B1698" s="35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3"/>
      <c r="B1699" s="35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3"/>
      <c r="B1700" s="35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3"/>
      <c r="B1701" s="35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3"/>
      <c r="B1702" s="35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3"/>
      <c r="B1703" s="35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3"/>
      <c r="B1704" s="35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3"/>
      <c r="B1705" s="35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3"/>
      <c r="B1706" s="35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3"/>
      <c r="B1707" s="35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3"/>
      <c r="B1708" s="35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3"/>
      <c r="B1709" s="35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3"/>
      <c r="B1710" s="35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3"/>
      <c r="B1711" s="35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3"/>
      <c r="B1712" s="35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3"/>
      <c r="B1713" s="35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3"/>
      <c r="B1714" s="35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3"/>
      <c r="B1715" s="35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3"/>
      <c r="B1716" s="35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3"/>
      <c r="B1717" s="35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3"/>
      <c r="B1718" s="35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3"/>
      <c r="B1719" s="35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3"/>
      <c r="B1720" s="35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3"/>
      <c r="B1721" s="35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3"/>
      <c r="B1722" s="35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3"/>
      <c r="B1723" s="35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3"/>
      <c r="B1724" s="35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3"/>
      <c r="B1725" s="35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3"/>
      <c r="B1726" s="35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3"/>
      <c r="B1727" s="35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3"/>
      <c r="B1728" s="35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3"/>
      <c r="B1729" s="35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3"/>
      <c r="B1730" s="35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3"/>
      <c r="B1731" s="35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3"/>
      <c r="B1732" s="35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3"/>
      <c r="B1733" s="35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3"/>
      <c r="B1734" s="35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3"/>
      <c r="B1735" s="35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3"/>
      <c r="B1736" s="35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3"/>
      <c r="B1737" s="35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3"/>
      <c r="B1738" s="35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3"/>
      <c r="B1739" s="35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3"/>
      <c r="B1740" s="35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3"/>
      <c r="B1741" s="35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3"/>
      <c r="B1742" s="35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3"/>
      <c r="B1743" s="35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3"/>
      <c r="B1744" s="35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3"/>
      <c r="B1745" s="35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3"/>
      <c r="B1746" s="35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3"/>
      <c r="B1747" s="35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3"/>
      <c r="B1748" s="35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3"/>
      <c r="B1749" s="35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3"/>
      <c r="B1750" s="35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3"/>
      <c r="B1751" s="35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3"/>
      <c r="B1752" s="35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3"/>
      <c r="B1753" s="35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3"/>
      <c r="B1754" s="35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3"/>
      <c r="B1755" s="35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3"/>
      <c r="B1756" s="35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3"/>
      <c r="B1757" s="35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3"/>
      <c r="B1758" s="35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3"/>
      <c r="B1759" s="35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3"/>
      <c r="B1760" s="35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3"/>
      <c r="B1761" s="35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3"/>
      <c r="B1762" s="35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3"/>
      <c r="B1763" s="35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3"/>
      <c r="B1764" s="35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3"/>
      <c r="B1765" s="35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3"/>
      <c r="B1766" s="35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3"/>
      <c r="B1767" s="35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3"/>
      <c r="B1768" s="35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3"/>
      <c r="B1769" s="35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3"/>
      <c r="B1770" s="35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3"/>
      <c r="B1771" s="35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3"/>
      <c r="B1772" s="35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3"/>
      <c r="B1773" s="35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3"/>
      <c r="B1774" s="35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3"/>
      <c r="B1775" s="35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3"/>
      <c r="B1776" s="35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3"/>
      <c r="B1777" s="35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3"/>
      <c r="B1778" s="35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3"/>
      <c r="B1779" s="35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3"/>
      <c r="B1780" s="35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3"/>
      <c r="B1781" s="35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3"/>
      <c r="B1782" s="35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3"/>
      <c r="B1783" s="35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3"/>
      <c r="B1784" s="35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3"/>
      <c r="B1785" s="35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3"/>
      <c r="B1786" s="35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3"/>
      <c r="B1787" s="35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3"/>
      <c r="B1788" s="35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3"/>
      <c r="B1789" s="35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3"/>
      <c r="B1790" s="35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3"/>
      <c r="B1791" s="35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3"/>
      <c r="B1792" s="35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3"/>
      <c r="B1793" s="35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3"/>
      <c r="B1794" s="35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3"/>
      <c r="B1795" s="35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3"/>
      <c r="B1796" s="35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3"/>
      <c r="B1797" s="35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3"/>
      <c r="B1798" s="35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3"/>
      <c r="B1799" s="35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3"/>
      <c r="B1800" s="35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3"/>
      <c r="B1801" s="35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3"/>
      <c r="B1802" s="35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3"/>
      <c r="B1803" s="35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3"/>
      <c r="B1804" s="35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3"/>
      <c r="B1805" s="35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3"/>
      <c r="B1806" s="35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3"/>
      <c r="B1807" s="35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3"/>
      <c r="B1808" s="35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3"/>
      <c r="B1809" s="35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3"/>
      <c r="B1810" s="35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3"/>
      <c r="B1811" s="35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3"/>
      <c r="B1812" s="35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3"/>
      <c r="B1813" s="35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3"/>
      <c r="B1814" s="35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3"/>
      <c r="B1815" s="35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3"/>
      <c r="B1816" s="35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3"/>
      <c r="B1817" s="35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3"/>
      <c r="B1818" s="35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3"/>
      <c r="B1819" s="35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3"/>
      <c r="B1820" s="35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3"/>
      <c r="B1821" s="35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3"/>
      <c r="B1822" s="35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3"/>
      <c r="B1823" s="35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3"/>
      <c r="B1824" s="35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3"/>
      <c r="B1825" s="35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3"/>
      <c r="B1826" s="35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3"/>
      <c r="B1827" s="35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3"/>
      <c r="B1828" s="35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3"/>
      <c r="B1829" s="35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3"/>
      <c r="B1830" s="35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3"/>
      <c r="B1831" s="35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3"/>
      <c r="B1832" s="35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3"/>
      <c r="B1833" s="35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3"/>
      <c r="B1834" s="35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3"/>
      <c r="B1835" s="35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3"/>
      <c r="B1836" s="35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3"/>
      <c r="B1837" s="35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3"/>
      <c r="B1838" s="35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3"/>
      <c r="B1839" s="35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3"/>
      <c r="B1840" s="35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3"/>
      <c r="B1841" s="35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3"/>
      <c r="B1842" s="35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3"/>
      <c r="B1843" s="35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3"/>
      <c r="B1844" s="35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3"/>
      <c r="B1845" s="35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3"/>
      <c r="B1846" s="35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3"/>
      <c r="B1847" s="35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3"/>
      <c r="B1848" s="35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3"/>
      <c r="B1849" s="35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3"/>
      <c r="B1850" s="35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3"/>
      <c r="B1851" s="35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3"/>
      <c r="B1852" s="35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3"/>
      <c r="B1853" s="35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3"/>
      <c r="B1854" s="35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3"/>
      <c r="B1855" s="35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3"/>
      <c r="B1856" s="35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3"/>
      <c r="B1857" s="35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3"/>
      <c r="B1858" s="35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3"/>
      <c r="B1859" s="35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3"/>
      <c r="B1860" s="35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3"/>
      <c r="B1861" s="35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3"/>
      <c r="B1862" s="35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3"/>
      <c r="B1863" s="35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3"/>
      <c r="B1864" s="35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3"/>
      <c r="B1865" s="35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3"/>
      <c r="B1866" s="35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3"/>
      <c r="B1867" s="35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3"/>
      <c r="B1868" s="35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3"/>
      <c r="B1869" s="35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3"/>
      <c r="B1870" s="35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3"/>
      <c r="B1871" s="35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3"/>
      <c r="B1872" s="35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3"/>
      <c r="B1873" s="35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3"/>
      <c r="B1874" s="35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3"/>
      <c r="B1875" s="35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3"/>
      <c r="B1876" s="35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3"/>
      <c r="B1877" s="35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3"/>
      <c r="B1878" s="35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3"/>
      <c r="B1879" s="35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3"/>
      <c r="B1880" s="35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3"/>
      <c r="B1881" s="35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3"/>
      <c r="B1882" s="35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3"/>
      <c r="B1883" s="35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3"/>
      <c r="B1884" s="35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3"/>
      <c r="B1885" s="35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3"/>
      <c r="B1886" s="35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3"/>
      <c r="B1887" s="35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3"/>
      <c r="B1888" s="35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3"/>
      <c r="B1889" s="35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3"/>
      <c r="B1890" s="35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3"/>
      <c r="B1891" s="35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3"/>
      <c r="B1892" s="35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3"/>
      <c r="B1893" s="35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3"/>
      <c r="B1894" s="35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3"/>
      <c r="B1895" s="35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3"/>
      <c r="B1896" s="35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3"/>
      <c r="B1897" s="35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3"/>
      <c r="B1898" s="35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3"/>
      <c r="B1899" s="35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3"/>
      <c r="B1900" s="35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3"/>
      <c r="B1901" s="35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3"/>
      <c r="B1902" s="35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3"/>
      <c r="B1903" s="35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3"/>
      <c r="B1904" s="35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3"/>
      <c r="B1905" s="35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3"/>
      <c r="B1906" s="35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3"/>
      <c r="B1907" s="35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3"/>
      <c r="B1908" s="35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3"/>
      <c r="B1909" s="35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3"/>
      <c r="B1910" s="35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3"/>
      <c r="B1911" s="35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3"/>
      <c r="B1912" s="35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3"/>
      <c r="B1913" s="35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3"/>
      <c r="B1914" s="35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3"/>
      <c r="B1915" s="35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3"/>
      <c r="B1916" s="35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3"/>
      <c r="B1917" s="35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3"/>
      <c r="B1918" s="35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3"/>
      <c r="B1919" s="35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3"/>
      <c r="B1920" s="35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3"/>
      <c r="B1921" s="35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3"/>
      <c r="B1922" s="35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3"/>
      <c r="B1923" s="35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3"/>
      <c r="B1924" s="35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3"/>
      <c r="B1925" s="35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3"/>
      <c r="B1926" s="35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3"/>
      <c r="B1927" s="35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3"/>
      <c r="B1928" s="35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3"/>
      <c r="B1929" s="35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3"/>
      <c r="B1930" s="35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3"/>
      <c r="B1931" s="35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3"/>
      <c r="B1932" s="35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3"/>
      <c r="B1933" s="35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3"/>
      <c r="B1934" s="35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3"/>
      <c r="B1935" s="35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3"/>
      <c r="B1936" s="35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3"/>
      <c r="B1937" s="35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3"/>
      <c r="B1938" s="35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3"/>
      <c r="B1939" s="35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3"/>
      <c r="B1940" s="35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3"/>
      <c r="B1941" s="35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3"/>
      <c r="B1942" s="35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3"/>
      <c r="B1943" s="35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3"/>
      <c r="B1944" s="35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3"/>
      <c r="B1945" s="35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3"/>
      <c r="B1946" s="35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3"/>
      <c r="B1947" s="35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3"/>
      <c r="B1948" s="35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3"/>
      <c r="B1949" s="35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3"/>
      <c r="B1950" s="35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3"/>
      <c r="B1951" s="35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3"/>
      <c r="B1952" s="35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3"/>
      <c r="B1953" s="35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3"/>
      <c r="B1954" s="35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3"/>
      <c r="B1955" s="35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3"/>
      <c r="B1956" s="35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3"/>
      <c r="B1957" s="35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3"/>
      <c r="B1958" s="35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3"/>
      <c r="B1959" s="35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3"/>
      <c r="B1960" s="35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3"/>
      <c r="B1961" s="35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3"/>
      <c r="B1962" s="35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3"/>
      <c r="B1963" s="35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3"/>
      <c r="B1964" s="35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3"/>
      <c r="B1965" s="35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3"/>
      <c r="B1966" s="35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3"/>
      <c r="B1967" s="35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3"/>
      <c r="B1968" s="35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3"/>
      <c r="B1969" s="35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3"/>
      <c r="B1970" s="35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3"/>
      <c r="B1971" s="35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3"/>
      <c r="B1972" s="35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3"/>
      <c r="B1973" s="35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3"/>
      <c r="B1974" s="35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3"/>
      <c r="B1975" s="35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3"/>
      <c r="B1976" s="35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3"/>
      <c r="B1977" s="35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3"/>
      <c r="B1978" s="35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3"/>
      <c r="B1979" s="35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3"/>
      <c r="B1980" s="35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3"/>
      <c r="B1981" s="35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3"/>
      <c r="B1982" s="35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3"/>
      <c r="B1983" s="35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3"/>
      <c r="B1984" s="35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3"/>
      <c r="B1985" s="35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3"/>
      <c r="B1986" s="35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3"/>
      <c r="B1987" s="35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3"/>
      <c r="B1988" s="35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3"/>
      <c r="B1989" s="35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3"/>
      <c r="B1990" s="35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3"/>
      <c r="B1991" s="35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3"/>
      <c r="B1992" s="35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3"/>
      <c r="B1993" s="35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3"/>
      <c r="B1994" s="35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3"/>
      <c r="B1995" s="35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3"/>
      <c r="B1996" s="35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3"/>
      <c r="B1997" s="35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3"/>
      <c r="B1998" s="35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3"/>
      <c r="B1999" s="35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3"/>
      <c r="B2000" s="35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3"/>
      <c r="B2001" s="35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3"/>
      <c r="B2002" s="35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3"/>
      <c r="B2003" s="35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3"/>
      <c r="B2004" s="35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3"/>
      <c r="B2005" s="35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3"/>
      <c r="B2006" s="35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3"/>
      <c r="B2007" s="35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3"/>
      <c r="B2008" s="35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3"/>
      <c r="B2009" s="35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3"/>
      <c r="B2010" s="35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3"/>
      <c r="B2011" s="35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3"/>
      <c r="B2012" s="35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3"/>
      <c r="B2013" s="35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3"/>
      <c r="B2014" s="35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3"/>
      <c r="B2015" s="35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3"/>
      <c r="B2016" s="35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3"/>
      <c r="B2017" s="35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3"/>
      <c r="B2018" s="35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3"/>
      <c r="B2019" s="35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3"/>
      <c r="B2020" s="35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3"/>
      <c r="B2021" s="35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3"/>
      <c r="B2022" s="35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3"/>
      <c r="B2023" s="35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3"/>
      <c r="B2024" s="35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3"/>
      <c r="B2025" s="35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3"/>
      <c r="B2026" s="35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3"/>
      <c r="B2027" s="35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3"/>
      <c r="B2028" s="35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3"/>
      <c r="B2029" s="35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3"/>
      <c r="B2030" s="35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3"/>
      <c r="B2031" s="35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3"/>
      <c r="B2032" s="35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3"/>
      <c r="B2033" s="35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3"/>
      <c r="B2034" s="35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3"/>
      <c r="B2035" s="35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3"/>
      <c r="B2036" s="35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3"/>
      <c r="B2037" s="35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3"/>
      <c r="B2038" s="35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3"/>
      <c r="B2039" s="35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3"/>
      <c r="B2040" s="35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3"/>
      <c r="B2041" s="35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3"/>
      <c r="B2042" s="35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3"/>
      <c r="B2043" s="35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3"/>
      <c r="B2044" s="35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3"/>
      <c r="B2045" s="35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3"/>
      <c r="B2046" s="35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3"/>
      <c r="B2047" s="35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3"/>
      <c r="B2048" s="35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3"/>
      <c r="B2049" s="35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3"/>
      <c r="B2050" s="35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3"/>
      <c r="B2051" s="35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3"/>
      <c r="B2052" s="35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3"/>
      <c r="B2053" s="35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3"/>
      <c r="B2054" s="35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3"/>
      <c r="B2055" s="35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3"/>
      <c r="B2056" s="35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3"/>
      <c r="B2057" s="35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3"/>
      <c r="B2058" s="35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3"/>
      <c r="B2059" s="35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3"/>
      <c r="B2060" s="35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3"/>
      <c r="B2061" s="35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3"/>
      <c r="B2062" s="35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3"/>
      <c r="B2063" s="35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3"/>
      <c r="B2064" s="35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3"/>
      <c r="B2065" s="35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3"/>
      <c r="B2066" s="35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3"/>
      <c r="B2067" s="35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3"/>
      <c r="B2068" s="35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3"/>
      <c r="B2069" s="35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3"/>
      <c r="B2070" s="35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3"/>
      <c r="B2071" s="35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3"/>
      <c r="B2072" s="35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3"/>
      <c r="B2073" s="35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3"/>
      <c r="B2074" s="35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3"/>
      <c r="B2075" s="35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3"/>
      <c r="B2076" s="35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3"/>
      <c r="B2077" s="35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3"/>
      <c r="B2078" s="35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3"/>
      <c r="B2079" s="35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3"/>
      <c r="B2080" s="35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3"/>
      <c r="B2081" s="35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3"/>
      <c r="B2082" s="35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3"/>
      <c r="B2083" s="35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3"/>
      <c r="B2084" s="35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3"/>
      <c r="B2085" s="35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3"/>
      <c r="B2086" s="35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3"/>
      <c r="B2087" s="35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3"/>
      <c r="B2088" s="35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3"/>
      <c r="B2089" s="35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3"/>
      <c r="B2090" s="35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3"/>
      <c r="B2091" s="35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3"/>
      <c r="B2092" s="35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3"/>
      <c r="B2093" s="35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3"/>
      <c r="B2094" s="35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3"/>
      <c r="B2095" s="35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3"/>
      <c r="B2096" s="35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3"/>
      <c r="B2097" s="35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3"/>
      <c r="B2098" s="35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3"/>
      <c r="B2099" s="35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3"/>
      <c r="B2100" s="35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3"/>
      <c r="B2101" s="35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3"/>
      <c r="B2102" s="35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3"/>
      <c r="B2103" s="35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3"/>
      <c r="B2104" s="35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3"/>
      <c r="B2105" s="35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3"/>
      <c r="B2106" s="35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3"/>
      <c r="B2107" s="35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3"/>
      <c r="B2108" s="35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3"/>
      <c r="B2109" s="35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3"/>
      <c r="B2110" s="35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3"/>
      <c r="B2111" s="35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3"/>
      <c r="B2112" s="35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3"/>
      <c r="B2113" s="35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3"/>
      <c r="B2114" s="35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3"/>
      <c r="B2115" s="35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3"/>
      <c r="B2116" s="35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3"/>
      <c r="B2117" s="35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3"/>
      <c r="B2118" s="35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3"/>
      <c r="B2119" s="35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3"/>
      <c r="B2120" s="35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3"/>
      <c r="B2121" s="35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3"/>
      <c r="B2122" s="35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3"/>
      <c r="B2123" s="35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3"/>
      <c r="B2124" s="35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3"/>
      <c r="B2125" s="35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3"/>
      <c r="B2126" s="35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3"/>
      <c r="B2127" s="35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3"/>
      <c r="B2128" s="35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3"/>
      <c r="B2129" s="35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3"/>
      <c r="B2130" s="35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3"/>
      <c r="B2131" s="35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3"/>
      <c r="B2132" s="35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3"/>
      <c r="B2133" s="35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3"/>
      <c r="B2134" s="35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3"/>
      <c r="B2135" s="35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3"/>
      <c r="B2136" s="35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3"/>
      <c r="B2137" s="35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3"/>
      <c r="B2138" s="35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3"/>
      <c r="B2139" s="35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3"/>
      <c r="B2140" s="35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3"/>
      <c r="B2141" s="35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3"/>
      <c r="B2142" s="35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3"/>
      <c r="B2143" s="35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3"/>
      <c r="B2144" s="35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3"/>
      <c r="B2145" s="35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3"/>
      <c r="B2146" s="35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3"/>
      <c r="B2147" s="35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3"/>
      <c r="B2148" s="35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3"/>
      <c r="B2149" s="35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3"/>
      <c r="B2150" s="35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3"/>
      <c r="B2151" s="35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3"/>
      <c r="B2152" s="35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3"/>
      <c r="B2153" s="35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3"/>
      <c r="B2154" s="35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3"/>
      <c r="B2155" s="35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3"/>
      <c r="B2156" s="35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3"/>
      <c r="B2157" s="35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3"/>
      <c r="B2158" s="35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3"/>
      <c r="B2159" s="35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3"/>
      <c r="B2160" s="35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3"/>
      <c r="B2161" s="35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3"/>
      <c r="B2162" s="35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3"/>
      <c r="B2163" s="35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3"/>
      <c r="B2164" s="35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3"/>
      <c r="B2165" s="35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3"/>
      <c r="B2166" s="35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3"/>
      <c r="B2167" s="35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3"/>
      <c r="B2168" s="35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3"/>
      <c r="B2169" s="35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3"/>
      <c r="B2170" s="35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3"/>
      <c r="B2171" s="35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3"/>
      <c r="B2172" s="35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3"/>
      <c r="B2173" s="35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3"/>
      <c r="B2174" s="35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3"/>
      <c r="B2175" s="35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3"/>
      <c r="B2176" s="35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3"/>
      <c r="B2177" s="35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3"/>
      <c r="B2178" s="35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3"/>
      <c r="B2179" s="35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3"/>
      <c r="B2180" s="35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3"/>
      <c r="B2181" s="35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3"/>
      <c r="B2182" s="35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3"/>
      <c r="B2183" s="35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3"/>
      <c r="B2184" s="35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3"/>
      <c r="B2185" s="35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3"/>
      <c r="B2186" s="35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3"/>
      <c r="B2187" s="35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3"/>
      <c r="B2188" s="35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3"/>
      <c r="B2189" s="35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3"/>
      <c r="B2190" s="35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3"/>
      <c r="B2191" s="35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3"/>
      <c r="B2192" s="35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3"/>
      <c r="B2193" s="35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3"/>
      <c r="B2194" s="35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3"/>
      <c r="B2195" s="35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3"/>
      <c r="B2196" s="35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3"/>
      <c r="B2197" s="35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3"/>
      <c r="B2198" s="35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3"/>
      <c r="B2199" s="35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3"/>
      <c r="B2200" s="35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3"/>
      <c r="B2201" s="35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3"/>
      <c r="B2202" s="35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3"/>
      <c r="B2203" s="35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3"/>
      <c r="B2204" s="35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3"/>
      <c r="B2205" s="35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3"/>
      <c r="B2206" s="35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3"/>
      <c r="B2207" s="35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3"/>
      <c r="B2208" s="35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3"/>
      <c r="B2209" s="35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3"/>
      <c r="B2210" s="35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3"/>
      <c r="B2211" s="35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3"/>
      <c r="B2212" s="35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3"/>
      <c r="B2213" s="35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3"/>
      <c r="B2214" s="35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3"/>
      <c r="B2215" s="35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3"/>
      <c r="B2216" s="35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3"/>
      <c r="B2217" s="35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3"/>
      <c r="B2218" s="35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3"/>
      <c r="B2219" s="35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3"/>
      <c r="B2220" s="35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3"/>
      <c r="B2221" s="35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3"/>
      <c r="B2222" s="35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3"/>
      <c r="B2223" s="35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3"/>
      <c r="B2224" s="35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3"/>
      <c r="B2225" s="35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3"/>
      <c r="B2226" s="35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3"/>
      <c r="B2227" s="35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3"/>
      <c r="B2228" s="35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3"/>
      <c r="B2229" s="35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3"/>
      <c r="B2230" s="35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3"/>
      <c r="B2231" s="35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3"/>
      <c r="B2232" s="35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3"/>
      <c r="B2233" s="35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3"/>
      <c r="B2234" s="35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3"/>
      <c r="B2235" s="35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3"/>
      <c r="B2236" s="35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3"/>
      <c r="B2237" s="35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3"/>
      <c r="B2238" s="35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3"/>
      <c r="B2239" s="35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3"/>
      <c r="B2240" s="35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3"/>
      <c r="B2241" s="35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3"/>
      <c r="B2242" s="35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3"/>
      <c r="B2243" s="35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3"/>
      <c r="B2244" s="35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3"/>
      <c r="B2245" s="35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3"/>
      <c r="B2246" s="35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3"/>
      <c r="B2247" s="35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3"/>
      <c r="B2248" s="35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3"/>
      <c r="B2249" s="35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3"/>
      <c r="B2250" s="35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3"/>
      <c r="B2251" s="35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3"/>
      <c r="B2252" s="35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3"/>
      <c r="B2253" s="35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3"/>
      <c r="B2254" s="35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3"/>
      <c r="B2255" s="35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3"/>
      <c r="B2256" s="35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3"/>
      <c r="B2257" s="35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3"/>
      <c r="B2258" s="35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3"/>
      <c r="B2259" s="35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3"/>
      <c r="B2260" s="35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3"/>
      <c r="B2261" s="35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3"/>
      <c r="B2262" s="35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3"/>
      <c r="B2263" s="35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3"/>
      <c r="B2264" s="35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3"/>
      <c r="B2265" s="35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3"/>
      <c r="B2266" s="35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3"/>
      <c r="B2267" s="35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3"/>
      <c r="B2268" s="35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3"/>
      <c r="B2269" s="35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3"/>
      <c r="B2270" s="35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3"/>
      <c r="B2271" s="35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3"/>
      <c r="B2272" s="35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3"/>
      <c r="B2273" s="35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3"/>
      <c r="B2274" s="35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3"/>
      <c r="B2275" s="35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3"/>
      <c r="B2276" s="35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3"/>
      <c r="B2277" s="35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3"/>
      <c r="B2278" s="35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3"/>
      <c r="B2279" s="35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3"/>
      <c r="B2280" s="35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3"/>
      <c r="B2281" s="35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3"/>
      <c r="B2282" s="35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3"/>
      <c r="B2283" s="35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3"/>
      <c r="B2284" s="35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3"/>
      <c r="B2285" s="35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3"/>
      <c r="B2286" s="35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3"/>
      <c r="B2287" s="35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3"/>
      <c r="B2288" s="35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3"/>
      <c r="B2289" s="35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3"/>
      <c r="B2290" s="35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3"/>
      <c r="B2291" s="35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3"/>
      <c r="B2292" s="35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3"/>
      <c r="B2293" s="35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3"/>
      <c r="B2294" s="35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3"/>
      <c r="B2295" s="35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3"/>
      <c r="B2296" s="35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3"/>
      <c r="B2297" s="35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3"/>
      <c r="B2298" s="35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3"/>
      <c r="B2299" s="35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3"/>
      <c r="B2300" s="35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3"/>
      <c r="B2301" s="35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3"/>
      <c r="B2302" s="35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3"/>
      <c r="B2303" s="35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3"/>
      <c r="B2304" s="35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3"/>
      <c r="B2305" s="35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3"/>
      <c r="B2306" s="35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3"/>
      <c r="B2307" s="35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3"/>
      <c r="B2308" s="35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3"/>
      <c r="B2309" s="35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3"/>
      <c r="B2310" s="35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3"/>
      <c r="B2311" s="35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3"/>
      <c r="B2312" s="35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3"/>
      <c r="B2313" s="35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3"/>
      <c r="B2314" s="35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3"/>
      <c r="B2315" s="35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3"/>
      <c r="B2316" s="35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3"/>
      <c r="B2317" s="35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3"/>
      <c r="B2318" s="35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3"/>
      <c r="B2319" s="35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3"/>
      <c r="B2320" s="35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3"/>
      <c r="B2321" s="35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3"/>
      <c r="B2322" s="35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3"/>
      <c r="B2323" s="35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3"/>
      <c r="B2324" s="35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3"/>
      <c r="B2325" s="35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3"/>
      <c r="B2326" s="35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3"/>
      <c r="B2327" s="35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3"/>
      <c r="B2328" s="35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3"/>
      <c r="B2329" s="35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3"/>
      <c r="B2330" s="35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3"/>
      <c r="B2331" s="35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3"/>
      <c r="B2332" s="35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3"/>
      <c r="B2333" s="35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3"/>
      <c r="B2334" s="35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3"/>
      <c r="B2335" s="35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3"/>
      <c r="B2336" s="35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3"/>
      <c r="B2337" s="35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3"/>
      <c r="B2338" s="35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3"/>
      <c r="B2339" s="35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3"/>
      <c r="B2340" s="35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3"/>
      <c r="B2341" s="35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3"/>
      <c r="B2342" s="35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3"/>
      <c r="B2343" s="35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3"/>
      <c r="B2344" s="35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3"/>
      <c r="B2345" s="35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3"/>
      <c r="B2346" s="35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3"/>
      <c r="B2347" s="35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3"/>
      <c r="B2348" s="35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3"/>
      <c r="B2349" s="35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3"/>
      <c r="B2350" s="35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3"/>
      <c r="B2351" s="35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3"/>
      <c r="B2352" s="35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3"/>
      <c r="B2353" s="35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3"/>
      <c r="B2354" s="35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3"/>
      <c r="B2355" s="35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3"/>
      <c r="B2356" s="35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3"/>
      <c r="B2357" s="35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3"/>
      <c r="B2358" s="35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3"/>
      <c r="B2359" s="35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3"/>
      <c r="B2360" s="35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3"/>
      <c r="B2361" s="35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3"/>
      <c r="B2362" s="35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3"/>
      <c r="B2363" s="35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3"/>
      <c r="B2364" s="35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3"/>
      <c r="B2365" s="35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3"/>
      <c r="B2366" s="35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3"/>
      <c r="B2367" s="35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3"/>
      <c r="B2368" s="35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3"/>
      <c r="B2369" s="35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3"/>
      <c r="B2370" s="35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3"/>
      <c r="B2371" s="35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3"/>
      <c r="B2372" s="35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3"/>
      <c r="B2373" s="35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3"/>
      <c r="B2374" s="35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3"/>
      <c r="B2375" s="35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3"/>
      <c r="B2376" s="35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3"/>
      <c r="B2377" s="35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3"/>
      <c r="B2378" s="35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3"/>
      <c r="B2379" s="35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3"/>
      <c r="B2380" s="35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3"/>
      <c r="B2381" s="35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3"/>
      <c r="B2382" s="35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3"/>
      <c r="B2383" s="35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3"/>
      <c r="B2384" s="35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3"/>
      <c r="B2385" s="35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3"/>
      <c r="B2386" s="35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3"/>
      <c r="B2387" s="35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3"/>
      <c r="B2388" s="35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3"/>
      <c r="B2389" s="35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3"/>
      <c r="B2390" s="35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3"/>
      <c r="B2391" s="35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3"/>
      <c r="B2392" s="35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3"/>
      <c r="B2393" s="35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3"/>
      <c r="B2394" s="35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3"/>
      <c r="B2395" s="35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3"/>
      <c r="B2396" s="35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3"/>
      <c r="B2397" s="35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3"/>
      <c r="B2398" s="35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3"/>
      <c r="B2399" s="35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3"/>
      <c r="B2400" s="35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3"/>
      <c r="B2401" s="35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3"/>
      <c r="B2402" s="35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3"/>
      <c r="B2403" s="35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3"/>
      <c r="B2404" s="35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3"/>
      <c r="B2405" s="35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3"/>
      <c r="B2406" s="35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3"/>
      <c r="B2407" s="35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3"/>
      <c r="B2408" s="35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3"/>
      <c r="B2409" s="35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3"/>
      <c r="B2410" s="35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3"/>
      <c r="B2411" s="35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3"/>
      <c r="B2412" s="35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3"/>
      <c r="B2413" s="35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3"/>
      <c r="B2414" s="35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3"/>
      <c r="B2415" s="35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3"/>
      <c r="B2416" s="35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3"/>
      <c r="B2417" s="35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3"/>
      <c r="B2418" s="35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3"/>
      <c r="B2419" s="35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3"/>
      <c r="B2420" s="35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3"/>
      <c r="B2421" s="35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3"/>
      <c r="B2422" s="35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3"/>
      <c r="B2423" s="35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3"/>
      <c r="B2424" s="35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3"/>
      <c r="B2425" s="35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3"/>
      <c r="B2426" s="35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3"/>
      <c r="B2427" s="35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3"/>
      <c r="B2428" s="35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3"/>
      <c r="B2429" s="35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3"/>
      <c r="B2430" s="35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3"/>
      <c r="B2431" s="35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3"/>
      <c r="B2432" s="35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3"/>
      <c r="B2433" s="35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3"/>
      <c r="B2434" s="35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3"/>
      <c r="B2435" s="35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3"/>
      <c r="B2436" s="35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3"/>
      <c r="B2437" s="35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3"/>
      <c r="B2438" s="35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3"/>
      <c r="B2439" s="35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3"/>
      <c r="B2440" s="35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3"/>
      <c r="B2441" s="35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3"/>
      <c r="B2442" s="35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3"/>
      <c r="B2443" s="35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3"/>
      <c r="B2444" s="35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3"/>
      <c r="B2445" s="35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3"/>
      <c r="B2446" s="35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3"/>
      <c r="B2447" s="35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3"/>
      <c r="B2448" s="35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3"/>
      <c r="B2449" s="35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3"/>
      <c r="B2450" s="35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3"/>
      <c r="B2451" s="35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3"/>
      <c r="B2452" s="35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3"/>
      <c r="B2453" s="35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3"/>
      <c r="B2454" s="35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3"/>
      <c r="B2455" s="35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3"/>
      <c r="B2456" s="35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3"/>
      <c r="B2457" s="35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3"/>
      <c r="B2458" s="35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3"/>
      <c r="B2459" s="35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3"/>
      <c r="B2460" s="35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3"/>
      <c r="B2461" s="35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3"/>
      <c r="B2462" s="35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3"/>
      <c r="B2463" s="35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3"/>
      <c r="B2464" s="35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3"/>
      <c r="B2465" s="35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3"/>
      <c r="B2466" s="35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3"/>
      <c r="B2467" s="35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3"/>
      <c r="B2468" s="35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3"/>
      <c r="B2469" s="35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3"/>
      <c r="B2470" s="35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3"/>
      <c r="B2471" s="35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3"/>
      <c r="B2472" s="35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3"/>
      <c r="B2473" s="35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3"/>
      <c r="B2474" s="35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3"/>
      <c r="B2475" s="35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3"/>
      <c r="B2476" s="35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3"/>
      <c r="B2477" s="35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3"/>
      <c r="B2478" s="35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3"/>
      <c r="B2479" s="35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3"/>
      <c r="B2480" s="35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3"/>
      <c r="B2481" s="35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3"/>
      <c r="B2482" s="35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3"/>
      <c r="B2483" s="35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3"/>
      <c r="B2484" s="35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3"/>
      <c r="B2485" s="35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3"/>
      <c r="B2486" s="35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3"/>
      <c r="B2487" s="35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3"/>
      <c r="B2488" s="35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3"/>
      <c r="B2489" s="35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3"/>
      <c r="B2490" s="35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3"/>
      <c r="B2491" s="35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3"/>
      <c r="B2492" s="35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3"/>
      <c r="B2493" s="35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3"/>
      <c r="B2494" s="35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3"/>
      <c r="B2495" s="35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3"/>
      <c r="B2496" s="35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3"/>
      <c r="B2497" s="35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3"/>
      <c r="B2498" s="35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3"/>
      <c r="B2499" s="35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3"/>
      <c r="B2500" s="35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3"/>
      <c r="B2501" s="35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3"/>
      <c r="B2502" s="35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3"/>
      <c r="B2503" s="35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3"/>
      <c r="B2504" s="35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3"/>
      <c r="B2505" s="35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3"/>
      <c r="B2506" s="35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3"/>
      <c r="B2507" s="35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3"/>
      <c r="B2508" s="35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3"/>
      <c r="B2509" s="35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3"/>
      <c r="B2510" s="35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3"/>
      <c r="B2511" s="35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3"/>
      <c r="B2512" s="35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3"/>
      <c r="B2513" s="35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3"/>
      <c r="B2514" s="35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3"/>
      <c r="B2515" s="35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3"/>
      <c r="B2516" s="35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3"/>
      <c r="B2517" s="35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3"/>
      <c r="B2518" s="35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3"/>
      <c r="B2519" s="35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3"/>
      <c r="B2520" s="35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3"/>
      <c r="B2521" s="35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3"/>
      <c r="B2522" s="35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3"/>
      <c r="B2523" s="35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3"/>
      <c r="B2524" s="35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3"/>
      <c r="B2525" s="35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3"/>
      <c r="B2526" s="35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3"/>
      <c r="B2527" s="35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3"/>
      <c r="B2528" s="35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3"/>
      <c r="B2529" s="35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3"/>
      <c r="B2530" s="35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3"/>
      <c r="B2531" s="35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3"/>
      <c r="B2532" s="35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3"/>
      <c r="B2533" s="35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3"/>
      <c r="B2534" s="35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3"/>
      <c r="B2535" s="35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3"/>
      <c r="B2536" s="35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3"/>
      <c r="B2537" s="35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3"/>
      <c r="B2538" s="35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3"/>
      <c r="B2539" s="35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3"/>
      <c r="B2540" s="35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3"/>
      <c r="B2541" s="35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3"/>
      <c r="B2542" s="35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3"/>
      <c r="B2543" s="35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3"/>
      <c r="B2544" s="35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3"/>
      <c r="B2545" s="35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3"/>
      <c r="B2546" s="35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3"/>
      <c r="B2547" s="35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3"/>
      <c r="B2548" s="35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3"/>
      <c r="B2549" s="35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3"/>
      <c r="B2550" s="35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3"/>
      <c r="B2551" s="35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3"/>
      <c r="B2552" s="35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3"/>
      <c r="B2553" s="35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3"/>
      <c r="B2554" s="35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3"/>
      <c r="B2555" s="35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3"/>
      <c r="B2556" s="35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3"/>
      <c r="B2557" s="35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3"/>
      <c r="B2558" s="35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3"/>
      <c r="B2559" s="35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3"/>
      <c r="B2560" s="35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3"/>
      <c r="B2561" s="35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3"/>
      <c r="B2562" s="35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3"/>
      <c r="B2563" s="35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3"/>
      <c r="B2564" s="35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3"/>
      <c r="B2565" s="35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3"/>
      <c r="B2566" s="35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3"/>
      <c r="B2567" s="35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3"/>
      <c r="B2568" s="35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3"/>
      <c r="B2569" s="35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3"/>
      <c r="B2570" s="35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3"/>
      <c r="B2571" s="35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3"/>
      <c r="B2572" s="35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3"/>
      <c r="B2573" s="35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3"/>
      <c r="B2574" s="35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3"/>
      <c r="B2575" s="35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3"/>
      <c r="B2576" s="35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3"/>
      <c r="B2577" s="35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3"/>
      <c r="B2578" s="35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3"/>
      <c r="B2579" s="35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3"/>
      <c r="B2580" s="35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3"/>
      <c r="B2581" s="35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3"/>
      <c r="B2582" s="35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3"/>
      <c r="B2583" s="35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3"/>
      <c r="B2584" s="35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3"/>
      <c r="B2585" s="35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3"/>
      <c r="B2586" s="35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3"/>
      <c r="B2587" s="35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3"/>
      <c r="B2588" s="35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3"/>
      <c r="B2589" s="35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3"/>
      <c r="B2590" s="35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3"/>
      <c r="B2591" s="35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3"/>
      <c r="B2592" s="35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3"/>
      <c r="B2593" s="35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3"/>
      <c r="B2594" s="35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3"/>
      <c r="B2595" s="35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3"/>
      <c r="B2596" s="35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3"/>
      <c r="B2597" s="35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3"/>
      <c r="B2598" s="35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3"/>
      <c r="B2599" s="35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3"/>
      <c r="B2600" s="35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3"/>
      <c r="B2601" s="35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3"/>
      <c r="B2602" s="35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3"/>
      <c r="B2603" s="35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3"/>
      <c r="B2604" s="35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3"/>
      <c r="B2605" s="35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3"/>
      <c r="B2606" s="35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3"/>
      <c r="B2607" s="35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3"/>
      <c r="B2608" s="35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3"/>
      <c r="B2609" s="35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3"/>
      <c r="B2610" s="35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3"/>
      <c r="B2611" s="35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3"/>
      <c r="B2612" s="35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3"/>
      <c r="B2613" s="35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3"/>
      <c r="B2614" s="35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3"/>
      <c r="B2615" s="35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3"/>
      <c r="B2616" s="35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3"/>
      <c r="B2617" s="35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3"/>
      <c r="B2618" s="35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3"/>
      <c r="B2619" s="35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3"/>
      <c r="B2620" s="35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3"/>
      <c r="B2621" s="35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3"/>
      <c r="B2622" s="35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3"/>
      <c r="B2623" s="35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3"/>
      <c r="B2624" s="35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3"/>
      <c r="B2625" s="35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3"/>
      <c r="B2626" s="35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3"/>
      <c r="B2627" s="35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3"/>
      <c r="B2628" s="35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3"/>
      <c r="B2629" s="35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3"/>
      <c r="B2630" s="35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3"/>
      <c r="B2631" s="35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3"/>
      <c r="B2632" s="35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3"/>
      <c r="B2633" s="35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3"/>
      <c r="B2634" s="35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3"/>
      <c r="B2635" s="35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3"/>
      <c r="B2636" s="35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3"/>
      <c r="B2637" s="35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3"/>
      <c r="B2638" s="35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3"/>
      <c r="B2639" s="35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3"/>
      <c r="B2640" s="35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3"/>
      <c r="B2641" s="35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3"/>
      <c r="B2642" s="35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3"/>
      <c r="B2643" s="35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3"/>
      <c r="B2644" s="35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3"/>
      <c r="B2645" s="35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3"/>
      <c r="B2646" s="35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3"/>
      <c r="B2647" s="35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3"/>
      <c r="B2648" s="35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3"/>
      <c r="B2649" s="35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3"/>
      <c r="B2650" s="35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3"/>
      <c r="B2651" s="35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3"/>
      <c r="B2652" s="35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3"/>
      <c r="B2653" s="35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3"/>
      <c r="B2654" s="35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3"/>
      <c r="B2655" s="35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3"/>
      <c r="B2656" s="35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3"/>
      <c r="B2657" s="35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3"/>
      <c r="B2658" s="35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3"/>
      <c r="B2659" s="35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3"/>
      <c r="B2660" s="35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3"/>
      <c r="B2661" s="35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3"/>
      <c r="B2662" s="35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3"/>
      <c r="B2663" s="35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3"/>
      <c r="B2664" s="35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3"/>
      <c r="B2665" s="35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3"/>
      <c r="B2666" s="35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3"/>
      <c r="B2667" s="35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3"/>
      <c r="B2668" s="35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3"/>
      <c r="B2669" s="35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3"/>
      <c r="B2670" s="35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3"/>
      <c r="B2671" s="35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3"/>
      <c r="B2672" s="35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3"/>
      <c r="B2673" s="35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3"/>
      <c r="B2674" s="35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3"/>
      <c r="B2675" s="35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3"/>
      <c r="B2676" s="35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3"/>
      <c r="B2677" s="35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3"/>
      <c r="B2678" s="35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3"/>
      <c r="B2679" s="35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3"/>
      <c r="B2680" s="35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3"/>
      <c r="B2681" s="35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3"/>
      <c r="B2682" s="35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3"/>
      <c r="B2683" s="35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3"/>
      <c r="B2684" s="35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3"/>
      <c r="B2685" s="35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3"/>
      <c r="B2686" s="35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3"/>
      <c r="B2687" s="35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3"/>
      <c r="B2688" s="35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3"/>
      <c r="B2689" s="35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3"/>
      <c r="B2690" s="35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3"/>
      <c r="B2691" s="35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3"/>
      <c r="B2692" s="35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3"/>
      <c r="B2693" s="35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3"/>
      <c r="B2694" s="35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3"/>
      <c r="B2695" s="35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3"/>
      <c r="B2696" s="35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3"/>
      <c r="B2697" s="35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3"/>
      <c r="B2698" s="35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3"/>
      <c r="B2699" s="35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3"/>
      <c r="B2700" s="35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3"/>
      <c r="B2701" s="35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3"/>
      <c r="B2702" s="35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3"/>
      <c r="B2703" s="35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3"/>
      <c r="B2704" s="35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3"/>
      <c r="B2705" s="35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3"/>
      <c r="B2706" s="35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3"/>
      <c r="B2707" s="35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3"/>
      <c r="B2708" s="35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3"/>
      <c r="B2709" s="35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3"/>
      <c r="B2710" s="35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3"/>
      <c r="B2711" s="35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3"/>
      <c r="B2712" s="35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3"/>
      <c r="B2713" s="35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3"/>
      <c r="B2714" s="35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3"/>
      <c r="B2715" s="35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3"/>
      <c r="B2716" s="35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3"/>
      <c r="B2717" s="35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3"/>
      <c r="B2718" s="35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3"/>
      <c r="B2719" s="35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3"/>
      <c r="B2720" s="35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3"/>
      <c r="B2721" s="35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3"/>
      <c r="B2722" s="35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3"/>
      <c r="B2723" s="35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3"/>
      <c r="B2724" s="35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3"/>
      <c r="B2725" s="35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3"/>
      <c r="B2726" s="35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3"/>
      <c r="B2727" s="35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3"/>
      <c r="B2728" s="35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3"/>
      <c r="B2729" s="35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3"/>
      <c r="B2730" s="35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3"/>
      <c r="B2731" s="35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3"/>
      <c r="B2732" s="35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3"/>
      <c r="B2733" s="35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3"/>
      <c r="B2734" s="35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3"/>
      <c r="B2735" s="35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3"/>
      <c r="B2736" s="35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3"/>
      <c r="B2737" s="35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3"/>
      <c r="B2738" s="35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3"/>
      <c r="B2739" s="35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3"/>
      <c r="B2740" s="35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3"/>
      <c r="B2741" s="35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3"/>
      <c r="B2742" s="35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3"/>
      <c r="B2743" s="35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3"/>
      <c r="B2744" s="35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3"/>
      <c r="B2745" s="35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3"/>
      <c r="B2746" s="35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3"/>
      <c r="B2747" s="35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3"/>
      <c r="B2748" s="35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3"/>
      <c r="B2749" s="35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3"/>
      <c r="B2750" s="35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3"/>
      <c r="B2751" s="35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3"/>
      <c r="B2752" s="35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3"/>
      <c r="B2753" s="35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3"/>
      <c r="B2754" s="35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3"/>
      <c r="B2755" s="35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3"/>
      <c r="B2756" s="35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3"/>
      <c r="B2757" s="35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3"/>
      <c r="B2758" s="35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3"/>
      <c r="B2759" s="35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3"/>
      <c r="B2760" s="35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3"/>
      <c r="B2761" s="35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3"/>
      <c r="B2762" s="35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3"/>
      <c r="B2763" s="35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3"/>
      <c r="B2764" s="35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3"/>
      <c r="B2765" s="35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3"/>
      <c r="B2766" s="35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3"/>
      <c r="B2767" s="35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3"/>
      <c r="B2768" s="35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3"/>
      <c r="B2769" s="35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3"/>
      <c r="B2770" s="35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3"/>
      <c r="B2771" s="35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3"/>
      <c r="B2772" s="35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3"/>
      <c r="B2773" s="35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3"/>
      <c r="B2774" s="35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3"/>
      <c r="B2775" s="35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3"/>
      <c r="B2776" s="35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3"/>
      <c r="B2777" s="35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3"/>
      <c r="B2778" s="35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3"/>
      <c r="B2779" s="35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3"/>
      <c r="B2780" s="35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3"/>
      <c r="B2781" s="35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3"/>
      <c r="B2782" s="35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3"/>
      <c r="B2783" s="35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3"/>
      <c r="B2784" s="35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3"/>
      <c r="B2785" s="35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3"/>
      <c r="B2786" s="35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3"/>
      <c r="B2787" s="35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3"/>
      <c r="B2788" s="35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3"/>
      <c r="B2789" s="35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3"/>
      <c r="B2790" s="35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3"/>
      <c r="B2791" s="35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3"/>
      <c r="B2792" s="35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3"/>
      <c r="B2793" s="35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3"/>
      <c r="B2794" s="35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3"/>
      <c r="B2795" s="35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3"/>
      <c r="B2796" s="35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3"/>
      <c r="B2797" s="35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3"/>
      <c r="B2798" s="35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3"/>
      <c r="B2799" s="35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3"/>
      <c r="B2800" s="35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3"/>
      <c r="B2801" s="35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3"/>
      <c r="B2802" s="35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3"/>
      <c r="B2803" s="35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3"/>
      <c r="B2804" s="35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3"/>
      <c r="B2805" s="35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3"/>
      <c r="B2806" s="35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3"/>
      <c r="B2807" s="35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3"/>
      <c r="B2808" s="35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3"/>
      <c r="B2809" s="35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3"/>
      <c r="B2810" s="35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3"/>
      <c r="B2811" s="35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3"/>
      <c r="B2812" s="35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3"/>
      <c r="B2813" s="35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3"/>
      <c r="B2814" s="35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3"/>
      <c r="B2815" s="35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3"/>
      <c r="B2816" s="35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3"/>
      <c r="B2817" s="35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3"/>
      <c r="B2818" s="35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3"/>
      <c r="B2819" s="35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3"/>
      <c r="B2820" s="35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3"/>
      <c r="B2821" s="35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3"/>
      <c r="B2822" s="35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3"/>
      <c r="B2823" s="35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3"/>
      <c r="B2824" s="35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3"/>
      <c r="B2825" s="35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3"/>
      <c r="B2826" s="35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3"/>
      <c r="B2827" s="35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3"/>
      <c r="B2828" s="35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3"/>
      <c r="B2829" s="35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3"/>
      <c r="B2830" s="35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3"/>
      <c r="B2831" s="35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3"/>
      <c r="B2832" s="35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3"/>
      <c r="B2833" s="35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3"/>
      <c r="B2834" s="35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3"/>
      <c r="B2835" s="35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3"/>
      <c r="B2836" s="35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3"/>
      <c r="B2837" s="35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3"/>
      <c r="B2838" s="35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3"/>
      <c r="B2839" s="35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3"/>
      <c r="B2840" s="35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3"/>
      <c r="B2841" s="35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3"/>
      <c r="B2842" s="35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3"/>
      <c r="B2843" s="35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3"/>
      <c r="B2844" s="35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3"/>
      <c r="B2845" s="35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3"/>
      <c r="B2846" s="35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3"/>
      <c r="B2847" s="35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3"/>
      <c r="B2848" s="35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3"/>
      <c r="B2849" s="35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3"/>
      <c r="B2850" s="35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3"/>
      <c r="B2851" s="35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3"/>
      <c r="B2852" s="35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3"/>
      <c r="B2853" s="35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3"/>
      <c r="B2854" s="35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3"/>
      <c r="B2855" s="35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3"/>
      <c r="B2856" s="35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3"/>
      <c r="B2857" s="35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3"/>
      <c r="B2858" s="35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3"/>
      <c r="B2859" s="35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3"/>
      <c r="B2860" s="35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3"/>
      <c r="B2861" s="35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3"/>
      <c r="B2862" s="35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3"/>
      <c r="B2863" s="35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3"/>
      <c r="B2864" s="35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3"/>
      <c r="B2865" s="35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3"/>
      <c r="B2866" s="35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3"/>
      <c r="B2867" s="35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3"/>
      <c r="B2868" s="35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3"/>
      <c r="B2869" s="35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3"/>
      <c r="B2870" s="35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3"/>
      <c r="B2871" s="35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3"/>
      <c r="B2872" s="35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3"/>
      <c r="B2873" s="35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3"/>
      <c r="B2874" s="35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3"/>
      <c r="B2875" s="35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3"/>
      <c r="B2876" s="35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3"/>
      <c r="B2877" s="35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3"/>
      <c r="B2878" s="35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3"/>
      <c r="B2879" s="35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3"/>
      <c r="B2880" s="35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3"/>
      <c r="B2881" s="35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3"/>
      <c r="B2882" s="35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3"/>
      <c r="B2883" s="35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3"/>
      <c r="B2884" s="35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3"/>
      <c r="B2885" s="35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3"/>
      <c r="B2886" s="35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3"/>
      <c r="B2887" s="35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3"/>
      <c r="B2888" s="35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3"/>
      <c r="B2889" s="35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3"/>
      <c r="B2890" s="35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3"/>
      <c r="B2891" s="35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3"/>
      <c r="B2892" s="35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3"/>
      <c r="B2893" s="35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3"/>
      <c r="B2894" s="35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3"/>
      <c r="B2895" s="35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3"/>
      <c r="B2896" s="35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3"/>
      <c r="B2897" s="35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3"/>
      <c r="B2898" s="35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3"/>
      <c r="B2899" s="35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3"/>
      <c r="B2900" s="35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3"/>
      <c r="B2901" s="35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3"/>
      <c r="B2902" s="35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3"/>
      <c r="B2903" s="35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3"/>
      <c r="B2904" s="35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3"/>
      <c r="B2905" s="35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3"/>
      <c r="B2906" s="35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3"/>
      <c r="B2907" s="35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3"/>
      <c r="B2908" s="35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3"/>
      <c r="B2909" s="35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3"/>
      <c r="B2910" s="35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3"/>
      <c r="B2911" s="35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3"/>
      <c r="B2912" s="35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3"/>
      <c r="B2913" s="35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3"/>
      <c r="B2914" s="35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3"/>
      <c r="B2915" s="35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3"/>
      <c r="B2916" s="35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3"/>
      <c r="B2917" s="35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3"/>
      <c r="B2918" s="35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3"/>
      <c r="B2919" s="35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3"/>
      <c r="B2920" s="35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3"/>
      <c r="B2921" s="35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3"/>
      <c r="B2922" s="35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3"/>
      <c r="B2923" s="35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3"/>
      <c r="B2924" s="35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3"/>
      <c r="B2925" s="35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3"/>
      <c r="B2926" s="35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3"/>
      <c r="B2927" s="35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3"/>
      <c r="B2928" s="35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3"/>
      <c r="B2929" s="35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3"/>
      <c r="B2930" s="35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3"/>
      <c r="B2931" s="35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3"/>
      <c r="B2932" s="35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3"/>
      <c r="B2933" s="35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3"/>
      <c r="B2934" s="35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3"/>
      <c r="B2935" s="35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3"/>
      <c r="B2936" s="35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3"/>
      <c r="B2937" s="35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3"/>
      <c r="B2938" s="35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3"/>
      <c r="B2939" s="35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3"/>
      <c r="B2940" s="35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3"/>
      <c r="B2941" s="35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3"/>
      <c r="B2942" s="35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3"/>
      <c r="B2943" s="35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3"/>
      <c r="B2944" s="35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3"/>
      <c r="B2945" s="35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3"/>
      <c r="B2946" s="35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3"/>
      <c r="B2947" s="35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3"/>
      <c r="B2948" s="35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3"/>
      <c r="B2949" s="35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3"/>
      <c r="B2950" s="35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3"/>
      <c r="B2951" s="35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3"/>
      <c r="B2952" s="35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3"/>
      <c r="B2953" s="35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3"/>
      <c r="B2954" s="35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3"/>
      <c r="B2955" s="35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3"/>
      <c r="B2956" s="35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3"/>
      <c r="B2957" s="35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3"/>
      <c r="B2958" s="35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3"/>
      <c r="B2959" s="35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3"/>
      <c r="B2960" s="35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3"/>
      <c r="B2961" s="35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3"/>
      <c r="B2962" s="35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3"/>
      <c r="B2963" s="35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3"/>
      <c r="B2964" s="35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3"/>
      <c r="B2965" s="35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3"/>
      <c r="B2966" s="35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3"/>
      <c r="B2967" s="35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3"/>
      <c r="B2968" s="35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3"/>
      <c r="B2969" s="35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3"/>
      <c r="B2970" s="35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3"/>
      <c r="B2971" s="35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3"/>
      <c r="B2972" s="35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3"/>
      <c r="B2973" s="35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3"/>
      <c r="B2974" s="35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3"/>
      <c r="B2975" s="35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3"/>
      <c r="B2976" s="35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3"/>
      <c r="B2977" s="35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3"/>
      <c r="B2978" s="35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3"/>
      <c r="B2979" s="35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3"/>
      <c r="B2980" s="35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3"/>
      <c r="B2981" s="35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3"/>
      <c r="B2982" s="35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3"/>
      <c r="B2983" s="35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3"/>
      <c r="B2984" s="35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3"/>
      <c r="B2985" s="35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3"/>
      <c r="B2986" s="35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3"/>
      <c r="B2987" s="35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3"/>
      <c r="B2988" s="35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3"/>
      <c r="B2989" s="35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3"/>
      <c r="B2990" s="35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3"/>
      <c r="B2991" s="35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3"/>
      <c r="B2992" s="35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3"/>
      <c r="B2993" s="35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3"/>
      <c r="B2994" s="35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3"/>
      <c r="B2995" s="35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3"/>
      <c r="B2996" s="35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3"/>
      <c r="B2997" s="35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3"/>
      <c r="B2998" s="35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3"/>
      <c r="B2999" s="35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3"/>
      <c r="B3000" s="35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3"/>
      <c r="B3001" s="35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3"/>
      <c r="B3002" s="35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3"/>
      <c r="B3003" s="35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3"/>
      <c r="B3004" s="35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3"/>
      <c r="B3005" s="35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3"/>
      <c r="B3006" s="35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3"/>
      <c r="B3007" s="35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3"/>
      <c r="B3008" s="35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3"/>
      <c r="B3009" s="35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3"/>
      <c r="B3010" s="35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3"/>
      <c r="B3011" s="35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3"/>
      <c r="B3012" s="35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3"/>
      <c r="B3013" s="35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3"/>
      <c r="B3014" s="35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3"/>
      <c r="B3015" s="35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3"/>
      <c r="B3016" s="35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3"/>
      <c r="B3017" s="35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3"/>
      <c r="B3018" s="35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3"/>
      <c r="B3019" s="35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3"/>
      <c r="B3020" s="35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3"/>
      <c r="B3021" s="35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3"/>
      <c r="B3022" s="35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3"/>
      <c r="B3023" s="35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3"/>
      <c r="B3024" s="35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3"/>
      <c r="B3025" s="35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3"/>
      <c r="B3026" s="35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3"/>
      <c r="B3027" s="35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3"/>
      <c r="B3028" s="35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3"/>
      <c r="B3029" s="35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3"/>
      <c r="B3030" s="35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3"/>
      <c r="B3031" s="35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3"/>
      <c r="B3032" s="35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3"/>
      <c r="B3033" s="35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3"/>
      <c r="B3034" s="35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3"/>
      <c r="B3035" s="35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3"/>
      <c r="B3036" s="35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3"/>
      <c r="B3037" s="35"/>
      <c r="F3037" s="4"/>
      <c r="G3037" s="4"/>
      <c r="H3037" s="4"/>
      <c r="I3037" s="4"/>
      <c r="J3037" s="4"/>
      <c r="K3037" s="4"/>
      <c r="L3037" s="4"/>
      <c r="M3037" s="4"/>
    </row>
    <row r="3038" spans="1:13" x14ac:dyDescent="0.2">
      <c r="A3038" s="3"/>
      <c r="B3038" s="35"/>
      <c r="F3038" s="4"/>
      <c r="G3038" s="4"/>
      <c r="H3038" s="4"/>
      <c r="I3038" s="4"/>
      <c r="J3038" s="4"/>
      <c r="K3038" s="4"/>
      <c r="L3038" s="4"/>
      <c r="M3038" s="4"/>
    </row>
    <row r="3039" spans="1:13" x14ac:dyDescent="0.2">
      <c r="A3039" s="3"/>
      <c r="B3039" s="35"/>
      <c r="F3039" s="4"/>
      <c r="G3039" s="4"/>
      <c r="H3039" s="4"/>
      <c r="I3039" s="4"/>
      <c r="J3039" s="4"/>
      <c r="K3039" s="4"/>
      <c r="L3039" s="4"/>
      <c r="M3039" s="4"/>
    </row>
    <row r="3040" spans="1:13" x14ac:dyDescent="0.2">
      <c r="A3040" s="3"/>
      <c r="B3040" s="35"/>
      <c r="F3040" s="4"/>
      <c r="G3040" s="4"/>
      <c r="H3040" s="4"/>
      <c r="I3040" s="4"/>
      <c r="J3040" s="4"/>
      <c r="K3040" s="4"/>
      <c r="L3040" s="4"/>
      <c r="M3040" s="4"/>
    </row>
    <row r="3041" spans="1:13" x14ac:dyDescent="0.2">
      <c r="A3041" s="3"/>
      <c r="B3041" s="35"/>
      <c r="F3041" s="4"/>
      <c r="G3041" s="4"/>
      <c r="H3041" s="4"/>
      <c r="I3041" s="4"/>
      <c r="J3041" s="4"/>
      <c r="K3041" s="4"/>
      <c r="L3041" s="4"/>
      <c r="M3041" s="4"/>
    </row>
    <row r="3042" spans="1:13" x14ac:dyDescent="0.2">
      <c r="A3042" s="3"/>
      <c r="B3042" s="35"/>
      <c r="F3042" s="4"/>
      <c r="G3042" s="4"/>
      <c r="H3042" s="4"/>
      <c r="I3042" s="4"/>
      <c r="J3042" s="4"/>
      <c r="K3042" s="4"/>
      <c r="L3042" s="4"/>
      <c r="M3042" s="4"/>
    </row>
    <row r="3043" spans="1:13" x14ac:dyDescent="0.2">
      <c r="A3043" s="3"/>
      <c r="B3043" s="35"/>
      <c r="F3043" s="4"/>
      <c r="G3043" s="4"/>
      <c r="H3043" s="4"/>
      <c r="I3043" s="4"/>
      <c r="J3043" s="4"/>
      <c r="K3043" s="4"/>
      <c r="L3043" s="4"/>
      <c r="M3043" s="4"/>
    </row>
    <row r="3044" spans="1:13" x14ac:dyDescent="0.2">
      <c r="A3044" s="3"/>
      <c r="B3044" s="35"/>
      <c r="F3044" s="4"/>
      <c r="G3044" s="4"/>
      <c r="H3044" s="4"/>
      <c r="I3044" s="4"/>
      <c r="J3044" s="4"/>
      <c r="K3044" s="4"/>
      <c r="L3044" s="4"/>
      <c r="M3044" s="4"/>
    </row>
    <row r="3045" spans="1:13" x14ac:dyDescent="0.2">
      <c r="A3045" s="3"/>
      <c r="B3045" s="35"/>
      <c r="F3045" s="4"/>
      <c r="G3045" s="4"/>
      <c r="H3045" s="4"/>
      <c r="I3045" s="4"/>
      <c r="J3045" s="4"/>
      <c r="K3045" s="4"/>
      <c r="L3045" s="4"/>
      <c r="M3045" s="4"/>
    </row>
  </sheetData>
  <mergeCells count="89">
    <mergeCell ref="K22:K23"/>
    <mergeCell ref="L21:M22"/>
    <mergeCell ref="H21:K21"/>
    <mergeCell ref="A21:A23"/>
    <mergeCell ref="C21:C23"/>
    <mergeCell ref="B21:B23"/>
    <mergeCell ref="D21:D23"/>
    <mergeCell ref="I22:I23"/>
    <mergeCell ref="H22:H23"/>
    <mergeCell ref="E21:G21"/>
    <mergeCell ref="G22:G23"/>
    <mergeCell ref="A84:G84"/>
    <mergeCell ref="A26:M26"/>
    <mergeCell ref="A64:M64"/>
    <mergeCell ref="A81:G81"/>
    <mergeCell ref="A25:M25"/>
    <mergeCell ref="A300:M300"/>
    <mergeCell ref="A131:G131"/>
    <mergeCell ref="A132:G132"/>
    <mergeCell ref="A133:G133"/>
    <mergeCell ref="A134:M134"/>
    <mergeCell ref="A135:M135"/>
    <mergeCell ref="A215:M215"/>
    <mergeCell ref="A356:G356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68:G368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9:G369"/>
    <mergeCell ref="A370:G370"/>
    <mergeCell ref="A371:G371"/>
    <mergeCell ref="A372:G372"/>
    <mergeCell ref="A373:G373"/>
    <mergeCell ref="A339:G339"/>
    <mergeCell ref="A340:G340"/>
    <mergeCell ref="A341:G341"/>
    <mergeCell ref="A342:G342"/>
    <mergeCell ref="A343:G343"/>
    <mergeCell ref="A297:G297"/>
    <mergeCell ref="A298:G298"/>
    <mergeCell ref="J2:M2"/>
    <mergeCell ref="A295:G295"/>
    <mergeCell ref="A299:G299"/>
    <mergeCell ref="D18:E18"/>
    <mergeCell ref="D16:E16"/>
    <mergeCell ref="D17:E17"/>
    <mergeCell ref="A82:G82"/>
    <mergeCell ref="A83:G83"/>
    <mergeCell ref="A85:G85"/>
    <mergeCell ref="A86:M86"/>
    <mergeCell ref="A87:M87"/>
    <mergeCell ref="A108:M108"/>
    <mergeCell ref="A129:G129"/>
    <mergeCell ref="A130:G130"/>
    <mergeCell ref="J1:M1"/>
    <mergeCell ref="A374:G374"/>
    <mergeCell ref="A389:M389"/>
    <mergeCell ref="A390:M390"/>
    <mergeCell ref="A386:M386"/>
    <mergeCell ref="A387:M387"/>
    <mergeCell ref="A381:G381"/>
    <mergeCell ref="A382:G382"/>
    <mergeCell ref="A375:G375"/>
    <mergeCell ref="A376:G376"/>
    <mergeCell ref="A377:G377"/>
    <mergeCell ref="A378:G378"/>
    <mergeCell ref="A379:G379"/>
    <mergeCell ref="A380:G380"/>
    <mergeCell ref="A344:M344"/>
    <mergeCell ref="A296:G296"/>
  </mergeCells>
  <phoneticPr fontId="3" type="noConversion"/>
  <pageMargins left="0.7" right="0.7" top="0.75" bottom="0.75" header="0.3" footer="0.3"/>
  <pageSetup paperSize="9" scale="85" fitToHeight="10000" orientation="landscape" r:id="rId1"/>
  <headerFooter alignWithMargins="0"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view="pageBreakPreview" zoomScaleNormal="100" zoomScaleSheetLayoutView="100" workbookViewId="0"/>
  </sheetViews>
  <sheetFormatPr defaultRowHeight="15" x14ac:dyDescent="0.25"/>
  <cols>
    <col min="1" max="1" width="4.42578125" style="112" customWidth="1"/>
    <col min="2" max="2" width="14.42578125" style="112" customWidth="1"/>
    <col min="3" max="3" width="49.28515625" style="113" customWidth="1"/>
    <col min="4" max="4" width="10.7109375" style="112" customWidth="1"/>
    <col min="5" max="5" width="13.85546875" style="114" customWidth="1"/>
    <col min="6" max="6" width="17.28515625" style="112" customWidth="1"/>
    <col min="7" max="16384" width="9.140625" style="112"/>
  </cols>
  <sheetData>
    <row r="1" spans="1:14" s="96" customFormat="1" ht="21.75" customHeight="1" x14ac:dyDescent="0.25">
      <c r="C1" s="97"/>
      <c r="D1" s="152" t="s">
        <v>6</v>
      </c>
      <c r="E1" s="152"/>
      <c r="F1" s="152"/>
    </row>
    <row r="2" spans="1:14" s="96" customFormat="1" ht="62.25" customHeight="1" x14ac:dyDescent="0.25">
      <c r="C2" s="97"/>
      <c r="D2" s="153" t="s">
        <v>711</v>
      </c>
      <c r="E2" s="153"/>
      <c r="F2" s="153"/>
    </row>
    <row r="3" spans="1:14" s="96" customFormat="1" ht="29.25" customHeight="1" x14ac:dyDescent="0.25">
      <c r="C3" s="97"/>
      <c r="D3" s="98" t="s">
        <v>712</v>
      </c>
      <c r="E3" s="99"/>
      <c r="G3" s="99"/>
      <c r="K3" s="99"/>
      <c r="L3" s="99"/>
      <c r="M3" s="99"/>
      <c r="N3" s="99"/>
    </row>
    <row r="4" spans="1:14" s="96" customFormat="1" ht="15.75" x14ac:dyDescent="0.25">
      <c r="C4" s="97"/>
      <c r="D4" s="100" t="s">
        <v>713</v>
      </c>
      <c r="E4" s="99"/>
      <c r="F4" s="99"/>
      <c r="G4" s="99"/>
      <c r="K4" s="99"/>
      <c r="L4" s="99"/>
      <c r="M4" s="99"/>
      <c r="N4" s="99"/>
    </row>
    <row r="5" spans="1:14" s="101" customFormat="1" ht="30" customHeight="1" x14ac:dyDescent="0.3">
      <c r="A5" s="148" t="s">
        <v>714</v>
      </c>
      <c r="B5" s="148"/>
      <c r="C5" s="148"/>
      <c r="D5" s="148"/>
      <c r="E5" s="148"/>
      <c r="F5" s="148"/>
      <c r="I5" s="102"/>
      <c r="J5" s="102"/>
      <c r="K5" s="102"/>
      <c r="L5" s="102"/>
      <c r="M5" s="102"/>
      <c r="N5" s="102"/>
    </row>
    <row r="6" spans="1:14" s="101" customFormat="1" ht="24" customHeight="1" x14ac:dyDescent="0.25">
      <c r="A6" s="154" t="s">
        <v>731</v>
      </c>
      <c r="B6" s="155"/>
      <c r="C6" s="155"/>
      <c r="D6" s="155"/>
      <c r="E6" s="155"/>
      <c r="F6" s="155"/>
    </row>
    <row r="7" spans="1:14" s="103" customFormat="1" ht="32.25" customHeight="1" x14ac:dyDescent="0.2">
      <c r="A7" s="156" t="s">
        <v>715</v>
      </c>
      <c r="B7" s="156"/>
      <c r="C7" s="156"/>
      <c r="D7" s="156"/>
      <c r="E7" s="156"/>
      <c r="F7" s="156"/>
    </row>
    <row r="8" spans="1:14" s="103" customFormat="1" ht="19.5" customHeight="1" x14ac:dyDescent="0.2">
      <c r="A8" s="157" t="s">
        <v>716</v>
      </c>
      <c r="B8" s="157"/>
      <c r="C8" s="157"/>
      <c r="D8" s="157"/>
      <c r="E8" s="157"/>
      <c r="F8" s="157"/>
    </row>
    <row r="9" spans="1:14" s="103" customFormat="1" ht="19.5" customHeight="1" x14ac:dyDescent="0.2">
      <c r="A9" s="158" t="s">
        <v>726</v>
      </c>
      <c r="B9" s="158"/>
      <c r="C9" s="158"/>
      <c r="D9" s="158"/>
      <c r="E9" s="158"/>
      <c r="F9" s="158"/>
    </row>
    <row r="10" spans="1:14" s="101" customFormat="1" ht="28.5" customHeight="1" x14ac:dyDescent="0.25">
      <c r="A10" s="159" t="s">
        <v>717</v>
      </c>
      <c r="B10" s="159" t="s">
        <v>718</v>
      </c>
      <c r="C10" s="161" t="s">
        <v>732</v>
      </c>
      <c r="D10" s="162"/>
      <c r="E10" s="163"/>
      <c r="F10" s="159" t="s">
        <v>721</v>
      </c>
    </row>
    <row r="11" spans="1:14" s="101" customFormat="1" ht="23.25" customHeight="1" x14ac:dyDescent="0.25">
      <c r="A11" s="160"/>
      <c r="B11" s="160"/>
      <c r="C11" s="104" t="s">
        <v>722</v>
      </c>
      <c r="D11" s="116" t="s">
        <v>719</v>
      </c>
      <c r="E11" s="117" t="s">
        <v>720</v>
      </c>
      <c r="F11" s="160"/>
    </row>
    <row r="12" spans="1:14" s="106" customFormat="1" ht="15.75" x14ac:dyDescent="0.25">
      <c r="A12" s="105">
        <v>1</v>
      </c>
      <c r="B12" s="105">
        <v>2</v>
      </c>
      <c r="C12" s="105">
        <v>3</v>
      </c>
      <c r="D12" s="105">
        <v>4</v>
      </c>
      <c r="E12" s="105">
        <v>5</v>
      </c>
      <c r="F12" s="105">
        <v>6</v>
      </c>
    </row>
    <row r="13" spans="1:14" s="101" customFormat="1" ht="15.75" x14ac:dyDescent="0.25">
      <c r="A13" s="107"/>
      <c r="B13" s="164" t="s">
        <v>727</v>
      </c>
      <c r="C13" s="167" t="s">
        <v>637</v>
      </c>
      <c r="D13" s="168"/>
      <c r="E13" s="168"/>
      <c r="F13" s="169"/>
    </row>
    <row r="14" spans="1:14" s="109" customFormat="1" ht="25.5" customHeight="1" x14ac:dyDescent="0.25">
      <c r="A14" s="118">
        <v>1</v>
      </c>
      <c r="B14" s="165"/>
      <c r="C14" s="48" t="s">
        <v>638</v>
      </c>
      <c r="D14" s="49" t="s">
        <v>639</v>
      </c>
      <c r="E14" s="49">
        <v>60</v>
      </c>
      <c r="F14" s="108"/>
    </row>
    <row r="15" spans="1:14" s="109" customFormat="1" ht="31.5" x14ac:dyDescent="0.25">
      <c r="A15" s="118">
        <f>A14+1</f>
        <v>2</v>
      </c>
      <c r="B15" s="165"/>
      <c r="C15" s="48" t="s">
        <v>640</v>
      </c>
      <c r="D15" s="49" t="s">
        <v>641</v>
      </c>
      <c r="E15" s="49">
        <v>12</v>
      </c>
      <c r="F15" s="108"/>
    </row>
    <row r="16" spans="1:14" s="109" customFormat="1" ht="47.25" x14ac:dyDescent="0.25">
      <c r="A16" s="118">
        <f t="shared" ref="A16:A48" si="0">A15+1</f>
        <v>3</v>
      </c>
      <c r="B16" s="165"/>
      <c r="C16" s="48" t="s">
        <v>642</v>
      </c>
      <c r="D16" s="49" t="s">
        <v>643</v>
      </c>
      <c r="E16" s="50">
        <v>24</v>
      </c>
      <c r="F16" s="108"/>
    </row>
    <row r="17" spans="1:6" s="101" customFormat="1" ht="47.25" x14ac:dyDescent="0.25">
      <c r="A17" s="118">
        <f t="shared" si="0"/>
        <v>4</v>
      </c>
      <c r="B17" s="165"/>
      <c r="C17" s="48" t="s">
        <v>644</v>
      </c>
      <c r="D17" s="49" t="s">
        <v>643</v>
      </c>
      <c r="E17" s="50">
        <v>24</v>
      </c>
      <c r="F17" s="108"/>
    </row>
    <row r="18" spans="1:6" s="109" customFormat="1" ht="15.75" x14ac:dyDescent="0.25">
      <c r="A18" s="118">
        <f t="shared" si="0"/>
        <v>5</v>
      </c>
      <c r="B18" s="165"/>
      <c r="C18" s="48" t="s">
        <v>645</v>
      </c>
      <c r="D18" s="49" t="s">
        <v>641</v>
      </c>
      <c r="E18" s="50">
        <v>18</v>
      </c>
      <c r="F18" s="108"/>
    </row>
    <row r="19" spans="1:6" s="109" customFormat="1" ht="63" x14ac:dyDescent="0.25">
      <c r="A19" s="118">
        <f t="shared" si="0"/>
        <v>6</v>
      </c>
      <c r="B19" s="165"/>
      <c r="C19" s="48" t="s">
        <v>646</v>
      </c>
      <c r="D19" s="49" t="s">
        <v>641</v>
      </c>
      <c r="E19" s="49">
        <f>1189+1536</f>
        <v>2725</v>
      </c>
      <c r="F19" s="108"/>
    </row>
    <row r="20" spans="1:6" s="109" customFormat="1" ht="47.25" x14ac:dyDescent="0.25">
      <c r="A20" s="118">
        <f t="shared" si="0"/>
        <v>7</v>
      </c>
      <c r="B20" s="165"/>
      <c r="C20" s="48" t="s">
        <v>647</v>
      </c>
      <c r="D20" s="49" t="s">
        <v>641</v>
      </c>
      <c r="E20" s="50">
        <f>46.08+35.67</f>
        <v>81.75</v>
      </c>
      <c r="F20" s="108"/>
    </row>
    <row r="21" spans="1:6" s="109" customFormat="1" ht="15.75" x14ac:dyDescent="0.25">
      <c r="A21" s="118">
        <f t="shared" si="0"/>
        <v>8</v>
      </c>
      <c r="B21" s="165"/>
      <c r="C21" s="48" t="s">
        <v>648</v>
      </c>
      <c r="D21" s="49" t="s">
        <v>641</v>
      </c>
      <c r="E21" s="50">
        <f>61.44+59.45</f>
        <v>120.89</v>
      </c>
      <c r="F21" s="108"/>
    </row>
    <row r="22" spans="1:6" s="109" customFormat="1" ht="31.5" x14ac:dyDescent="0.25">
      <c r="A22" s="118">
        <f t="shared" si="0"/>
        <v>9</v>
      </c>
      <c r="B22" s="165"/>
      <c r="C22" s="48" t="s">
        <v>649</v>
      </c>
      <c r="D22" s="49" t="s">
        <v>639</v>
      </c>
      <c r="E22" s="51">
        <v>178</v>
      </c>
      <c r="F22" s="108"/>
    </row>
    <row r="23" spans="1:6" s="109" customFormat="1" ht="31.5" x14ac:dyDescent="0.25">
      <c r="A23" s="118">
        <f t="shared" si="0"/>
        <v>10</v>
      </c>
      <c r="B23" s="165"/>
      <c r="C23" s="48" t="s">
        <v>650</v>
      </c>
      <c r="D23" s="49" t="s">
        <v>639</v>
      </c>
      <c r="E23" s="51">
        <v>230</v>
      </c>
      <c r="F23" s="108"/>
    </row>
    <row r="24" spans="1:6" s="109" customFormat="1" ht="47.25" x14ac:dyDescent="0.25">
      <c r="A24" s="118">
        <f t="shared" si="0"/>
        <v>11</v>
      </c>
      <c r="B24" s="165"/>
      <c r="C24" s="48" t="s">
        <v>642</v>
      </c>
      <c r="D24" s="49" t="s">
        <v>643</v>
      </c>
      <c r="E24" s="50">
        <f>10.32+6.9</f>
        <v>17.22</v>
      </c>
      <c r="F24" s="108"/>
    </row>
    <row r="25" spans="1:6" s="109" customFormat="1" ht="47.25" x14ac:dyDescent="0.25">
      <c r="A25" s="118">
        <f t="shared" si="0"/>
        <v>12</v>
      </c>
      <c r="B25" s="165"/>
      <c r="C25" s="48" t="s">
        <v>644</v>
      </c>
      <c r="D25" s="49" t="s">
        <v>643</v>
      </c>
      <c r="E25" s="50">
        <f>10.32+6.9</f>
        <v>17.22</v>
      </c>
      <c r="F25" s="108"/>
    </row>
    <row r="26" spans="1:6" s="109" customFormat="1" ht="47.25" x14ac:dyDescent="0.25">
      <c r="A26" s="118">
        <f t="shared" si="0"/>
        <v>13</v>
      </c>
      <c r="B26" s="165"/>
      <c r="C26" s="48" t="s">
        <v>651</v>
      </c>
      <c r="D26" s="49" t="s">
        <v>643</v>
      </c>
      <c r="E26" s="50">
        <f>1902.4+2457.6</f>
        <v>4360</v>
      </c>
      <c r="F26" s="108"/>
    </row>
    <row r="27" spans="1:6" s="109" customFormat="1" ht="15.75" x14ac:dyDescent="0.25">
      <c r="A27" s="118"/>
      <c r="B27" s="165"/>
      <c r="C27" s="149" t="s">
        <v>652</v>
      </c>
      <c r="D27" s="150"/>
      <c r="E27" s="150"/>
      <c r="F27" s="151"/>
    </row>
    <row r="28" spans="1:6" s="109" customFormat="1" ht="47.25" x14ac:dyDescent="0.25">
      <c r="A28" s="118">
        <f>A26+1</f>
        <v>14</v>
      </c>
      <c r="B28" s="165"/>
      <c r="C28" s="48" t="s">
        <v>653</v>
      </c>
      <c r="D28" s="49" t="s">
        <v>641</v>
      </c>
      <c r="E28" s="50">
        <f>7.68+4.8</f>
        <v>12.48</v>
      </c>
      <c r="F28" s="108"/>
    </row>
    <row r="29" spans="1:6" s="109" customFormat="1" ht="47.25" x14ac:dyDescent="0.25">
      <c r="A29" s="118">
        <f t="shared" si="0"/>
        <v>15</v>
      </c>
      <c r="B29" s="165"/>
      <c r="C29" s="48" t="s">
        <v>654</v>
      </c>
      <c r="D29" s="49" t="s">
        <v>643</v>
      </c>
      <c r="E29" s="50">
        <f>15.36+9.6</f>
        <v>24.96</v>
      </c>
      <c r="F29" s="108"/>
    </row>
    <row r="30" spans="1:6" s="109" customFormat="1" ht="47.25" x14ac:dyDescent="0.25">
      <c r="A30" s="118">
        <f t="shared" si="0"/>
        <v>16</v>
      </c>
      <c r="B30" s="165"/>
      <c r="C30" s="48" t="s">
        <v>644</v>
      </c>
      <c r="D30" s="49" t="s">
        <v>643</v>
      </c>
      <c r="E30" s="50">
        <f>15.36+9.6</f>
        <v>24.96</v>
      </c>
      <c r="F30" s="108"/>
    </row>
    <row r="31" spans="1:6" s="109" customFormat="1" ht="15.75" x14ac:dyDescent="0.25">
      <c r="A31" s="118"/>
      <c r="B31" s="165"/>
      <c r="C31" s="149" t="s">
        <v>710</v>
      </c>
      <c r="D31" s="150"/>
      <c r="E31" s="150"/>
      <c r="F31" s="151"/>
    </row>
    <row r="32" spans="1:6" s="109" customFormat="1" ht="31.5" x14ac:dyDescent="0.25">
      <c r="A32" s="118">
        <f>A30+1</f>
        <v>17</v>
      </c>
      <c r="B32" s="165"/>
      <c r="C32" s="48" t="s">
        <v>655</v>
      </c>
      <c r="D32" s="49" t="s">
        <v>641</v>
      </c>
      <c r="E32" s="50">
        <f>69+53.45</f>
        <v>122.45</v>
      </c>
      <c r="F32" s="108"/>
    </row>
    <row r="33" spans="1:6" s="109" customFormat="1" ht="31.5" x14ac:dyDescent="0.25">
      <c r="A33" s="118">
        <f t="shared" si="0"/>
        <v>18</v>
      </c>
      <c r="B33" s="165"/>
      <c r="C33" s="48" t="s">
        <v>656</v>
      </c>
      <c r="D33" s="49" t="s">
        <v>639</v>
      </c>
      <c r="E33" s="50">
        <v>230</v>
      </c>
      <c r="F33" s="108"/>
    </row>
    <row r="34" spans="1:6" s="109" customFormat="1" ht="31.5" x14ac:dyDescent="0.25">
      <c r="A34" s="118">
        <f t="shared" si="0"/>
        <v>19</v>
      </c>
      <c r="B34" s="165"/>
      <c r="C34" s="48" t="s">
        <v>657</v>
      </c>
      <c r="D34" s="49" t="s">
        <v>639</v>
      </c>
      <c r="E34" s="50">
        <v>178</v>
      </c>
      <c r="F34" s="108"/>
    </row>
    <row r="35" spans="1:6" s="109" customFormat="1" ht="31.5" x14ac:dyDescent="0.25">
      <c r="A35" s="118">
        <f t="shared" si="0"/>
        <v>20</v>
      </c>
      <c r="B35" s="165"/>
      <c r="C35" s="48" t="s">
        <v>658</v>
      </c>
      <c r="D35" s="49" t="s">
        <v>641</v>
      </c>
      <c r="E35" s="50">
        <f>147.3+251.36</f>
        <v>398.66</v>
      </c>
      <c r="F35" s="108"/>
    </row>
    <row r="36" spans="1:6" s="109" customFormat="1" ht="47.25" x14ac:dyDescent="0.25">
      <c r="A36" s="118">
        <f t="shared" si="0"/>
        <v>21</v>
      </c>
      <c r="B36" s="165"/>
      <c r="C36" s="48" t="s">
        <v>659</v>
      </c>
      <c r="D36" s="49" t="s">
        <v>641</v>
      </c>
      <c r="E36" s="50">
        <f>621+480.6</f>
        <v>1101.5999999999999</v>
      </c>
      <c r="F36" s="108"/>
    </row>
    <row r="37" spans="1:6" s="109" customFormat="1" ht="31.5" x14ac:dyDescent="0.25">
      <c r="A37" s="118">
        <f t="shared" si="0"/>
        <v>22</v>
      </c>
      <c r="B37" s="165"/>
      <c r="C37" s="48" t="s">
        <v>660</v>
      </c>
      <c r="D37" s="49" t="s">
        <v>641</v>
      </c>
      <c r="E37" s="50">
        <f>621+480.6</f>
        <v>1101.5999999999999</v>
      </c>
      <c r="F37" s="108"/>
    </row>
    <row r="38" spans="1:6" s="109" customFormat="1" ht="47.25" x14ac:dyDescent="0.25">
      <c r="A38" s="118">
        <f t="shared" si="0"/>
        <v>23</v>
      </c>
      <c r="B38" s="165"/>
      <c r="C38" s="48" t="s">
        <v>661</v>
      </c>
      <c r="D38" s="49" t="s">
        <v>641</v>
      </c>
      <c r="E38" s="50">
        <f>7.68+4.8</f>
        <v>12.48</v>
      </c>
      <c r="F38" s="108"/>
    </row>
    <row r="39" spans="1:6" s="109" customFormat="1" ht="31.5" x14ac:dyDescent="0.25">
      <c r="A39" s="118">
        <f t="shared" si="0"/>
        <v>24</v>
      </c>
      <c r="B39" s="165"/>
      <c r="C39" s="48" t="s">
        <v>662</v>
      </c>
      <c r="D39" s="49" t="s">
        <v>663</v>
      </c>
      <c r="E39" s="50">
        <f>16+10</f>
        <v>26</v>
      </c>
      <c r="F39" s="108"/>
    </row>
    <row r="40" spans="1:6" s="109" customFormat="1" ht="47.25" x14ac:dyDescent="0.25">
      <c r="A40" s="118">
        <f t="shared" si="0"/>
        <v>25</v>
      </c>
      <c r="B40" s="165"/>
      <c r="C40" s="48" t="s">
        <v>664</v>
      </c>
      <c r="D40" s="49" t="s">
        <v>663</v>
      </c>
      <c r="E40" s="50">
        <f>16+10</f>
        <v>26</v>
      </c>
      <c r="F40" s="108"/>
    </row>
    <row r="41" spans="1:6" s="109" customFormat="1" ht="47.25" x14ac:dyDescent="0.25">
      <c r="A41" s="118">
        <f t="shared" si="0"/>
        <v>26</v>
      </c>
      <c r="B41" s="165"/>
      <c r="C41" s="48" t="s">
        <v>665</v>
      </c>
      <c r="D41" s="49" t="s">
        <v>666</v>
      </c>
      <c r="E41" s="50">
        <f>84.27+105.3</f>
        <v>189.57</v>
      </c>
      <c r="F41" s="108"/>
    </row>
    <row r="42" spans="1:6" s="109" customFormat="1" ht="31.5" x14ac:dyDescent="0.25">
      <c r="A42" s="118">
        <f t="shared" si="0"/>
        <v>27</v>
      </c>
      <c r="B42" s="165"/>
      <c r="C42" s="48" t="s">
        <v>667</v>
      </c>
      <c r="D42" s="49" t="s">
        <v>666</v>
      </c>
      <c r="E42" s="50">
        <f>920+712</f>
        <v>1632</v>
      </c>
      <c r="F42" s="108"/>
    </row>
    <row r="43" spans="1:6" s="109" customFormat="1" ht="15.75" x14ac:dyDescent="0.25">
      <c r="A43" s="118">
        <f t="shared" si="0"/>
        <v>28</v>
      </c>
      <c r="B43" s="165"/>
      <c r="C43" s="48" t="s">
        <v>668</v>
      </c>
      <c r="D43" s="49" t="s">
        <v>666</v>
      </c>
      <c r="E43" s="50">
        <f>92+71.28</f>
        <v>163.28</v>
      </c>
      <c r="F43" s="108"/>
    </row>
    <row r="44" spans="1:6" s="109" customFormat="1" ht="47.25" x14ac:dyDescent="0.25">
      <c r="A44" s="118">
        <f t="shared" si="0"/>
        <v>29</v>
      </c>
      <c r="B44" s="165"/>
      <c r="C44" s="48" t="s">
        <v>669</v>
      </c>
      <c r="D44" s="49" t="s">
        <v>670</v>
      </c>
      <c r="E44" s="50">
        <f>4+4</f>
        <v>8</v>
      </c>
      <c r="F44" s="108"/>
    </row>
    <row r="45" spans="1:6" s="109" customFormat="1" ht="18" customHeight="1" x14ac:dyDescent="0.25">
      <c r="A45" s="118"/>
      <c r="B45" s="165"/>
      <c r="C45" s="149" t="s">
        <v>708</v>
      </c>
      <c r="D45" s="150"/>
      <c r="E45" s="150"/>
      <c r="F45" s="151"/>
    </row>
    <row r="46" spans="1:6" s="109" customFormat="1" ht="31.5" x14ac:dyDescent="0.25">
      <c r="A46" s="118">
        <f>A44+1</f>
        <v>30</v>
      </c>
      <c r="B46" s="165"/>
      <c r="C46" s="48" t="s">
        <v>671</v>
      </c>
      <c r="D46" s="49" t="s">
        <v>641</v>
      </c>
      <c r="E46" s="50">
        <v>36</v>
      </c>
      <c r="F46" s="108"/>
    </row>
    <row r="47" spans="1:6" s="109" customFormat="1" ht="31.5" x14ac:dyDescent="0.25">
      <c r="A47" s="118">
        <f t="shared" si="0"/>
        <v>31</v>
      </c>
      <c r="B47" s="165"/>
      <c r="C47" s="48" t="s">
        <v>672</v>
      </c>
      <c r="D47" s="49" t="s">
        <v>641</v>
      </c>
      <c r="E47" s="50">
        <v>18</v>
      </c>
      <c r="F47" s="108"/>
    </row>
    <row r="48" spans="1:6" s="109" customFormat="1" ht="63" x14ac:dyDescent="0.25">
      <c r="A48" s="118">
        <f t="shared" si="0"/>
        <v>32</v>
      </c>
      <c r="B48" s="166"/>
      <c r="C48" s="48" t="s">
        <v>673</v>
      </c>
      <c r="D48" s="49" t="s">
        <v>666</v>
      </c>
      <c r="E48" s="50">
        <v>120</v>
      </c>
      <c r="F48" s="108"/>
    </row>
    <row r="49" spans="1:5" s="101" customFormat="1" ht="30.75" customHeight="1" x14ac:dyDescent="0.25">
      <c r="A49" s="110" t="s">
        <v>674</v>
      </c>
      <c r="C49" s="103"/>
      <c r="D49" s="101" t="s">
        <v>723</v>
      </c>
      <c r="E49" s="111"/>
    </row>
    <row r="50" spans="1:5" s="101" customFormat="1" ht="15.75" x14ac:dyDescent="0.25">
      <c r="A50" s="110"/>
      <c r="C50" s="103"/>
      <c r="E50" s="111"/>
    </row>
    <row r="51" spans="1:5" s="101" customFormat="1" ht="15.75" x14ac:dyDescent="0.25">
      <c r="A51" s="110" t="s">
        <v>724</v>
      </c>
      <c r="C51" s="103"/>
      <c r="D51" s="101" t="s">
        <v>725</v>
      </c>
      <c r="E51" s="111"/>
    </row>
  </sheetData>
  <mergeCells count="16">
    <mergeCell ref="A5:F5"/>
    <mergeCell ref="C31:F31"/>
    <mergeCell ref="C45:F45"/>
    <mergeCell ref="D1:F1"/>
    <mergeCell ref="D2:F2"/>
    <mergeCell ref="A6:F6"/>
    <mergeCell ref="A7:F7"/>
    <mergeCell ref="A8:F8"/>
    <mergeCell ref="A9:F9"/>
    <mergeCell ref="B10:B11"/>
    <mergeCell ref="A10:A11"/>
    <mergeCell ref="F10:F11"/>
    <mergeCell ref="C10:E10"/>
    <mergeCell ref="B13:B48"/>
    <mergeCell ref="C13:F13"/>
    <mergeCell ref="C27:F27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zoomScale="85" zoomScaleNormal="100" zoomScaleSheetLayoutView="85" workbookViewId="0"/>
  </sheetViews>
  <sheetFormatPr defaultRowHeight="15" x14ac:dyDescent="0.25"/>
  <cols>
    <col min="1" max="1" width="7.140625" style="36" customWidth="1"/>
    <col min="2" max="2" width="64.85546875" style="37" customWidth="1"/>
    <col min="3" max="3" width="13.5703125" style="36" customWidth="1"/>
    <col min="4" max="4" width="14.42578125" style="40" customWidth="1"/>
    <col min="5" max="16384" width="9.140625" style="36"/>
  </cols>
  <sheetData>
    <row r="1" spans="1:12" ht="15.75" x14ac:dyDescent="0.25">
      <c r="D1" s="38" t="s">
        <v>734</v>
      </c>
    </row>
    <row r="2" spans="1:12" ht="15.75" x14ac:dyDescent="0.25">
      <c r="B2" s="39"/>
    </row>
    <row r="3" spans="1:12" ht="15" customHeight="1" x14ac:dyDescent="0.25">
      <c r="A3" s="170" t="s">
        <v>632</v>
      </c>
      <c r="B3" s="170"/>
      <c r="C3" s="170"/>
      <c r="D3" s="170"/>
    </row>
    <row r="4" spans="1:12" ht="15" customHeight="1" x14ac:dyDescent="0.25">
      <c r="A4" s="170" t="s">
        <v>633</v>
      </c>
      <c r="B4" s="170"/>
      <c r="C4" s="170"/>
      <c r="D4" s="170"/>
    </row>
    <row r="5" spans="1:12" ht="6.75" customHeight="1" x14ac:dyDescent="0.25">
      <c r="D5" s="41"/>
      <c r="E5" s="42"/>
      <c r="F5" s="42"/>
      <c r="G5" s="42"/>
      <c r="H5" s="42"/>
      <c r="I5" s="42"/>
      <c r="J5" s="42"/>
      <c r="K5" s="42"/>
      <c r="L5" s="42"/>
    </row>
    <row r="6" spans="1:12" ht="36" customHeight="1" x14ac:dyDescent="0.25">
      <c r="A6" s="171" t="s">
        <v>733</v>
      </c>
      <c r="B6" s="171"/>
      <c r="C6" s="171"/>
      <c r="D6" s="171"/>
    </row>
    <row r="7" spans="1:12" ht="18.75" customHeight="1" x14ac:dyDescent="0.25">
      <c r="A7" s="172" t="s">
        <v>735</v>
      </c>
      <c r="B7" s="172"/>
      <c r="C7" s="172"/>
      <c r="D7" s="172"/>
    </row>
    <row r="8" spans="1:12" ht="4.5" customHeight="1" x14ac:dyDescent="0.25"/>
    <row r="9" spans="1:12" s="43" customFormat="1" ht="35.25" customHeight="1" x14ac:dyDescent="0.25">
      <c r="A9" s="119" t="s">
        <v>736</v>
      </c>
      <c r="B9" s="119" t="s">
        <v>634</v>
      </c>
      <c r="C9" s="119" t="s">
        <v>635</v>
      </c>
      <c r="D9" s="119" t="s">
        <v>636</v>
      </c>
    </row>
    <row r="10" spans="1:12" s="45" customFormat="1" ht="15.75" x14ac:dyDescent="0.25">
      <c r="A10" s="44">
        <v>1</v>
      </c>
      <c r="B10" s="44">
        <v>2</v>
      </c>
      <c r="C10" s="44">
        <v>3</v>
      </c>
      <c r="D10" s="44">
        <v>4</v>
      </c>
    </row>
    <row r="11" spans="1:12" s="46" customFormat="1" ht="21.75" customHeight="1" x14ac:dyDescent="0.2">
      <c r="A11" s="167" t="s">
        <v>637</v>
      </c>
      <c r="B11" s="168"/>
      <c r="C11" s="168"/>
      <c r="D11" s="169"/>
    </row>
    <row r="12" spans="1:12" s="46" customFormat="1" ht="15.75" x14ac:dyDescent="0.2">
      <c r="A12" s="47">
        <v>1</v>
      </c>
      <c r="B12" s="48" t="s">
        <v>638</v>
      </c>
      <c r="C12" s="49" t="s">
        <v>639</v>
      </c>
      <c r="D12" s="49">
        <v>60</v>
      </c>
    </row>
    <row r="13" spans="1:12" s="46" customFormat="1" ht="15.75" x14ac:dyDescent="0.2">
      <c r="A13" s="47">
        <f>A12+1</f>
        <v>2</v>
      </c>
      <c r="B13" s="48" t="s">
        <v>640</v>
      </c>
      <c r="C13" s="49" t="s">
        <v>641</v>
      </c>
      <c r="D13" s="49">
        <v>12</v>
      </c>
    </row>
    <row r="14" spans="1:12" s="46" customFormat="1" ht="31.5" x14ac:dyDescent="0.2">
      <c r="A14" s="47">
        <f t="shared" ref="A14:A24" si="0">A13+1</f>
        <v>3</v>
      </c>
      <c r="B14" s="48" t="s">
        <v>642</v>
      </c>
      <c r="C14" s="49" t="s">
        <v>643</v>
      </c>
      <c r="D14" s="50">
        <v>24</v>
      </c>
    </row>
    <row r="15" spans="1:12" s="46" customFormat="1" ht="47.25" x14ac:dyDescent="0.2">
      <c r="A15" s="47">
        <f t="shared" si="0"/>
        <v>4</v>
      </c>
      <c r="B15" s="48" t="s">
        <v>644</v>
      </c>
      <c r="C15" s="49" t="s">
        <v>643</v>
      </c>
      <c r="D15" s="50">
        <v>24</v>
      </c>
    </row>
    <row r="16" spans="1:12" s="46" customFormat="1" ht="15.75" x14ac:dyDescent="0.2">
      <c r="A16" s="47">
        <f t="shared" si="0"/>
        <v>5</v>
      </c>
      <c r="B16" s="48" t="s">
        <v>645</v>
      </c>
      <c r="C16" s="49" t="s">
        <v>641</v>
      </c>
      <c r="D16" s="50">
        <v>18</v>
      </c>
    </row>
    <row r="17" spans="1:4" s="46" customFormat="1" ht="47.25" x14ac:dyDescent="0.2">
      <c r="A17" s="47">
        <f t="shared" si="0"/>
        <v>6</v>
      </c>
      <c r="B17" s="48" t="s">
        <v>646</v>
      </c>
      <c r="C17" s="49" t="s">
        <v>641</v>
      </c>
      <c r="D17" s="49">
        <f>1189+1536</f>
        <v>2725</v>
      </c>
    </row>
    <row r="18" spans="1:4" s="46" customFormat="1" ht="31.5" x14ac:dyDescent="0.2">
      <c r="A18" s="47">
        <f t="shared" si="0"/>
        <v>7</v>
      </c>
      <c r="B18" s="48" t="s">
        <v>647</v>
      </c>
      <c r="C18" s="49" t="s">
        <v>641</v>
      </c>
      <c r="D18" s="50">
        <f>46.08+35.67</f>
        <v>81.75</v>
      </c>
    </row>
    <row r="19" spans="1:4" s="46" customFormat="1" ht="15.75" x14ac:dyDescent="0.2">
      <c r="A19" s="47">
        <f t="shared" si="0"/>
        <v>8</v>
      </c>
      <c r="B19" s="48" t="s">
        <v>648</v>
      </c>
      <c r="C19" s="49" t="s">
        <v>641</v>
      </c>
      <c r="D19" s="50">
        <f>61.44+59.45</f>
        <v>120.89</v>
      </c>
    </row>
    <row r="20" spans="1:4" s="46" customFormat="1" ht="31.5" x14ac:dyDescent="0.2">
      <c r="A20" s="47">
        <f t="shared" si="0"/>
        <v>9</v>
      </c>
      <c r="B20" s="48" t="s">
        <v>649</v>
      </c>
      <c r="C20" s="49" t="s">
        <v>639</v>
      </c>
      <c r="D20" s="51">
        <v>178</v>
      </c>
    </row>
    <row r="21" spans="1:4" s="46" customFormat="1" ht="31.5" x14ac:dyDescent="0.2">
      <c r="A21" s="47">
        <f t="shared" si="0"/>
        <v>10</v>
      </c>
      <c r="B21" s="48" t="s">
        <v>650</v>
      </c>
      <c r="C21" s="49" t="s">
        <v>639</v>
      </c>
      <c r="D21" s="51">
        <v>230</v>
      </c>
    </row>
    <row r="22" spans="1:4" s="46" customFormat="1" ht="31.5" x14ac:dyDescent="0.2">
      <c r="A22" s="47">
        <f t="shared" si="0"/>
        <v>11</v>
      </c>
      <c r="B22" s="48" t="s">
        <v>642</v>
      </c>
      <c r="C22" s="49" t="s">
        <v>643</v>
      </c>
      <c r="D22" s="50">
        <f>10.32+6.9</f>
        <v>17.22</v>
      </c>
    </row>
    <row r="23" spans="1:4" s="46" customFormat="1" ht="47.25" x14ac:dyDescent="0.2">
      <c r="A23" s="47">
        <f t="shared" si="0"/>
        <v>12</v>
      </c>
      <c r="B23" s="48" t="s">
        <v>644</v>
      </c>
      <c r="C23" s="49" t="s">
        <v>643</v>
      </c>
      <c r="D23" s="50">
        <f>10.32+6.9</f>
        <v>17.22</v>
      </c>
    </row>
    <row r="24" spans="1:4" s="46" customFormat="1" ht="47.25" x14ac:dyDescent="0.2">
      <c r="A24" s="47">
        <f t="shared" si="0"/>
        <v>13</v>
      </c>
      <c r="B24" s="48" t="s">
        <v>651</v>
      </c>
      <c r="C24" s="49" t="s">
        <v>643</v>
      </c>
      <c r="D24" s="50">
        <f>1902.4+2457.6</f>
        <v>4360</v>
      </c>
    </row>
    <row r="25" spans="1:4" s="52" customFormat="1" ht="21.75" customHeight="1" x14ac:dyDescent="0.2">
      <c r="A25" s="149" t="s">
        <v>652</v>
      </c>
      <c r="B25" s="150"/>
      <c r="C25" s="150"/>
      <c r="D25" s="150"/>
    </row>
    <row r="26" spans="1:4" s="52" customFormat="1" ht="31.5" x14ac:dyDescent="0.2">
      <c r="A26" s="47">
        <f>A24+1</f>
        <v>14</v>
      </c>
      <c r="B26" s="48" t="s">
        <v>653</v>
      </c>
      <c r="C26" s="49" t="s">
        <v>641</v>
      </c>
      <c r="D26" s="50">
        <f>7.68+4.8</f>
        <v>12.48</v>
      </c>
    </row>
    <row r="27" spans="1:4" s="52" customFormat="1" ht="47.25" x14ac:dyDescent="0.2">
      <c r="A27" s="47">
        <f>A26+1</f>
        <v>15</v>
      </c>
      <c r="B27" s="48" t="s">
        <v>654</v>
      </c>
      <c r="C27" s="49" t="s">
        <v>643</v>
      </c>
      <c r="D27" s="50">
        <f>15.36+9.6</f>
        <v>24.96</v>
      </c>
    </row>
    <row r="28" spans="1:4" s="52" customFormat="1" ht="47.25" x14ac:dyDescent="0.2">
      <c r="A28" s="47">
        <f>A27+1</f>
        <v>16</v>
      </c>
      <c r="B28" s="48" t="s">
        <v>644</v>
      </c>
      <c r="C28" s="49" t="s">
        <v>643</v>
      </c>
      <c r="D28" s="50">
        <f>15.36+9.6</f>
        <v>24.96</v>
      </c>
    </row>
    <row r="29" spans="1:4" s="52" customFormat="1" ht="22.5" customHeight="1" x14ac:dyDescent="0.2">
      <c r="A29" s="149" t="s">
        <v>710</v>
      </c>
      <c r="B29" s="150"/>
      <c r="C29" s="150"/>
      <c r="D29" s="150"/>
    </row>
    <row r="30" spans="1:4" s="52" customFormat="1" ht="15.75" x14ac:dyDescent="0.2">
      <c r="A30" s="47">
        <f>A28+1</f>
        <v>17</v>
      </c>
      <c r="B30" s="48" t="s">
        <v>655</v>
      </c>
      <c r="C30" s="49" t="s">
        <v>641</v>
      </c>
      <c r="D30" s="50">
        <f>69+53.45</f>
        <v>122.45</v>
      </c>
    </row>
    <row r="31" spans="1:4" s="52" customFormat="1" ht="31.5" x14ac:dyDescent="0.2">
      <c r="A31" s="47">
        <f>A30+1</f>
        <v>18</v>
      </c>
      <c r="B31" s="48" t="s">
        <v>656</v>
      </c>
      <c r="C31" s="49" t="s">
        <v>639</v>
      </c>
      <c r="D31" s="50">
        <v>230</v>
      </c>
    </row>
    <row r="32" spans="1:4" s="52" customFormat="1" ht="31.5" x14ac:dyDescent="0.2">
      <c r="A32" s="47">
        <f t="shared" ref="A32:A42" si="1">A31+1</f>
        <v>19</v>
      </c>
      <c r="B32" s="48" t="s">
        <v>657</v>
      </c>
      <c r="C32" s="49" t="s">
        <v>639</v>
      </c>
      <c r="D32" s="50">
        <v>178</v>
      </c>
    </row>
    <row r="33" spans="1:4" s="52" customFormat="1" ht="31.5" x14ac:dyDescent="0.2">
      <c r="A33" s="47">
        <f t="shared" si="1"/>
        <v>20</v>
      </c>
      <c r="B33" s="48" t="s">
        <v>658</v>
      </c>
      <c r="C33" s="49" t="s">
        <v>641</v>
      </c>
      <c r="D33" s="50">
        <f>147.3+251.36</f>
        <v>398.66</v>
      </c>
    </row>
    <row r="34" spans="1:4" s="52" customFormat="1" ht="31.5" x14ac:dyDescent="0.2">
      <c r="A34" s="47">
        <f t="shared" si="1"/>
        <v>21</v>
      </c>
      <c r="B34" s="48" t="s">
        <v>659</v>
      </c>
      <c r="C34" s="49" t="s">
        <v>641</v>
      </c>
      <c r="D34" s="50">
        <f>621+480.6</f>
        <v>1101.5999999999999</v>
      </c>
    </row>
    <row r="35" spans="1:4" s="52" customFormat="1" ht="31.5" x14ac:dyDescent="0.2">
      <c r="A35" s="47">
        <f t="shared" si="1"/>
        <v>22</v>
      </c>
      <c r="B35" s="48" t="s">
        <v>660</v>
      </c>
      <c r="C35" s="49" t="s">
        <v>641</v>
      </c>
      <c r="D35" s="50">
        <f>621+480.6</f>
        <v>1101.5999999999999</v>
      </c>
    </row>
    <row r="36" spans="1:4" s="52" customFormat="1" ht="31.5" x14ac:dyDescent="0.2">
      <c r="A36" s="47">
        <f t="shared" si="1"/>
        <v>23</v>
      </c>
      <c r="B36" s="48" t="s">
        <v>661</v>
      </c>
      <c r="C36" s="49" t="s">
        <v>641</v>
      </c>
      <c r="D36" s="50">
        <f>7.68+4.8</f>
        <v>12.48</v>
      </c>
    </row>
    <row r="37" spans="1:4" s="52" customFormat="1" ht="31.5" x14ac:dyDescent="0.2">
      <c r="A37" s="47">
        <f t="shared" si="1"/>
        <v>24</v>
      </c>
      <c r="B37" s="48" t="s">
        <v>662</v>
      </c>
      <c r="C37" s="49" t="s">
        <v>663</v>
      </c>
      <c r="D37" s="50">
        <f>16+10</f>
        <v>26</v>
      </c>
    </row>
    <row r="38" spans="1:4" s="52" customFormat="1" ht="31.5" x14ac:dyDescent="0.2">
      <c r="A38" s="47">
        <f t="shared" si="1"/>
        <v>25</v>
      </c>
      <c r="B38" s="48" t="s">
        <v>664</v>
      </c>
      <c r="C38" s="49" t="s">
        <v>663</v>
      </c>
      <c r="D38" s="50">
        <f>16+10</f>
        <v>26</v>
      </c>
    </row>
    <row r="39" spans="1:4" ht="31.5" x14ac:dyDescent="0.25">
      <c r="A39" s="47">
        <f t="shared" si="1"/>
        <v>26</v>
      </c>
      <c r="B39" s="48" t="s">
        <v>665</v>
      </c>
      <c r="C39" s="49" t="s">
        <v>666</v>
      </c>
      <c r="D39" s="50">
        <f>84.27+105.3</f>
        <v>189.57</v>
      </c>
    </row>
    <row r="40" spans="1:4" ht="31.5" x14ac:dyDescent="0.25">
      <c r="A40" s="47">
        <f t="shared" si="1"/>
        <v>27</v>
      </c>
      <c r="B40" s="48" t="s">
        <v>667</v>
      </c>
      <c r="C40" s="49" t="s">
        <v>666</v>
      </c>
      <c r="D40" s="50">
        <f>920+712</f>
        <v>1632</v>
      </c>
    </row>
    <row r="41" spans="1:4" s="37" customFormat="1" ht="15.75" x14ac:dyDescent="0.25">
      <c r="A41" s="47">
        <f t="shared" si="1"/>
        <v>28</v>
      </c>
      <c r="B41" s="48" t="s">
        <v>668</v>
      </c>
      <c r="C41" s="49" t="s">
        <v>666</v>
      </c>
      <c r="D41" s="50">
        <f>92+71.28</f>
        <v>163.28</v>
      </c>
    </row>
    <row r="42" spans="1:4" s="37" customFormat="1" ht="31.5" x14ac:dyDescent="0.25">
      <c r="A42" s="47">
        <f t="shared" si="1"/>
        <v>29</v>
      </c>
      <c r="B42" s="48" t="s">
        <v>669</v>
      </c>
      <c r="C42" s="49" t="s">
        <v>670</v>
      </c>
      <c r="D42" s="50">
        <f>4+4</f>
        <v>8</v>
      </c>
    </row>
    <row r="43" spans="1:4" s="37" customFormat="1" ht="21.75" customHeight="1" x14ac:dyDescent="0.25">
      <c r="A43" s="149" t="s">
        <v>708</v>
      </c>
      <c r="B43" s="150"/>
      <c r="C43" s="150"/>
      <c r="D43" s="150"/>
    </row>
    <row r="44" spans="1:4" s="37" customFormat="1" ht="31.5" x14ac:dyDescent="0.25">
      <c r="A44" s="47">
        <f>A42+1</f>
        <v>30</v>
      </c>
      <c r="B44" s="48" t="s">
        <v>671</v>
      </c>
      <c r="C44" s="49" t="s">
        <v>641</v>
      </c>
      <c r="D44" s="50">
        <v>36</v>
      </c>
    </row>
    <row r="45" spans="1:4" s="37" customFormat="1" ht="31.5" x14ac:dyDescent="0.25">
      <c r="A45" s="47">
        <f>A44+1</f>
        <v>31</v>
      </c>
      <c r="B45" s="48" t="s">
        <v>672</v>
      </c>
      <c r="C45" s="49" t="s">
        <v>641</v>
      </c>
      <c r="D45" s="50">
        <v>18</v>
      </c>
    </row>
    <row r="46" spans="1:4" s="37" customFormat="1" ht="47.25" x14ac:dyDescent="0.25">
      <c r="A46" s="47">
        <f>A45+1</f>
        <v>32</v>
      </c>
      <c r="B46" s="48" t="s">
        <v>673</v>
      </c>
      <c r="C46" s="49" t="s">
        <v>666</v>
      </c>
      <c r="D46" s="50">
        <v>120</v>
      </c>
    </row>
    <row r="47" spans="1:4" s="37" customFormat="1" ht="18.75" x14ac:dyDescent="0.3">
      <c r="A47" s="53"/>
    </row>
    <row r="48" spans="1:4" s="122" customFormat="1" ht="15.75" x14ac:dyDescent="0.25">
      <c r="A48" s="120" t="s">
        <v>674</v>
      </c>
      <c r="B48" s="121"/>
      <c r="D48" s="123"/>
    </row>
    <row r="49" spans="1:4" s="122" customFormat="1" ht="15.75" x14ac:dyDescent="0.25">
      <c r="A49" s="120" t="s">
        <v>737</v>
      </c>
      <c r="B49" s="124"/>
      <c r="C49" s="124"/>
      <c r="D49" s="124"/>
    </row>
    <row r="50" spans="1:4" s="122" customFormat="1" ht="15.75" x14ac:dyDescent="0.25">
      <c r="A50" s="120" t="s">
        <v>738</v>
      </c>
      <c r="B50" s="124"/>
      <c r="C50" s="124" t="s">
        <v>739</v>
      </c>
      <c r="D50" s="124"/>
    </row>
    <row r="51" spans="1:4" s="122" customFormat="1" ht="28.5" customHeight="1" x14ac:dyDescent="0.25">
      <c r="A51" s="120" t="s">
        <v>675</v>
      </c>
      <c r="B51" s="124"/>
      <c r="C51" s="124"/>
      <c r="D51" s="124"/>
    </row>
    <row r="52" spans="1:4" s="122" customFormat="1" ht="15.75" x14ac:dyDescent="0.25">
      <c r="A52" s="120" t="s">
        <v>740</v>
      </c>
      <c r="B52" s="121"/>
      <c r="C52" s="122" t="s">
        <v>741</v>
      </c>
      <c r="D52" s="123"/>
    </row>
  </sheetData>
  <mergeCells count="8">
    <mergeCell ref="A25:D25"/>
    <mergeCell ref="A29:D29"/>
    <mergeCell ref="A43:D43"/>
    <mergeCell ref="A3:D3"/>
    <mergeCell ref="A4:D4"/>
    <mergeCell ref="A6:D6"/>
    <mergeCell ref="A7:D7"/>
    <mergeCell ref="A11:D11"/>
  </mergeCells>
  <pageMargins left="0.7" right="0.7" top="0.75" bottom="0.75" header="0.3" footer="0.3"/>
  <pageSetup paperSize="9" scale="87" fitToHeight="2" orientation="portrait" r:id="rId1"/>
  <headerFooter>
    <oddFooter>&amp;Rстр.&amp;P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4" sqref="A44"/>
    </sheetView>
  </sheetViews>
  <sheetFormatPr defaultRowHeight="12.75" x14ac:dyDescent="0.2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Локальная смета</vt:lpstr>
      <vt:lpstr>ДВ</vt:lpstr>
      <vt:lpstr>ВФР </vt:lpstr>
      <vt:lpstr>Прайс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'ВФР '!Область_печати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s.ipatov</cp:lastModifiedBy>
  <cp:lastPrinted>2015-05-20T13:10:55Z</cp:lastPrinted>
  <dcterms:created xsi:type="dcterms:W3CDTF">2002-02-11T05:58:42Z</dcterms:created>
  <dcterms:modified xsi:type="dcterms:W3CDTF">2015-05-20T15:28:42Z</dcterms:modified>
</cp:coreProperties>
</file>