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2"/>
  </bookViews>
  <sheets>
    <sheet name="25272-1" sheetId="68" r:id="rId1"/>
    <sheet name="25309" sheetId="70" r:id="rId2"/>
    <sheet name="25323" sheetId="71" r:id="rId3"/>
    <sheet name="СМР" sheetId="79" r:id="rId4"/>
    <sheet name="НМЦ договора" sheetId="80" r:id="rId5"/>
  </sheets>
  <externalReferences>
    <externalReference r:id="rId6"/>
  </externalReferences>
  <definedNames>
    <definedName name="Constr" localSheetId="0">'25272-1'!$A$1</definedName>
    <definedName name="Constr" localSheetId="1">'25309'!$A$1</definedName>
    <definedName name="Constr" localSheetId="2">'25323'!$A$1</definedName>
    <definedName name="FOT" localSheetId="0">'25272-1'!$B$17</definedName>
    <definedName name="FOT" localSheetId="1">'25309'!$B$17</definedName>
    <definedName name="FOT" localSheetId="2">'25323'!$B$20</definedName>
    <definedName name="Ind" localSheetId="0">'25272-1'!$D$9</definedName>
    <definedName name="Ind" localSheetId="1">'25309'!$C$9</definedName>
    <definedName name="Ind" localSheetId="2">'25323'!$D$9</definedName>
    <definedName name="Obj" localSheetId="0">'25272-1'!#REF!</definedName>
    <definedName name="Obj" localSheetId="1">'25309'!#REF!</definedName>
    <definedName name="Obj" localSheetId="2">'25323'!#REF!</definedName>
    <definedName name="Obosn" localSheetId="0">'25272-1'!$B$15</definedName>
    <definedName name="Obosn" localSheetId="1">'25309'!$B$15</definedName>
    <definedName name="Obosn" localSheetId="2">'25323'!$B$15</definedName>
    <definedName name="SmPr" localSheetId="0">'25272-1'!$B$16</definedName>
    <definedName name="SmPr" localSheetId="1">'25309'!$B$16</definedName>
    <definedName name="SmPr" localSheetId="2">'25323'!$B$16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'25272-1'!$26:$26</definedName>
    <definedName name="_xlnm.Print_Titles" localSheetId="1">'25309'!$23:$23</definedName>
    <definedName name="_xlnm.Print_Titles" localSheetId="2">'25323'!$28:$28</definedName>
    <definedName name="_xlnm.Print_Titles" localSheetId="3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3">СМР!$A$1:$R$25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P10" i="79" l="1"/>
  <c r="D7" i="79" l="1"/>
  <c r="E9" i="79" l="1"/>
  <c r="D9" i="79"/>
  <c r="C9" i="79"/>
  <c r="E8" i="79"/>
  <c r="D8" i="79"/>
  <c r="C8" i="79"/>
  <c r="E7" i="79"/>
  <c r="C7" i="79"/>
  <c r="K116" i="71"/>
  <c r="K121" i="71" s="1"/>
  <c r="K22" i="71"/>
  <c r="G7" i="79" l="1"/>
  <c r="H8" i="79"/>
  <c r="Q8" i="79" s="1"/>
  <c r="L8" i="79" s="1"/>
  <c r="I8" i="79"/>
  <c r="R8" i="79" s="1"/>
  <c r="M8" i="79" s="1"/>
  <c r="I9" i="79"/>
  <c r="R9" i="79" s="1"/>
  <c r="M9" i="79" s="1"/>
  <c r="H7" i="79"/>
  <c r="Q7" i="79" s="1"/>
  <c r="Q10" i="79" s="1"/>
  <c r="I7" i="79"/>
  <c r="E10" i="79"/>
  <c r="H9" i="79"/>
  <c r="Q9" i="79" s="1"/>
  <c r="L9" i="79" s="1"/>
  <c r="G9" i="79"/>
  <c r="P9" i="79" s="1"/>
  <c r="B7" i="79"/>
  <c r="D10" i="79"/>
  <c r="I10" i="79"/>
  <c r="R7" i="79"/>
  <c r="M7" i="79" l="1"/>
  <c r="R10" i="79"/>
  <c r="L7" i="79"/>
  <c r="R11" i="79"/>
  <c r="R12" i="79" s="1"/>
  <c r="H10" i="79"/>
  <c r="M10" i="79"/>
  <c r="C24" i="80" s="1"/>
  <c r="K9" i="79"/>
  <c r="J9" i="79" s="1"/>
  <c r="N9" i="79"/>
  <c r="F9" i="79"/>
  <c r="B9" i="79"/>
  <c r="P7" i="79"/>
  <c r="F7" i="79"/>
  <c r="G8" i="79"/>
  <c r="C10" i="79"/>
  <c r="B8" i="79"/>
  <c r="L10" i="79"/>
  <c r="C23" i="80" s="1"/>
  <c r="B10" i="79" l="1"/>
  <c r="Q11" i="79"/>
  <c r="G24" i="80"/>
  <c r="F24" i="80" s="1"/>
  <c r="D24" i="80" s="1"/>
  <c r="R13" i="79"/>
  <c r="F8" i="79"/>
  <c r="F10" i="79" s="1"/>
  <c r="P8" i="79"/>
  <c r="G10" i="79"/>
  <c r="N7" i="79"/>
  <c r="K7" i="79"/>
  <c r="G23" i="80" l="1"/>
  <c r="F23" i="80" s="1"/>
  <c r="D23" i="80" s="1"/>
  <c r="Q12" i="79"/>
  <c r="Q13" i="79" s="1"/>
  <c r="P11" i="79"/>
  <c r="N10" i="79"/>
  <c r="J7" i="79"/>
  <c r="K8" i="79"/>
  <c r="J8" i="79" s="1"/>
  <c r="N8" i="79"/>
  <c r="J10" i="79" l="1"/>
  <c r="K10" i="79"/>
  <c r="C22" i="80" s="1"/>
  <c r="C25" i="80" s="1"/>
  <c r="G22" i="80"/>
  <c r="N11" i="79"/>
  <c r="P12" i="79"/>
  <c r="G26" i="80" s="1"/>
  <c r="P13" i="79" l="1"/>
  <c r="F26" i="80"/>
  <c r="D26" i="80" s="1"/>
  <c r="N12" i="79"/>
  <c r="G25" i="80"/>
  <c r="F25" i="80" s="1"/>
  <c r="D25" i="80" s="1"/>
  <c r="F22" i="80"/>
  <c r="D22" i="80" s="1"/>
  <c r="Q15" i="79" l="1"/>
  <c r="G27" i="80"/>
  <c r="N13" i="79"/>
  <c r="F27" i="80"/>
  <c r="D27" i="80" s="1"/>
</calcChain>
</file>

<file path=xl/sharedStrings.xml><?xml version="1.0" encoding="utf-8"?>
<sst xmlns="http://schemas.openxmlformats.org/spreadsheetml/2006/main" count="1037" uniqueCount="599">
  <si>
    <t>ФЕРм08-02-390-03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</si>
  <si>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</si>
  <si>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</si>
  <si>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</si>
  <si>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</si>
  <si>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</si>
  <si>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</si>
  <si>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</si>
  <si>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</si>
  <si>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</si>
  <si>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</si>
  <si>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</si>
  <si>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</si>
  <si>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</si>
  <si>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</si>
  <si>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</si>
  <si>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</si>
  <si>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</si>
  <si>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</si>
  <si>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</si>
  <si>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</si>
  <si>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</si>
  <si>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</si>
  <si>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</si>
  <si>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</si>
  <si>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</si>
  <si>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</si>
  <si>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</si>
  <si>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</si>
  <si>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Цена поставщика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</si>
  <si>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</si>
  <si>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</si>
  <si>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</si>
  <si>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</si>
  <si>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</si>
  <si>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</si>
  <si>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</si>
  <si>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</si>
  <si>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</si>
  <si>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</si>
  <si>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</si>
  <si>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</si>
  <si>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</si>
  <si>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</si>
  <si>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</si>
  <si>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</si>
  <si>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</si>
  <si>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</si>
  <si>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</si>
  <si>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</si>
  <si>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</si>
  <si>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</si>
  <si>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</si>
  <si>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</si>
  <si>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</si>
  <si>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</si>
  <si>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</si>
  <si>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</si>
  <si>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</si>
  <si>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</si>
  <si>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</si>
  <si>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</si>
  <si>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</si>
  <si>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Монтажные работы</t>
  </si>
  <si>
    <t xml:space="preserve">  В том числе, справочно:</t>
  </si>
  <si>
    <t>ТЕРм08-02-155-01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</si>
  <si>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</si>
  <si>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</si>
  <si>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</si>
  <si>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</si>
  <si>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ТЕРм11-03-001-01</t>
  </si>
  <si>
    <t>ТЕРм08-02-399-01</t>
  </si>
  <si>
    <t>ТЕРм10-04-066-06</t>
  </si>
  <si>
    <t>(локальная смета)</t>
  </si>
  <si>
    <t>В.В. Моляков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</si>
  <si>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</si>
  <si>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</si>
  <si>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 xml:space="preserve"> </t>
  </si>
  <si>
    <t xml:space="preserve">      прочих (ПНР "в холостую") _______________________________________________________________________________________________</t>
  </si>
  <si>
    <t xml:space="preserve">                           Раздел 1. Монтажные работы</t>
  </si>
  <si>
    <t>ТЕРм10-04-066-05</t>
  </si>
  <si>
    <t>Монтаж: оповещатель звуковой</t>
  </si>
  <si>
    <t>Провод (кабель) в коробах, сечением до 6 мм2</t>
  </si>
  <si>
    <t xml:space="preserve">                           Раздел 2. Пусконаладочные работы (в холостую 80%)</t>
  </si>
  <si>
    <t>ТЕРп01-10-001-01</t>
  </si>
  <si>
    <t>1 сигнал</t>
  </si>
  <si>
    <t>ТЕРп01-10-010-01</t>
  </si>
  <si>
    <t>1 схема</t>
  </si>
  <si>
    <t>ТЕРп02-01-002-01</t>
  </si>
  <si>
    <t>1 система</t>
  </si>
  <si>
    <t xml:space="preserve">  Итого Прочие затраты</t>
  </si>
  <si>
    <t>100 м кабеля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</si>
  <si>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</si>
  <si>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</si>
  <si>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</si>
  <si>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</si>
  <si>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</si>
  <si>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</si>
  <si>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</si>
  <si>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</si>
  <si>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</si>
  <si>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_________________</t>
  </si>
  <si>
    <t>Согласовано</t>
  </si>
  <si>
    <t>отд. 028</t>
  </si>
  <si>
    <t>Зам. генерального директора</t>
  </si>
  <si>
    <t>Е.В.Гордеев</t>
  </si>
  <si>
    <t>" _____ " ________________ 2014 г.</t>
  </si>
  <si>
    <t>"______ " __________2014 г.</t>
  </si>
  <si>
    <t xml:space="preserve">Составлен(а) в базовых ценах 2001г. в редакции 2009г. </t>
  </si>
  <si>
    <t>100 шт.</t>
  </si>
  <si>
    <t>100 м</t>
  </si>
  <si>
    <t>Уд</t>
  </si>
  <si>
    <t>1 компл.</t>
  </si>
  <si>
    <t>компл.</t>
  </si>
  <si>
    <t>м</t>
  </si>
  <si>
    <t>ТЕРр69-4-1</t>
  </si>
  <si>
    <t>Заделка отверстий в местах прохода трубопроводов в стенах и перегородках оштукатуренных</t>
  </si>
  <si>
    <t>100 отверстий</t>
  </si>
  <si>
    <t>Итого прямые затраты по смете с учетом коэффициентов к итогам</t>
  </si>
  <si>
    <t>Материалы ______________________________________</t>
  </si>
  <si>
    <t>1000 м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</si>
  <si>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</si>
  <si>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</si>
  <si>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ТЕРм08-02-413-01</t>
  </si>
  <si>
    <t>Провод (кабель), количество проводов в резинобитумной трубке до 2, сечение провода до 6 мм2</t>
  </si>
  <si>
    <t>100 м трубок</t>
  </si>
  <si>
    <t>ТСЦ-301-1380</t>
  </si>
  <si>
    <t>Трубки защитные гофрированные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</si>
  <si>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</si>
  <si>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</si>
  <si>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шт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</si>
  <si>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</si>
  <si>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ТЕР46-03-009-04</t>
  </si>
  <si>
    <t>Пробивка в кирпичных стенах отверстий круглых диаметром до 25 мм при толщине стен до 38 см</t>
  </si>
  <si>
    <t>ТЕР46-03-009-05</t>
  </si>
  <si>
    <t>Пробивка в кирпичных стенах отверстий круглых диаметром до 25 мм при толщине стен до 51 см</t>
  </si>
  <si>
    <t>Герметизация проходов при вводе кабелей в помещения уплотнительной массой</t>
  </si>
  <si>
    <t>1 проход кабеля</t>
  </si>
  <si>
    <t>Начальник отд. 078 _________________________  Т.М.Ковязина</t>
  </si>
  <si>
    <t>ТЕР46-03-009-03</t>
  </si>
  <si>
    <t>Пробивка в кирпичных стенах отверстий круглых диаметром до 25 мм при толщине стен до 25 см</t>
  </si>
  <si>
    <t>ТЕР46-03-009-06</t>
  </si>
  <si>
    <t>Пробивка в кирпичных стенах отверстий круглых диаметром до 50 мм при толщине стен до 25 см</t>
  </si>
  <si>
    <t>1 устройство</t>
  </si>
  <si>
    <t>ТЕРп01-03-001-01</t>
  </si>
  <si>
    <t>ТЕРп01-11-013-01</t>
  </si>
  <si>
    <t>1 токоприемник</t>
  </si>
  <si>
    <t>ТЕРп01-11-028-01</t>
  </si>
  <si>
    <t>1 линия</t>
  </si>
  <si>
    <t>ТЕРп01-11-011-01</t>
  </si>
  <si>
    <t>100 точек</t>
  </si>
  <si>
    <t>Н.А. Басова</t>
  </si>
  <si>
    <t xml:space="preserve"> - 10,48 индекс изменения сметной стоимости прочих затрат к ТЕР 2001 (приказ ФГУП "Комбинат "Электрохимприбор" от 18.09.2013 №1902-П)</t>
  </si>
  <si>
    <t>ЛОКАЛЬНЫЙ СМЕТНЫЙ РАСЧЕТ № 25272-1</t>
  </si>
  <si>
    <r>
      <t xml:space="preserve">реконструкцию помещений для отдела 042. г.Лесной ул.Островского, 2. </t>
    </r>
    <r>
      <rPr>
        <b/>
        <i/>
        <sz val="10"/>
        <rFont val="Arial"/>
        <family val="2"/>
        <charset val="204"/>
      </rPr>
      <t>Инв.№ 8811031</t>
    </r>
  </si>
  <si>
    <t>Раздел: Создание кабельной системы для организации ЛВС.</t>
  </si>
  <si>
    <t>Основание: Проект АСУЖ QS89.4Е-РП изм. №072-17/629 от 26.02.2014г.</t>
  </si>
  <si>
    <t>___________________________48,612</t>
  </si>
  <si>
    <t>_______________________________________________________________________________________________1,105</t>
  </si>
  <si>
    <t>_______________________________________________________________________________________________36,240</t>
  </si>
  <si>
    <t>_______________________________________________________________________________________________4,375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</si>
  <si>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</si>
  <si>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_______________________________________________________________________________________________6,892</t>
  </si>
  <si>
    <t>Средства на оплату труда _______________________________________________________________________________________________</t>
  </si>
  <si>
    <t>___________________________10,151</t>
  </si>
  <si>
    <t>_______________________________________________________________________________________________665,24</t>
  </si>
  <si>
    <t>Обоснова-ние</t>
  </si>
  <si>
    <t>Общая масса обору-дования, т</t>
  </si>
  <si>
    <t>Обору-дование</t>
  </si>
  <si>
    <t xml:space="preserve">                           Раздел 1. Монтажные работы по проекту АСУЖ QS89.4Е-РП</t>
  </si>
  <si>
    <t>Коммутатор управляемый    D-Link DES-3200-26                  (Цена: 21000,00:1,18:4,19)</t>
  </si>
  <si>
    <t xml:space="preserve">
21000,00/1,18/4,19</t>
  </si>
  <si>
    <t>ТЕРм10-03-013-01</t>
  </si>
  <si>
    <t>Коммутатор управления и наблюдения</t>
  </si>
  <si>
    <t>Источник бесперебойного питания АРС 420              (Цена: 5000,00:1,18:4,19)</t>
  </si>
  <si>
    <t xml:space="preserve">
5000,00/1,18/4,19</t>
  </si>
  <si>
    <t>ТЕРм10-02-016-06</t>
  </si>
  <si>
    <t>Отдельно устанавливаемый преобразователь или блок питания</t>
  </si>
  <si>
    <t>ТЕРм10-01-054-01 прим.</t>
  </si>
  <si>
    <t>Монтаж кабеля информационного по кабель-каналам</t>
  </si>
  <si>
    <t>Кабель UTP 4-парн. Cat.5е,  PVC,многожильный,белый        (Цена:32,00:1,18:5,56)</t>
  </si>
  <si>
    <r>
      <t>4,88</t>
    </r>
    <r>
      <rPr>
        <i/>
        <sz val="5"/>
        <rFont val="Arial"/>
        <family val="2"/>
        <charset val="204"/>
      </rPr>
      <t xml:space="preserve">
32,00/1,18/5,56</t>
    </r>
  </si>
  <si>
    <t>Кабель телефонный 4-х жильный, белый, круглый        (Цена:20,00:1,18:5,56)</t>
  </si>
  <si>
    <r>
      <t>3,05</t>
    </r>
    <r>
      <rPr>
        <i/>
        <sz val="5"/>
        <rFont val="Arial"/>
        <family val="2"/>
        <charset val="204"/>
      </rPr>
      <t xml:space="preserve">
20,00/1,18/5,56</t>
    </r>
  </si>
  <si>
    <t>110 Connect XC Разъём на 1 пару кат.5е                      (Цена: 2,3:1,18:5,56)</t>
  </si>
  <si>
    <r>
      <t>0,35</t>
    </r>
    <r>
      <rPr>
        <i/>
        <sz val="5"/>
        <rFont val="Arial"/>
        <family val="2"/>
        <charset val="204"/>
      </rPr>
      <t xml:space="preserve">
2,3/1,18/5,56</t>
    </r>
  </si>
  <si>
    <t>8-контактный разъем RJ-45 для многожилього кабеля   (Цена: 1760,00:1,18:5,56)</t>
  </si>
  <si>
    <t>упак.</t>
  </si>
  <si>
    <r>
      <t>268,26</t>
    </r>
    <r>
      <rPr>
        <i/>
        <sz val="5"/>
        <rFont val="Arial"/>
        <family val="2"/>
        <charset val="204"/>
      </rPr>
      <t xml:space="preserve">
1760,00/1,18/5,56</t>
    </r>
  </si>
  <si>
    <t>ТЕРм11-04-020-01</t>
  </si>
  <si>
    <t>Разделка информационных кабелей  и установка разъемов (коммутационные кабели)</t>
  </si>
  <si>
    <t>ТЕРм10-01-051-15</t>
  </si>
  <si>
    <t>Разделка информационных кабелей  пистолетом 42 (в панели) + 18 (в розетках)</t>
  </si>
  <si>
    <t>10 концов кабеля</t>
  </si>
  <si>
    <t>ТЕРм10-06-032-01</t>
  </si>
  <si>
    <t>Комплекс измерений постоянным током смонтированных парных кабелей; (20 (4-парн. линий) х 4 = 80 пар</t>
  </si>
  <si>
    <t>100 пар</t>
  </si>
  <si>
    <t>Соединительный блок типа 110 5-ти парный                     (Цена: 36,00:1,18:5,56)</t>
  </si>
  <si>
    <r>
      <t>5,49</t>
    </r>
    <r>
      <rPr>
        <i/>
        <sz val="5"/>
        <rFont val="Arial"/>
        <family val="2"/>
        <charset val="204"/>
      </rPr>
      <t xml:space="preserve">
36,00/1,18/5,56</t>
    </r>
  </si>
  <si>
    <t>110 Modular Jack Сменный модуль RJ45 Т568А/Т568В  UTP Cat 5е                               (Цена: 116,8:1,18:5,56)</t>
  </si>
  <si>
    <r>
      <t>17,8</t>
    </r>
    <r>
      <rPr>
        <i/>
        <sz val="5"/>
        <rFont val="Arial"/>
        <family val="2"/>
        <charset val="204"/>
      </rPr>
      <t xml:space="preserve">
116,8/1,18/5,56</t>
    </r>
  </si>
  <si>
    <t>Плинт с нормально замкнутыми контактами на 10 пар  (Цена: 356,00:1,18:5,56)</t>
  </si>
  <si>
    <r>
      <t>54,26</t>
    </r>
    <r>
      <rPr>
        <i/>
        <sz val="5"/>
        <rFont val="Arial"/>
        <family val="2"/>
        <charset val="204"/>
      </rPr>
      <t xml:space="preserve">
356/1,18/5,56</t>
    </r>
  </si>
  <si>
    <t>Приборы, устанавливаемые на металлоконструкциях, щитах и пультах, масса до 5 кг</t>
  </si>
  <si>
    <t>ТЕРм10-06-033-33</t>
  </si>
  <si>
    <t>Маркировка информационных портов розеток и панели</t>
  </si>
  <si>
    <t>1 шт</t>
  </si>
  <si>
    <t>Бумажные полоски для маркировки кросс. панелей     (Цена: 512,00:1,18:5,56)</t>
  </si>
  <si>
    <r>
      <t>78,04</t>
    </r>
    <r>
      <rPr>
        <i/>
        <sz val="5"/>
        <rFont val="Arial"/>
        <family val="2"/>
        <charset val="204"/>
      </rPr>
      <t xml:space="preserve">
512,00/1,18/5,56</t>
    </r>
  </si>
  <si>
    <t>Коммутационная панель серии 110 24 портов RJ45 CAT 5E, 1U (Цена: 3683,00:1,18:5,56)</t>
  </si>
  <si>
    <r>
      <t>561,36</t>
    </r>
    <r>
      <rPr>
        <i/>
        <sz val="5"/>
        <rFont val="Arial"/>
        <family val="2"/>
        <charset val="204"/>
      </rPr>
      <t xml:space="preserve">
3683,00/1,18/5,56</t>
    </r>
  </si>
  <si>
    <t>110 XC Cross кроссовая панель в 19" стойку на 100 пар 22-26 AWG 1U Cat 5е         (Цена: 2200,00:1,18:5,56)</t>
  </si>
  <si>
    <r>
      <t>335,33</t>
    </r>
    <r>
      <rPr>
        <i/>
        <sz val="5"/>
        <rFont val="Arial"/>
        <family val="2"/>
        <charset val="204"/>
      </rPr>
      <t xml:space="preserve">
2200,00/1,18/5,56</t>
    </r>
  </si>
  <si>
    <t>ТЕРм10-03-013-05 прим.</t>
  </si>
  <si>
    <t>Монтаж: коммутационная панель</t>
  </si>
  <si>
    <t>Кабельный органайзер с 5 кольцами 1U                           (Цена: 1250,00:1,18:5,56)</t>
  </si>
  <si>
    <r>
      <t>190,53</t>
    </r>
    <r>
      <rPr>
        <i/>
        <sz val="5"/>
        <rFont val="Arial"/>
        <family val="2"/>
        <charset val="204"/>
      </rPr>
      <t xml:space="preserve">
1250,00/1,18/5,56</t>
    </r>
  </si>
  <si>
    <t>19" 1U блок розеток  Shuko  на 7 поз.с выключателем              (Цена: 1800,00:1,18:5,56)</t>
  </si>
  <si>
    <r>
      <t>274,36</t>
    </r>
    <r>
      <rPr>
        <i/>
        <sz val="5"/>
        <rFont val="Arial"/>
        <family val="2"/>
        <charset val="204"/>
      </rPr>
      <t xml:space="preserve">
1800,00/1,18/5,56</t>
    </r>
  </si>
  <si>
    <t>Модуль вентиляторный 4 эл с выкл-для шкафов EcoLine  (Цена:3420,4:1,18:5,56)</t>
  </si>
  <si>
    <r>
      <t>521,34</t>
    </r>
    <r>
      <rPr>
        <i/>
        <sz val="5"/>
        <rFont val="Arial"/>
        <family val="2"/>
        <charset val="204"/>
      </rPr>
      <t xml:space="preserve">
3420,4/1,18/5,56</t>
    </r>
  </si>
  <si>
    <t>ТЕРм11-03-001-01 прим.</t>
  </si>
  <si>
    <t>Монтаж в шкаф полки, органайзеров,  блока розеток питания и пр.</t>
  </si>
  <si>
    <t>Modular Plugs Boots Защитный колпачек для RJ45,белый        (Цена:8,00:1,18:5,56)</t>
  </si>
  <si>
    <r>
      <t>1,22</t>
    </r>
    <r>
      <rPr>
        <i/>
        <sz val="5"/>
        <rFont val="Arial"/>
        <family val="2"/>
        <charset val="204"/>
      </rPr>
      <t xml:space="preserve">
8,00/1,18/5,56</t>
    </r>
  </si>
  <si>
    <t>цена поставщика</t>
  </si>
  <si>
    <t>19" Шкаф настенный EcoLine 12U 600x600x604 mm дверь стекло                                     (Цена: 6432,00:1,18:4,19)</t>
  </si>
  <si>
    <t xml:space="preserve">
6432,00/1,18/4,19</t>
  </si>
  <si>
    <t>ТЕРм10-04-112-02 прим.</t>
  </si>
  <si>
    <t>Монтаж: шкаф или панель коммутации, количество пар 100</t>
  </si>
  <si>
    <t>Кабель питания вилка " Евро" розетка АС-101 3m     (Цена:1500,00:1,18:5,56)</t>
  </si>
  <si>
    <r>
      <t>228,63</t>
    </r>
    <r>
      <rPr>
        <i/>
        <sz val="5"/>
        <rFont val="Arial"/>
        <family val="2"/>
        <charset val="204"/>
      </rPr>
      <t xml:space="preserve">
1500,00/1,18/5,56</t>
    </r>
  </si>
  <si>
    <t>Кабельное кольцо   (Цена:80,41:1,18:5,56)</t>
  </si>
  <si>
    <r>
      <t>12,26</t>
    </r>
    <r>
      <rPr>
        <i/>
        <sz val="5"/>
        <rFont val="Arial"/>
        <family val="2"/>
        <charset val="204"/>
      </rPr>
      <t xml:space="preserve">
80,41/1,18/5,56</t>
    </r>
  </si>
  <si>
    <t>Комплект крепежа для 19" оборудования (винт+гайка)   (Цена:30,00:1,18:5,56)</t>
  </si>
  <si>
    <r>
      <t>4,57</t>
    </r>
    <r>
      <rPr>
        <i/>
        <sz val="5"/>
        <rFont val="Arial"/>
        <family val="2"/>
        <charset val="204"/>
      </rPr>
      <t xml:space="preserve">
30,00/1,18/5,56</t>
    </r>
  </si>
  <si>
    <t>Хомут нейлон (белый) 200мм, упаковка 100шт.                      (Цена:260,00:1,18:5,56)</t>
  </si>
  <si>
    <r>
      <t>39,63</t>
    </r>
    <r>
      <rPr>
        <i/>
        <sz val="5"/>
        <rFont val="Arial"/>
        <family val="2"/>
        <charset val="204"/>
      </rPr>
      <t xml:space="preserve">
260,00/1,18/5,56</t>
    </r>
  </si>
  <si>
    <t>Хомут нейлон (белый) 300мм, упаковка 100шт.                      (Цена:260,00:1,18:5,56)</t>
  </si>
  <si>
    <t>ТЕРм10-01-054-01</t>
  </si>
  <si>
    <t>Кабель ТППэп 10х2х0,4              (Цена:150,00:1,18:5,56)</t>
  </si>
  <si>
    <r>
      <t>22,86</t>
    </r>
    <r>
      <rPr>
        <i/>
        <sz val="5"/>
        <rFont val="Arial"/>
        <family val="2"/>
        <charset val="204"/>
      </rPr>
      <t xml:space="preserve">
150,00/1,18/5,56</t>
    </r>
  </si>
  <si>
    <t>Кабель UTP 4 пары Cat 5е в коробке 305m PVC, одножильный.                (Цена:3904,00:1,18:5,56)</t>
  </si>
  <si>
    <t>кор</t>
  </si>
  <si>
    <r>
      <t>595,05</t>
    </r>
    <r>
      <rPr>
        <i/>
        <sz val="5"/>
        <rFont val="Arial"/>
        <family val="2"/>
        <charset val="204"/>
      </rPr>
      <t xml:space="preserve">
3904,00/1,18/5,56</t>
    </r>
  </si>
  <si>
    <t>Кабель -канал 80х50      (Цена:320,00:1,18:5,56)</t>
  </si>
  <si>
    <r>
      <t>48,77</t>
    </r>
    <r>
      <rPr>
        <i/>
        <sz val="5"/>
        <rFont val="Arial"/>
        <family val="2"/>
        <charset val="204"/>
      </rPr>
      <t xml:space="preserve">
320,00/1,18/5,56</t>
    </r>
  </si>
  <si>
    <t>Угол плоский для 80х50      (Цена:291,00:1,18:5,56)</t>
  </si>
  <si>
    <r>
      <t>44,35</t>
    </r>
    <r>
      <rPr>
        <i/>
        <sz val="5"/>
        <rFont val="Arial"/>
        <family val="2"/>
        <charset val="204"/>
      </rPr>
      <t xml:space="preserve">
291,00/1,18/5,56</t>
    </r>
  </si>
  <si>
    <t>Угол внутренний 80х50      (Цена:182,00:1,18:5,56)</t>
  </si>
  <si>
    <r>
      <t>27,74</t>
    </r>
    <r>
      <rPr>
        <i/>
        <sz val="5"/>
        <rFont val="Arial"/>
        <family val="2"/>
        <charset val="204"/>
      </rPr>
      <t xml:space="preserve">
182,00/1,18/5,56</t>
    </r>
  </si>
  <si>
    <t>Угол внешний 80х50      (Цена:218,00:1,18:5,56)</t>
  </si>
  <si>
    <r>
      <t>33,23</t>
    </r>
    <r>
      <rPr>
        <i/>
        <sz val="5"/>
        <rFont val="Arial"/>
        <family val="2"/>
        <charset val="204"/>
      </rPr>
      <t xml:space="preserve">
218,00/1,18/5,56</t>
    </r>
  </si>
  <si>
    <t>ФЕРм08-02-390-02</t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</si>
  <si>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</si>
  <si>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50х20      (Цена:60:1,18:5,98)</t>
  </si>
  <si>
    <r>
      <t>8,5</t>
    </r>
    <r>
      <rPr>
        <i/>
        <sz val="5"/>
        <rFont val="Arial"/>
        <family val="2"/>
        <charset val="204"/>
      </rPr>
      <t xml:space="preserve">
60/1,18/5,98</t>
    </r>
  </si>
  <si>
    <t>Заглушка для канала 50х20      (Цена:960:1,18:5,98)</t>
  </si>
  <si>
    <r>
      <t>136,05</t>
    </r>
    <r>
      <rPr>
        <i/>
        <sz val="5"/>
        <rFont val="Arial"/>
        <family val="2"/>
        <charset val="204"/>
      </rPr>
      <t xml:space="preserve">
960/1,18/5,98</t>
    </r>
  </si>
  <si>
    <t>Угол внутренний 50х20      (Цена:30:1,18:5,98)</t>
  </si>
  <si>
    <r>
      <t>4,25</t>
    </r>
    <r>
      <rPr>
        <i/>
        <sz val="5"/>
        <rFont val="Arial"/>
        <family val="2"/>
        <charset val="204"/>
      </rPr>
      <t xml:space="preserve">
30/1,18/5,98</t>
    </r>
  </si>
  <si>
    <t>Накладка на стык для канала 50х20 (Цена:45:1,18:5,98)</t>
  </si>
  <si>
    <r>
      <t>6,38</t>
    </r>
    <r>
      <rPr>
        <i/>
        <sz val="5"/>
        <rFont val="Arial"/>
        <family val="2"/>
        <charset val="204"/>
      </rPr>
      <t xml:space="preserve">
45/1,18/5,98</t>
    </r>
  </si>
  <si>
    <t>ТЕРм10-06-068-15</t>
  </si>
  <si>
    <t>Конфигурация и настройка сетевых компонентов (мост, маршрутизатор, модем и т.п.)</t>
  </si>
  <si>
    <t>ТЕР46-03-010-01</t>
  </si>
  <si>
    <t>Пробивка в бетонных стенах и полах толщиной 100 мм отверстий площадью до 20 см2</t>
  </si>
  <si>
    <t>ТЕРп02-01-001-05</t>
  </si>
  <si>
    <t>Автоматизированная система управления I категории технической сложности с количеством каналов (Кобщ) 20</t>
  </si>
  <si>
    <t xml:space="preserve">   Районный к-т 4,3%  (Поз. 48-51, 2, 4-5, 11, 16, 21, 25, 34, 47, 10, 28, 12, 17, 37, 42, 52)</t>
  </si>
  <si>
    <t xml:space="preserve">   Заготовительно-складские расходы на материалы - согласно п.4.64 из МДС 81-35.2004 МАТ=1,02  (Поз. 6-9, 13-15, 18-20, 22-24, 26, 29-33, 35-36, 38-41, 43-46)</t>
  </si>
  <si>
    <t xml:space="preserve">   Транспортные расходы на оборудование - согласно п.4.60 из МДС 81-35.2004 ПЗ=1,03 (ОЗП=1,03; ЭМ=1,03; МАТ=1,03)  (Поз. 1, 3, 27)</t>
  </si>
  <si>
    <t xml:space="preserve">   Заготовительно-складские расходы на оборудование - согласно п.4.64 из МДС 81-35.2004 ПЗ=1,012 (ОЗП=1,012; ЭМ=1,012; МАТ=1,012)  (Поз. 1, 3, 27)</t>
  </si>
  <si>
    <t xml:space="preserve">   Расходы на комплектацию оборудования - согласно п.4.63 из МДС 81-35.2004 ПЗ=1,008 (ОЗП=1,008; ЭМ=1,008; ЗПМ=1,008; МАТ=1,008; ТЗ=1,008; ТЗМ=1,008)  (Поз. 1, 3, 27)</t>
  </si>
  <si>
    <t xml:space="preserve">   Пусконаладочные работы (в холостую 80%) ПЗ=0,8 (ОЗП=0,8; ЭМ=0,8; ЗПМ=0,8; МАТ=0,8; ТЗ=0,8; ТЗМ=0,8)  (Поз. 52)</t>
  </si>
  <si>
    <t xml:space="preserve">   65% ФОТ (от 2134)  (Поз. 52)</t>
  </si>
  <si>
    <t xml:space="preserve">   78% ФОТ (от 128)  (Поз. 51)</t>
  </si>
  <si>
    <t xml:space="preserve">   80% ФОТ (от 5282)  (Поз. 2, 4-5, 11, 16, 21, 25, 34, 47)</t>
  </si>
  <si>
    <t xml:space="preserve">   92% ФОТ (от 2104)  (Поз. 10, 28)</t>
  </si>
  <si>
    <t xml:space="preserve">   95% ФОТ (от 49)  (Поз. 37, 42)</t>
  </si>
  <si>
    <t xml:space="preserve">   100% ФОТ (от 297)  (Поз. 12, 17)</t>
  </si>
  <si>
    <t xml:space="preserve">   110% ФОТ (от 157)  (Поз. 48-50)</t>
  </si>
  <si>
    <t xml:space="preserve">   40% ФОТ (от 2134)  (Поз. 52)</t>
  </si>
  <si>
    <t xml:space="preserve">   50% ФОТ (от 128)  (Поз. 51)</t>
  </si>
  <si>
    <t xml:space="preserve">   60% ФОТ (от 5282)  (Поз. 2, 4-5, 11, 16, 21, 25, 34, 47)</t>
  </si>
  <si>
    <t xml:space="preserve">   65% ФОТ (от 2450)  (Поз. 10, 28, 12, 17, 37, 42)</t>
  </si>
  <si>
    <t xml:space="preserve">   70% ФОТ (от 157)  (Поз. 48-50)</t>
  </si>
  <si>
    <t xml:space="preserve">  Итого Оборудование</t>
  </si>
  <si>
    <t xml:space="preserve">      Оборудование</t>
  </si>
  <si>
    <t>Составил ведущий инженер __________________ В.В.Воронкова</t>
  </si>
  <si>
    <t>21.05.14 г.</t>
  </si>
  <si>
    <t>ТЕРм08-03-526-01</t>
  </si>
  <si>
    <t>Автомат одно-, двух-, трехполюсный, устанавливаемый на конструкции, на ток до 25 А</t>
  </si>
  <si>
    <t>ЛОКАЛЬНЫЙ СМЕТНЫЙ РАСЧЕТ № 25309</t>
  </si>
  <si>
    <t>Раздел: Система охранной и тревожной сигнализации.</t>
  </si>
  <si>
    <t>Основание: проект № 24869-14-ОС</t>
  </si>
  <si>
    <t>___________________________60,261</t>
  </si>
  <si>
    <t>_______________________________________________________________________________________________2,367</t>
  </si>
  <si>
    <t>_______________________________________________________________________________________________35,660</t>
  </si>
  <si>
    <t>_______________________________________________________________________________________________11,839</t>
  </si>
  <si>
    <t>_______________________________________________________________________________________________10,395</t>
  </si>
  <si>
    <t>___________________________14,162</t>
  </si>
  <si>
    <t>_______________________________________________________________________________________________897,12</t>
  </si>
  <si>
    <t>Пульт контроля и управления С2000-М (Ц:5491,20руб:1,18:4,21)</t>
  </si>
  <si>
    <t xml:space="preserve">
5491,20/1,18/4,21</t>
  </si>
  <si>
    <t>ТЕРм10-08-001-13</t>
  </si>
  <si>
    <t>Монтаж: пульт контроля и управления С2000-М</t>
  </si>
  <si>
    <t>Пульт и клавиатура со светодиодными индикаторами  на 20 охранных или пожарных зон С2000-КС (Ц:1693,12руб:1,18:4,21)</t>
  </si>
  <si>
    <t xml:space="preserve">
1693,12/1,18/4,21</t>
  </si>
  <si>
    <t>Монтаж: пульт и клавиатура С2000-КС</t>
  </si>
  <si>
    <t>Контроль по двухпроводной линии С2000-КДЛ (Ц:1830,40руб:1,18:4,21)</t>
  </si>
  <si>
    <t xml:space="preserve">
1830,40/1,18/4,21</t>
  </si>
  <si>
    <t>Монтаж: контроллер С2000-КДЛ</t>
  </si>
  <si>
    <t>Адресный релейный блок на два реле С2000-СП1   (Ц:1435,72руб:1,18:4,21)</t>
  </si>
  <si>
    <t xml:space="preserve">
1435,72/1,18/4,21</t>
  </si>
  <si>
    <t>Монтаж: блок сигнально-пусковой С2000-СП1</t>
  </si>
  <si>
    <t>Охранный объемный оптико-электронный адресный извещатель С2000-ИК исп.02  (Ц:840руб:1,18:5,98)</t>
  </si>
  <si>
    <r>
      <t>119,04</t>
    </r>
    <r>
      <rPr>
        <i/>
        <sz val="5"/>
        <rFont val="Arial"/>
        <family val="2"/>
        <charset val="204"/>
      </rPr>
      <t xml:space="preserve">
840/1,18/5,98</t>
    </r>
  </si>
  <si>
    <t>ТЕРм10-08-003-05</t>
  </si>
  <si>
    <t>Монтаж: охранный объемный оптико-электронный адресный извещатель С2000-ИК исп.02</t>
  </si>
  <si>
    <t>Охранный поверхностный оптико-электронный адресный извещатель С2000-ШИК  (Ц:783,21руб:1,18:5,98)</t>
  </si>
  <si>
    <r>
      <t>110,99</t>
    </r>
    <r>
      <rPr>
        <i/>
        <sz val="5"/>
        <rFont val="Arial"/>
        <family val="2"/>
        <charset val="204"/>
      </rPr>
      <t xml:space="preserve">
783,21/1,18/5,98</t>
    </r>
  </si>
  <si>
    <t>Монтаж: охранный поверхностный оптико-электронный адресный извещатель С2000-ШИК</t>
  </si>
  <si>
    <t>Акустический адресный охранный извещатель С2000-СТ  (Ц:543,39руб:1,18:5,98)</t>
  </si>
  <si>
    <r>
      <t>77,01</t>
    </r>
    <r>
      <rPr>
        <i/>
        <sz val="5"/>
        <rFont val="Arial"/>
        <family val="2"/>
        <charset val="204"/>
      </rPr>
      <t xml:space="preserve">
543,39/1,18/5,98</t>
    </r>
  </si>
  <si>
    <t>Адресный магнитоконтактный охранный извещатель С2000-СМК  (Ц:228,80руб:1,18:5,98)</t>
  </si>
  <si>
    <r>
      <t>32,42</t>
    </r>
    <r>
      <rPr>
        <i/>
        <sz val="5"/>
        <rFont val="Arial"/>
        <family val="2"/>
        <charset val="204"/>
      </rPr>
      <t xml:space="preserve">
228,80/1,18/5,98</t>
    </r>
  </si>
  <si>
    <t>Адресный магнитоконтактный охранный извещатель для защиты металлических дверей С2000-СМК Эстет  (Ц:345,27руб:1,18:5,98)</t>
  </si>
  <si>
    <r>
      <t>48,93</t>
    </r>
    <r>
      <rPr>
        <i/>
        <sz val="5"/>
        <rFont val="Arial"/>
        <family val="2"/>
        <charset val="204"/>
      </rPr>
      <t xml:space="preserve">
345,27/1,18/5,98</t>
    </r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</si>
  <si>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</si>
  <si>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</si>
  <si>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>Болид 2014</t>
  </si>
  <si>
    <t>Адресная тревожная кнопка С2000-КТ  (Ц:421,85руб:1,18:5,98)</t>
  </si>
  <si>
    <r>
      <t>59,78</t>
    </r>
    <r>
      <rPr>
        <i/>
        <sz val="5"/>
        <rFont val="Arial"/>
        <family val="2"/>
        <charset val="204"/>
      </rPr>
      <t xml:space="preserve">
421,85/1,18/5,98</t>
    </r>
  </si>
  <si>
    <t>ТЕРм10-01-039-06</t>
  </si>
  <si>
    <t>Монатж: кнопка тревожная с подготовкой места установки</t>
  </si>
  <si>
    <t>Блок разветвительно-изолирующий "Бриз" (Ц:320,61руб 1,18:5,98)</t>
  </si>
  <si>
    <r>
      <t>45,44</t>
    </r>
    <r>
      <rPr>
        <i/>
        <sz val="5"/>
        <rFont val="Arial"/>
        <family val="2"/>
        <charset val="204"/>
      </rPr>
      <t xml:space="preserve">
320,61/1,18/5,98</t>
    </r>
  </si>
  <si>
    <t>ТЕРм10-08-003-06 прим.</t>
  </si>
  <si>
    <t>Монтаж: блок разветвительно-изолирующий "Бриз"</t>
  </si>
  <si>
    <t>SKAT - 12-3.0-DIN (Ц: 1464руб:1,18:4,21)</t>
  </si>
  <si>
    <t xml:space="preserve">
1464/1.18/4.21</t>
  </si>
  <si>
    <t>Монтаж: преобразователь или блок питания</t>
  </si>
  <si>
    <t>АКБ 12в 7,0 А/ч  (Ц:495руб:1,18:5.98)</t>
  </si>
  <si>
    <r>
      <t>70,15</t>
    </r>
    <r>
      <rPr>
        <i/>
        <sz val="5"/>
        <rFont val="Arial"/>
        <family val="2"/>
        <charset val="204"/>
      </rPr>
      <t xml:space="preserve">
495/1,18/5,98</t>
    </r>
  </si>
  <si>
    <t>АКБ 12в 26,0 А/ч  (Ц:2025руб:1,18:5.98)</t>
  </si>
  <si>
    <r>
      <t>286,97</t>
    </r>
    <r>
      <rPr>
        <i/>
        <sz val="5"/>
        <rFont val="Arial"/>
        <family val="2"/>
        <charset val="204"/>
      </rPr>
      <t xml:space="preserve">
2025/1,18/5,98</t>
    </r>
  </si>
  <si>
    <t>ТЕРм08-01-121-01</t>
  </si>
  <si>
    <t>Монтаж: аккумулятор  стационарный</t>
  </si>
  <si>
    <t>Блок защиты от скачков напряжения "Альбатрос-500 DIN" (Ц:931руб:1,18:4,21)</t>
  </si>
  <si>
    <t xml:space="preserve">
931/1.18/5.98</t>
  </si>
  <si>
    <t>ТЕРм10-08-003-03</t>
  </si>
  <si>
    <t>Монтаж: блок защиты от скачков напряжения "АЛЬБАТРОС-500"</t>
  </si>
  <si>
    <t>Оповещатель "Маяк-12-К" (Ц:380руб :1,18:5,98)</t>
  </si>
  <si>
    <r>
      <t>53,85</t>
    </r>
    <r>
      <rPr>
        <i/>
        <sz val="5"/>
        <rFont val="Arial"/>
        <family val="2"/>
        <charset val="204"/>
      </rPr>
      <t xml:space="preserve">
380/1,18/5,98</t>
    </r>
  </si>
  <si>
    <t>Монтаж: оповещатель комбинированный</t>
  </si>
  <si>
    <t>ТЕРм10-08-019-01</t>
  </si>
  <si>
    <t>Коробка ответвительная на стене</t>
  </si>
  <si>
    <t>ТСЦ-503-0460</t>
  </si>
  <si>
    <t>Разветвительная коробка УК-2</t>
  </si>
  <si>
    <t>ТЕРм10-06-037-05</t>
  </si>
  <si>
    <t>Шкаф настенный для приборов, размер до 640х840 мм</t>
  </si>
  <si>
    <t>Е5968. Шкаф SRN6425K навесной 600x400x250мм светло-серый с монтажной платой IP65 (ABB) (Ц:6164,03руб: 1,18:4,21)</t>
  </si>
  <si>
    <t xml:space="preserve">
6164,03/1,18/4,21</t>
  </si>
  <si>
    <t>Петли для крепления шкафа АА 1206 (Ц:432,23руб:1,18:5,98)</t>
  </si>
  <si>
    <t>копл-кт</t>
  </si>
  <si>
    <r>
      <t>61,25</t>
    </r>
    <r>
      <rPr>
        <i/>
        <sz val="5"/>
        <rFont val="Arial"/>
        <family val="2"/>
        <charset val="204"/>
      </rPr>
      <t xml:space="preserve">
432,23/1,18/5,98</t>
    </r>
  </si>
  <si>
    <t>Комплект проставок для шкафа АА 8025 комплект 12 шт  (Ц:524руб:1,18:5,98)</t>
  </si>
  <si>
    <r>
      <t>74,26</t>
    </r>
    <r>
      <rPr>
        <i/>
        <sz val="5"/>
        <rFont val="Arial"/>
        <family val="2"/>
        <charset val="204"/>
      </rPr>
      <t xml:space="preserve">
524/1,18/5,98</t>
    </r>
  </si>
  <si>
    <t>DIN-рейка  (40см) оцинкованная (Ц:42руб :1,18:5,98)</t>
  </si>
  <si>
    <r>
      <t>5,95</t>
    </r>
    <r>
      <rPr>
        <i/>
        <sz val="5"/>
        <rFont val="Arial"/>
        <family val="2"/>
        <charset val="204"/>
      </rPr>
      <t xml:space="preserve">
42/1,18/5,98</t>
    </r>
  </si>
  <si>
    <t>Шина нул в корп изол на DIN-рейку ШНИ-6х9-12-К-З ИЭК YNN10-69-12KD-K06 (Ц:68,60руб :1,18:5,98)</t>
  </si>
  <si>
    <r>
      <t>9,72</t>
    </r>
    <r>
      <rPr>
        <i/>
        <sz val="5"/>
        <rFont val="Arial"/>
        <family val="2"/>
        <charset val="204"/>
      </rPr>
      <t xml:space="preserve">
68,60/1,18/5,98</t>
    </r>
  </si>
  <si>
    <t>Шина "N"нулевая 6х9мм 14/2 (14групп/крепеж по краям) ИЭК YNN11-14-100 (Ц:74,90руб :1,18:5,98)</t>
  </si>
  <si>
    <r>
      <t>10,61</t>
    </r>
    <r>
      <rPr>
        <i/>
        <sz val="5"/>
        <rFont val="Arial"/>
        <family val="2"/>
        <charset val="204"/>
      </rPr>
      <t xml:space="preserve">
74,90/1,18/5,98</t>
    </r>
  </si>
  <si>
    <t>АВТ. ВЫКЛ.iC60N 1П 6A C A9F79106</t>
  </si>
  <si>
    <r>
      <t>36,14</t>
    </r>
    <r>
      <rPr>
        <i/>
        <sz val="5"/>
        <rFont val="Arial"/>
        <family val="2"/>
        <charset val="204"/>
      </rPr>
      <t xml:space="preserve">
255/1,18/5,98</t>
    </r>
  </si>
  <si>
    <t>АВТ. ВЫКЛ.iC60N 1П 10A C A9F79110</t>
  </si>
  <si>
    <r>
      <t>28,85</t>
    </r>
    <r>
      <rPr>
        <i/>
        <sz val="5"/>
        <rFont val="Arial"/>
        <family val="2"/>
        <charset val="204"/>
      </rPr>
      <t xml:space="preserve">
203,59/1,18/5,98</t>
    </r>
  </si>
  <si>
    <t>TMC 15x17 Миниканал 00303 (Ц:29,41руб:1,18:5,98)</t>
  </si>
  <si>
    <r>
      <t>4,17</t>
    </r>
    <r>
      <rPr>
        <i/>
        <sz val="5"/>
        <rFont val="Arial"/>
        <family val="2"/>
        <charset val="204"/>
      </rPr>
      <t xml:space="preserve">
29,41/1,18/5,98</t>
    </r>
  </si>
  <si>
    <t>Кабель антенный коаксиальный  50Ом RG58U (Ц:15000руб.:1,18:5.98)</t>
  </si>
  <si>
    <r>
      <t>2125,73</t>
    </r>
    <r>
      <rPr>
        <i/>
        <sz val="5"/>
        <rFont val="Arial"/>
        <family val="2"/>
        <charset val="204"/>
      </rPr>
      <t xml:space="preserve">
15000/1.18/5.98</t>
    </r>
  </si>
  <si>
    <t>Кабель силовой ПСВВ 3х1,5мм2 (Ц:16000руб.:1,18:5.98)</t>
  </si>
  <si>
    <r>
      <t>2267,45</t>
    </r>
    <r>
      <rPr>
        <i/>
        <sz val="5"/>
        <rFont val="Arial"/>
        <family val="2"/>
        <charset val="204"/>
      </rPr>
      <t xml:space="preserve">
16000/1.18/5.98</t>
    </r>
  </si>
  <si>
    <t>Кабель симметричный КССПВ-5 1х2х0,52 UTR4-Cat5 (Ц:4550руб.:1,18:5.98)</t>
  </si>
  <si>
    <r>
      <t>644,8</t>
    </r>
    <r>
      <rPr>
        <i/>
        <sz val="5"/>
        <rFont val="Arial"/>
        <family val="2"/>
        <charset val="204"/>
      </rPr>
      <t xml:space="preserve">
4,55*1000/1.18/5.98</t>
    </r>
  </si>
  <si>
    <t>Шнур ШВВП 2х0,75мм2 (Ц:9000руб.:1,18:5.98)</t>
  </si>
  <si>
    <r>
      <t>1275,44</t>
    </r>
    <r>
      <rPr>
        <i/>
        <sz val="5"/>
        <rFont val="Arial"/>
        <family val="2"/>
        <charset val="204"/>
      </rPr>
      <t xml:space="preserve">
9000/1.18/5.98</t>
    </r>
  </si>
  <si>
    <t>Передатчик ПРД-160 (Ц:2950руб :1,18:4,21)</t>
  </si>
  <si>
    <t xml:space="preserve">
2950/1,18/4,21</t>
  </si>
  <si>
    <t>ТЕРм10-04-088-01 прим.</t>
  </si>
  <si>
    <t>Монтаж: передатчик</t>
  </si>
  <si>
    <t>Антенна "СР-168-170" (Ц:893руб :1,18:4,21)</t>
  </si>
  <si>
    <t xml:space="preserve">
893/1,18/4,21</t>
  </si>
  <si>
    <t>Антенна ADA-0062 (Ц:354руб :1,18:4,21)</t>
  </si>
  <si>
    <t xml:space="preserve">
354/1,18/4,21</t>
  </si>
  <si>
    <t>ТЕРм10-04-088-01</t>
  </si>
  <si>
    <t>Монтаж: антенна</t>
  </si>
  <si>
    <t>ВЧ-кабельный разъём PL259/4 (Ц:70руб.:1,18:5.98)</t>
  </si>
  <si>
    <r>
      <t>9,92</t>
    </r>
    <r>
      <rPr>
        <i/>
        <sz val="5"/>
        <rFont val="Arial"/>
        <family val="2"/>
        <charset val="204"/>
      </rPr>
      <t xml:space="preserve">
70/1,18/5,98</t>
    </r>
  </si>
  <si>
    <t>Сотовый модем "Дятел" (Ц:3068руб :1,18:4,21)</t>
  </si>
  <si>
    <t xml:space="preserve">
3068/1,18/4,21</t>
  </si>
  <si>
    <t>Монтаж: модем</t>
  </si>
  <si>
    <t>ППК "Протон-4" (Ц:5300руб :1,18:4,21)</t>
  </si>
  <si>
    <t xml:space="preserve">
5300/1,18/4,21</t>
  </si>
  <si>
    <t>ТЕРм10-08-001-02</t>
  </si>
  <si>
    <t>Приборы ПС приемно-контрольные, пусковые, концентратор блок базовый на 20 лучей</t>
  </si>
  <si>
    <t>ТЕР46-03-010-04</t>
  </si>
  <si>
    <t>Пробивка в бетонных потолках толщиной 100 мм отверстий площадью до 20 см2</t>
  </si>
  <si>
    <r>
      <t>Выключатель однополюсный напряжением до 1 кВ с электромагнитным, тепловым или комбинированным расцепителем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</si>
  <si>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r>
      <t>Замер полного сопротивления цепи «фаза-нуль»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</si>
  <si>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r>
      <t>Проверка наличия цепи между заземлителями и заземленными элементами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</si>
  <si>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r>
  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</si>
  <si>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t>ТЕРп01-06-010-03</t>
  </si>
  <si>
    <r>
      <t>Выпрямительный блок питания (токовый или напряжения) для питания цепей защиты, управления и сигнализации мощностью до 1 кВА со стабилизацией выходного напряжения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</si>
  <si>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ТЗ=1,1;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</si>
  <si>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r>
      <t>Схема контроля изоляции электрической сети с помощью электроизмерительных приборов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</si>
  <si>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r>
      <t>Автоматизированная система управления II категории технической сложности с количеством каналов (Кобщ) 2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прил.2.6 п.2+3= 75% (30х75=22,5)% ОЗП=1,225; ЭМ=1,225; ТЗ=1,225</t>
    </r>
  </si>
  <si>
    <t>ТЕРп02-01-002-02</t>
  </si>
  <si>
    <r>
      <t>Автоматизированная система управления II категории технической сложности с количеством каналов (Кобщ) за каждый канал свыше 2 до 9 добавлять к расценке 02-01-002-01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прил.2.6 п.2+3= 75% (30х75=22,5)% ОЗП=1,225; ЭМ=1,225; ТЗ=1,225</t>
    </r>
  </si>
  <si>
    <t>1 канал</t>
  </si>
  <si>
    <t>ТЕРп01-04-075-01</t>
  </si>
  <si>
    <r>
      <t>Высокочастотный канал одного полукомплекта защиты или аппаратуры противоаварийной автоматики на линии без ответвлений</t>
    </r>
    <r>
      <rPr>
        <i/>
        <sz val="7"/>
        <rFont val="Arial"/>
        <family val="2"/>
        <charset val="204"/>
      </rPr>
      <t xml:space="preserve">
КОЭФ. К ПОЗИЦИИ:
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</t>
    </r>
  </si>
  <si>
    <t>1 полукомплект</t>
  </si>
  <si>
    <t xml:space="preserve">   Районный к-т 4,3%  (Поз. 63-66, 2, 4, 6, 8, 10, 12, 17, 19, 21, 23, 28, 31, 40, 60, 62, 14, 30, 54, 57, 26, 43-44, 50-51, 33, 67-76)</t>
  </si>
  <si>
    <t xml:space="preserve">   Заготовительно-складские расходы на материалы - согласно п.4.64 из МДС 81-35.2004 МАТ=1,02  (Поз. 9, 11, 13, 15-16, 18, 20, 24-25, 29, 35-39, 41-42, 45-49, 58)</t>
  </si>
  <si>
    <t xml:space="preserve">   Транспортные расходы на оборудование - согласно п.4.60 из МДС 81-35.2004 ПЗ=1,03 (ОЗП=1,03; ЭМ=1,03; МАТ=1,03)  (Поз. 1, 3, 5, 7, 22, 27, 34, 52-53, 55-56, 59, 61)</t>
  </si>
  <si>
    <t xml:space="preserve">   Заготовительно-складские расходы на оборудование - согласно п.4.64 из МДС 81-35.2004 ПЗ=1,012 (ОЗП=1,012; ЭМ=1,012; МАТ=1,012)  (Поз. 1, 3, 5, 7, 22, 27, 34, 52-53, 55-56, 59, 61)</t>
  </si>
  <si>
    <t xml:space="preserve">   Пусконаладочные работы (в холостую 80%) ПЗ=0,8 (ОЗП=0,8; ЭМ=0,8; ЗПМ=0,8; МАТ=0,8; ТЗ=0,8; ТЗМ=0,8)  (Поз. 67-76)</t>
  </si>
  <si>
    <t xml:space="preserve">   65% ФОТ (от 5775)  (Поз. 67-76)</t>
  </si>
  <si>
    <t xml:space="preserve">   78% ФОТ (от 345)  (Поз. 66)</t>
  </si>
  <si>
    <t xml:space="preserve">   80% ФОТ (от 5006)  (Поз. 2, 4, 6, 8, 10, 12, 17, 19, 21, 23, 28, 31, 40, 60, 62)</t>
  </si>
  <si>
    <t xml:space="preserve">   92% ФОТ (от 770)  (Поз. 14, 30, 54, 57)</t>
  </si>
  <si>
    <t xml:space="preserve">   95% ФОТ (от 1947)  (Поз. 26, 43-44, 50-51)</t>
  </si>
  <si>
    <t xml:space="preserve">   100% ФОТ (от 27)  (Поз. 33)</t>
  </si>
  <si>
    <t xml:space="preserve">   110% ФОТ (от 292)  (Поз. 63-65)</t>
  </si>
  <si>
    <t xml:space="preserve">   40% ФОТ (от 5775)  (Поз. 67-76)</t>
  </si>
  <si>
    <t xml:space="preserve">   50% ФОТ (от 345)  (Поз. 66)</t>
  </si>
  <si>
    <t xml:space="preserve">   60% ФОТ (от 5006)  (Поз. 2, 4, 6, 8, 10, 12, 17, 19, 21, 23, 28, 31, 40, 60, 62)</t>
  </si>
  <si>
    <t xml:space="preserve">   65% ФОТ (от 2744)  (Поз. 14, 30, 54, 57, 26, 43-44, 50-51, 33)</t>
  </si>
  <si>
    <t xml:space="preserve">   70% ФОТ (от 292)  (Поз. 63-65)</t>
  </si>
  <si>
    <t>08.04.14 г.</t>
  </si>
  <si>
    <t>ЛОКАЛЬНЫЙ СМЕТНЫЙ РАСЧЕТ № 25323</t>
  </si>
  <si>
    <t>(взамен сметы 25304)</t>
  </si>
  <si>
    <t>реконструкцию помещений для отдела 042, г.Лесной, ул. Островского, 2. Инв. № 8811031</t>
  </si>
  <si>
    <t>Раздел: Наружные линии связи.</t>
  </si>
  <si>
    <t>Основание: проект №24844-14-СС</t>
  </si>
  <si>
    <t>___________________________152,218</t>
  </si>
  <si>
    <t>_______________________________________________________________________________________________7,325</t>
  </si>
  <si>
    <t>_______________________________________________________________________________________________106,550</t>
  </si>
  <si>
    <t xml:space="preserve">      прочих (ПНР "в холостую 80%") _______________________________________________________________________________________________</t>
  </si>
  <si>
    <t>_______________________________________________________________________________________________16,238</t>
  </si>
  <si>
    <t>_______________________________________________________________________________________________22,105</t>
  </si>
  <si>
    <t>___________________________25,880</t>
  </si>
  <si>
    <t>_______________________________________________________________________________________________1465,92</t>
  </si>
  <si>
    <t>Обосно-
вание</t>
  </si>
  <si>
    <t>Обору-
дование</t>
  </si>
  <si>
    <t xml:space="preserve">                           Раздел 1. Монтажные работы внутри зданий</t>
  </si>
  <si>
    <r>
      <t>1</t>
    </r>
    <r>
      <rPr>
        <i/>
        <sz val="9"/>
        <rFont val="Arial"/>
        <family val="2"/>
        <charset val="204"/>
      </rPr>
      <t xml:space="preserve">
О</t>
    </r>
  </si>
  <si>
    <t>Модульный VoIP-шлюз DVG-2032S/16CORU (16 FXS портов, 1 LAN-порт 10\100 Мбит/с, 1 WAN-порт 10\100 Мбит/с, возможность установки дополнительного модуля на 16 FXS-портов)</t>
  </si>
  <si>
    <r>
      <t>1641,51</t>
    </r>
    <r>
      <rPr>
        <i/>
        <sz val="5"/>
        <rFont val="Arial"/>
        <family val="2"/>
        <charset val="204"/>
      </rPr>
      <t xml:space="preserve">
8154,70/1,18/4,21</t>
    </r>
  </si>
  <si>
    <t>Монтаж: модульный VoIP-шлюз DVG-2032S/16CORU</t>
  </si>
  <si>
    <r>
      <t>3</t>
    </r>
    <r>
      <rPr>
        <i/>
        <sz val="9"/>
        <rFont val="Arial"/>
        <family val="2"/>
        <charset val="204"/>
      </rPr>
      <t xml:space="preserve">
О</t>
    </r>
  </si>
  <si>
    <t>Управляемый коммутатор 2 уровня DES-3200-28/C1</t>
  </si>
  <si>
    <r>
      <t>2121,21</t>
    </r>
    <r>
      <rPr>
        <i/>
        <sz val="5"/>
        <rFont val="Arial"/>
        <family val="2"/>
        <charset val="204"/>
      </rPr>
      <t xml:space="preserve">
10537,77/1,18/4,21</t>
    </r>
  </si>
  <si>
    <t>Монтаж: коммутатор 2 уровня DES-3200-28/C1</t>
  </si>
  <si>
    <r>
      <t>5</t>
    </r>
    <r>
      <rPr>
        <i/>
        <sz val="9"/>
        <rFont val="Arial"/>
        <family val="2"/>
        <charset val="204"/>
      </rPr>
      <t xml:space="preserve">
О</t>
    </r>
  </si>
  <si>
    <t>Модуль SFP  DEM-310GT</t>
  </si>
  <si>
    <r>
      <t>202,53</t>
    </r>
    <r>
      <rPr>
        <i/>
        <sz val="5"/>
        <rFont val="Arial"/>
        <family val="2"/>
        <charset val="204"/>
      </rPr>
      <t xml:space="preserve">
1006,15/1,18/4,21</t>
    </r>
  </si>
  <si>
    <t>Монтаж: аппаратура сопряжения канала передачи данных (модуль D-Link)</t>
  </si>
  <si>
    <t>ТЕРм10-06-033-33 прим.</t>
  </si>
  <si>
    <t>Маркировка информационных портов шлюза, коммутаторов, модулей SFP</t>
  </si>
  <si>
    <r>
      <t>156</t>
    </r>
    <r>
      <rPr>
        <i/>
        <sz val="6"/>
        <rFont val="Arial"/>
        <family val="2"/>
        <charset val="204"/>
      </rPr>
      <t xml:space="preserve">
1*18*2+2*28*2+4*1*2</t>
    </r>
  </si>
  <si>
    <t>Оптический патч-корд LC/UPC-SC/UPC 9/125 duplex SM одномодульный 2м</t>
  </si>
  <si>
    <r>
      <t>62,23</t>
    </r>
    <r>
      <rPr>
        <i/>
        <sz val="5"/>
        <rFont val="Arial"/>
        <family val="2"/>
        <charset val="204"/>
      </rPr>
      <t xml:space="preserve">
439,11/1,18/5,98</t>
    </r>
  </si>
  <si>
    <t>ТЕРм11-04-028-01</t>
  </si>
  <si>
    <t>Включение в аппаратуру разъемов штепсельных, количество контактов в разъеме до 14 шт.</t>
  </si>
  <si>
    <t>1 разъем</t>
  </si>
  <si>
    <r>
      <t>8</t>
    </r>
    <r>
      <rPr>
        <i/>
        <sz val="6"/>
        <rFont val="Arial"/>
        <family val="2"/>
        <charset val="204"/>
      </rPr>
      <t xml:space="preserve">
4*2</t>
    </r>
  </si>
  <si>
    <r>
      <t>10</t>
    </r>
    <r>
      <rPr>
        <i/>
        <sz val="9"/>
        <rFont val="Arial"/>
        <family val="2"/>
        <charset val="204"/>
      </rPr>
      <t xml:space="preserve">
О</t>
    </r>
  </si>
  <si>
    <t>Шкаф 19" напольный Server MAX 42U800*1000 SRV42U8BR1R1</t>
  </si>
  <si>
    <r>
      <t>14513,27</t>
    </r>
    <r>
      <rPr>
        <i/>
        <sz val="5"/>
        <rFont val="Arial"/>
        <family val="2"/>
        <charset val="204"/>
      </rPr>
      <t xml:space="preserve">
72099/1,18/4,21</t>
    </r>
  </si>
  <si>
    <t>ТЕРм10-04-113-02 прим.</t>
  </si>
  <si>
    <t>Монтаж: шкаф 19" напольный Server MAX 42U800*1000</t>
  </si>
  <si>
    <t>Вентиляторный модуль с 6 вентиляторами и управляемым термостатом для шкафов Server MAX, черный  M55HV6FSTB</t>
  </si>
  <si>
    <r>
      <t>1063,29</t>
    </r>
    <r>
      <rPr>
        <i/>
        <sz val="5"/>
        <rFont val="Arial"/>
        <family val="2"/>
        <charset val="204"/>
      </rPr>
      <t xml:space="preserve">
7503/1,18/5,98</t>
    </r>
  </si>
  <si>
    <t>Монтаж: вентиляторный модуль с 6 вентиляторами и управляемым термостатом</t>
  </si>
  <si>
    <t>19" 1U консольная полка глубина 400 мм E44RAK40B</t>
  </si>
  <si>
    <r>
      <t>157,02</t>
    </r>
    <r>
      <rPr>
        <i/>
        <sz val="5"/>
        <rFont val="Arial"/>
        <family val="2"/>
        <charset val="204"/>
      </rPr>
      <t xml:space="preserve">
1108/1,18/5,98</t>
    </r>
  </si>
  <si>
    <t>19" стационарная полка усиленной конструкции, регулируемая глубина M55SR720B</t>
  </si>
  <si>
    <r>
      <t>486,79</t>
    </r>
    <r>
      <rPr>
        <i/>
        <sz val="5"/>
        <rFont val="Arial"/>
        <family val="2"/>
        <charset val="204"/>
      </rPr>
      <t xml:space="preserve">
3435/1,18/5,98</t>
    </r>
  </si>
  <si>
    <t>Уголки для шкафа глубиной 1000 мм, комплект 2 шт. M44RLD100</t>
  </si>
  <si>
    <r>
      <t>162,26</t>
    </r>
    <r>
      <rPr>
        <i/>
        <sz val="5"/>
        <rFont val="Arial"/>
        <family val="2"/>
        <charset val="204"/>
      </rPr>
      <t xml:space="preserve">
1145/1,18/5,98</t>
    </r>
  </si>
  <si>
    <t>Высокопрочные опоры, металлические с резиновым покрытием (комплект 4 шт.), высота 90 мм, регулируемые M11PNY99</t>
  </si>
  <si>
    <r>
      <t>105,86</t>
    </r>
    <r>
      <rPr>
        <i/>
        <sz val="5"/>
        <rFont val="Arial"/>
        <family val="2"/>
        <charset val="204"/>
      </rPr>
      <t xml:space="preserve">
747/1,18/5,98</t>
    </r>
  </si>
  <si>
    <t>Органайзер кабельный 19" 1U 5 колец, черный E440RG1UB</t>
  </si>
  <si>
    <r>
      <t>97,5</t>
    </r>
    <r>
      <rPr>
        <i/>
        <sz val="5"/>
        <rFont val="Arial"/>
        <family val="2"/>
        <charset val="204"/>
      </rPr>
      <t xml:space="preserve">
688/1,18/5,98</t>
    </r>
  </si>
  <si>
    <t>Монтаж в шкаф полок, уголков, опор, органайзеров кабельных</t>
  </si>
  <si>
    <r>
      <t>10</t>
    </r>
    <r>
      <rPr>
        <i/>
        <sz val="6"/>
        <rFont val="Arial"/>
        <family val="2"/>
        <charset val="204"/>
      </rPr>
      <t xml:space="preserve">
1+1+1*2+1*4+2</t>
    </r>
  </si>
  <si>
    <t>Блок розеток 9 поз. Schuko PDU/2,5 м M449SBKA</t>
  </si>
  <si>
    <r>
      <t>329,91</t>
    </r>
    <r>
      <rPr>
        <i/>
        <sz val="5"/>
        <rFont val="Arial"/>
        <family val="2"/>
        <charset val="204"/>
      </rPr>
      <t xml:space="preserve">
2328/1,18/5,98</t>
    </r>
  </si>
  <si>
    <t>ТЕРм08-03-591-12 прим.</t>
  </si>
  <si>
    <t>Монтаж: блок розеток</t>
  </si>
  <si>
    <r>
      <t>0,01</t>
    </r>
    <r>
      <rPr>
        <i/>
        <sz val="6"/>
        <rFont val="Arial"/>
        <family val="2"/>
        <charset val="204"/>
      </rPr>
      <t xml:space="preserve">
1/100</t>
    </r>
  </si>
  <si>
    <t>Коммутационная панель 19" с 24 ST разъемами, выдвижная, черная 1U, глубина 300 мм AMP 4-1206138-4</t>
  </si>
  <si>
    <r>
      <t>1556,03</t>
    </r>
    <r>
      <rPr>
        <i/>
        <sz val="5"/>
        <rFont val="Arial"/>
        <family val="2"/>
        <charset val="204"/>
      </rPr>
      <t xml:space="preserve">
10980/1,18/5,98</t>
    </r>
  </si>
  <si>
    <t>ТЕРм10-04-112-02</t>
  </si>
  <si>
    <t>Шкаф или панель коммутации связи и сигнализации в шкафу, количество пар 100</t>
  </si>
  <si>
    <t>Коммутационная панель 19" с 12 ST разъемами, выдвижная, черная 1U, глубина 300 мм AMP 2-1206138-4</t>
  </si>
  <si>
    <r>
      <t>1067,22</t>
    </r>
    <r>
      <rPr>
        <i/>
        <sz val="5"/>
        <rFont val="Arial"/>
        <family val="2"/>
        <charset val="204"/>
      </rPr>
      <t xml:space="preserve">
7027/1,18/5,58</t>
    </r>
  </si>
  <si>
    <t>ТЕРм10-04-112-01</t>
  </si>
  <si>
    <t>Шкаф или панель коммутации связи и сигнализации в шкафу, количество пар до 20</t>
  </si>
  <si>
    <t>Маркировка информационных портов розеток, коммутационных панелей</t>
  </si>
  <si>
    <r>
      <t>96</t>
    </r>
    <r>
      <rPr>
        <i/>
        <sz val="6"/>
        <rFont val="Arial"/>
        <family val="2"/>
        <charset val="204"/>
      </rPr>
      <t xml:space="preserve">
1*24*2+2*12*2</t>
    </r>
  </si>
  <si>
    <t>Пигтейл SC/PC SM, 1м</t>
  </si>
  <si>
    <r>
      <t>13,61</t>
    </r>
    <r>
      <rPr>
        <i/>
        <sz val="5"/>
        <rFont val="Arial"/>
        <family val="2"/>
        <charset val="204"/>
      </rPr>
      <t xml:space="preserve">
96,03/1,18/5,98</t>
    </r>
  </si>
  <si>
    <r>
      <t>96</t>
    </r>
    <r>
      <rPr>
        <i/>
        <sz val="6"/>
        <rFont val="Arial"/>
        <family val="2"/>
        <charset val="204"/>
      </rPr>
      <t xml:space="preserve">
48*2</t>
    </r>
  </si>
  <si>
    <t>Комплекс измерений постоянным током смонтированных парных кабелей до и после включения в оконечные устройства</t>
  </si>
  <si>
    <r>
      <t>0,48</t>
    </r>
    <r>
      <rPr>
        <i/>
        <sz val="6"/>
        <rFont val="Arial"/>
        <family val="2"/>
        <charset val="204"/>
      </rPr>
      <t xml:space="preserve">
48/100</t>
    </r>
  </si>
  <si>
    <t>Кабель оптический ИКСН-М4П-А16-2,5</t>
  </si>
  <si>
    <r>
      <t>2,142</t>
    </r>
    <r>
      <rPr>
        <i/>
        <sz val="6"/>
        <rFont val="Arial"/>
        <family val="2"/>
        <charset val="204"/>
      </rPr>
      <t xml:space="preserve">
2100*1,02/1000</t>
    </r>
  </si>
  <si>
    <r>
      <t>7653,76</t>
    </r>
    <r>
      <rPr>
        <i/>
        <sz val="5"/>
        <rFont val="Arial"/>
        <family val="2"/>
        <charset val="204"/>
      </rPr>
      <t xml:space="preserve">
54008/1,18/5,98</t>
    </r>
  </si>
  <si>
    <t>Прокладка кабеля оптического в кабель-канале</t>
  </si>
  <si>
    <t>ТЕРм08-02-413-02</t>
  </si>
  <si>
    <r>
      <t>Кабель оптический за подвесным потолком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</si>
  <si>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0,3</t>
    </r>
    <r>
      <rPr>
        <i/>
        <sz val="6"/>
        <rFont val="Arial"/>
        <family val="2"/>
        <charset val="204"/>
      </rPr>
      <t xml:space="preserve">
30/100</t>
    </r>
  </si>
  <si>
    <t>ТЕРм10-01-055-02</t>
  </si>
  <si>
    <t>Прокладка кабеля, масса 1 м до 1 кг, по стене кирпичной</t>
  </si>
  <si>
    <r>
      <t>0,6</t>
    </r>
    <r>
      <rPr>
        <i/>
        <sz val="6"/>
        <rFont val="Arial"/>
        <family val="2"/>
        <charset val="204"/>
      </rPr>
      <t xml:space="preserve">
60/100</t>
    </r>
  </si>
  <si>
    <t>ТЕРм08-02-412-03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</si>
  <si>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</si>
  <si>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r>
      <t>0,02</t>
    </r>
    <r>
      <rPr>
        <i/>
        <sz val="6"/>
        <rFont val="Arial"/>
        <family val="2"/>
        <charset val="204"/>
      </rPr>
      <t xml:space="preserve">
2/100</t>
    </r>
  </si>
  <si>
    <t xml:space="preserve">                           Раздел 2. Монтажные работы наружные</t>
  </si>
  <si>
    <t>Муфта оптическая тупиковая под термоусадку SNR-FOSC-Q-T (GPJ-Q-T)</t>
  </si>
  <si>
    <r>
      <t>201,94</t>
    </r>
    <r>
      <rPr>
        <i/>
        <sz val="5"/>
        <rFont val="Arial"/>
        <family val="2"/>
        <charset val="204"/>
      </rPr>
      <t xml:space="preserve">
1425/1,18/5,98</t>
    </r>
  </si>
  <si>
    <t>Трубка термоусадочная с клеем 30/08</t>
  </si>
  <si>
    <r>
      <t>34,86</t>
    </r>
    <r>
      <rPr>
        <i/>
        <sz val="5"/>
        <rFont val="Arial"/>
        <family val="2"/>
        <charset val="204"/>
      </rPr>
      <t xml:space="preserve">
246/1,18/5,98</t>
    </r>
  </si>
  <si>
    <t>ТЕРм10-06-051-04 прим.</t>
  </si>
  <si>
    <r>
      <t>Монтаж: Муфта оптическая тупиковая под термоусадку SNR-FOSC-Q-T (GPJ-Q-T)</t>
    </r>
    <r>
      <rPr>
        <i/>
        <sz val="7"/>
        <rFont val="Arial"/>
        <family val="2"/>
        <charset val="204"/>
      </rPr>
      <t xml:space="preserve">
6 284,83 = 28 437,87 - 32,82 x 652,39 - 1 x 741,60</t>
    </r>
  </si>
  <si>
    <t>1. 171312</t>
  </si>
  <si>
    <t>Лаборатория передвижная монтажно-измерительная на базе автомобиля КАМАЗ-43101 (ЛИОК)</t>
  </si>
  <si>
    <t>маш.-ч</t>
  </si>
  <si>
    <t>32,82
32,82</t>
  </si>
  <si>
    <t>2. 502-0650</t>
  </si>
  <si>
    <t>Муфта оптическая МОГ-М-01-IV</t>
  </si>
  <si>
    <t>1
1</t>
  </si>
  <si>
    <t>ТЕРм10-06-048-06</t>
  </si>
  <si>
    <t>Прокладка волоконно-оптических кабелей в канализации в трубопроводе по свободному каналу</t>
  </si>
  <si>
    <r>
      <t>19,1</t>
    </r>
    <r>
      <rPr>
        <i/>
        <sz val="6"/>
        <rFont val="Arial"/>
        <family val="2"/>
        <charset val="204"/>
      </rPr>
      <t xml:space="preserve">
1910/100</t>
    </r>
  </si>
  <si>
    <t>ТЕРм10-06-034-28</t>
  </si>
  <si>
    <t>Герметизация канала кабельной канализации занятого</t>
  </si>
  <si>
    <t>ТЕР15-01-064-01</t>
  </si>
  <si>
    <r>
      <t>Разборка стен фасадов зданий из искусственных плит на металлическом каркасе, с последующим использованием плит</t>
    </r>
    <r>
      <rPr>
        <i/>
        <sz val="7"/>
        <rFont val="Arial"/>
        <family val="2"/>
        <charset val="204"/>
      </rPr>
      <t xml:space="preserve">
(разборка ОЗП=0,8; ЭМ=0,8 к расх.; ЗПМ=0,8; МАТ=0 к расх.; ТЗ=0,8; ТЗМ=0,8)</t>
    </r>
  </si>
  <si>
    <t>100 м2 поверхности облицовки</t>
  </si>
  <si>
    <r>
      <t>0,4</t>
    </r>
    <r>
      <rPr>
        <i/>
        <sz val="6"/>
        <rFont val="Arial"/>
        <family val="2"/>
        <charset val="204"/>
      </rPr>
      <t xml:space="preserve">
40/100</t>
    </r>
  </si>
  <si>
    <r>
      <t>Облицовка стен фасадов зданий искусственными плитами на металлическом каркасе б/у</t>
    </r>
    <r>
      <rPr>
        <i/>
        <sz val="7"/>
        <rFont val="Arial"/>
        <family val="2"/>
        <charset val="204"/>
      </rPr>
      <t xml:space="preserve">
(на материалы МАТ=0 к расх.)</t>
    </r>
  </si>
  <si>
    <r>
      <t>0,5</t>
    </r>
    <r>
      <rPr>
        <i/>
        <sz val="6"/>
        <rFont val="Arial"/>
        <family val="2"/>
        <charset val="204"/>
      </rPr>
      <t xml:space="preserve">
50/100</t>
    </r>
  </si>
  <si>
    <t>ТЕРм10-06-054-12</t>
  </si>
  <si>
    <t>Измерение на смонтированном участке волоконно-оптического зонового кабеля в одном направлении с числом волокон 16</t>
  </si>
  <si>
    <t>1 участок</t>
  </si>
  <si>
    <t>ТЕРм08-02-374-01</t>
  </si>
  <si>
    <t>Устройство ввода в стальной трубе, провод сечением до 16 мм2</t>
  </si>
  <si>
    <t xml:space="preserve">                           Раздел 3. Пусконаладочные работы</t>
  </si>
  <si>
    <r>
      <t>Автоматизированная система управления I категории технической сложности с количеством каналов (Кобщ) 20</t>
    </r>
    <r>
      <rPr>
        <i/>
        <sz val="7"/>
        <rFont val="Arial"/>
        <family val="2"/>
        <charset val="204"/>
      </rPr>
      <t xml:space="preserve">
(С учетом К=1,3 за выполнение ПНР в электроустановках, находящихся под напряжением с оформлением при этом наряда-допуска или распоряжения прил.2.6 п.2+3=75% (30*75=22,5)% ОЗП=1,225; ЭМ=1,225; ТЗ=1,225)</t>
    </r>
  </si>
  <si>
    <t>ТЕРп01-06-002-01</t>
  </si>
  <si>
    <r>
      <t>Коммутатор, коммутационные панели</t>
    </r>
    <r>
      <rPr>
        <i/>
        <sz val="7"/>
        <rFont val="Arial"/>
        <family val="2"/>
        <charset val="204"/>
      </rPr>
      <t xml:space="preserve">
(С учетом К=1,3 за выполнение ПНР в электроустановках, находящихся под напряжением с оформлением при этом наряда-допуска или распоряжения прил.1.1 п.3+4=45% (30*45=13,5)% ОЗП=1,135; ЭМ=1,135; ТЗ=1,135)</t>
    </r>
  </si>
  <si>
    <r>
      <t>5</t>
    </r>
    <r>
      <rPr>
        <i/>
        <sz val="6"/>
        <rFont val="Arial"/>
        <family val="2"/>
        <charset val="204"/>
      </rPr>
      <t xml:space="preserve">
2+1+2</t>
    </r>
  </si>
  <si>
    <t xml:space="preserve">   Районный к-т 4,3%  (Поз. 40-41, 2, 4, 6, 13, 19, 31, 33, 42, 7, 26, 29, 37-39, 9, 11, 23, 25, 28, 21, 32, 34, 45, 47, 43, 48-49)</t>
  </si>
  <si>
    <t xml:space="preserve">   Заготовительно-складские расходы на материалы - согласно п.4.64 из МДС 81-35.2004 МАТ=1,02  (Поз. 8, 12, 14-18, 20, 22, 24, 27, 30, 35-36)</t>
  </si>
  <si>
    <t xml:space="preserve">   Транспортные расходы на оборудование - согласно п.4.60 из МДС 81-35.2004 ПЗ=1,03 (ОЗП=1,03; ЭМ=1,03; МАТ=1,03)  (Поз. 1, 3, 5, 10)</t>
  </si>
  <si>
    <t xml:space="preserve">   Заготовительно-складские расходы на оборудование - согласно п.4.64 из МДС 81-35.2004 ПЗ=1,012 (ОЗП=1,012; ЭМ=1,012; МАТ=1,012)  (Поз. 1, 3, 5, 10)</t>
  </si>
  <si>
    <t xml:space="preserve">   Пусконаладочные работы (в холостую 80%) ПЗ=0,8 (ОЗП=0,8; ЭМ=0,8; ЗПМ=0,8; МАТ=0,8; ТЗ=0,8; ТЗМ=0,8)  (Поз. 48-49)</t>
  </si>
  <si>
    <t xml:space="preserve">   65% ФОТ (от 7921)  (Поз. 48-49)</t>
  </si>
  <si>
    <t xml:space="preserve">   80% ФОТ (от 1401)  (Поз. 2, 4, 6, 13, 19, 31, 33, 42)</t>
  </si>
  <si>
    <t xml:space="preserve">   92% ФОТ (от 3524)  (Поз. 9, 11, 23, 25, 28)</t>
  </si>
  <si>
    <t xml:space="preserve">   95% ФОТ (от 245)  (Поз. 21, 32, 34, 45, 47)</t>
  </si>
  <si>
    <t xml:space="preserve">   100% ФОТ (от 8388)  (Поз. 7, 26, 29, 37-39)</t>
  </si>
  <si>
    <t xml:space="preserve">   105% ФОТ (от 2753)  (Поз. 40-41)</t>
  </si>
  <si>
    <t xml:space="preserve">   110% ФОТ (от 15)  (Поз. 44)</t>
  </si>
  <si>
    <t xml:space="preserve">   120% ФОТ (от 1633)  (Поз. 43)</t>
  </si>
  <si>
    <t xml:space="preserve">   40% ФОТ (от 7921)  (Поз. 48-49)</t>
  </si>
  <si>
    <t xml:space="preserve">   55% ФОТ (от 2753)  (Поз. 40-41)</t>
  </si>
  <si>
    <t xml:space="preserve">   60% ФОТ (от 1401)  (Поз. 2, 4, 6, 13, 19, 31, 33, 42)</t>
  </si>
  <si>
    <t xml:space="preserve">   65% ФОТ (от 12157)  (Поз. 7, 26, 29, 37-39, 9, 11, 23, 25, 28, 21, 32, 34, 45, 47)</t>
  </si>
  <si>
    <t xml:space="preserve">   70% ФОТ (от 1648)  (Поз. 44, 43)</t>
  </si>
  <si>
    <t>ВСЕГО по смете</t>
  </si>
  <si>
    <t>Составил инженер-сметчик __________________ Н.М.Шарина</t>
  </si>
  <si>
    <t>16.04.14 г.</t>
  </si>
  <si>
    <t>Проверил ведущий инженер __________________ В.В.Воронкова</t>
  </si>
  <si>
    <t>25272-1</t>
  </si>
  <si>
    <t>25323                        (взамен сметы 25304)</t>
  </si>
  <si>
    <t>Создание кабельной системы для организации ЛВС.</t>
  </si>
  <si>
    <t>Система охранной и тревожной сигнализации.</t>
  </si>
  <si>
    <t xml:space="preserve"> Наружные линии связи</t>
  </si>
  <si>
    <t xml:space="preserve"> -  4,21 индекс изменения сметной стоимости прочих затрат к ТЕР 2001 (приказ ФГУП "Комбинат "Электрохимприбор"  от 18.09.2013 №1902-П)      </t>
  </si>
  <si>
    <t xml:space="preserve">на выполнение работ по монтажу наружных и внутренних сетей связи и охранной сигнализации в здании расположенном по ул. Островского, 2 </t>
  </si>
  <si>
    <t xml:space="preserve">выполнение работ по монтажу наружных и внутренних сетей связи и охранной сигнализации в здании расположенном по ул. Островского, 2 </t>
  </si>
  <si>
    <t xml:space="preserve"> - 5,98  индекс изменения сметной стоимости СМР к ТЕР 2001  (приказ ФГУП "Комбинат "Электрохимприбор" от 18.09.2013 №1902-П)                                                                                      - 10,48 индекс изменения сметной стоимости прочих затрат к ТЕР 2001 (приказ ФГУП "Комбинат "Электрохимприбор" от 18.09.2013 №1902-П)                                                                                                          - 4,21 индекс изменения сметной стоимости прочих затрат к ТЕР 2001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</si>
</sst>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00000"/>
  </numFmts>
  <fonts count="5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11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  <font>
      <b/>
      <i/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Arial Cyr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i/>
      <sz val="5"/>
      <name val="Arial"/>
      <family val="2"/>
      <charset val="204"/>
    </font>
    <font>
      <sz val="7"/>
      <color indexed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8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44" fontId="40" fillId="0" borderId="0" applyFont="0" applyFill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1" fillId="0" borderId="0" applyAlignment="0"/>
    <xf numFmtId="0" fontId="54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23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33" fillId="0" borderId="0" xfId="0" applyFont="1" applyAlignment="1">
      <alignment horizontal="right" vertical="top"/>
    </xf>
    <xf numFmtId="0" fontId="33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34" fillId="0" borderId="0" xfId="0" applyFont="1" applyAlignment="1">
      <alignment wrapText="1"/>
    </xf>
    <xf numFmtId="0" fontId="35" fillId="0" borderId="0" xfId="0" applyFont="1"/>
    <xf numFmtId="0" fontId="7" fillId="0" borderId="0" xfId="0" applyFont="1" applyAlignment="1">
      <alignment horizontal="left" vertical="top"/>
    </xf>
    <xf numFmtId="3" fontId="33" fillId="0" borderId="0" xfId="0" applyNumberFormat="1" applyFont="1" applyAlignment="1">
      <alignment horizontal="right" vertical="top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vertical="center" wrapText="1"/>
    </xf>
    <xf numFmtId="0" fontId="28" fillId="0" borderId="0" xfId="74" applyFont="1" applyFill="1" applyAlignment="1">
      <alignment wrapText="1"/>
    </xf>
    <xf numFmtId="4" fontId="28" fillId="0" borderId="0" xfId="74" applyNumberFormat="1" applyFont="1" applyFill="1" applyAlignment="1">
      <alignment horizontal="center" vertical="center" wrapText="1"/>
    </xf>
    <xf numFmtId="4" fontId="38" fillId="0" borderId="0" xfId="74" applyNumberFormat="1" applyFont="1" applyFill="1" applyAlignment="1">
      <alignment vertical="center" wrapText="1"/>
    </xf>
    <xf numFmtId="4" fontId="27" fillId="0" borderId="0" xfId="74" applyNumberFormat="1" applyFont="1" applyFill="1" applyAlignment="1">
      <alignment horizontal="left" vertical="center" wrapText="1"/>
    </xf>
    <xf numFmtId="4" fontId="39" fillId="0" borderId="0" xfId="74" applyNumberFormat="1" applyFont="1" applyFill="1" applyAlignment="1">
      <alignment horizontal="center" vertical="center" wrapText="1"/>
    </xf>
    <xf numFmtId="0" fontId="29" fillId="0" borderId="0" xfId="74" applyFont="1" applyFill="1" applyAlignment="1">
      <alignment wrapText="1"/>
    </xf>
    <xf numFmtId="4" fontId="29" fillId="0" borderId="10" xfId="74" applyNumberFormat="1" applyFont="1" applyFill="1" applyBorder="1" applyAlignment="1">
      <alignment horizontal="center" vertical="center" wrapText="1"/>
    </xf>
    <xf numFmtId="0" fontId="29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vertical="center" wrapText="1"/>
    </xf>
    <xf numFmtId="0" fontId="29" fillId="0" borderId="0" xfId="74" applyNumberFormat="1" applyFont="1" applyFill="1" applyAlignment="1">
      <alignment wrapText="1"/>
    </xf>
    <xf numFmtId="0" fontId="29" fillId="0" borderId="10" xfId="74" applyFont="1" applyFill="1" applyBorder="1" applyAlignment="1">
      <alignment horizontal="right" vertical="center" wrapText="1"/>
    </xf>
    <xf numFmtId="1" fontId="27" fillId="0" borderId="0" xfId="74" applyNumberFormat="1" applyFont="1" applyFill="1" applyAlignment="1">
      <alignment horizontal="center" vertical="center" wrapText="1"/>
    </xf>
    <xf numFmtId="1" fontId="27" fillId="0" borderId="10" xfId="74" applyNumberFormat="1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vertical="center" wrapText="1"/>
    </xf>
    <xf numFmtId="4" fontId="27" fillId="0" borderId="13" xfId="74" applyNumberFormat="1" applyFont="1" applyFill="1" applyBorder="1" applyAlignment="1">
      <alignment horizontal="center" vertical="center" wrapText="1"/>
    </xf>
    <xf numFmtId="0" fontId="41" fillId="0" borderId="0" xfId="74" applyFont="1"/>
    <xf numFmtId="0" fontId="27" fillId="0" borderId="0" xfId="74" applyFont="1"/>
    <xf numFmtId="0" fontId="27" fillId="0" borderId="0" xfId="74" applyFont="1" applyBorder="1" applyAlignment="1">
      <alignment horizontal="center"/>
    </xf>
    <xf numFmtId="4" fontId="27" fillId="0" borderId="10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/>
    </xf>
    <xf numFmtId="4" fontId="27" fillId="0" borderId="15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center"/>
    </xf>
    <xf numFmtId="0" fontId="27" fillId="0" borderId="15" xfId="74" applyFont="1" applyBorder="1" applyAlignment="1">
      <alignment horizontal="center" vertical="center"/>
    </xf>
    <xf numFmtId="0" fontId="27" fillId="0" borderId="0" xfId="74" applyFont="1" applyBorder="1" applyAlignment="1">
      <alignment horizontal="right"/>
    </xf>
    <xf numFmtId="0" fontId="27" fillId="0" borderId="12" xfId="74" applyFont="1" applyBorder="1" applyAlignment="1"/>
    <xf numFmtId="0" fontId="27" fillId="0" borderId="0" xfId="74" applyFont="1" applyAlignment="1">
      <alignment horizontal="left" vertical="center"/>
    </xf>
    <xf numFmtId="0" fontId="42" fillId="0" borderId="0" xfId="74" applyFont="1"/>
    <xf numFmtId="0" fontId="28" fillId="0" borderId="0" xfId="74" applyFont="1"/>
    <xf numFmtId="0" fontId="43" fillId="0" borderId="0" xfId="74" applyFont="1"/>
    <xf numFmtId="0" fontId="44" fillId="0" borderId="0" xfId="74" applyFont="1" applyAlignment="1">
      <alignment horizontal="right"/>
    </xf>
    <xf numFmtId="0" fontId="28" fillId="0" borderId="0" xfId="74" applyFont="1" applyFill="1" applyAlignment="1">
      <alignment horizontal="center" wrapText="1"/>
    </xf>
    <xf numFmtId="0" fontId="45" fillId="0" borderId="0" xfId="0" applyFont="1" applyAlignment="1">
      <alignment horizontal="right" vertical="top"/>
    </xf>
    <xf numFmtId="0" fontId="46" fillId="0" borderId="10" xfId="0" applyFont="1" applyBorder="1" applyAlignment="1">
      <alignment horizontal="right" vertical="top" wrapText="1"/>
    </xf>
    <xf numFmtId="0" fontId="45" fillId="0" borderId="10" xfId="0" applyFont="1" applyBorder="1" applyAlignment="1">
      <alignment horizontal="right" vertical="top"/>
    </xf>
    <xf numFmtId="0" fontId="45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11" xfId="0" applyFont="1" applyBorder="1"/>
    <xf numFmtId="0" fontId="4" fillId="0" borderId="12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left" vertical="center" wrapText="1"/>
    </xf>
    <xf numFmtId="0" fontId="28" fillId="0" borderId="0" xfId="74" applyFont="1" applyFill="1" applyAlignment="1"/>
    <xf numFmtId="0" fontId="28" fillId="0" borderId="0" xfId="74" applyFont="1" applyFill="1" applyAlignment="1">
      <alignment horizontal="right"/>
    </xf>
    <xf numFmtId="4" fontId="27" fillId="0" borderId="0" xfId="74" applyNumberFormat="1" applyFont="1" applyFill="1" applyAlignment="1">
      <alignment horizontal="right" vertical="center" wrapText="1"/>
    </xf>
    <xf numFmtId="1" fontId="27" fillId="0" borderId="10" xfId="74" applyNumberFormat="1" applyFont="1" applyFill="1" applyBorder="1" applyAlignment="1">
      <alignment horizontal="left" vertical="center" wrapText="1"/>
    </xf>
    <xf numFmtId="0" fontId="27" fillId="0" borderId="10" xfId="74" applyFont="1" applyFill="1" applyBorder="1" applyAlignment="1">
      <alignment horizontal="left" vertical="center" wrapText="1"/>
    </xf>
    <xf numFmtId="0" fontId="27" fillId="0" borderId="0" xfId="74" applyNumberFormat="1" applyFont="1" applyFill="1" applyAlignment="1">
      <alignment wrapText="1"/>
    </xf>
    <xf numFmtId="0" fontId="29" fillId="0" borderId="0" xfId="74" applyNumberFormat="1" applyFont="1" applyFill="1" applyAlignment="1">
      <alignment vertical="center" wrapText="1"/>
    </xf>
    <xf numFmtId="0" fontId="29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center" wrapText="1"/>
    </xf>
    <xf numFmtId="0" fontId="41" fillId="0" borderId="0" xfId="74" applyFont="1" applyAlignment="1">
      <alignment horizontal="left"/>
    </xf>
    <xf numFmtId="0" fontId="43" fillId="0" borderId="0" xfId="74" applyFont="1" applyAlignment="1">
      <alignment horizontal="left"/>
    </xf>
    <xf numFmtId="0" fontId="41" fillId="0" borderId="0" xfId="74" applyFont="1" applyAlignment="1">
      <alignment horizontal="right"/>
    </xf>
    <xf numFmtId="0" fontId="43" fillId="0" borderId="0" xfId="74" applyFont="1" applyAlignment="1">
      <alignment horizontal="right"/>
    </xf>
    <xf numFmtId="4" fontId="28" fillId="0" borderId="0" xfId="74" applyNumberFormat="1" applyFont="1" applyFill="1" applyAlignment="1">
      <alignment horizontal="right" wrapText="1"/>
    </xf>
    <xf numFmtId="0" fontId="28" fillId="0" borderId="0" xfId="74" applyFont="1" applyFill="1" applyAlignment="1">
      <alignment horizontal="left"/>
    </xf>
    <xf numFmtId="0" fontId="4" fillId="0" borderId="0" xfId="0" applyFont="1" applyBorder="1" applyAlignment="1"/>
    <xf numFmtId="0" fontId="31" fillId="0" borderId="0" xfId="0" applyFont="1" applyBorder="1" applyAlignment="1">
      <alignment horizontal="center" vertical="top"/>
    </xf>
    <xf numFmtId="0" fontId="4" fillId="0" borderId="12" xfId="0" applyFont="1" applyBorder="1" applyAlignment="1">
      <alignment horizontal="left"/>
    </xf>
    <xf numFmtId="0" fontId="4" fillId="0" borderId="12" xfId="0" applyFont="1" applyBorder="1" applyAlignment="1">
      <alignment horizontal="center" vertical="top"/>
    </xf>
    <xf numFmtId="0" fontId="4" fillId="0" borderId="16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8" fillId="0" borderId="0" xfId="0" applyFont="1" applyAlignment="1">
      <alignment horizontal="left"/>
    </xf>
    <xf numFmtId="0" fontId="49" fillId="0" borderId="0" xfId="0" applyFont="1" applyAlignment="1">
      <alignment horizontal="right" vertical="top"/>
    </xf>
    <xf numFmtId="0" fontId="50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52" fillId="0" borderId="0" xfId="0" applyFont="1" applyAlignment="1">
      <alignment horizontal="center" vertical="top"/>
    </xf>
    <xf numFmtId="0" fontId="53" fillId="0" borderId="0" xfId="0" applyFont="1" applyAlignment="1">
      <alignment horizontal="right" vertical="top"/>
    </xf>
    <xf numFmtId="0" fontId="53" fillId="0" borderId="0" xfId="0" applyFont="1" applyBorder="1" applyAlignment="1">
      <alignment horizontal="right" vertical="top"/>
    </xf>
    <xf numFmtId="49" fontId="32" fillId="0" borderId="0" xfId="0" applyNumberFormat="1" applyFont="1" applyBorder="1" applyAlignment="1">
      <alignment horizontal="left" vertical="top" wrapText="1"/>
    </xf>
    <xf numFmtId="0" fontId="27" fillId="0" borderId="10" xfId="74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/>
    <xf numFmtId="2" fontId="27" fillId="0" borderId="10" xfId="74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31" fillId="0" borderId="0" xfId="0" applyFont="1" applyAlignment="1">
      <alignment horizontal="center" vertical="top"/>
    </xf>
    <xf numFmtId="49" fontId="31" fillId="0" borderId="0" xfId="0" applyNumberFormat="1" applyFont="1" applyAlignment="1">
      <alignment horizontal="left" vertical="top"/>
    </xf>
    <xf numFmtId="4" fontId="27" fillId="0" borderId="0" xfId="74" applyNumberFormat="1" applyFont="1" applyFill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" fontId="27" fillId="0" borderId="0" xfId="74" applyNumberFormat="1" applyFont="1" applyFill="1" applyAlignment="1">
      <alignment horizontal="center" vertical="center" wrapText="1"/>
    </xf>
    <xf numFmtId="0" fontId="4" fillId="0" borderId="16" xfId="0" applyFont="1" applyBorder="1" applyAlignment="1">
      <alignment horizontal="left"/>
    </xf>
    <xf numFmtId="0" fontId="4" fillId="0" borderId="16" xfId="0" applyFont="1" applyBorder="1" applyAlignment="1">
      <alignment horizontal="center" vertical="top"/>
    </xf>
    <xf numFmtId="0" fontId="30" fillId="0" borderId="10" xfId="0" applyFont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73" applyFont="1"/>
    <xf numFmtId="0" fontId="4" fillId="0" borderId="0" xfId="73" applyFont="1" applyAlignment="1">
      <alignment horizontal="center" vertical="top"/>
    </xf>
    <xf numFmtId="49" fontId="4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center" vertical="top" wrapText="1"/>
    </xf>
    <xf numFmtId="0" fontId="4" fillId="0" borderId="0" xfId="73" applyFont="1" applyAlignment="1">
      <alignment horizontal="right" vertical="top"/>
    </xf>
    <xf numFmtId="0" fontId="2" fillId="0" borderId="0" xfId="73" applyFont="1" applyAlignment="1">
      <alignment horizontal="center" vertical="top"/>
    </xf>
    <xf numFmtId="0" fontId="48" fillId="0" borderId="0" xfId="73" applyFont="1" applyAlignment="1">
      <alignment horizontal="center" vertical="top"/>
    </xf>
    <xf numFmtId="0" fontId="4" fillId="0" borderId="0" xfId="73" applyFont="1" applyAlignment="1">
      <alignment horizontal="right" vertical="top" wrapText="1"/>
    </xf>
    <xf numFmtId="0" fontId="2" fillId="0" borderId="12" xfId="73" applyFont="1" applyBorder="1" applyAlignment="1">
      <alignment horizontal="left"/>
    </xf>
    <xf numFmtId="0" fontId="4" fillId="0" borderId="12" xfId="73" applyFont="1" applyBorder="1" applyAlignment="1">
      <alignment horizontal="right" vertical="top"/>
    </xf>
    <xf numFmtId="0" fontId="4" fillId="0" borderId="12" xfId="73" applyFont="1" applyBorder="1" applyAlignment="1">
      <alignment horizontal="center" vertical="top"/>
    </xf>
    <xf numFmtId="0" fontId="2" fillId="0" borderId="0" xfId="73" applyFont="1" applyAlignment="1">
      <alignment horizontal="left"/>
    </xf>
    <xf numFmtId="0" fontId="4" fillId="0" borderId="16" xfId="73" applyFont="1" applyBorder="1" applyAlignment="1">
      <alignment horizontal="center" vertical="top"/>
    </xf>
    <xf numFmtId="0" fontId="4" fillId="0" borderId="16" xfId="73" applyFont="1" applyBorder="1" applyAlignment="1">
      <alignment horizontal="right" vertical="top"/>
    </xf>
    <xf numFmtId="0" fontId="4" fillId="0" borderId="11" xfId="73" applyFont="1" applyBorder="1" applyAlignment="1">
      <alignment horizontal="right" vertical="top"/>
    </xf>
    <xf numFmtId="0" fontId="4" fillId="0" borderId="11" xfId="73" applyFont="1" applyBorder="1"/>
    <xf numFmtId="0" fontId="31" fillId="0" borderId="11" xfId="73" applyFont="1" applyBorder="1" applyAlignment="1">
      <alignment horizontal="center" vertical="top"/>
    </xf>
    <xf numFmtId="0" fontId="31" fillId="0" borderId="0" xfId="73" applyFont="1" applyBorder="1" applyAlignment="1">
      <alignment horizontal="center" vertical="top"/>
    </xf>
    <xf numFmtId="0" fontId="4" fillId="0" borderId="0" xfId="73" applyFont="1" applyBorder="1" applyAlignment="1">
      <alignment horizontal="right" vertical="top"/>
    </xf>
    <xf numFmtId="0" fontId="31" fillId="0" borderId="0" xfId="73" applyFont="1" applyAlignment="1">
      <alignment horizontal="center" vertical="top"/>
    </xf>
    <xf numFmtId="49" fontId="31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/>
    </xf>
    <xf numFmtId="0" fontId="4" fillId="0" borderId="0" xfId="73" applyFont="1" applyAlignment="1">
      <alignment horizontal="left" vertical="top"/>
    </xf>
    <xf numFmtId="0" fontId="4" fillId="0" borderId="0" xfId="73" applyFont="1" applyAlignment="1">
      <alignment horizontal="left" vertical="top" wrapText="1"/>
    </xf>
    <xf numFmtId="0" fontId="3" fillId="0" borderId="10" xfId="73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top"/>
    </xf>
    <xf numFmtId="49" fontId="3" fillId="0" borderId="10" xfId="73" applyNumberFormat="1" applyFont="1" applyBorder="1" applyAlignment="1">
      <alignment horizontal="center" vertical="center"/>
    </xf>
    <xf numFmtId="0" fontId="3" fillId="0" borderId="10" xfId="73" applyFont="1" applyBorder="1" applyAlignment="1">
      <alignment horizontal="center" vertical="top" wrapText="1"/>
    </xf>
    <xf numFmtId="0" fontId="3" fillId="0" borderId="10" xfId="73" applyFont="1" applyBorder="1" applyAlignment="1">
      <alignment horizontal="center" vertical="center"/>
    </xf>
    <xf numFmtId="0" fontId="3" fillId="0" borderId="10" xfId="73" applyFont="1" applyBorder="1" applyAlignment="1">
      <alignment horizontal="left" vertical="top" wrapText="1"/>
    </xf>
    <xf numFmtId="0" fontId="5" fillId="0" borderId="10" xfId="73" applyFont="1" applyBorder="1" applyAlignment="1">
      <alignment horizontal="center" vertical="top"/>
    </xf>
    <xf numFmtId="0" fontId="45" fillId="0" borderId="10" xfId="73" applyFont="1" applyBorder="1" applyAlignment="1">
      <alignment horizontal="right" vertical="top" wrapText="1"/>
    </xf>
    <xf numFmtId="0" fontId="45" fillId="0" borderId="10" xfId="73" applyFont="1" applyBorder="1" applyAlignment="1">
      <alignment horizontal="right" vertical="top"/>
    </xf>
    <xf numFmtId="49" fontId="6" fillId="0" borderId="10" xfId="73" applyNumberFormat="1" applyFont="1" applyBorder="1" applyAlignment="1">
      <alignment horizontal="left" vertical="top" wrapText="1"/>
    </xf>
    <xf numFmtId="0" fontId="5" fillId="0" borderId="10" xfId="73" applyFont="1" applyBorder="1" applyAlignment="1">
      <alignment horizontal="center" vertical="top" wrapText="1"/>
    </xf>
    <xf numFmtId="0" fontId="36" fillId="0" borderId="10" xfId="73" applyFont="1" applyBorder="1" applyAlignment="1">
      <alignment horizontal="center" vertical="top" wrapText="1"/>
    </xf>
    <xf numFmtId="49" fontId="36" fillId="0" borderId="10" xfId="73" applyNumberFormat="1" applyFont="1" applyBorder="1" applyAlignment="1">
      <alignment horizontal="left" vertical="top" wrapText="1"/>
    </xf>
    <xf numFmtId="0" fontId="36" fillId="0" borderId="10" xfId="73" applyFont="1" applyBorder="1" applyAlignment="1">
      <alignment horizontal="left" vertical="top" wrapText="1"/>
    </xf>
    <xf numFmtId="0" fontId="37" fillId="0" borderId="10" xfId="73" applyFont="1" applyBorder="1" applyAlignment="1">
      <alignment horizontal="center" vertical="top" wrapText="1"/>
    </xf>
    <xf numFmtId="0" fontId="57" fillId="0" borderId="10" xfId="73" applyFont="1" applyBorder="1" applyAlignment="1">
      <alignment horizontal="right" vertical="top"/>
    </xf>
    <xf numFmtId="0" fontId="30" fillId="0" borderId="10" xfId="73" applyFont="1" applyBorder="1" applyAlignment="1">
      <alignment horizontal="right" vertical="top"/>
    </xf>
    <xf numFmtId="0" fontId="46" fillId="0" borderId="10" xfId="73" applyFont="1" applyBorder="1" applyAlignment="1">
      <alignment horizontal="right" vertical="top" wrapText="1"/>
    </xf>
    <xf numFmtId="0" fontId="3" fillId="0" borderId="0" xfId="73" applyFont="1" applyAlignment="1">
      <alignment horizontal="center" vertical="top"/>
    </xf>
    <xf numFmtId="49" fontId="3" fillId="0" borderId="0" xfId="73" applyNumberFormat="1" applyFont="1" applyAlignment="1">
      <alignment horizontal="left" vertical="top"/>
    </xf>
    <xf numFmtId="0" fontId="3" fillId="0" borderId="0" xfId="73" applyFont="1" applyAlignment="1">
      <alignment horizontal="left" vertical="top" wrapText="1"/>
    </xf>
    <xf numFmtId="0" fontId="3" fillId="0" borderId="0" xfId="73" applyFont="1" applyAlignment="1">
      <alignment horizontal="center" vertical="top" wrapText="1"/>
    </xf>
    <xf numFmtId="0" fontId="5" fillId="0" borderId="0" xfId="73" applyFont="1" applyAlignment="1">
      <alignment horizontal="center" vertical="top" wrapText="1"/>
    </xf>
    <xf numFmtId="0" fontId="45" fillId="0" borderId="0" xfId="73" applyFont="1" applyAlignment="1">
      <alignment horizontal="right" vertical="top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textRotation="90" wrapText="1" readingOrder="1"/>
    </xf>
    <xf numFmtId="0" fontId="2" fillId="0" borderId="10" xfId="0" applyFont="1" applyBorder="1" applyAlignment="1">
      <alignment horizontal="left" vertical="top" wrapText="1"/>
    </xf>
    <xf numFmtId="0" fontId="3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left" vertical="top" wrapText="1"/>
    </xf>
    <xf numFmtId="0" fontId="3" fillId="0" borderId="10" xfId="73" applyFont="1" applyBorder="1" applyAlignment="1">
      <alignment horizontal="center" vertical="center" wrapText="1"/>
    </xf>
    <xf numFmtId="0" fontId="5" fillId="0" borderId="10" xfId="73" applyFont="1" applyBorder="1" applyAlignment="1">
      <alignment horizontal="center" vertical="center" textRotation="90" wrapText="1" readingOrder="1"/>
    </xf>
    <xf numFmtId="0" fontId="3" fillId="0" borderId="10" xfId="73" applyFont="1" applyBorder="1" applyAlignment="1">
      <alignment horizontal="center" vertical="center"/>
    </xf>
    <xf numFmtId="0" fontId="4" fillId="0" borderId="10" xfId="73" applyFont="1" applyBorder="1" applyAlignment="1">
      <alignment horizontal="center" vertical="center" wrapText="1"/>
    </xf>
    <xf numFmtId="0" fontId="4" fillId="0" borderId="0" xfId="73" applyFont="1" applyAlignment="1">
      <alignment horizontal="right"/>
    </xf>
    <xf numFmtId="49" fontId="3" fillId="0" borderId="10" xfId="73" applyNumberFormat="1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/>
    </xf>
    <xf numFmtId="0" fontId="4" fillId="0" borderId="10" xfId="73" applyFont="1" applyBorder="1" applyAlignment="1">
      <alignment horizontal="center" vertical="center"/>
    </xf>
    <xf numFmtId="0" fontId="2" fillId="0" borderId="10" xfId="73" applyFont="1" applyBorder="1" applyAlignment="1">
      <alignment horizontal="left" vertical="top" wrapText="1"/>
    </xf>
    <xf numFmtId="0" fontId="28" fillId="0" borderId="0" xfId="74" applyFont="1" applyFill="1" applyAlignment="1">
      <alignment horizontal="center" vertical="center" wrapText="1"/>
    </xf>
    <xf numFmtId="0" fontId="28" fillId="0" borderId="0" xfId="74" applyFont="1" applyFill="1" applyAlignment="1">
      <alignment horizontal="center" wrapText="1"/>
    </xf>
    <xf numFmtId="0" fontId="27" fillId="0" borderId="10" xfId="74" applyFont="1" applyFill="1" applyBorder="1" applyAlignment="1">
      <alignment horizontal="center" vertical="center" wrapText="1"/>
    </xf>
    <xf numFmtId="4" fontId="27" fillId="0" borderId="15" xfId="74" applyNumberFormat="1" applyFont="1" applyFill="1" applyBorder="1" applyAlignment="1">
      <alignment horizontal="center" vertical="center" wrapText="1"/>
    </xf>
    <xf numFmtId="4" fontId="27" fillId="0" borderId="16" xfId="74" applyNumberFormat="1" applyFont="1" applyFill="1" applyBorder="1" applyAlignment="1">
      <alignment horizontal="center" vertical="center" wrapText="1"/>
    </xf>
    <xf numFmtId="4" fontId="27" fillId="0" borderId="17" xfId="74" applyNumberFormat="1" applyFont="1" applyFill="1" applyBorder="1" applyAlignment="1">
      <alignment horizontal="center" vertical="center" wrapText="1"/>
    </xf>
    <xf numFmtId="4" fontId="27" fillId="0" borderId="0" xfId="74" applyNumberFormat="1" applyFont="1" applyFill="1" applyAlignment="1">
      <alignment horizontal="center" vertical="center" wrapText="1"/>
    </xf>
    <xf numFmtId="0" fontId="28" fillId="0" borderId="0" xfId="74" applyFont="1" applyFill="1" applyAlignment="1">
      <alignment wrapText="1"/>
    </xf>
    <xf numFmtId="0" fontId="28" fillId="0" borderId="0" xfId="74" applyFont="1" applyFill="1" applyAlignment="1"/>
    <xf numFmtId="0" fontId="28" fillId="0" borderId="0" xfId="74" applyFont="1" applyFill="1" applyAlignment="1">
      <alignment horizontal="left" vertical="center" wrapText="1"/>
    </xf>
    <xf numFmtId="0" fontId="28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left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20" xfId="74" applyNumberFormat="1" applyFont="1" applyBorder="1" applyAlignment="1">
      <alignment horizontal="center" vertical="center"/>
    </xf>
    <xf numFmtId="0" fontId="27" fillId="0" borderId="0" xfId="74" applyFont="1" applyAlignment="1">
      <alignment horizontal="center"/>
    </xf>
    <xf numFmtId="0" fontId="28" fillId="0" borderId="0" xfId="74" applyFont="1" applyAlignment="1">
      <alignment horizontal="center"/>
    </xf>
    <xf numFmtId="0" fontId="28" fillId="0" borderId="0" xfId="74" applyFont="1" applyAlignment="1">
      <alignment horizontal="center" vertical="center" wrapText="1"/>
    </xf>
    <xf numFmtId="0" fontId="27" fillId="0" borderId="14" xfId="74" applyFont="1" applyBorder="1" applyAlignment="1">
      <alignment horizontal="center" vertical="center" wrapText="1"/>
    </xf>
    <xf numFmtId="0" fontId="27" fillId="0" borderId="20" xfId="74" applyFont="1" applyBorder="1" applyAlignment="1">
      <alignment horizontal="center" vertical="center" wrapText="1"/>
    </xf>
    <xf numFmtId="0" fontId="27" fillId="0" borderId="21" xfId="74" applyFont="1" applyBorder="1" applyAlignment="1">
      <alignment horizontal="center" vertical="center" wrapText="1"/>
    </xf>
    <xf numFmtId="0" fontId="27" fillId="0" borderId="22" xfId="74" applyFont="1" applyBorder="1" applyAlignment="1">
      <alignment horizontal="center" vertical="center" wrapText="1"/>
    </xf>
    <xf numFmtId="0" fontId="27" fillId="0" borderId="18" xfId="74" applyFont="1" applyBorder="1" applyAlignment="1">
      <alignment horizontal="center" vertical="center"/>
    </xf>
    <xf numFmtId="0" fontId="27" fillId="0" borderId="19" xfId="74" applyFont="1" applyBorder="1" applyAlignment="1">
      <alignment horizontal="center" vertical="center"/>
    </xf>
    <xf numFmtId="0" fontId="27" fillId="0" borderId="13" xfId="74" applyFont="1" applyBorder="1" applyAlignment="1">
      <alignment horizontal="center" vertical="center"/>
    </xf>
    <xf numFmtId="0" fontId="27" fillId="0" borderId="18" xfId="74" applyFont="1" applyBorder="1" applyAlignment="1">
      <alignment horizontal="center" vertical="center" wrapText="1"/>
    </xf>
    <xf numFmtId="0" fontId="27" fillId="0" borderId="19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27" fillId="0" borderId="15" xfId="74" applyFont="1" applyBorder="1" applyAlignment="1">
      <alignment horizontal="center" vertical="center"/>
    </xf>
    <xf numFmtId="0" fontId="27" fillId="0" borderId="17" xfId="74" applyFont="1" applyBorder="1" applyAlignment="1">
      <alignment horizontal="center" vertical="center"/>
    </xf>
    <xf numFmtId="0" fontId="43" fillId="0" borderId="0" xfId="74" applyFont="1" applyAlignment="1">
      <alignment vertical="center" wrapText="1"/>
    </xf>
    <xf numFmtId="0" fontId="27" fillId="0" borderId="14" xfId="74" applyFont="1" applyBorder="1" applyAlignment="1">
      <alignment horizontal="center" vertical="center"/>
    </xf>
    <xf numFmtId="0" fontId="27" fillId="0" borderId="20" xfId="74" applyFont="1" applyBorder="1" applyAlignment="1">
      <alignment horizontal="center" vertical="center"/>
    </xf>
    <xf numFmtId="0" fontId="27" fillId="0" borderId="10" xfId="74" applyFont="1" applyBorder="1" applyAlignment="1">
      <alignment horizontal="left" vertical="center"/>
    </xf>
    <xf numFmtId="0" fontId="27" fillId="0" borderId="10" xfId="74" applyFont="1" applyBorder="1" applyAlignment="1">
      <alignment horizontal="left" vertical="center" wrapText="1"/>
    </xf>
    <xf numFmtId="4" fontId="27" fillId="0" borderId="10" xfId="74" applyNumberFormat="1" applyFont="1" applyBorder="1" applyAlignment="1">
      <alignment horizontal="center" vertical="center"/>
    </xf>
    <xf numFmtId="0" fontId="27" fillId="0" borderId="15" xfId="74" applyFont="1" applyBorder="1" applyAlignment="1">
      <alignment horizontal="left" vertical="center"/>
    </xf>
    <xf numFmtId="0" fontId="27" fillId="0" borderId="16" xfId="74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34"/>
  <sheetViews>
    <sheetView showGridLines="0" topLeftCell="A4" zoomScaleNormal="100" zoomScaleSheetLayoutView="75" workbookViewId="0">
      <selection activeCell="D10" sqref="D10"/>
    </sheetView>
  </sheetViews>
  <sheetFormatPr defaultRowHeight="12.75" outlineLevelRow="2" x14ac:dyDescent="0.2"/>
  <cols>
    <col min="1" max="1" width="4.7109375" style="18" customWidth="1"/>
    <col min="2" max="2" width="20.28515625" style="17" customWidth="1"/>
    <col min="3" max="3" width="37.140625" style="16" customWidth="1"/>
    <col min="4" max="4" width="12.7109375" style="15" customWidth="1"/>
    <col min="5" max="5" width="11.7109375" style="14" customWidth="1"/>
    <col min="6" max="6" width="10.5703125" style="13" customWidth="1"/>
    <col min="7" max="7" width="10.5703125" style="22" customWidth="1"/>
    <col min="8" max="8" width="11" style="13" customWidth="1"/>
    <col min="9" max="9" width="17.7109375" style="13" customWidth="1"/>
    <col min="10" max="10" width="8.28515625" style="13" customWidth="1"/>
    <col min="11" max="11" width="8.140625" style="13" customWidth="1"/>
    <col min="12" max="14" width="7.140625" style="13" customWidth="1"/>
    <col min="15" max="16" width="6.28515625" style="13" customWidth="1"/>
  </cols>
  <sheetData>
    <row r="1" spans="1:17" outlineLevel="2" x14ac:dyDescent="0.2">
      <c r="A1" s="2" t="s">
        <v>40</v>
      </c>
      <c r="B1" s="69"/>
      <c r="C1" s="68"/>
      <c r="D1" s="95"/>
      <c r="E1" s="185" t="s">
        <v>58</v>
      </c>
      <c r="F1" s="185"/>
      <c r="G1" s="185"/>
      <c r="H1" s="185"/>
      <c r="I1" s="185"/>
      <c r="J1" s="66"/>
      <c r="K1" s="66"/>
      <c r="L1" s="66"/>
      <c r="M1" s="2" t="s">
        <v>41</v>
      </c>
      <c r="N1" s="66"/>
      <c r="O1" s="66"/>
      <c r="P1" s="66"/>
      <c r="Q1" s="111"/>
    </row>
    <row r="2" spans="1:17" outlineLevel="1" x14ac:dyDescent="0.2">
      <c r="A2" s="4"/>
      <c r="B2" s="69"/>
      <c r="C2" s="68"/>
      <c r="D2" s="67"/>
      <c r="E2" s="67"/>
      <c r="F2" s="66"/>
      <c r="G2" s="96" t="s">
        <v>36</v>
      </c>
      <c r="H2" s="66"/>
      <c r="I2" s="66"/>
      <c r="J2" s="66"/>
      <c r="K2" s="66"/>
      <c r="L2" s="66"/>
      <c r="M2" s="4" t="s">
        <v>104</v>
      </c>
      <c r="N2" s="66"/>
      <c r="O2" s="66"/>
      <c r="P2" s="66"/>
      <c r="Q2" s="111"/>
    </row>
    <row r="3" spans="1:17" outlineLevel="1" x14ac:dyDescent="0.2">
      <c r="A3" s="4"/>
      <c r="B3" s="69"/>
      <c r="C3" s="68"/>
      <c r="D3" s="67"/>
      <c r="E3" s="67"/>
      <c r="F3" s="66"/>
      <c r="G3" s="96"/>
      <c r="H3" s="66"/>
      <c r="I3" s="66"/>
      <c r="J3" s="66"/>
      <c r="K3" s="66"/>
      <c r="L3" s="4"/>
      <c r="M3" s="4" t="s">
        <v>105</v>
      </c>
      <c r="N3" s="66"/>
      <c r="O3" s="66"/>
      <c r="P3" s="66"/>
      <c r="Q3" s="111"/>
    </row>
    <row r="4" spans="1:17" outlineLevel="1" x14ac:dyDescent="0.2">
      <c r="A4" s="4" t="s">
        <v>101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101</v>
      </c>
      <c r="N4" s="66"/>
      <c r="O4" s="66"/>
      <c r="P4" s="66"/>
      <c r="Q4" s="111"/>
    </row>
    <row r="5" spans="1:17" outlineLevel="1" x14ac:dyDescent="0.2">
      <c r="A5" s="4" t="s">
        <v>106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107</v>
      </c>
      <c r="N5" s="66"/>
      <c r="O5" s="66"/>
      <c r="P5" s="66"/>
      <c r="Q5" s="111"/>
    </row>
    <row r="6" spans="1:17" x14ac:dyDescent="0.2">
      <c r="A6" s="10"/>
      <c r="B6" s="69"/>
      <c r="C6" s="67"/>
      <c r="D6" s="3"/>
      <c r="E6" s="66"/>
      <c r="F6" s="66"/>
      <c r="G6" s="76" t="s">
        <v>153</v>
      </c>
      <c r="H6" s="76"/>
      <c r="I6" s="76"/>
      <c r="J6" s="66"/>
      <c r="K6" s="66"/>
      <c r="L6" s="66"/>
      <c r="M6" s="66"/>
      <c r="N6" s="66"/>
      <c r="O6" s="66"/>
      <c r="P6" s="66"/>
      <c r="Q6" s="111"/>
    </row>
    <row r="7" spans="1:17" x14ac:dyDescent="0.2">
      <c r="A7" s="10"/>
      <c r="B7" s="69"/>
      <c r="C7" s="67"/>
      <c r="D7" s="3"/>
      <c r="E7" s="66"/>
      <c r="F7" s="66"/>
      <c r="G7" s="10" t="s">
        <v>73</v>
      </c>
      <c r="H7" s="10"/>
      <c r="I7" s="10"/>
      <c r="J7" s="66"/>
      <c r="K7" s="66"/>
      <c r="L7" s="66"/>
      <c r="M7" s="66"/>
      <c r="N7" s="66"/>
      <c r="O7" s="66"/>
      <c r="P7" s="66"/>
      <c r="Q7" s="111"/>
    </row>
    <row r="8" spans="1:17" x14ac:dyDescent="0.2">
      <c r="A8" s="10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111"/>
    </row>
    <row r="9" spans="1:17" x14ac:dyDescent="0.2">
      <c r="A9" s="10"/>
      <c r="B9" s="69"/>
      <c r="C9" s="75" t="s">
        <v>37</v>
      </c>
      <c r="D9" s="97" t="s">
        <v>154</v>
      </c>
      <c r="E9" s="74"/>
      <c r="F9" s="74"/>
      <c r="G9" s="98"/>
      <c r="H9" s="74"/>
      <c r="I9" s="74"/>
      <c r="J9" s="74"/>
      <c r="K9" s="74"/>
      <c r="L9" s="74"/>
      <c r="M9" s="74"/>
      <c r="N9" s="66"/>
      <c r="O9" s="66"/>
      <c r="P9" s="66"/>
      <c r="Q9" s="111"/>
    </row>
    <row r="10" spans="1:17" x14ac:dyDescent="0.2">
      <c r="A10" s="10"/>
      <c r="B10" s="69"/>
      <c r="C10" s="75"/>
      <c r="D10" s="122" t="s">
        <v>155</v>
      </c>
      <c r="E10" s="99"/>
      <c r="F10" s="99"/>
      <c r="G10" s="123"/>
      <c r="H10" s="99"/>
      <c r="I10" s="99"/>
      <c r="J10" s="99"/>
      <c r="K10" s="99"/>
      <c r="L10" s="99"/>
      <c r="M10" s="66"/>
      <c r="N10" s="66"/>
      <c r="O10" s="66"/>
      <c r="P10" s="66"/>
      <c r="Q10" s="111"/>
    </row>
    <row r="11" spans="1:17" x14ac:dyDescent="0.2">
      <c r="A11" s="10"/>
      <c r="B11" s="69"/>
      <c r="C11" s="67"/>
      <c r="D11" s="113"/>
      <c r="E11" s="71"/>
      <c r="F11" s="71"/>
      <c r="G11" s="96" t="s">
        <v>69</v>
      </c>
      <c r="H11" s="96"/>
      <c r="I11" s="96"/>
      <c r="J11" s="71"/>
      <c r="K11" s="71"/>
      <c r="L11" s="66"/>
      <c r="M11" s="66"/>
      <c r="N11" s="66"/>
      <c r="O11" s="66"/>
      <c r="P11" s="66"/>
      <c r="Q11" s="111"/>
    </row>
    <row r="12" spans="1:17" x14ac:dyDescent="0.2">
      <c r="A12" s="114"/>
      <c r="B12" s="115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3"/>
    </row>
    <row r="13" spans="1:17" x14ac:dyDescent="0.2">
      <c r="A13" s="10"/>
      <c r="B13" s="69"/>
      <c r="C13" s="67"/>
      <c r="D13" s="70" t="s">
        <v>156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">
      <c r="A14" s="10"/>
      <c r="B14" s="69"/>
      <c r="C14" s="67"/>
      <c r="D14" s="70" t="s">
        <v>56</v>
      </c>
      <c r="E14" s="66"/>
      <c r="F14" s="66"/>
      <c r="G14" s="66"/>
      <c r="H14" s="70"/>
      <c r="I14" s="70"/>
      <c r="J14" s="177" t="s">
        <v>157</v>
      </c>
      <c r="K14" s="178"/>
      <c r="L14" s="4" t="s">
        <v>68</v>
      </c>
      <c r="M14" s="66"/>
      <c r="N14" s="66"/>
      <c r="O14" s="66"/>
      <c r="P14" s="66"/>
      <c r="Q14" s="3"/>
    </row>
    <row r="15" spans="1:17" x14ac:dyDescent="0.2">
      <c r="A15" s="10"/>
      <c r="B15" s="69"/>
      <c r="C15" s="67"/>
      <c r="D15" s="70" t="s">
        <v>76</v>
      </c>
      <c r="E15" s="66"/>
      <c r="F15" s="66"/>
      <c r="G15" s="66"/>
      <c r="H15" s="70"/>
      <c r="I15" s="70"/>
      <c r="J15" s="177" t="s">
        <v>158</v>
      </c>
      <c r="K15" s="178"/>
      <c r="L15" s="4" t="s">
        <v>68</v>
      </c>
      <c r="M15" s="66"/>
      <c r="N15" s="66"/>
      <c r="O15" s="66"/>
      <c r="P15" s="66"/>
      <c r="Q15" s="3"/>
    </row>
    <row r="16" spans="1:17" s="20" customFormat="1" ht="14.25" x14ac:dyDescent="0.2">
      <c r="A16" s="10"/>
      <c r="B16" s="69"/>
      <c r="C16" s="67"/>
      <c r="D16" s="70" t="s">
        <v>57</v>
      </c>
      <c r="E16" s="66"/>
      <c r="F16" s="66"/>
      <c r="G16" s="66"/>
      <c r="H16" s="70"/>
      <c r="I16" s="70"/>
      <c r="J16" s="177" t="s">
        <v>159</v>
      </c>
      <c r="K16" s="178"/>
      <c r="L16" s="4" t="s">
        <v>68</v>
      </c>
      <c r="M16" s="66"/>
      <c r="N16" s="66"/>
      <c r="O16" s="66"/>
      <c r="P16" s="66"/>
      <c r="Q16" s="3"/>
    </row>
    <row r="17" spans="1:17" s="20" customFormat="1" ht="14.25" x14ac:dyDescent="0.2">
      <c r="A17" s="10"/>
      <c r="B17" s="69"/>
      <c r="C17" s="67"/>
      <c r="D17" s="70" t="s">
        <v>78</v>
      </c>
      <c r="E17" s="66"/>
      <c r="F17" s="66"/>
      <c r="G17" s="66"/>
      <c r="H17" s="70"/>
      <c r="I17" s="70"/>
      <c r="J17" s="177" t="s">
        <v>160</v>
      </c>
      <c r="K17" s="178"/>
      <c r="L17" s="4" t="s">
        <v>68</v>
      </c>
      <c r="M17" s="66"/>
      <c r="N17" s="66"/>
      <c r="O17" s="66"/>
      <c r="P17" s="66"/>
      <c r="Q17" s="3"/>
    </row>
    <row r="18" spans="1:17" s="20" customFormat="1" ht="14.25" outlineLevel="1" x14ac:dyDescent="0.2">
      <c r="A18" s="10"/>
      <c r="B18" s="69"/>
      <c r="C18" s="67"/>
      <c r="D18" s="70" t="s">
        <v>161</v>
      </c>
      <c r="E18" s="66"/>
      <c r="F18" s="66"/>
      <c r="G18" s="66"/>
      <c r="H18" s="70"/>
      <c r="I18" s="70"/>
      <c r="J18" s="177" t="s">
        <v>162</v>
      </c>
      <c r="K18" s="178"/>
      <c r="L18" s="4" t="s">
        <v>68</v>
      </c>
      <c r="M18" s="66"/>
      <c r="N18" s="66"/>
      <c r="O18" s="66"/>
      <c r="P18" s="66"/>
      <c r="Q18" s="3"/>
    </row>
    <row r="19" spans="1:17" s="20" customFormat="1" ht="14.25" outlineLevel="2" x14ac:dyDescent="0.2">
      <c r="A19" s="10"/>
      <c r="B19" s="69"/>
      <c r="C19" s="67"/>
      <c r="D19" s="70" t="s">
        <v>163</v>
      </c>
      <c r="E19" s="66"/>
      <c r="F19" s="66"/>
      <c r="G19" s="66"/>
      <c r="H19" s="70"/>
      <c r="I19" s="70"/>
      <c r="J19" s="177" t="s">
        <v>164</v>
      </c>
      <c r="K19" s="178"/>
      <c r="L19" s="4" t="s">
        <v>68</v>
      </c>
      <c r="M19" s="66"/>
      <c r="N19" s="66"/>
      <c r="O19" s="66"/>
      <c r="P19" s="66"/>
      <c r="Q19" s="3"/>
    </row>
    <row r="20" spans="1:17" ht="12.75" customHeight="1" x14ac:dyDescent="0.2">
      <c r="A20" s="10"/>
      <c r="B20" s="69"/>
      <c r="C20" s="67"/>
      <c r="D20" s="70" t="s">
        <v>54</v>
      </c>
      <c r="E20" s="66"/>
      <c r="F20" s="66"/>
      <c r="G20" s="66"/>
      <c r="H20" s="70"/>
      <c r="I20" s="70"/>
      <c r="J20" s="177" t="s">
        <v>165</v>
      </c>
      <c r="K20" s="178"/>
      <c r="L20" s="4" t="s">
        <v>55</v>
      </c>
      <c r="M20" s="66"/>
      <c r="N20" s="66"/>
      <c r="O20" s="66"/>
      <c r="P20" s="66"/>
      <c r="Q20" s="3"/>
    </row>
    <row r="21" spans="1:17" ht="12.75" customHeight="1" x14ac:dyDescent="0.2">
      <c r="A21" s="10"/>
      <c r="B21" s="69"/>
      <c r="C21" s="68"/>
      <c r="D21" s="101" t="s">
        <v>108</v>
      </c>
      <c r="E21" s="10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</row>
    <row r="22" spans="1:17" x14ac:dyDescent="0.2">
      <c r="A22" s="10"/>
      <c r="B22" s="69"/>
      <c r="C22" s="68"/>
      <c r="D22" s="67"/>
      <c r="E22" s="10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3"/>
    </row>
    <row r="23" spans="1:17" s="19" customFormat="1" ht="48" customHeight="1" x14ac:dyDescent="0.2">
      <c r="A23" s="179" t="s">
        <v>38</v>
      </c>
      <c r="B23" s="181" t="s">
        <v>166</v>
      </c>
      <c r="C23" s="179" t="s">
        <v>100</v>
      </c>
      <c r="D23" s="179" t="s">
        <v>99</v>
      </c>
      <c r="E23" s="179" t="s">
        <v>98</v>
      </c>
      <c r="F23" s="179" t="s">
        <v>67</v>
      </c>
      <c r="G23" s="180"/>
      <c r="H23" s="180"/>
      <c r="I23" s="180"/>
      <c r="J23" s="179" t="s">
        <v>66</v>
      </c>
      <c r="K23" s="184"/>
      <c r="L23" s="184"/>
      <c r="M23" s="184"/>
      <c r="N23" s="184"/>
      <c r="O23" s="179" t="s">
        <v>97</v>
      </c>
      <c r="P23" s="179" t="s">
        <v>96</v>
      </c>
      <c r="Q23" s="186" t="s">
        <v>167</v>
      </c>
    </row>
    <row r="24" spans="1:17" s="19" customFormat="1" ht="12.75" customHeight="1" x14ac:dyDescent="0.2">
      <c r="A24" s="180"/>
      <c r="B24" s="182"/>
      <c r="C24" s="183"/>
      <c r="D24" s="179"/>
      <c r="E24" s="179"/>
      <c r="F24" s="179" t="s">
        <v>39</v>
      </c>
      <c r="G24" s="179" t="s">
        <v>95</v>
      </c>
      <c r="H24" s="180"/>
      <c r="I24" s="180"/>
      <c r="J24" s="179" t="s">
        <v>168</v>
      </c>
      <c r="K24" s="179" t="s">
        <v>39</v>
      </c>
      <c r="L24" s="179" t="s">
        <v>95</v>
      </c>
      <c r="M24" s="180"/>
      <c r="N24" s="180"/>
      <c r="O24" s="179"/>
      <c r="P24" s="179"/>
      <c r="Q24" s="186"/>
    </row>
    <row r="25" spans="1:17" s="19" customFormat="1" ht="12.75" customHeight="1" x14ac:dyDescent="0.2">
      <c r="A25" s="180"/>
      <c r="B25" s="182"/>
      <c r="C25" s="183"/>
      <c r="D25" s="179"/>
      <c r="E25" s="179"/>
      <c r="F25" s="180"/>
      <c r="G25" s="118" t="s">
        <v>94</v>
      </c>
      <c r="H25" s="118" t="s">
        <v>93</v>
      </c>
      <c r="I25" s="118" t="s">
        <v>92</v>
      </c>
      <c r="J25" s="183"/>
      <c r="K25" s="180"/>
      <c r="L25" s="118" t="s">
        <v>94</v>
      </c>
      <c r="M25" s="118" t="s">
        <v>93</v>
      </c>
      <c r="N25" s="118" t="s">
        <v>92</v>
      </c>
      <c r="O25" s="179"/>
      <c r="P25" s="179"/>
      <c r="Q25" s="186"/>
    </row>
    <row r="26" spans="1:17" x14ac:dyDescent="0.2">
      <c r="A26" s="5">
        <v>1</v>
      </c>
      <c r="B26" s="120">
        <v>2</v>
      </c>
      <c r="C26" s="118">
        <v>3</v>
      </c>
      <c r="D26" s="118">
        <v>4</v>
      </c>
      <c r="E26" s="9">
        <v>5</v>
      </c>
      <c r="F26" s="119">
        <v>6</v>
      </c>
      <c r="G26" s="119">
        <v>7</v>
      </c>
      <c r="H26" s="119">
        <v>8</v>
      </c>
      <c r="I26" s="119">
        <v>9</v>
      </c>
      <c r="J26" s="119">
        <v>10</v>
      </c>
      <c r="K26" s="119">
        <v>11</v>
      </c>
      <c r="L26" s="119">
        <v>12</v>
      </c>
      <c r="M26" s="119">
        <v>13</v>
      </c>
      <c r="N26" s="119">
        <v>14</v>
      </c>
      <c r="O26" s="119">
        <v>15</v>
      </c>
      <c r="P26" s="119">
        <v>16</v>
      </c>
      <c r="Q26" s="119">
        <v>17</v>
      </c>
    </row>
    <row r="27" spans="1:17" ht="42" customHeight="1" x14ac:dyDescent="0.2">
      <c r="A27" s="187" t="s">
        <v>169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</row>
    <row r="28" spans="1:17" ht="39" customHeight="1" x14ac:dyDescent="0.2">
      <c r="A28" s="5">
        <v>1</v>
      </c>
      <c r="B28" s="64" t="s">
        <v>29</v>
      </c>
      <c r="C28" s="117" t="s">
        <v>170</v>
      </c>
      <c r="D28" s="9" t="s">
        <v>130</v>
      </c>
      <c r="E28" s="65">
        <v>1</v>
      </c>
      <c r="F28" s="124" t="s">
        <v>171</v>
      </c>
      <c r="G28" s="61"/>
      <c r="H28" s="61"/>
      <c r="I28" s="61"/>
      <c r="J28" s="61">
        <v>4247</v>
      </c>
      <c r="K28" s="61">
        <v>4247</v>
      </c>
      <c r="L28" s="61"/>
      <c r="M28" s="61"/>
      <c r="N28" s="61"/>
      <c r="O28" s="61"/>
      <c r="P28" s="61"/>
      <c r="Q28" s="61"/>
    </row>
    <row r="29" spans="1:17" ht="19.149999999999999" customHeight="1" x14ac:dyDescent="0.2">
      <c r="A29" s="5">
        <v>2</v>
      </c>
      <c r="B29" s="64" t="s">
        <v>172</v>
      </c>
      <c r="C29" s="117" t="s">
        <v>173</v>
      </c>
      <c r="D29" s="9" t="s">
        <v>35</v>
      </c>
      <c r="E29" s="65">
        <v>1</v>
      </c>
      <c r="F29" s="62">
        <v>555.04</v>
      </c>
      <c r="G29" s="62">
        <v>419.15</v>
      </c>
      <c r="H29" s="62">
        <v>111.06</v>
      </c>
      <c r="I29" s="62">
        <v>22.18</v>
      </c>
      <c r="J29" s="61"/>
      <c r="K29" s="61">
        <v>555</v>
      </c>
      <c r="L29" s="61">
        <v>419</v>
      </c>
      <c r="M29" s="61">
        <v>111</v>
      </c>
      <c r="N29" s="61">
        <v>22</v>
      </c>
      <c r="O29" s="61">
        <v>34.9</v>
      </c>
      <c r="P29" s="61">
        <v>34.9</v>
      </c>
      <c r="Q29" s="61"/>
    </row>
    <row r="30" spans="1:17" ht="29.25" x14ac:dyDescent="0.2">
      <c r="A30" s="5">
        <v>3</v>
      </c>
      <c r="B30" s="64" t="s">
        <v>29</v>
      </c>
      <c r="C30" s="117" t="s">
        <v>174</v>
      </c>
      <c r="D30" s="9" t="s">
        <v>130</v>
      </c>
      <c r="E30" s="65">
        <v>1</v>
      </c>
      <c r="F30" s="124" t="s">
        <v>175</v>
      </c>
      <c r="G30" s="61"/>
      <c r="H30" s="61"/>
      <c r="I30" s="61"/>
      <c r="J30" s="61">
        <v>1011</v>
      </c>
      <c r="K30" s="61">
        <v>1011</v>
      </c>
      <c r="L30" s="61"/>
      <c r="M30" s="61"/>
      <c r="N30" s="61"/>
      <c r="O30" s="61"/>
      <c r="P30" s="61"/>
      <c r="Q30" s="61"/>
    </row>
    <row r="31" spans="1:17" ht="24" x14ac:dyDescent="0.2">
      <c r="A31" s="5">
        <v>4</v>
      </c>
      <c r="B31" s="64" t="s">
        <v>176</v>
      </c>
      <c r="C31" s="117" t="s">
        <v>177</v>
      </c>
      <c r="D31" s="9" t="s">
        <v>35</v>
      </c>
      <c r="E31" s="65">
        <v>1</v>
      </c>
      <c r="F31" s="62">
        <v>256.7</v>
      </c>
      <c r="G31" s="62">
        <v>157.76</v>
      </c>
      <c r="H31" s="62">
        <v>33.83</v>
      </c>
      <c r="I31" s="62">
        <v>6.87</v>
      </c>
      <c r="J31" s="61"/>
      <c r="K31" s="61">
        <v>257</v>
      </c>
      <c r="L31" s="61">
        <v>158</v>
      </c>
      <c r="M31" s="61">
        <v>34</v>
      </c>
      <c r="N31" s="61">
        <v>7</v>
      </c>
      <c r="O31" s="61">
        <v>10.1</v>
      </c>
      <c r="P31" s="61">
        <v>10.1</v>
      </c>
      <c r="Q31" s="61"/>
    </row>
    <row r="32" spans="1:17" ht="12.75" customHeight="1" x14ac:dyDescent="0.2">
      <c r="A32" s="5">
        <v>5</v>
      </c>
      <c r="B32" s="64" t="s">
        <v>178</v>
      </c>
      <c r="C32" s="117" t="s">
        <v>179</v>
      </c>
      <c r="D32" s="9" t="s">
        <v>91</v>
      </c>
      <c r="E32" s="63">
        <v>1.9</v>
      </c>
      <c r="F32" s="62">
        <v>126.41</v>
      </c>
      <c r="G32" s="62">
        <v>93.68</v>
      </c>
      <c r="H32" s="62">
        <v>25.37</v>
      </c>
      <c r="I32" s="62">
        <v>5.15</v>
      </c>
      <c r="J32" s="61"/>
      <c r="K32" s="61">
        <v>240</v>
      </c>
      <c r="L32" s="61">
        <v>178</v>
      </c>
      <c r="M32" s="61">
        <v>48</v>
      </c>
      <c r="N32" s="61">
        <v>10</v>
      </c>
      <c r="O32" s="61">
        <v>7.8</v>
      </c>
      <c r="P32" s="61">
        <v>14.82</v>
      </c>
      <c r="Q32" s="61"/>
    </row>
    <row r="33" spans="1:17" ht="36" x14ac:dyDescent="0.2">
      <c r="A33" s="5">
        <v>6</v>
      </c>
      <c r="B33" s="64" t="s">
        <v>29</v>
      </c>
      <c r="C33" s="117" t="s">
        <v>180</v>
      </c>
      <c r="D33" s="9" t="s">
        <v>114</v>
      </c>
      <c r="E33" s="65">
        <v>150</v>
      </c>
      <c r="F33" s="62" t="s">
        <v>181</v>
      </c>
      <c r="G33" s="61"/>
      <c r="H33" s="61"/>
      <c r="I33" s="61"/>
      <c r="J33" s="61"/>
      <c r="K33" s="61">
        <v>732</v>
      </c>
      <c r="L33" s="61"/>
      <c r="M33" s="61"/>
      <c r="N33" s="61"/>
      <c r="O33" s="61"/>
      <c r="P33" s="61"/>
      <c r="Q33" s="61"/>
    </row>
    <row r="34" spans="1:17" ht="12.75" customHeight="1" x14ac:dyDescent="0.2">
      <c r="A34" s="5">
        <v>7</v>
      </c>
      <c r="B34" s="64" t="s">
        <v>29</v>
      </c>
      <c r="C34" s="117" t="s">
        <v>182</v>
      </c>
      <c r="D34" s="9" t="s">
        <v>114</v>
      </c>
      <c r="E34" s="65">
        <v>40</v>
      </c>
      <c r="F34" s="62" t="s">
        <v>183</v>
      </c>
      <c r="G34" s="61"/>
      <c r="H34" s="61"/>
      <c r="I34" s="61"/>
      <c r="J34" s="61"/>
      <c r="K34" s="61">
        <v>122</v>
      </c>
      <c r="L34" s="61"/>
      <c r="M34" s="61"/>
      <c r="N34" s="61"/>
      <c r="O34" s="61"/>
      <c r="P34" s="61"/>
      <c r="Q34" s="61"/>
    </row>
    <row r="35" spans="1:17" ht="24" x14ac:dyDescent="0.2">
      <c r="A35" s="5">
        <v>8</v>
      </c>
      <c r="B35" s="64" t="s">
        <v>29</v>
      </c>
      <c r="C35" s="117" t="s">
        <v>184</v>
      </c>
      <c r="D35" s="9" t="s">
        <v>130</v>
      </c>
      <c r="E35" s="65">
        <v>30</v>
      </c>
      <c r="F35" s="62" t="s">
        <v>185</v>
      </c>
      <c r="G35" s="61"/>
      <c r="H35" s="61"/>
      <c r="I35" s="61"/>
      <c r="J35" s="61"/>
      <c r="K35" s="61">
        <v>11</v>
      </c>
      <c r="L35" s="61"/>
      <c r="M35" s="61"/>
      <c r="N35" s="61"/>
      <c r="O35" s="61"/>
      <c r="P35" s="61"/>
      <c r="Q35" s="61"/>
    </row>
    <row r="36" spans="1:17" ht="36" x14ac:dyDescent="0.2">
      <c r="A36" s="5">
        <v>9</v>
      </c>
      <c r="B36" s="64" t="s">
        <v>29</v>
      </c>
      <c r="C36" s="117" t="s">
        <v>186</v>
      </c>
      <c r="D36" s="9" t="s">
        <v>187</v>
      </c>
      <c r="E36" s="65">
        <v>1</v>
      </c>
      <c r="F36" s="62" t="s">
        <v>188</v>
      </c>
      <c r="G36" s="61"/>
      <c r="H36" s="61"/>
      <c r="I36" s="61"/>
      <c r="J36" s="61"/>
      <c r="K36" s="61">
        <v>268</v>
      </c>
      <c r="L36" s="61"/>
      <c r="M36" s="61"/>
      <c r="N36" s="61"/>
      <c r="O36" s="61"/>
      <c r="P36" s="61"/>
      <c r="Q36" s="61"/>
    </row>
    <row r="37" spans="1:17" ht="12.75" customHeight="1" x14ac:dyDescent="0.2">
      <c r="A37" s="5">
        <v>10</v>
      </c>
      <c r="B37" s="64" t="s">
        <v>189</v>
      </c>
      <c r="C37" s="117" t="s">
        <v>190</v>
      </c>
      <c r="D37" s="9" t="s">
        <v>35</v>
      </c>
      <c r="E37" s="65">
        <v>60</v>
      </c>
      <c r="F37" s="62">
        <v>33.86</v>
      </c>
      <c r="G37" s="62">
        <v>27.3</v>
      </c>
      <c r="H37" s="61"/>
      <c r="I37" s="61"/>
      <c r="J37" s="61"/>
      <c r="K37" s="61">
        <v>2032</v>
      </c>
      <c r="L37" s="61">
        <v>1638</v>
      </c>
      <c r="M37" s="61"/>
      <c r="N37" s="61"/>
      <c r="O37" s="61">
        <v>2.06</v>
      </c>
      <c r="P37" s="61">
        <v>123.6</v>
      </c>
      <c r="Q37" s="61"/>
    </row>
    <row r="38" spans="1:17" ht="35.25" customHeight="1" x14ac:dyDescent="0.2">
      <c r="A38" s="5">
        <v>11</v>
      </c>
      <c r="B38" s="64" t="s">
        <v>191</v>
      </c>
      <c r="C38" s="117" t="s">
        <v>192</v>
      </c>
      <c r="D38" s="9" t="s">
        <v>193</v>
      </c>
      <c r="E38" s="63">
        <v>6</v>
      </c>
      <c r="F38" s="62">
        <v>74.06</v>
      </c>
      <c r="G38" s="62">
        <v>69.11</v>
      </c>
      <c r="H38" s="61"/>
      <c r="I38" s="61"/>
      <c r="J38" s="61"/>
      <c r="K38" s="61">
        <v>444</v>
      </c>
      <c r="L38" s="61">
        <v>415</v>
      </c>
      <c r="M38" s="61"/>
      <c r="N38" s="61"/>
      <c r="O38" s="61">
        <v>5.0999999999999996</v>
      </c>
      <c r="P38" s="61">
        <v>30.6</v>
      </c>
      <c r="Q38" s="61"/>
    </row>
    <row r="39" spans="1:17" ht="36" x14ac:dyDescent="0.2">
      <c r="A39" s="5">
        <v>12</v>
      </c>
      <c r="B39" s="64" t="s">
        <v>194</v>
      </c>
      <c r="C39" s="117" t="s">
        <v>195</v>
      </c>
      <c r="D39" s="9" t="s">
        <v>196</v>
      </c>
      <c r="E39" s="63">
        <v>0.8</v>
      </c>
      <c r="F39" s="62">
        <v>188.66</v>
      </c>
      <c r="G39" s="62">
        <v>176.15</v>
      </c>
      <c r="H39" s="61"/>
      <c r="I39" s="61"/>
      <c r="J39" s="61"/>
      <c r="K39" s="61">
        <v>151</v>
      </c>
      <c r="L39" s="61">
        <v>141</v>
      </c>
      <c r="M39" s="61"/>
      <c r="N39" s="61"/>
      <c r="O39" s="61">
        <v>13</v>
      </c>
      <c r="P39" s="61">
        <v>10.4</v>
      </c>
      <c r="Q39" s="61"/>
    </row>
    <row r="40" spans="1:17" ht="24" x14ac:dyDescent="0.2">
      <c r="A40" s="5">
        <v>13</v>
      </c>
      <c r="B40" s="64" t="s">
        <v>29</v>
      </c>
      <c r="C40" s="117" t="s">
        <v>197</v>
      </c>
      <c r="D40" s="9" t="s">
        <v>130</v>
      </c>
      <c r="E40" s="65">
        <v>20</v>
      </c>
      <c r="F40" s="62" t="s">
        <v>198</v>
      </c>
      <c r="G40" s="61"/>
      <c r="H40" s="61"/>
      <c r="I40" s="61"/>
      <c r="J40" s="61"/>
      <c r="K40" s="61">
        <v>110</v>
      </c>
      <c r="L40" s="61"/>
      <c r="M40" s="61"/>
      <c r="N40" s="61"/>
      <c r="O40" s="61"/>
      <c r="P40" s="61"/>
      <c r="Q40" s="61"/>
    </row>
    <row r="41" spans="1:17" ht="36" x14ac:dyDescent="0.2">
      <c r="A41" s="5">
        <v>14</v>
      </c>
      <c r="B41" s="64" t="s">
        <v>29</v>
      </c>
      <c r="C41" s="117" t="s">
        <v>199</v>
      </c>
      <c r="D41" s="9" t="s">
        <v>130</v>
      </c>
      <c r="E41" s="65">
        <v>18</v>
      </c>
      <c r="F41" s="62" t="s">
        <v>200</v>
      </c>
      <c r="G41" s="61"/>
      <c r="H41" s="61"/>
      <c r="I41" s="61"/>
      <c r="J41" s="61"/>
      <c r="K41" s="61">
        <v>320</v>
      </c>
      <c r="L41" s="61"/>
      <c r="M41" s="61"/>
      <c r="N41" s="61"/>
      <c r="O41" s="61"/>
      <c r="P41" s="61"/>
      <c r="Q41" s="61"/>
    </row>
    <row r="42" spans="1:17" ht="36" x14ac:dyDescent="0.2">
      <c r="A42" s="5">
        <v>15</v>
      </c>
      <c r="B42" s="64" t="s">
        <v>29</v>
      </c>
      <c r="C42" s="117" t="s">
        <v>201</v>
      </c>
      <c r="D42" s="9" t="s">
        <v>130</v>
      </c>
      <c r="E42" s="65">
        <v>1</v>
      </c>
      <c r="F42" s="62" t="s">
        <v>202</v>
      </c>
      <c r="G42" s="61"/>
      <c r="H42" s="61"/>
      <c r="I42" s="61"/>
      <c r="J42" s="61"/>
      <c r="K42" s="61">
        <v>54</v>
      </c>
      <c r="L42" s="61"/>
      <c r="M42" s="61"/>
      <c r="N42" s="61"/>
      <c r="O42" s="61"/>
      <c r="P42" s="61"/>
      <c r="Q42" s="61"/>
    </row>
    <row r="43" spans="1:17" ht="22.5" customHeight="1" x14ac:dyDescent="0.2">
      <c r="A43" s="5">
        <v>16</v>
      </c>
      <c r="B43" s="64" t="s">
        <v>70</v>
      </c>
      <c r="C43" s="117" t="s">
        <v>203</v>
      </c>
      <c r="D43" s="9" t="s">
        <v>35</v>
      </c>
      <c r="E43" s="63">
        <v>39</v>
      </c>
      <c r="F43" s="62">
        <v>8.41</v>
      </c>
      <c r="G43" s="62">
        <v>7.26</v>
      </c>
      <c r="H43" s="61"/>
      <c r="I43" s="61"/>
      <c r="J43" s="61"/>
      <c r="K43" s="61">
        <v>328</v>
      </c>
      <c r="L43" s="61">
        <v>283</v>
      </c>
      <c r="M43" s="61"/>
      <c r="N43" s="61"/>
      <c r="O43" s="61">
        <v>0.52</v>
      </c>
      <c r="P43" s="61">
        <v>20.28</v>
      </c>
      <c r="Q43" s="61"/>
    </row>
    <row r="44" spans="1:17" ht="12.75" customHeight="1" x14ac:dyDescent="0.2">
      <c r="A44" s="5">
        <v>17</v>
      </c>
      <c r="B44" s="64" t="s">
        <v>204</v>
      </c>
      <c r="C44" s="117" t="s">
        <v>205</v>
      </c>
      <c r="D44" s="9" t="s">
        <v>206</v>
      </c>
      <c r="E44" s="65">
        <v>60</v>
      </c>
      <c r="F44" s="62">
        <v>2.4500000000000002</v>
      </c>
      <c r="G44" s="62">
        <v>2.4</v>
      </c>
      <c r="H44" s="61"/>
      <c r="I44" s="61"/>
      <c r="J44" s="61"/>
      <c r="K44" s="61">
        <v>147</v>
      </c>
      <c r="L44" s="61">
        <v>144</v>
      </c>
      <c r="M44" s="61"/>
      <c r="N44" s="61"/>
      <c r="O44" s="61">
        <v>0.2</v>
      </c>
      <c r="P44" s="61">
        <v>12</v>
      </c>
      <c r="Q44" s="61"/>
    </row>
    <row r="45" spans="1:17" ht="12.75" customHeight="1" x14ac:dyDescent="0.2">
      <c r="A45" s="5">
        <v>18</v>
      </c>
      <c r="B45" s="64" t="s">
        <v>29</v>
      </c>
      <c r="C45" s="117" t="s">
        <v>207</v>
      </c>
      <c r="D45" s="9" t="s">
        <v>130</v>
      </c>
      <c r="E45" s="65">
        <v>2</v>
      </c>
      <c r="F45" s="62" t="s">
        <v>208</v>
      </c>
      <c r="G45" s="61"/>
      <c r="H45" s="61"/>
      <c r="I45" s="61"/>
      <c r="J45" s="61"/>
      <c r="K45" s="61">
        <v>156</v>
      </c>
      <c r="L45" s="61"/>
      <c r="M45" s="61"/>
      <c r="N45" s="61"/>
      <c r="O45" s="61"/>
      <c r="P45" s="61"/>
      <c r="Q45" s="61"/>
    </row>
    <row r="46" spans="1:17" ht="12.75" customHeight="1" x14ac:dyDescent="0.2">
      <c r="A46" s="5">
        <v>19</v>
      </c>
      <c r="B46" s="64" t="s">
        <v>29</v>
      </c>
      <c r="C46" s="117" t="s">
        <v>209</v>
      </c>
      <c r="D46" s="9" t="s">
        <v>130</v>
      </c>
      <c r="E46" s="65">
        <v>4</v>
      </c>
      <c r="F46" s="62" t="s">
        <v>210</v>
      </c>
      <c r="G46" s="61"/>
      <c r="H46" s="61"/>
      <c r="I46" s="61"/>
      <c r="J46" s="61"/>
      <c r="K46" s="61">
        <v>2245</v>
      </c>
      <c r="L46" s="61"/>
      <c r="M46" s="61"/>
      <c r="N46" s="61"/>
      <c r="O46" s="61"/>
      <c r="P46" s="61"/>
      <c r="Q46" s="61"/>
    </row>
    <row r="47" spans="1:17" ht="12.75" customHeight="1" x14ac:dyDescent="0.2">
      <c r="A47" s="5">
        <v>20</v>
      </c>
      <c r="B47" s="64" t="s">
        <v>29</v>
      </c>
      <c r="C47" s="117" t="s">
        <v>211</v>
      </c>
      <c r="D47" s="9" t="s">
        <v>130</v>
      </c>
      <c r="E47" s="65">
        <v>1</v>
      </c>
      <c r="F47" s="62" t="s">
        <v>212</v>
      </c>
      <c r="G47" s="61"/>
      <c r="H47" s="61"/>
      <c r="I47" s="61"/>
      <c r="J47" s="61"/>
      <c r="K47" s="61">
        <v>335</v>
      </c>
      <c r="L47" s="61"/>
      <c r="M47" s="61"/>
      <c r="N47" s="61"/>
      <c r="O47" s="61"/>
      <c r="P47" s="61"/>
      <c r="Q47" s="61"/>
    </row>
    <row r="48" spans="1:17" ht="12.75" customHeight="1" x14ac:dyDescent="0.2">
      <c r="A48" s="5">
        <v>21</v>
      </c>
      <c r="B48" s="64" t="s">
        <v>213</v>
      </c>
      <c r="C48" s="117" t="s">
        <v>214</v>
      </c>
      <c r="D48" s="9" t="s">
        <v>35</v>
      </c>
      <c r="E48" s="63">
        <v>5</v>
      </c>
      <c r="F48" s="62">
        <v>137.61000000000001</v>
      </c>
      <c r="G48" s="62">
        <v>91.6</v>
      </c>
      <c r="H48" s="62">
        <v>20.76</v>
      </c>
      <c r="I48" s="62">
        <v>4.22</v>
      </c>
      <c r="J48" s="61"/>
      <c r="K48" s="61">
        <v>688</v>
      </c>
      <c r="L48" s="61">
        <v>458</v>
      </c>
      <c r="M48" s="61">
        <v>104</v>
      </c>
      <c r="N48" s="61">
        <v>21</v>
      </c>
      <c r="O48" s="61">
        <v>6.76</v>
      </c>
      <c r="P48" s="61">
        <v>33.799999999999997</v>
      </c>
      <c r="Q48" s="61"/>
    </row>
    <row r="49" spans="1:17" ht="12.75" customHeight="1" x14ac:dyDescent="0.2">
      <c r="A49" s="5">
        <v>22</v>
      </c>
      <c r="B49" s="64" t="s">
        <v>29</v>
      </c>
      <c r="C49" s="117" t="s">
        <v>215</v>
      </c>
      <c r="D49" s="9" t="s">
        <v>130</v>
      </c>
      <c r="E49" s="65">
        <v>3</v>
      </c>
      <c r="F49" s="62" t="s">
        <v>216</v>
      </c>
      <c r="G49" s="61"/>
      <c r="H49" s="61"/>
      <c r="I49" s="61"/>
      <c r="J49" s="61"/>
      <c r="K49" s="61">
        <v>572</v>
      </c>
      <c r="L49" s="61"/>
      <c r="M49" s="61"/>
      <c r="N49" s="61"/>
      <c r="O49" s="61"/>
      <c r="P49" s="61"/>
      <c r="Q49" s="61"/>
    </row>
    <row r="50" spans="1:17" ht="12.75" customHeight="1" x14ac:dyDescent="0.2">
      <c r="A50" s="5">
        <v>23</v>
      </c>
      <c r="B50" s="64" t="s">
        <v>29</v>
      </c>
      <c r="C50" s="117" t="s">
        <v>217</v>
      </c>
      <c r="D50" s="9" t="s">
        <v>130</v>
      </c>
      <c r="E50" s="65">
        <v>1</v>
      </c>
      <c r="F50" s="62" t="s">
        <v>218</v>
      </c>
      <c r="G50" s="61"/>
      <c r="H50" s="61"/>
      <c r="I50" s="61"/>
      <c r="J50" s="61"/>
      <c r="K50" s="61">
        <v>274</v>
      </c>
      <c r="L50" s="61"/>
      <c r="M50" s="61"/>
      <c r="N50" s="61"/>
      <c r="O50" s="61"/>
      <c r="P50" s="61"/>
      <c r="Q50" s="61"/>
    </row>
    <row r="51" spans="1:17" ht="12.75" customHeight="1" x14ac:dyDescent="0.2">
      <c r="A51" s="5">
        <v>24</v>
      </c>
      <c r="B51" s="64" t="s">
        <v>29</v>
      </c>
      <c r="C51" s="117" t="s">
        <v>219</v>
      </c>
      <c r="D51" s="9" t="s">
        <v>130</v>
      </c>
      <c r="E51" s="65">
        <v>1</v>
      </c>
      <c r="F51" s="62" t="s">
        <v>220</v>
      </c>
      <c r="G51" s="61"/>
      <c r="H51" s="61"/>
      <c r="I51" s="61"/>
      <c r="J51" s="61"/>
      <c r="K51" s="61">
        <v>521</v>
      </c>
      <c r="L51" s="61"/>
      <c r="M51" s="61"/>
      <c r="N51" s="61"/>
      <c r="O51" s="61"/>
      <c r="P51" s="61"/>
      <c r="Q51" s="61"/>
    </row>
    <row r="52" spans="1:17" ht="12.75" customHeight="1" x14ac:dyDescent="0.2">
      <c r="A52" s="5">
        <v>25</v>
      </c>
      <c r="B52" s="64" t="s">
        <v>221</v>
      </c>
      <c r="C52" s="117" t="s">
        <v>222</v>
      </c>
      <c r="D52" s="9" t="s">
        <v>35</v>
      </c>
      <c r="E52" s="63">
        <v>23</v>
      </c>
      <c r="F52" s="62">
        <v>8.41</v>
      </c>
      <c r="G52" s="62">
        <v>7.26</v>
      </c>
      <c r="H52" s="61"/>
      <c r="I52" s="61"/>
      <c r="J52" s="61"/>
      <c r="K52" s="61">
        <v>193</v>
      </c>
      <c r="L52" s="61">
        <v>167</v>
      </c>
      <c r="M52" s="61"/>
      <c r="N52" s="61"/>
      <c r="O52" s="61">
        <v>0.52</v>
      </c>
      <c r="P52" s="61">
        <v>11.96</v>
      </c>
      <c r="Q52" s="61"/>
    </row>
    <row r="53" spans="1:17" ht="12.75" customHeight="1" x14ac:dyDescent="0.2">
      <c r="A53" s="5">
        <v>26</v>
      </c>
      <c r="B53" s="64" t="s">
        <v>29</v>
      </c>
      <c r="C53" s="117" t="s">
        <v>223</v>
      </c>
      <c r="D53" s="9" t="s">
        <v>130</v>
      </c>
      <c r="E53" s="65">
        <v>36</v>
      </c>
      <c r="F53" s="62" t="s">
        <v>224</v>
      </c>
      <c r="G53" s="61"/>
      <c r="H53" s="61"/>
      <c r="I53" s="61"/>
      <c r="J53" s="61"/>
      <c r="K53" s="61">
        <v>44</v>
      </c>
      <c r="L53" s="61"/>
      <c r="M53" s="61"/>
      <c r="N53" s="61"/>
      <c r="O53" s="61"/>
      <c r="P53" s="61"/>
      <c r="Q53" s="61"/>
    </row>
    <row r="54" spans="1:17" ht="34.5" customHeight="1" x14ac:dyDescent="0.2">
      <c r="A54" s="5">
        <v>27</v>
      </c>
      <c r="B54" s="64" t="s">
        <v>225</v>
      </c>
      <c r="C54" s="117" t="s">
        <v>226</v>
      </c>
      <c r="D54" s="9" t="s">
        <v>130</v>
      </c>
      <c r="E54" s="65">
        <v>1</v>
      </c>
      <c r="F54" s="124" t="s">
        <v>227</v>
      </c>
      <c r="G54" s="61"/>
      <c r="H54" s="61"/>
      <c r="I54" s="61"/>
      <c r="J54" s="61">
        <v>1301</v>
      </c>
      <c r="K54" s="61">
        <v>1301</v>
      </c>
      <c r="L54" s="61"/>
      <c r="M54" s="61"/>
      <c r="N54" s="61"/>
      <c r="O54" s="61"/>
      <c r="P54" s="61"/>
      <c r="Q54" s="61"/>
    </row>
    <row r="55" spans="1:17" ht="50.25" customHeight="1" x14ac:dyDescent="0.2">
      <c r="A55" s="5">
        <v>28</v>
      </c>
      <c r="B55" s="64" t="s">
        <v>228</v>
      </c>
      <c r="C55" s="117" t="s">
        <v>229</v>
      </c>
      <c r="D55" s="9" t="s">
        <v>35</v>
      </c>
      <c r="E55" s="65">
        <v>1</v>
      </c>
      <c r="F55" s="62">
        <v>508.42</v>
      </c>
      <c r="G55" s="62">
        <v>379.4</v>
      </c>
      <c r="H55" s="61"/>
      <c r="I55" s="61"/>
      <c r="J55" s="61"/>
      <c r="K55" s="61">
        <v>508</v>
      </c>
      <c r="L55" s="61">
        <v>379</v>
      </c>
      <c r="M55" s="61"/>
      <c r="N55" s="61"/>
      <c r="O55" s="61">
        <v>28</v>
      </c>
      <c r="P55" s="61">
        <v>28</v>
      </c>
      <c r="Q55" s="61"/>
    </row>
    <row r="56" spans="1:17" ht="24" x14ac:dyDescent="0.2">
      <c r="A56" s="5">
        <v>29</v>
      </c>
      <c r="B56" s="64" t="s">
        <v>29</v>
      </c>
      <c r="C56" s="117" t="s">
        <v>230</v>
      </c>
      <c r="D56" s="9" t="s">
        <v>130</v>
      </c>
      <c r="E56" s="65">
        <v>1</v>
      </c>
      <c r="F56" s="62" t="s">
        <v>231</v>
      </c>
      <c r="G56" s="61"/>
      <c r="H56" s="61"/>
      <c r="I56" s="61"/>
      <c r="J56" s="61"/>
      <c r="K56" s="61">
        <v>229</v>
      </c>
      <c r="L56" s="61"/>
      <c r="M56" s="61"/>
      <c r="N56" s="61"/>
      <c r="O56" s="61"/>
      <c r="P56" s="61"/>
      <c r="Q56" s="61"/>
    </row>
    <row r="57" spans="1:17" ht="18" x14ac:dyDescent="0.2">
      <c r="A57" s="5">
        <v>30</v>
      </c>
      <c r="B57" s="64" t="s">
        <v>29</v>
      </c>
      <c r="C57" s="117" t="s">
        <v>232</v>
      </c>
      <c r="D57" s="9" t="s">
        <v>130</v>
      </c>
      <c r="E57" s="65">
        <v>10</v>
      </c>
      <c r="F57" s="62" t="s">
        <v>233</v>
      </c>
      <c r="G57" s="61"/>
      <c r="H57" s="61"/>
      <c r="I57" s="61"/>
      <c r="J57" s="61"/>
      <c r="K57" s="61">
        <v>123</v>
      </c>
      <c r="L57" s="61"/>
      <c r="M57" s="61"/>
      <c r="N57" s="61"/>
      <c r="O57" s="61"/>
      <c r="P57" s="61"/>
      <c r="Q57" s="61"/>
    </row>
    <row r="58" spans="1:17" ht="24" x14ac:dyDescent="0.2">
      <c r="A58" s="5">
        <v>31</v>
      </c>
      <c r="B58" s="64" t="s">
        <v>29</v>
      </c>
      <c r="C58" s="117" t="s">
        <v>234</v>
      </c>
      <c r="D58" s="9" t="s">
        <v>130</v>
      </c>
      <c r="E58" s="65">
        <v>50</v>
      </c>
      <c r="F58" s="62" t="s">
        <v>235</v>
      </c>
      <c r="G58" s="61"/>
      <c r="H58" s="61"/>
      <c r="I58" s="61"/>
      <c r="J58" s="61"/>
      <c r="K58" s="61">
        <v>229</v>
      </c>
      <c r="L58" s="61"/>
      <c r="M58" s="61"/>
      <c r="N58" s="61"/>
      <c r="O58" s="61"/>
      <c r="P58" s="61"/>
      <c r="Q58" s="61"/>
    </row>
    <row r="59" spans="1:17" ht="24" x14ac:dyDescent="0.2">
      <c r="A59" s="5">
        <v>32</v>
      </c>
      <c r="B59" s="64" t="s">
        <v>29</v>
      </c>
      <c r="C59" s="117" t="s">
        <v>236</v>
      </c>
      <c r="D59" s="9" t="s">
        <v>187</v>
      </c>
      <c r="E59" s="65">
        <v>2</v>
      </c>
      <c r="F59" s="62" t="s">
        <v>237</v>
      </c>
      <c r="G59" s="61"/>
      <c r="H59" s="61"/>
      <c r="I59" s="61"/>
      <c r="J59" s="61"/>
      <c r="K59" s="61">
        <v>79</v>
      </c>
      <c r="L59" s="61"/>
      <c r="M59" s="61"/>
      <c r="N59" s="61"/>
      <c r="O59" s="61"/>
      <c r="P59" s="61"/>
      <c r="Q59" s="61"/>
    </row>
    <row r="60" spans="1:17" ht="24" x14ac:dyDescent="0.2">
      <c r="A60" s="5">
        <v>33</v>
      </c>
      <c r="B60" s="64" t="s">
        <v>29</v>
      </c>
      <c r="C60" s="117" t="s">
        <v>238</v>
      </c>
      <c r="D60" s="9" t="s">
        <v>187</v>
      </c>
      <c r="E60" s="65">
        <v>2</v>
      </c>
      <c r="F60" s="62" t="s">
        <v>237</v>
      </c>
      <c r="G60" s="61"/>
      <c r="H60" s="61"/>
      <c r="I60" s="61"/>
      <c r="J60" s="61"/>
      <c r="K60" s="61">
        <v>79</v>
      </c>
      <c r="L60" s="61"/>
      <c r="M60" s="61"/>
      <c r="N60" s="61"/>
      <c r="O60" s="61"/>
      <c r="P60" s="61"/>
      <c r="Q60" s="61"/>
    </row>
    <row r="61" spans="1:17" ht="24" x14ac:dyDescent="0.2">
      <c r="A61" s="5">
        <v>34</v>
      </c>
      <c r="B61" s="64" t="s">
        <v>239</v>
      </c>
      <c r="C61" s="117" t="s">
        <v>179</v>
      </c>
      <c r="D61" s="9" t="s">
        <v>91</v>
      </c>
      <c r="E61" s="63">
        <v>22.85</v>
      </c>
      <c r="F61" s="62">
        <v>126.41</v>
      </c>
      <c r="G61" s="62">
        <v>93.68</v>
      </c>
      <c r="H61" s="62">
        <v>25.37</v>
      </c>
      <c r="I61" s="62">
        <v>5.15</v>
      </c>
      <c r="J61" s="61"/>
      <c r="K61" s="61">
        <v>2888</v>
      </c>
      <c r="L61" s="61">
        <v>2141</v>
      </c>
      <c r="M61" s="61">
        <v>580</v>
      </c>
      <c r="N61" s="61">
        <v>118</v>
      </c>
      <c r="O61" s="61">
        <v>7.8</v>
      </c>
      <c r="P61" s="61">
        <v>178.23</v>
      </c>
      <c r="Q61" s="61"/>
    </row>
    <row r="62" spans="1:17" ht="24" x14ac:dyDescent="0.2">
      <c r="A62" s="5">
        <v>35</v>
      </c>
      <c r="B62" s="64" t="s">
        <v>29</v>
      </c>
      <c r="C62" s="117" t="s">
        <v>240</v>
      </c>
      <c r="D62" s="9" t="s">
        <v>114</v>
      </c>
      <c r="E62" s="63">
        <v>150</v>
      </c>
      <c r="F62" s="62" t="s">
        <v>241</v>
      </c>
      <c r="G62" s="61"/>
      <c r="H62" s="61"/>
      <c r="I62" s="61"/>
      <c r="J62" s="61"/>
      <c r="K62" s="61">
        <v>3429</v>
      </c>
      <c r="L62" s="61"/>
      <c r="M62" s="61"/>
      <c r="N62" s="61"/>
      <c r="O62" s="61"/>
      <c r="P62" s="61"/>
      <c r="Q62" s="61"/>
    </row>
    <row r="63" spans="1:17" ht="12.75" customHeight="1" x14ac:dyDescent="0.2">
      <c r="A63" s="5">
        <v>36</v>
      </c>
      <c r="B63" s="64" t="s">
        <v>29</v>
      </c>
      <c r="C63" s="117" t="s">
        <v>242</v>
      </c>
      <c r="D63" s="9" t="s">
        <v>243</v>
      </c>
      <c r="E63" s="65">
        <v>7</v>
      </c>
      <c r="F63" s="62" t="s">
        <v>244</v>
      </c>
      <c r="G63" s="61"/>
      <c r="H63" s="61"/>
      <c r="I63" s="61"/>
      <c r="J63" s="61"/>
      <c r="K63" s="61">
        <v>4165</v>
      </c>
      <c r="L63" s="61"/>
      <c r="M63" s="61"/>
      <c r="N63" s="61"/>
      <c r="O63" s="61"/>
      <c r="P63" s="61"/>
      <c r="Q63" s="61"/>
    </row>
    <row r="64" spans="1:17" ht="63" x14ac:dyDescent="0.2">
      <c r="A64" s="5">
        <v>37</v>
      </c>
      <c r="B64" s="64" t="s">
        <v>0</v>
      </c>
      <c r="C64" s="117" t="s">
        <v>131</v>
      </c>
      <c r="D64" s="9" t="s">
        <v>110</v>
      </c>
      <c r="E64" s="63">
        <v>0.1</v>
      </c>
      <c r="F64" s="62">
        <v>419.25</v>
      </c>
      <c r="G64" s="62">
        <v>272.61</v>
      </c>
      <c r="H64" s="62">
        <v>48.52</v>
      </c>
      <c r="I64" s="62">
        <v>0.17</v>
      </c>
      <c r="J64" s="61"/>
      <c r="K64" s="61">
        <v>42</v>
      </c>
      <c r="L64" s="61">
        <v>27</v>
      </c>
      <c r="M64" s="61">
        <v>5</v>
      </c>
      <c r="N64" s="61"/>
      <c r="O64" s="61">
        <v>20.329999999999998</v>
      </c>
      <c r="P64" s="61">
        <v>2.0299999999999998</v>
      </c>
      <c r="Q64" s="61"/>
    </row>
    <row r="65" spans="1:17" ht="24" x14ac:dyDescent="0.2">
      <c r="A65" s="5">
        <v>38</v>
      </c>
      <c r="B65" s="64" t="s">
        <v>29</v>
      </c>
      <c r="C65" s="117" t="s">
        <v>245</v>
      </c>
      <c r="D65" s="9" t="s">
        <v>114</v>
      </c>
      <c r="E65" s="65">
        <v>10</v>
      </c>
      <c r="F65" s="62" t="s">
        <v>246</v>
      </c>
      <c r="G65" s="61"/>
      <c r="H65" s="61"/>
      <c r="I65" s="61"/>
      <c r="J65" s="61"/>
      <c r="K65" s="61">
        <v>488</v>
      </c>
      <c r="L65" s="61"/>
      <c r="M65" s="61"/>
      <c r="N65" s="61"/>
      <c r="O65" s="61"/>
      <c r="P65" s="61"/>
      <c r="Q65" s="61"/>
    </row>
    <row r="66" spans="1:17" ht="22.5" customHeight="1" x14ac:dyDescent="0.2">
      <c r="A66" s="5">
        <v>39</v>
      </c>
      <c r="B66" s="64" t="s">
        <v>29</v>
      </c>
      <c r="C66" s="117" t="s">
        <v>247</v>
      </c>
      <c r="D66" s="9" t="s">
        <v>130</v>
      </c>
      <c r="E66" s="65">
        <v>3</v>
      </c>
      <c r="F66" s="62" t="s">
        <v>248</v>
      </c>
      <c r="G66" s="61"/>
      <c r="H66" s="61"/>
      <c r="I66" s="61"/>
      <c r="J66" s="61"/>
      <c r="K66" s="61">
        <v>133</v>
      </c>
      <c r="L66" s="61"/>
      <c r="M66" s="61"/>
      <c r="N66" s="61"/>
      <c r="O66" s="61"/>
      <c r="P66" s="61"/>
      <c r="Q66" s="61"/>
    </row>
    <row r="67" spans="1:17" ht="12.75" customHeight="1" x14ac:dyDescent="0.2">
      <c r="A67" s="5">
        <v>40</v>
      </c>
      <c r="B67" s="64" t="s">
        <v>29</v>
      </c>
      <c r="C67" s="117" t="s">
        <v>249</v>
      </c>
      <c r="D67" s="9" t="s">
        <v>130</v>
      </c>
      <c r="E67" s="65">
        <v>2</v>
      </c>
      <c r="F67" s="62" t="s">
        <v>250</v>
      </c>
      <c r="G67" s="61"/>
      <c r="H67" s="61"/>
      <c r="I67" s="61"/>
      <c r="J67" s="61"/>
      <c r="K67" s="61">
        <v>55</v>
      </c>
      <c r="L67" s="61"/>
      <c r="M67" s="61"/>
      <c r="N67" s="61"/>
      <c r="O67" s="61"/>
      <c r="P67" s="61"/>
      <c r="Q67" s="61"/>
    </row>
    <row r="68" spans="1:17" ht="12.75" customHeight="1" x14ac:dyDescent="0.2">
      <c r="A68" s="5">
        <v>41</v>
      </c>
      <c r="B68" s="64" t="s">
        <v>29</v>
      </c>
      <c r="C68" s="117" t="s">
        <v>251</v>
      </c>
      <c r="D68" s="9" t="s">
        <v>130</v>
      </c>
      <c r="E68" s="65">
        <v>1</v>
      </c>
      <c r="F68" s="62" t="s">
        <v>252</v>
      </c>
      <c r="G68" s="61"/>
      <c r="H68" s="61"/>
      <c r="I68" s="61"/>
      <c r="J68" s="61"/>
      <c r="K68" s="61">
        <v>33</v>
      </c>
      <c r="L68" s="61"/>
      <c r="M68" s="61"/>
      <c r="N68" s="61"/>
      <c r="O68" s="61"/>
      <c r="P68" s="61"/>
      <c r="Q68" s="61"/>
    </row>
    <row r="69" spans="1:17" ht="12.75" customHeight="1" x14ac:dyDescent="0.2">
      <c r="A69" s="5">
        <v>42</v>
      </c>
      <c r="B69" s="64" t="s">
        <v>253</v>
      </c>
      <c r="C69" s="117" t="s">
        <v>254</v>
      </c>
      <c r="D69" s="9" t="s">
        <v>110</v>
      </c>
      <c r="E69" s="63">
        <v>0.08</v>
      </c>
      <c r="F69" s="62">
        <v>363.95</v>
      </c>
      <c r="G69" s="62">
        <v>246.59</v>
      </c>
      <c r="H69" s="62">
        <v>43.79</v>
      </c>
      <c r="I69" s="62">
        <v>0.17</v>
      </c>
      <c r="J69" s="61"/>
      <c r="K69" s="61">
        <v>29</v>
      </c>
      <c r="L69" s="61">
        <v>20</v>
      </c>
      <c r="M69" s="61">
        <v>4</v>
      </c>
      <c r="N69" s="61"/>
      <c r="O69" s="61">
        <v>18.39</v>
      </c>
      <c r="P69" s="61">
        <v>1.47</v>
      </c>
      <c r="Q69" s="61"/>
    </row>
    <row r="70" spans="1:17" ht="12.75" customHeight="1" x14ac:dyDescent="0.2">
      <c r="A70" s="5">
        <v>43</v>
      </c>
      <c r="B70" s="64" t="s">
        <v>29</v>
      </c>
      <c r="C70" s="117" t="s">
        <v>255</v>
      </c>
      <c r="D70" s="9" t="s">
        <v>114</v>
      </c>
      <c r="E70" s="65">
        <v>8</v>
      </c>
      <c r="F70" s="62" t="s">
        <v>256</v>
      </c>
      <c r="G70" s="61"/>
      <c r="H70" s="61"/>
      <c r="I70" s="61"/>
      <c r="J70" s="61"/>
      <c r="K70" s="61">
        <v>68</v>
      </c>
      <c r="L70" s="61"/>
      <c r="M70" s="61"/>
      <c r="N70" s="61"/>
      <c r="O70" s="61"/>
      <c r="P70" s="61"/>
      <c r="Q70" s="61"/>
    </row>
    <row r="71" spans="1:17" ht="12.75" customHeight="1" x14ac:dyDescent="0.2">
      <c r="A71" s="5">
        <v>44</v>
      </c>
      <c r="B71" s="64" t="s">
        <v>29</v>
      </c>
      <c r="C71" s="117" t="s">
        <v>257</v>
      </c>
      <c r="D71" s="9" t="s">
        <v>130</v>
      </c>
      <c r="E71" s="65">
        <v>2</v>
      </c>
      <c r="F71" s="62" t="s">
        <v>258</v>
      </c>
      <c r="G71" s="61"/>
      <c r="H71" s="61"/>
      <c r="I71" s="61"/>
      <c r="J71" s="61"/>
      <c r="K71" s="61">
        <v>272</v>
      </c>
      <c r="L71" s="61"/>
      <c r="M71" s="61"/>
      <c r="N71" s="61"/>
      <c r="O71" s="61"/>
      <c r="P71" s="61"/>
      <c r="Q71" s="61"/>
    </row>
    <row r="72" spans="1:17" ht="12.75" customHeight="1" x14ac:dyDescent="0.2">
      <c r="A72" s="5">
        <v>45</v>
      </c>
      <c r="B72" s="64" t="s">
        <v>29</v>
      </c>
      <c r="C72" s="117" t="s">
        <v>259</v>
      </c>
      <c r="D72" s="9" t="s">
        <v>130</v>
      </c>
      <c r="E72" s="65">
        <v>2</v>
      </c>
      <c r="F72" s="62" t="s">
        <v>260</v>
      </c>
      <c r="G72" s="61"/>
      <c r="H72" s="61"/>
      <c r="I72" s="61"/>
      <c r="J72" s="61"/>
      <c r="K72" s="61">
        <v>9</v>
      </c>
      <c r="L72" s="61"/>
      <c r="M72" s="61"/>
      <c r="N72" s="61"/>
      <c r="O72" s="61"/>
      <c r="P72" s="61"/>
      <c r="Q72" s="61"/>
    </row>
    <row r="73" spans="1:17" ht="12.75" customHeight="1" x14ac:dyDescent="0.2">
      <c r="A73" s="5">
        <v>46</v>
      </c>
      <c r="B73" s="64" t="s">
        <v>29</v>
      </c>
      <c r="C73" s="117" t="s">
        <v>261</v>
      </c>
      <c r="D73" s="9" t="s">
        <v>130</v>
      </c>
      <c r="E73" s="65">
        <v>2</v>
      </c>
      <c r="F73" s="62" t="s">
        <v>262</v>
      </c>
      <c r="G73" s="61"/>
      <c r="H73" s="61"/>
      <c r="I73" s="61"/>
      <c r="J73" s="61"/>
      <c r="K73" s="61">
        <v>13</v>
      </c>
      <c r="L73" s="61"/>
      <c r="M73" s="61"/>
      <c r="N73" s="61"/>
      <c r="O73" s="61"/>
      <c r="P73" s="61"/>
      <c r="Q73" s="61"/>
    </row>
    <row r="74" spans="1:17" ht="12.75" customHeight="1" x14ac:dyDescent="0.2">
      <c r="A74" s="5">
        <v>47</v>
      </c>
      <c r="B74" s="64" t="s">
        <v>263</v>
      </c>
      <c r="C74" s="117" t="s">
        <v>264</v>
      </c>
      <c r="D74" s="9" t="s">
        <v>35</v>
      </c>
      <c r="E74" s="65">
        <v>1</v>
      </c>
      <c r="F74" s="62">
        <v>680.22</v>
      </c>
      <c r="G74" s="62">
        <v>666.88</v>
      </c>
      <c r="H74" s="61"/>
      <c r="I74" s="61"/>
      <c r="J74" s="61"/>
      <c r="K74" s="61">
        <v>680</v>
      </c>
      <c r="L74" s="61">
        <v>667</v>
      </c>
      <c r="M74" s="61"/>
      <c r="N74" s="61"/>
      <c r="O74" s="61">
        <v>32</v>
      </c>
      <c r="P74" s="61">
        <v>32</v>
      </c>
      <c r="Q74" s="61"/>
    </row>
    <row r="75" spans="1:17" ht="12.75" customHeight="1" x14ac:dyDescent="0.2">
      <c r="A75" s="5">
        <v>48</v>
      </c>
      <c r="B75" s="64" t="s">
        <v>265</v>
      </c>
      <c r="C75" s="117" t="s">
        <v>266</v>
      </c>
      <c r="D75" s="9" t="s">
        <v>117</v>
      </c>
      <c r="E75" s="65">
        <v>0.01</v>
      </c>
      <c r="F75" s="62">
        <v>936.95</v>
      </c>
      <c r="G75" s="62">
        <v>203.28</v>
      </c>
      <c r="H75" s="62">
        <v>733.67</v>
      </c>
      <c r="I75" s="62">
        <v>67.95</v>
      </c>
      <c r="J75" s="61"/>
      <c r="K75" s="61">
        <v>9</v>
      </c>
      <c r="L75" s="61">
        <v>2</v>
      </c>
      <c r="M75" s="61">
        <v>7</v>
      </c>
      <c r="N75" s="61">
        <v>1</v>
      </c>
      <c r="O75" s="61">
        <v>15.17</v>
      </c>
      <c r="P75" s="61">
        <v>0.15</v>
      </c>
      <c r="Q75" s="61"/>
    </row>
    <row r="76" spans="1:17" ht="12.75" customHeight="1" x14ac:dyDescent="0.2">
      <c r="A76" s="5">
        <v>49</v>
      </c>
      <c r="B76" s="64" t="s">
        <v>132</v>
      </c>
      <c r="C76" s="117" t="s">
        <v>133</v>
      </c>
      <c r="D76" s="9" t="s">
        <v>109</v>
      </c>
      <c r="E76" s="65">
        <v>0.11</v>
      </c>
      <c r="F76" s="62">
        <v>3846.34</v>
      </c>
      <c r="G76" s="62">
        <v>869.83</v>
      </c>
      <c r="H76" s="62">
        <v>2976.51</v>
      </c>
      <c r="I76" s="62">
        <v>329.74</v>
      </c>
      <c r="J76" s="61"/>
      <c r="K76" s="61">
        <v>423</v>
      </c>
      <c r="L76" s="61">
        <v>96</v>
      </c>
      <c r="M76" s="61">
        <v>327</v>
      </c>
      <c r="N76" s="61">
        <v>36</v>
      </c>
      <c r="O76" s="61">
        <v>67.22</v>
      </c>
      <c r="P76" s="61">
        <v>7.39</v>
      </c>
      <c r="Q76" s="61"/>
    </row>
    <row r="77" spans="1:17" ht="12.75" customHeight="1" x14ac:dyDescent="0.2">
      <c r="A77" s="5">
        <v>50</v>
      </c>
      <c r="B77" s="64" t="s">
        <v>134</v>
      </c>
      <c r="C77" s="117" t="s">
        <v>135</v>
      </c>
      <c r="D77" s="9" t="s">
        <v>109</v>
      </c>
      <c r="E77" s="65">
        <v>0.01</v>
      </c>
      <c r="F77" s="62">
        <v>3949.5</v>
      </c>
      <c r="G77" s="62">
        <v>1133.93</v>
      </c>
      <c r="H77" s="62">
        <v>2815.57</v>
      </c>
      <c r="I77" s="62">
        <v>443.64</v>
      </c>
      <c r="J77" s="61"/>
      <c r="K77" s="61">
        <v>39</v>
      </c>
      <c r="L77" s="61">
        <v>11</v>
      </c>
      <c r="M77" s="61">
        <v>28</v>
      </c>
      <c r="N77" s="61">
        <v>4</v>
      </c>
      <c r="O77" s="61">
        <v>87.63</v>
      </c>
      <c r="P77" s="61">
        <v>0.88</v>
      </c>
      <c r="Q77" s="61"/>
    </row>
    <row r="78" spans="1:17" ht="12.75" customHeight="1" x14ac:dyDescent="0.2">
      <c r="A78" s="5">
        <v>51</v>
      </c>
      <c r="B78" s="64" t="s">
        <v>115</v>
      </c>
      <c r="C78" s="117" t="s">
        <v>116</v>
      </c>
      <c r="D78" s="9" t="s">
        <v>117</v>
      </c>
      <c r="E78" s="65">
        <v>0.13</v>
      </c>
      <c r="F78" s="62">
        <v>1343.1</v>
      </c>
      <c r="G78" s="62">
        <v>944.71</v>
      </c>
      <c r="H78" s="62">
        <v>2.02</v>
      </c>
      <c r="I78" s="62">
        <v>0.78</v>
      </c>
      <c r="J78" s="61"/>
      <c r="K78" s="61">
        <v>175</v>
      </c>
      <c r="L78" s="61">
        <v>123</v>
      </c>
      <c r="M78" s="61"/>
      <c r="N78" s="61"/>
      <c r="O78" s="61">
        <v>78.66</v>
      </c>
      <c r="P78" s="61">
        <v>10.23</v>
      </c>
      <c r="Q78" s="61"/>
    </row>
    <row r="79" spans="1:17" ht="12.75" customHeight="1" x14ac:dyDescent="0.2">
      <c r="A79" s="187" t="s">
        <v>83</v>
      </c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</row>
    <row r="80" spans="1:17" ht="12.75" customHeight="1" x14ac:dyDescent="0.2">
      <c r="A80" s="5">
        <v>52</v>
      </c>
      <c r="B80" s="64" t="s">
        <v>267</v>
      </c>
      <c r="C80" s="117" t="s">
        <v>268</v>
      </c>
      <c r="D80" s="9" t="s">
        <v>89</v>
      </c>
      <c r="E80" s="65">
        <v>1</v>
      </c>
      <c r="F80" s="62">
        <v>2557.38</v>
      </c>
      <c r="G80" s="62">
        <v>2557.38</v>
      </c>
      <c r="H80" s="61"/>
      <c r="I80" s="61"/>
      <c r="J80" s="61"/>
      <c r="K80" s="61">
        <v>2557</v>
      </c>
      <c r="L80" s="61">
        <v>2557</v>
      </c>
      <c r="M80" s="61"/>
      <c r="N80" s="61"/>
      <c r="O80" s="61">
        <v>128</v>
      </c>
      <c r="P80" s="61">
        <v>128</v>
      </c>
      <c r="Q80" s="61"/>
    </row>
    <row r="81" spans="1:17" ht="12.75" customHeight="1" x14ac:dyDescent="0.2">
      <c r="A81" s="174" t="s">
        <v>42</v>
      </c>
      <c r="B81" s="175"/>
      <c r="C81" s="175"/>
      <c r="D81" s="175"/>
      <c r="E81" s="175"/>
      <c r="F81" s="175"/>
      <c r="G81" s="175"/>
      <c r="H81" s="175"/>
      <c r="I81" s="175"/>
      <c r="J81" s="175"/>
      <c r="K81" s="62">
        <v>34112</v>
      </c>
      <c r="L81" s="62">
        <v>10024</v>
      </c>
      <c r="M81" s="62">
        <v>1248</v>
      </c>
      <c r="N81" s="62">
        <v>219</v>
      </c>
      <c r="O81" s="61"/>
      <c r="P81" s="62">
        <v>690.84</v>
      </c>
      <c r="Q81" s="61"/>
    </row>
    <row r="82" spans="1:17" ht="19.149999999999999" customHeight="1" x14ac:dyDescent="0.2">
      <c r="A82" s="174" t="s">
        <v>118</v>
      </c>
      <c r="B82" s="175"/>
      <c r="C82" s="175"/>
      <c r="D82" s="175"/>
      <c r="E82" s="175"/>
      <c r="F82" s="175"/>
      <c r="G82" s="175"/>
      <c r="H82" s="175"/>
      <c r="I82" s="175"/>
      <c r="J82" s="175"/>
      <c r="K82" s="62">
        <v>34656</v>
      </c>
      <c r="L82" s="62">
        <v>9922</v>
      </c>
      <c r="M82" s="62">
        <v>1258</v>
      </c>
      <c r="N82" s="62">
        <v>229</v>
      </c>
      <c r="O82" s="61"/>
      <c r="P82" s="62">
        <v>665.24</v>
      </c>
      <c r="Q82" s="61"/>
    </row>
    <row r="83" spans="1:17" ht="19.149999999999999" customHeight="1" x14ac:dyDescent="0.2">
      <c r="A83" s="174" t="s">
        <v>64</v>
      </c>
      <c r="B83" s="175"/>
      <c r="C83" s="175"/>
      <c r="D83" s="175"/>
      <c r="E83" s="175"/>
      <c r="F83" s="175"/>
      <c r="G83" s="175"/>
      <c r="H83" s="175"/>
      <c r="I83" s="175"/>
      <c r="J83" s="175"/>
      <c r="K83" s="61"/>
      <c r="L83" s="61"/>
      <c r="M83" s="61"/>
      <c r="N83" s="61"/>
      <c r="O83" s="61"/>
      <c r="P83" s="61"/>
      <c r="Q83" s="61"/>
    </row>
    <row r="84" spans="1:17" x14ac:dyDescent="0.2">
      <c r="A84" s="174" t="s">
        <v>269</v>
      </c>
      <c r="B84" s="175"/>
      <c r="C84" s="175"/>
      <c r="D84" s="175"/>
      <c r="E84" s="175"/>
      <c r="F84" s="175"/>
      <c r="G84" s="175"/>
      <c r="H84" s="175"/>
      <c r="I84" s="175"/>
      <c r="J84" s="175"/>
      <c r="K84" s="62">
        <v>441</v>
      </c>
      <c r="L84" s="62">
        <v>431</v>
      </c>
      <c r="M84" s="62">
        <v>9</v>
      </c>
      <c r="N84" s="62">
        <v>9</v>
      </c>
      <c r="O84" s="61"/>
      <c r="P84" s="61"/>
      <c r="Q84" s="61"/>
    </row>
    <row r="85" spans="1:17" x14ac:dyDescent="0.2">
      <c r="A85" s="174" t="s">
        <v>270</v>
      </c>
      <c r="B85" s="175"/>
      <c r="C85" s="175"/>
      <c r="D85" s="175"/>
      <c r="E85" s="175"/>
      <c r="F85" s="175"/>
      <c r="G85" s="175"/>
      <c r="H85" s="175"/>
      <c r="I85" s="175"/>
      <c r="J85" s="175"/>
      <c r="K85" s="62">
        <v>303</v>
      </c>
      <c r="L85" s="61"/>
      <c r="M85" s="61"/>
      <c r="N85" s="61"/>
      <c r="O85" s="61"/>
      <c r="P85" s="61"/>
      <c r="Q85" s="61"/>
    </row>
    <row r="86" spans="1:17" x14ac:dyDescent="0.2">
      <c r="A86" s="174" t="s">
        <v>271</v>
      </c>
      <c r="B86" s="175"/>
      <c r="C86" s="175"/>
      <c r="D86" s="175"/>
      <c r="E86" s="175"/>
      <c r="F86" s="175"/>
      <c r="G86" s="175"/>
      <c r="H86" s="175"/>
      <c r="I86" s="175"/>
      <c r="J86" s="175"/>
      <c r="K86" s="62">
        <v>197</v>
      </c>
      <c r="L86" s="61"/>
      <c r="M86" s="61"/>
      <c r="N86" s="61"/>
      <c r="O86" s="61"/>
      <c r="P86" s="61"/>
      <c r="Q86" s="61"/>
    </row>
    <row r="87" spans="1:17" ht="22.5" customHeight="1" x14ac:dyDescent="0.2">
      <c r="A87" s="174" t="s">
        <v>272</v>
      </c>
      <c r="B87" s="175"/>
      <c r="C87" s="175"/>
      <c r="D87" s="175"/>
      <c r="E87" s="175"/>
      <c r="F87" s="175"/>
      <c r="G87" s="175"/>
      <c r="H87" s="175"/>
      <c r="I87" s="175"/>
      <c r="J87" s="175"/>
      <c r="K87" s="62">
        <v>81</v>
      </c>
      <c r="L87" s="61"/>
      <c r="M87" s="61"/>
      <c r="N87" s="61"/>
      <c r="O87" s="61"/>
      <c r="P87" s="61"/>
      <c r="Q87" s="61"/>
    </row>
    <row r="88" spans="1:17" ht="12.75" customHeight="1" x14ac:dyDescent="0.2">
      <c r="A88" s="174" t="s">
        <v>273</v>
      </c>
      <c r="B88" s="175"/>
      <c r="C88" s="175"/>
      <c r="D88" s="175"/>
      <c r="E88" s="175"/>
      <c r="F88" s="175"/>
      <c r="G88" s="175"/>
      <c r="H88" s="175"/>
      <c r="I88" s="175"/>
      <c r="J88" s="175"/>
      <c r="K88" s="62">
        <v>55</v>
      </c>
      <c r="L88" s="61"/>
      <c r="M88" s="61"/>
      <c r="N88" s="61"/>
      <c r="O88" s="61"/>
      <c r="P88" s="61"/>
      <c r="Q88" s="61"/>
    </row>
    <row r="89" spans="1:17" ht="12.75" customHeight="1" x14ac:dyDescent="0.2">
      <c r="A89" s="174" t="s">
        <v>274</v>
      </c>
      <c r="B89" s="175"/>
      <c r="C89" s="175"/>
      <c r="D89" s="175"/>
      <c r="E89" s="175"/>
      <c r="F89" s="175"/>
      <c r="G89" s="175"/>
      <c r="H89" s="175"/>
      <c r="I89" s="175"/>
      <c r="J89" s="175"/>
      <c r="K89" s="62">
        <v>-533</v>
      </c>
      <c r="L89" s="62">
        <v>-533</v>
      </c>
      <c r="M89" s="61"/>
      <c r="N89" s="61"/>
      <c r="O89" s="61"/>
      <c r="P89" s="62">
        <v>-25.6</v>
      </c>
      <c r="Q89" s="61"/>
    </row>
    <row r="90" spans="1:17" ht="12.75" customHeight="1" x14ac:dyDescent="0.2">
      <c r="A90" s="174" t="s">
        <v>43</v>
      </c>
      <c r="B90" s="175"/>
      <c r="C90" s="175"/>
      <c r="D90" s="175"/>
      <c r="E90" s="175"/>
      <c r="F90" s="175"/>
      <c r="G90" s="175"/>
      <c r="H90" s="175"/>
      <c r="I90" s="175"/>
      <c r="J90" s="175"/>
      <c r="K90" s="62">
        <v>8166</v>
      </c>
      <c r="L90" s="61"/>
      <c r="M90" s="61"/>
      <c r="N90" s="61"/>
      <c r="O90" s="61"/>
      <c r="P90" s="61"/>
      <c r="Q90" s="61"/>
    </row>
    <row r="91" spans="1:17" ht="12.75" customHeight="1" x14ac:dyDescent="0.2">
      <c r="A91" s="174" t="s">
        <v>64</v>
      </c>
      <c r="B91" s="175"/>
      <c r="C91" s="175"/>
      <c r="D91" s="175"/>
      <c r="E91" s="175"/>
      <c r="F91" s="175"/>
      <c r="G91" s="175"/>
      <c r="H91" s="175"/>
      <c r="I91" s="175"/>
      <c r="J91" s="175"/>
      <c r="K91" s="61"/>
      <c r="L91" s="61"/>
      <c r="M91" s="61"/>
      <c r="N91" s="61"/>
      <c r="O91" s="61"/>
      <c r="P91" s="61"/>
      <c r="Q91" s="61"/>
    </row>
    <row r="92" spans="1:17" ht="12.75" customHeight="1" x14ac:dyDescent="0.2">
      <c r="A92" s="174" t="s">
        <v>275</v>
      </c>
      <c r="B92" s="175"/>
      <c r="C92" s="175"/>
      <c r="D92" s="175"/>
      <c r="E92" s="175"/>
      <c r="F92" s="175"/>
      <c r="G92" s="175"/>
      <c r="H92" s="175"/>
      <c r="I92" s="175"/>
      <c r="J92" s="175"/>
      <c r="K92" s="62">
        <v>1387</v>
      </c>
      <c r="L92" s="61"/>
      <c r="M92" s="61"/>
      <c r="N92" s="61"/>
      <c r="O92" s="61"/>
      <c r="P92" s="61"/>
      <c r="Q92" s="61"/>
    </row>
    <row r="93" spans="1:17" ht="12.75" customHeight="1" x14ac:dyDescent="0.2">
      <c r="A93" s="174" t="s">
        <v>276</v>
      </c>
      <c r="B93" s="175"/>
      <c r="C93" s="175"/>
      <c r="D93" s="175"/>
      <c r="E93" s="175"/>
      <c r="F93" s="175"/>
      <c r="G93" s="175"/>
      <c r="H93" s="175"/>
      <c r="I93" s="175"/>
      <c r="J93" s="175"/>
      <c r="K93" s="62">
        <v>100</v>
      </c>
      <c r="L93" s="61"/>
      <c r="M93" s="61"/>
      <c r="N93" s="61"/>
      <c r="O93" s="61"/>
      <c r="P93" s="61"/>
      <c r="Q93" s="61"/>
    </row>
    <row r="94" spans="1:17" ht="12.75" customHeight="1" x14ac:dyDescent="0.2">
      <c r="A94" s="174" t="s">
        <v>277</v>
      </c>
      <c r="B94" s="175"/>
      <c r="C94" s="175"/>
      <c r="D94" s="175"/>
      <c r="E94" s="175"/>
      <c r="F94" s="175"/>
      <c r="G94" s="175"/>
      <c r="H94" s="175"/>
      <c r="I94" s="175"/>
      <c r="J94" s="175"/>
      <c r="K94" s="62">
        <v>4226</v>
      </c>
      <c r="L94" s="61"/>
      <c r="M94" s="61"/>
      <c r="N94" s="61"/>
      <c r="O94" s="61"/>
      <c r="P94" s="61"/>
      <c r="Q94" s="61"/>
    </row>
    <row r="95" spans="1:17" ht="19.149999999999999" customHeight="1" x14ac:dyDescent="0.2">
      <c r="A95" s="174" t="s">
        <v>278</v>
      </c>
      <c r="B95" s="175"/>
      <c r="C95" s="175"/>
      <c r="D95" s="175"/>
      <c r="E95" s="175"/>
      <c r="F95" s="175"/>
      <c r="G95" s="175"/>
      <c r="H95" s="175"/>
      <c r="I95" s="175"/>
      <c r="J95" s="175"/>
      <c r="K95" s="62">
        <v>1936</v>
      </c>
      <c r="L95" s="61"/>
      <c r="M95" s="61"/>
      <c r="N95" s="61"/>
      <c r="O95" s="61"/>
      <c r="P95" s="61"/>
      <c r="Q95" s="61"/>
    </row>
    <row r="96" spans="1:17" ht="12.75" customHeight="1" x14ac:dyDescent="0.2">
      <c r="A96" s="174" t="s">
        <v>279</v>
      </c>
      <c r="B96" s="175"/>
      <c r="C96" s="175"/>
      <c r="D96" s="175"/>
      <c r="E96" s="175"/>
      <c r="F96" s="175"/>
      <c r="G96" s="175"/>
      <c r="H96" s="175"/>
      <c r="I96" s="175"/>
      <c r="J96" s="175"/>
      <c r="K96" s="62">
        <v>47</v>
      </c>
      <c r="L96" s="61"/>
      <c r="M96" s="61"/>
      <c r="N96" s="61"/>
      <c r="O96" s="61"/>
      <c r="P96" s="61"/>
      <c r="Q96" s="61"/>
    </row>
    <row r="97" spans="1:17" ht="12.75" customHeight="1" x14ac:dyDescent="0.2">
      <c r="A97" s="174" t="s">
        <v>280</v>
      </c>
      <c r="B97" s="175"/>
      <c r="C97" s="175"/>
      <c r="D97" s="175"/>
      <c r="E97" s="175"/>
      <c r="F97" s="175"/>
      <c r="G97" s="175"/>
      <c r="H97" s="175"/>
      <c r="I97" s="175"/>
      <c r="J97" s="175"/>
      <c r="K97" s="62">
        <v>297</v>
      </c>
      <c r="L97" s="61"/>
      <c r="M97" s="61"/>
      <c r="N97" s="61"/>
      <c r="O97" s="61"/>
      <c r="P97" s="61"/>
      <c r="Q97" s="61"/>
    </row>
    <row r="98" spans="1:17" ht="22.5" customHeight="1" x14ac:dyDescent="0.2">
      <c r="A98" s="174" t="s">
        <v>281</v>
      </c>
      <c r="B98" s="175"/>
      <c r="C98" s="175"/>
      <c r="D98" s="175"/>
      <c r="E98" s="175"/>
      <c r="F98" s="175"/>
      <c r="G98" s="175"/>
      <c r="H98" s="175"/>
      <c r="I98" s="175"/>
      <c r="J98" s="175"/>
      <c r="K98" s="62">
        <v>173</v>
      </c>
      <c r="L98" s="61"/>
      <c r="M98" s="61"/>
      <c r="N98" s="61"/>
      <c r="O98" s="61"/>
      <c r="P98" s="61"/>
      <c r="Q98" s="61"/>
    </row>
    <row r="99" spans="1:17" ht="12.75" customHeight="1" x14ac:dyDescent="0.2">
      <c r="A99" s="174" t="s">
        <v>44</v>
      </c>
      <c r="B99" s="175"/>
      <c r="C99" s="175"/>
      <c r="D99" s="175"/>
      <c r="E99" s="175"/>
      <c r="F99" s="175"/>
      <c r="G99" s="175"/>
      <c r="H99" s="175"/>
      <c r="I99" s="175"/>
      <c r="J99" s="175"/>
      <c r="K99" s="62">
        <v>5790</v>
      </c>
      <c r="L99" s="61"/>
      <c r="M99" s="61"/>
      <c r="N99" s="61"/>
      <c r="O99" s="61"/>
      <c r="P99" s="61"/>
      <c r="Q99" s="61"/>
    </row>
    <row r="100" spans="1:17" ht="12.75" customHeight="1" x14ac:dyDescent="0.2">
      <c r="A100" s="174" t="s">
        <v>64</v>
      </c>
      <c r="B100" s="175"/>
      <c r="C100" s="175"/>
      <c r="D100" s="175"/>
      <c r="E100" s="175"/>
      <c r="F100" s="175"/>
      <c r="G100" s="175"/>
      <c r="H100" s="175"/>
      <c r="I100" s="175"/>
      <c r="J100" s="175"/>
      <c r="K100" s="61"/>
      <c r="L100" s="61"/>
      <c r="M100" s="61"/>
      <c r="N100" s="61"/>
      <c r="O100" s="61"/>
      <c r="P100" s="61"/>
      <c r="Q100" s="61"/>
    </row>
    <row r="101" spans="1:17" ht="12.75" customHeight="1" x14ac:dyDescent="0.2">
      <c r="A101" s="174" t="s">
        <v>282</v>
      </c>
      <c r="B101" s="175"/>
      <c r="C101" s="175"/>
      <c r="D101" s="175"/>
      <c r="E101" s="175"/>
      <c r="F101" s="175"/>
      <c r="G101" s="175"/>
      <c r="H101" s="175"/>
      <c r="I101" s="175"/>
      <c r="J101" s="175"/>
      <c r="K101" s="62">
        <v>854</v>
      </c>
      <c r="L101" s="61"/>
      <c r="M101" s="61"/>
      <c r="N101" s="61"/>
      <c r="O101" s="61"/>
      <c r="P101" s="61"/>
      <c r="Q101" s="61"/>
    </row>
    <row r="102" spans="1:17" ht="12.75" customHeight="1" x14ac:dyDescent="0.2">
      <c r="A102" s="174" t="s">
        <v>283</v>
      </c>
      <c r="B102" s="175"/>
      <c r="C102" s="175"/>
      <c r="D102" s="175"/>
      <c r="E102" s="175"/>
      <c r="F102" s="175"/>
      <c r="G102" s="175"/>
      <c r="H102" s="175"/>
      <c r="I102" s="175"/>
      <c r="J102" s="175"/>
      <c r="K102" s="62">
        <v>64</v>
      </c>
      <c r="L102" s="61"/>
      <c r="M102" s="61"/>
      <c r="N102" s="61"/>
      <c r="O102" s="61"/>
      <c r="P102" s="61"/>
      <c r="Q102" s="61"/>
    </row>
    <row r="103" spans="1:17" ht="12.75" customHeight="1" x14ac:dyDescent="0.2">
      <c r="A103" s="174" t="s">
        <v>284</v>
      </c>
      <c r="B103" s="175"/>
      <c r="C103" s="175"/>
      <c r="D103" s="175"/>
      <c r="E103" s="175"/>
      <c r="F103" s="175"/>
      <c r="G103" s="175"/>
      <c r="H103" s="175"/>
      <c r="I103" s="175"/>
      <c r="J103" s="175"/>
      <c r="K103" s="62">
        <v>3169</v>
      </c>
      <c r="L103" s="61"/>
      <c r="M103" s="61"/>
      <c r="N103" s="61"/>
      <c r="O103" s="61"/>
      <c r="P103" s="61"/>
      <c r="Q103" s="61"/>
    </row>
    <row r="104" spans="1:17" ht="12.75" customHeight="1" x14ac:dyDescent="0.2">
      <c r="A104" s="174" t="s">
        <v>285</v>
      </c>
      <c r="B104" s="175"/>
      <c r="C104" s="175"/>
      <c r="D104" s="175"/>
      <c r="E104" s="175"/>
      <c r="F104" s="175"/>
      <c r="G104" s="175"/>
      <c r="H104" s="175"/>
      <c r="I104" s="175"/>
      <c r="J104" s="175"/>
      <c r="K104" s="62">
        <v>1593</v>
      </c>
      <c r="L104" s="61"/>
      <c r="M104" s="61"/>
      <c r="N104" s="61"/>
      <c r="O104" s="61"/>
      <c r="P104" s="61"/>
      <c r="Q104" s="61"/>
    </row>
    <row r="105" spans="1:17" ht="12.75" customHeight="1" x14ac:dyDescent="0.2">
      <c r="A105" s="174" t="s">
        <v>286</v>
      </c>
      <c r="B105" s="175"/>
      <c r="C105" s="175"/>
      <c r="D105" s="175"/>
      <c r="E105" s="175"/>
      <c r="F105" s="175"/>
      <c r="G105" s="175"/>
      <c r="H105" s="175"/>
      <c r="I105" s="175"/>
      <c r="J105" s="175"/>
      <c r="K105" s="62">
        <v>110</v>
      </c>
      <c r="L105" s="61"/>
      <c r="M105" s="61"/>
      <c r="N105" s="61"/>
      <c r="O105" s="61"/>
      <c r="P105" s="61"/>
      <c r="Q105" s="61"/>
    </row>
    <row r="106" spans="1:17" ht="12.75" customHeight="1" x14ac:dyDescent="0.2">
      <c r="A106" s="176" t="s">
        <v>45</v>
      </c>
      <c r="B106" s="175"/>
      <c r="C106" s="175"/>
      <c r="D106" s="175"/>
      <c r="E106" s="175"/>
      <c r="F106" s="175"/>
      <c r="G106" s="175"/>
      <c r="H106" s="175"/>
      <c r="I106" s="175"/>
      <c r="J106" s="175"/>
      <c r="K106" s="61"/>
      <c r="L106" s="61"/>
      <c r="M106" s="61"/>
      <c r="N106" s="61"/>
      <c r="O106" s="61"/>
      <c r="P106" s="61"/>
      <c r="Q106" s="61"/>
    </row>
    <row r="107" spans="1:17" ht="22.5" customHeight="1" x14ac:dyDescent="0.2">
      <c r="A107" s="174" t="s">
        <v>75</v>
      </c>
      <c r="B107" s="175"/>
      <c r="C107" s="175"/>
      <c r="D107" s="175"/>
      <c r="E107" s="175"/>
      <c r="F107" s="175"/>
      <c r="G107" s="175"/>
      <c r="H107" s="175"/>
      <c r="I107" s="175"/>
      <c r="J107" s="175"/>
      <c r="K107" s="62">
        <v>1105</v>
      </c>
      <c r="L107" s="61"/>
      <c r="M107" s="61"/>
      <c r="N107" s="61"/>
      <c r="O107" s="61"/>
      <c r="P107" s="62">
        <v>18.649999999999999</v>
      </c>
      <c r="Q107" s="61"/>
    </row>
    <row r="108" spans="1:17" ht="12.75" customHeight="1" x14ac:dyDescent="0.2">
      <c r="A108" s="174" t="s">
        <v>63</v>
      </c>
      <c r="B108" s="175"/>
      <c r="C108" s="175"/>
      <c r="D108" s="175"/>
      <c r="E108" s="175"/>
      <c r="F108" s="175"/>
      <c r="G108" s="175"/>
      <c r="H108" s="175"/>
      <c r="I108" s="175"/>
      <c r="J108" s="175"/>
      <c r="K108" s="62">
        <v>36240</v>
      </c>
      <c r="L108" s="61"/>
      <c r="M108" s="61"/>
      <c r="N108" s="61"/>
      <c r="O108" s="61"/>
      <c r="P108" s="62">
        <v>544.19000000000005</v>
      </c>
      <c r="Q108" s="61"/>
    </row>
    <row r="109" spans="1:17" ht="12.75" customHeight="1" x14ac:dyDescent="0.2">
      <c r="A109" s="174" t="s">
        <v>287</v>
      </c>
      <c r="B109" s="175"/>
      <c r="C109" s="175"/>
      <c r="D109" s="175"/>
      <c r="E109" s="175"/>
      <c r="F109" s="175"/>
      <c r="G109" s="175"/>
      <c r="H109" s="175"/>
      <c r="I109" s="175"/>
      <c r="J109" s="175"/>
      <c r="K109" s="62">
        <v>6892</v>
      </c>
      <c r="L109" s="61"/>
      <c r="M109" s="61"/>
      <c r="N109" s="61"/>
      <c r="O109" s="61"/>
      <c r="P109" s="61"/>
      <c r="Q109" s="61"/>
    </row>
    <row r="110" spans="1:17" ht="12.75" customHeight="1" x14ac:dyDescent="0.2">
      <c r="A110" s="174" t="s">
        <v>90</v>
      </c>
      <c r="B110" s="175"/>
      <c r="C110" s="175"/>
      <c r="D110" s="175"/>
      <c r="E110" s="175"/>
      <c r="F110" s="175"/>
      <c r="G110" s="175"/>
      <c r="H110" s="175"/>
      <c r="I110" s="175"/>
      <c r="J110" s="175"/>
      <c r="K110" s="62">
        <v>4375</v>
      </c>
      <c r="L110" s="61"/>
      <c r="M110" s="61"/>
      <c r="N110" s="61"/>
      <c r="O110" s="61"/>
      <c r="P110" s="62">
        <v>102.4</v>
      </c>
      <c r="Q110" s="61"/>
    </row>
    <row r="111" spans="1:17" ht="12.75" customHeight="1" x14ac:dyDescent="0.2">
      <c r="A111" s="174" t="s">
        <v>46</v>
      </c>
      <c r="B111" s="175"/>
      <c r="C111" s="175"/>
      <c r="D111" s="175"/>
      <c r="E111" s="175"/>
      <c r="F111" s="175"/>
      <c r="G111" s="175"/>
      <c r="H111" s="175"/>
      <c r="I111" s="175"/>
      <c r="J111" s="175"/>
      <c r="K111" s="62">
        <v>48612</v>
      </c>
      <c r="L111" s="61"/>
      <c r="M111" s="61"/>
      <c r="N111" s="61"/>
      <c r="O111" s="61"/>
      <c r="P111" s="62">
        <v>665.24</v>
      </c>
      <c r="Q111" s="61"/>
    </row>
    <row r="112" spans="1:17" ht="12.75" customHeight="1" x14ac:dyDescent="0.2">
      <c r="A112" s="174" t="s">
        <v>47</v>
      </c>
      <c r="B112" s="175"/>
      <c r="C112" s="175"/>
      <c r="D112" s="175"/>
      <c r="E112" s="175"/>
      <c r="F112" s="175"/>
      <c r="G112" s="175"/>
      <c r="H112" s="175"/>
      <c r="I112" s="175"/>
      <c r="J112" s="175"/>
      <c r="K112" s="61"/>
      <c r="L112" s="61"/>
      <c r="M112" s="61"/>
      <c r="N112" s="61"/>
      <c r="O112" s="61"/>
      <c r="P112" s="61"/>
      <c r="Q112" s="61"/>
    </row>
    <row r="113" spans="1:17" ht="12.75" customHeight="1" x14ac:dyDescent="0.2">
      <c r="A113" s="174" t="s">
        <v>48</v>
      </c>
      <c r="B113" s="175"/>
      <c r="C113" s="175"/>
      <c r="D113" s="175"/>
      <c r="E113" s="175"/>
      <c r="F113" s="175"/>
      <c r="G113" s="175"/>
      <c r="H113" s="175"/>
      <c r="I113" s="175"/>
      <c r="J113" s="175"/>
      <c r="K113" s="62">
        <v>16584</v>
      </c>
      <c r="L113" s="61"/>
      <c r="M113" s="61"/>
      <c r="N113" s="61"/>
      <c r="O113" s="61"/>
      <c r="P113" s="61"/>
      <c r="Q113" s="61"/>
    </row>
    <row r="114" spans="1:17" ht="12.75" customHeight="1" x14ac:dyDescent="0.2">
      <c r="A114" s="174" t="s">
        <v>49</v>
      </c>
      <c r="B114" s="175"/>
      <c r="C114" s="175"/>
      <c r="D114" s="175"/>
      <c r="E114" s="175"/>
      <c r="F114" s="175"/>
      <c r="G114" s="175"/>
      <c r="H114" s="175"/>
      <c r="I114" s="175"/>
      <c r="J114" s="175"/>
      <c r="K114" s="62">
        <v>1258</v>
      </c>
      <c r="L114" s="61"/>
      <c r="M114" s="61"/>
      <c r="N114" s="61"/>
      <c r="O114" s="61"/>
      <c r="P114" s="61"/>
      <c r="Q114" s="61"/>
    </row>
    <row r="115" spans="1:17" ht="12.75" customHeight="1" x14ac:dyDescent="0.2">
      <c r="A115" s="174" t="s">
        <v>50</v>
      </c>
      <c r="B115" s="175"/>
      <c r="C115" s="175"/>
      <c r="D115" s="175"/>
      <c r="E115" s="175"/>
      <c r="F115" s="175"/>
      <c r="G115" s="175"/>
      <c r="H115" s="175"/>
      <c r="I115" s="175"/>
      <c r="J115" s="175"/>
      <c r="K115" s="62">
        <v>10151</v>
      </c>
      <c r="L115" s="61"/>
      <c r="M115" s="61"/>
      <c r="N115" s="61"/>
      <c r="O115" s="61"/>
      <c r="P115" s="61"/>
      <c r="Q115" s="61"/>
    </row>
    <row r="116" spans="1:17" ht="12.75" customHeight="1" x14ac:dyDescent="0.2">
      <c r="A116" s="174" t="s">
        <v>288</v>
      </c>
      <c r="B116" s="175"/>
      <c r="C116" s="175"/>
      <c r="D116" s="175"/>
      <c r="E116" s="175"/>
      <c r="F116" s="175"/>
      <c r="G116" s="175"/>
      <c r="H116" s="175"/>
      <c r="I116" s="175"/>
      <c r="J116" s="175"/>
      <c r="K116" s="62">
        <v>6892</v>
      </c>
      <c r="L116" s="61"/>
      <c r="M116" s="61"/>
      <c r="N116" s="61"/>
      <c r="O116" s="61"/>
      <c r="P116" s="61"/>
      <c r="Q116" s="61"/>
    </row>
    <row r="117" spans="1:17" ht="12.75" customHeight="1" x14ac:dyDescent="0.2">
      <c r="A117" s="174" t="s">
        <v>51</v>
      </c>
      <c r="B117" s="175"/>
      <c r="C117" s="175"/>
      <c r="D117" s="175"/>
      <c r="E117" s="175"/>
      <c r="F117" s="175"/>
      <c r="G117" s="175"/>
      <c r="H117" s="175"/>
      <c r="I117" s="175"/>
      <c r="J117" s="175"/>
      <c r="K117" s="62">
        <v>8166</v>
      </c>
      <c r="L117" s="61"/>
      <c r="M117" s="61"/>
      <c r="N117" s="61"/>
      <c r="O117" s="61"/>
      <c r="P117" s="61"/>
      <c r="Q117" s="61"/>
    </row>
    <row r="118" spans="1:17" ht="12.75" customHeight="1" x14ac:dyDescent="0.2">
      <c r="A118" s="174" t="s">
        <v>52</v>
      </c>
      <c r="B118" s="175"/>
      <c r="C118" s="175"/>
      <c r="D118" s="175"/>
      <c r="E118" s="175"/>
      <c r="F118" s="175"/>
      <c r="G118" s="175"/>
      <c r="H118" s="175"/>
      <c r="I118" s="175"/>
      <c r="J118" s="175"/>
      <c r="K118" s="62">
        <v>5790</v>
      </c>
      <c r="L118" s="61"/>
      <c r="M118" s="61"/>
      <c r="N118" s="61"/>
      <c r="O118" s="61"/>
      <c r="P118" s="61"/>
      <c r="Q118" s="61"/>
    </row>
    <row r="119" spans="1:17" ht="12.75" customHeight="1" x14ac:dyDescent="0.2">
      <c r="A119" s="176" t="s">
        <v>53</v>
      </c>
      <c r="B119" s="175"/>
      <c r="C119" s="175"/>
      <c r="D119" s="175"/>
      <c r="E119" s="175"/>
      <c r="F119" s="175"/>
      <c r="G119" s="175"/>
      <c r="H119" s="175"/>
      <c r="I119" s="175"/>
      <c r="J119" s="175"/>
      <c r="K119" s="60">
        <v>48612</v>
      </c>
      <c r="L119" s="61"/>
      <c r="M119" s="61"/>
      <c r="N119" s="61"/>
      <c r="O119" s="61"/>
      <c r="P119" s="60">
        <v>665.24</v>
      </c>
      <c r="Q119" s="61"/>
    </row>
    <row r="120" spans="1:17" ht="12.75" customHeight="1" x14ac:dyDescent="0.2">
      <c r="A120" s="8"/>
      <c r="B120" s="1"/>
      <c r="C120" s="6"/>
      <c r="D120" s="110"/>
      <c r="E120" s="125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</row>
    <row r="121" spans="1:17" ht="12.75" customHeight="1" x14ac:dyDescent="0.2">
      <c r="B121" s="70" t="s">
        <v>138</v>
      </c>
      <c r="C121" s="70"/>
      <c r="D121" s="70"/>
      <c r="E121" s="70"/>
      <c r="F121" s="70"/>
      <c r="G121" s="70"/>
      <c r="H121" s="70"/>
      <c r="I121" s="70" t="s">
        <v>289</v>
      </c>
      <c r="J121" s="70"/>
      <c r="K121" s="70"/>
      <c r="L121" s="70"/>
      <c r="M121" s="70"/>
      <c r="N121" s="102"/>
      <c r="O121" s="102"/>
      <c r="P121" s="102"/>
      <c r="Q121" s="111"/>
    </row>
    <row r="122" spans="1:17" ht="12.75" customHeight="1" x14ac:dyDescent="0.2">
      <c r="B122" s="21"/>
      <c r="C122" s="103"/>
      <c r="D122" s="104"/>
      <c r="E122" s="21"/>
      <c r="F122" s="21"/>
      <c r="G122" s="103"/>
      <c r="H122" s="100"/>
      <c r="I122" s="70" t="s">
        <v>290</v>
      </c>
      <c r="J122" s="70"/>
      <c r="K122" s="70"/>
      <c r="L122" s="70"/>
      <c r="M122" s="70"/>
      <c r="N122" s="102"/>
      <c r="O122" s="102"/>
      <c r="P122" s="102"/>
      <c r="Q122" s="111"/>
    </row>
    <row r="123" spans="1:17" ht="12.75" customHeight="1" x14ac:dyDescent="0.2">
      <c r="A123" s="111"/>
      <c r="B123" s="111"/>
      <c r="C123" s="111"/>
      <c r="D123" s="111"/>
      <c r="E123" s="111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</row>
    <row r="124" spans="1:17" ht="12.75" customHeight="1" x14ac:dyDescent="0.2">
      <c r="A124" s="8"/>
      <c r="B124" s="1"/>
      <c r="C124" s="6"/>
      <c r="D124" s="110"/>
      <c r="E124" s="125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</row>
    <row r="125" spans="1:17" x14ac:dyDescent="0.2">
      <c r="A125" s="8"/>
      <c r="B125" s="1"/>
      <c r="C125" s="6"/>
      <c r="D125" s="110"/>
      <c r="E125" s="125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</row>
    <row r="126" spans="1:17" x14ac:dyDescent="0.2">
      <c r="A126" s="8"/>
      <c r="B126" s="1"/>
      <c r="C126" s="6"/>
      <c r="D126" s="110"/>
      <c r="E126" s="125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</row>
    <row r="127" spans="1:17" x14ac:dyDescent="0.2">
      <c r="A127" s="8"/>
      <c r="B127" s="1"/>
      <c r="C127" s="6"/>
      <c r="D127" s="110"/>
      <c r="E127" s="125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</row>
    <row r="128" spans="1:17" x14ac:dyDescent="0.2">
      <c r="A128" s="8"/>
      <c r="B128" s="1"/>
      <c r="C128" s="6"/>
      <c r="D128" s="110"/>
      <c r="E128" s="125"/>
      <c r="F128" s="59"/>
      <c r="G128" s="59"/>
      <c r="H128" s="59"/>
      <c r="I128"/>
      <c r="J128"/>
      <c r="K128"/>
      <c r="L128"/>
      <c r="M128"/>
      <c r="N128"/>
      <c r="O128"/>
      <c r="P128"/>
    </row>
    <row r="129" spans="1:16" x14ac:dyDescent="0.2">
      <c r="A129" s="8"/>
      <c r="B129" s="1"/>
      <c r="C129" s="6"/>
      <c r="D129" s="110"/>
      <c r="E129" s="125"/>
      <c r="F129" s="59"/>
      <c r="G129" s="59"/>
      <c r="H129" s="59"/>
      <c r="I129"/>
      <c r="J129"/>
      <c r="K129"/>
      <c r="L129"/>
      <c r="M129"/>
      <c r="N129"/>
      <c r="O129"/>
      <c r="P129"/>
    </row>
    <row r="130" spans="1:16" x14ac:dyDescent="0.2">
      <c r="A130" s="11"/>
      <c r="B130" s="21"/>
      <c r="C130" s="103"/>
      <c r="D130" s="104"/>
      <c r="E130" s="21"/>
      <c r="F130" s="21"/>
      <c r="G130" s="100"/>
      <c r="H130" s="100"/>
      <c r="I130"/>
      <c r="J130"/>
      <c r="K130"/>
      <c r="L130"/>
      <c r="M130"/>
      <c r="N130"/>
      <c r="O130"/>
      <c r="P130"/>
    </row>
    <row r="131" spans="1:16" x14ac:dyDescent="0.2">
      <c r="A131"/>
      <c r="B131"/>
      <c r="C131"/>
      <c r="D131"/>
      <c r="E131"/>
      <c r="F131" s="102"/>
      <c r="G131" s="21"/>
      <c r="H131" s="102"/>
      <c r="I131"/>
      <c r="J131"/>
      <c r="K131"/>
      <c r="L131"/>
      <c r="M131"/>
      <c r="N131"/>
      <c r="O131"/>
      <c r="P131"/>
    </row>
    <row r="132" spans="1:16" x14ac:dyDescent="0.2">
      <c r="G132" s="13"/>
      <c r="H132"/>
      <c r="I132"/>
      <c r="J132"/>
      <c r="K132"/>
      <c r="L132"/>
      <c r="M132"/>
      <c r="N132"/>
      <c r="O132"/>
      <c r="P132"/>
    </row>
    <row r="133" spans="1:16" x14ac:dyDescent="0.2">
      <c r="G133" s="13"/>
      <c r="H133"/>
      <c r="I133"/>
      <c r="J133"/>
      <c r="K133"/>
      <c r="L133"/>
      <c r="M133"/>
      <c r="N133"/>
      <c r="O133"/>
      <c r="P133"/>
    </row>
    <row r="134" spans="1:16" x14ac:dyDescent="0.2">
      <c r="G134" s="13"/>
      <c r="H134"/>
      <c r="I134"/>
      <c r="J134"/>
      <c r="K134"/>
      <c r="L134"/>
      <c r="M134"/>
      <c r="N134"/>
      <c r="O134"/>
      <c r="P134"/>
    </row>
  </sheetData>
  <mergeCells count="64">
    <mergeCell ref="A100:J100"/>
    <mergeCell ref="A101:J101"/>
    <mergeCell ref="O23:O25"/>
    <mergeCell ref="P23:P25"/>
    <mergeCell ref="Q23:Q25"/>
    <mergeCell ref="A27:Q27"/>
    <mergeCell ref="A79:Q79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E1:I1"/>
    <mergeCell ref="J14:K14"/>
    <mergeCell ref="J15:K15"/>
    <mergeCell ref="J16:K16"/>
    <mergeCell ref="J17:K17"/>
    <mergeCell ref="J18:K18"/>
    <mergeCell ref="J19:K19"/>
    <mergeCell ref="J20:K20"/>
    <mergeCell ref="A23:A25"/>
    <mergeCell ref="B23:B25"/>
    <mergeCell ref="C23:C25"/>
    <mergeCell ref="D23:D25"/>
    <mergeCell ref="E23:E25"/>
    <mergeCell ref="F23:I23"/>
    <mergeCell ref="J23:N23"/>
    <mergeCell ref="F24:F25"/>
    <mergeCell ref="G24:I24"/>
    <mergeCell ref="J24:J25"/>
    <mergeCell ref="K24:K25"/>
    <mergeCell ref="L24:N24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7:J117"/>
    <mergeCell ref="A118:J118"/>
    <mergeCell ref="A119:J119"/>
    <mergeCell ref="A112:J112"/>
    <mergeCell ref="A113:J113"/>
    <mergeCell ref="A114:J114"/>
    <mergeCell ref="A115:J115"/>
    <mergeCell ref="A116:J116"/>
  </mergeCells>
  <phoneticPr fontId="51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152"/>
  <sheetViews>
    <sheetView showGridLines="0" zoomScaleNormal="100" zoomScaleSheetLayoutView="75" workbookViewId="0">
      <selection activeCell="G6" sqref="G6"/>
    </sheetView>
  </sheetViews>
  <sheetFormatPr defaultRowHeight="12.75" outlineLevelRow="2" x14ac:dyDescent="0.2"/>
  <cols>
    <col min="1" max="1" width="4.7109375" style="18" customWidth="1"/>
    <col min="2" max="2" width="20.28515625" style="17" customWidth="1"/>
    <col min="3" max="3" width="37.140625" style="16" customWidth="1"/>
    <col min="4" max="4" width="12.7109375" style="15" customWidth="1"/>
    <col min="5" max="5" width="11.7109375" style="14" customWidth="1"/>
    <col min="6" max="7" width="10.5703125" style="13" customWidth="1"/>
    <col min="8" max="8" width="11" style="13" customWidth="1"/>
    <col min="9" max="9" width="10.7109375" style="13" customWidth="1"/>
    <col min="10" max="10" width="8.28515625" style="13" customWidth="1"/>
    <col min="11" max="11" width="8.140625" style="13" customWidth="1"/>
    <col min="12" max="14" width="7.140625" style="13" customWidth="1"/>
    <col min="15" max="16" width="6.28515625" style="13" customWidth="1"/>
  </cols>
  <sheetData>
    <row r="1" spans="1:17" outlineLevel="2" x14ac:dyDescent="0.2">
      <c r="A1" s="2" t="s">
        <v>40</v>
      </c>
      <c r="B1" s="69"/>
      <c r="C1" s="68"/>
      <c r="D1" s="95"/>
      <c r="E1" s="185" t="s">
        <v>58</v>
      </c>
      <c r="F1" s="185"/>
      <c r="G1" s="185"/>
      <c r="H1" s="185"/>
      <c r="I1" s="185"/>
      <c r="J1" s="66"/>
      <c r="K1" s="66"/>
      <c r="L1" s="66"/>
      <c r="M1" s="2" t="s">
        <v>41</v>
      </c>
      <c r="N1" s="66"/>
      <c r="O1" s="66"/>
      <c r="P1" s="66"/>
      <c r="Q1" s="111"/>
    </row>
    <row r="2" spans="1:17" outlineLevel="1" x14ac:dyDescent="0.2">
      <c r="A2" s="4"/>
      <c r="B2" s="69"/>
      <c r="C2" s="68"/>
      <c r="D2" s="67"/>
      <c r="E2" s="67"/>
      <c r="F2" s="66"/>
      <c r="G2" s="96" t="s">
        <v>36</v>
      </c>
      <c r="H2" s="66"/>
      <c r="I2" s="66"/>
      <c r="J2" s="66"/>
      <c r="K2" s="66"/>
      <c r="L2" s="66"/>
      <c r="M2" s="4" t="s">
        <v>104</v>
      </c>
      <c r="N2" s="66"/>
      <c r="O2" s="66"/>
      <c r="P2" s="66"/>
      <c r="Q2" s="111"/>
    </row>
    <row r="3" spans="1:17" outlineLevel="1" x14ac:dyDescent="0.2">
      <c r="A3" s="4"/>
      <c r="B3" s="69"/>
      <c r="C3" s="68"/>
      <c r="D3" s="67"/>
      <c r="E3" s="67"/>
      <c r="F3" s="66"/>
      <c r="G3" s="96"/>
      <c r="H3" s="66"/>
      <c r="I3" s="66"/>
      <c r="J3" s="66"/>
      <c r="K3" s="66"/>
      <c r="L3" s="4"/>
      <c r="M3" s="4" t="s">
        <v>105</v>
      </c>
      <c r="N3" s="66"/>
      <c r="O3" s="66"/>
      <c r="P3" s="66"/>
      <c r="Q3" s="111"/>
    </row>
    <row r="4" spans="1:17" outlineLevel="1" x14ac:dyDescent="0.2">
      <c r="A4" s="4" t="s">
        <v>101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101</v>
      </c>
      <c r="N4" s="66"/>
      <c r="O4" s="66"/>
      <c r="P4" s="66"/>
      <c r="Q4" s="111"/>
    </row>
    <row r="5" spans="1:17" outlineLevel="1" x14ac:dyDescent="0.2">
      <c r="A5" s="4" t="s">
        <v>106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107</v>
      </c>
      <c r="N5" s="66"/>
      <c r="O5" s="66"/>
      <c r="P5" s="66"/>
      <c r="Q5" s="111"/>
    </row>
    <row r="6" spans="1:17" x14ac:dyDescent="0.2">
      <c r="A6" s="10"/>
      <c r="B6" s="69"/>
      <c r="C6" s="67"/>
      <c r="D6" s="3"/>
      <c r="E6" s="66"/>
      <c r="F6" s="66"/>
      <c r="G6" s="76" t="s">
        <v>293</v>
      </c>
      <c r="H6" s="76"/>
      <c r="I6" s="76"/>
      <c r="J6" s="66"/>
      <c r="K6" s="66"/>
      <c r="L6" s="66"/>
      <c r="M6" s="66"/>
      <c r="N6" s="66"/>
      <c r="O6" s="66"/>
      <c r="P6" s="66"/>
      <c r="Q6" s="111"/>
    </row>
    <row r="7" spans="1:17" x14ac:dyDescent="0.2">
      <c r="A7" s="10"/>
      <c r="B7" s="69"/>
      <c r="C7" s="67"/>
      <c r="D7" s="3"/>
      <c r="E7" s="66"/>
      <c r="F7" s="66"/>
      <c r="G7" s="10" t="s">
        <v>73</v>
      </c>
      <c r="H7" s="10"/>
      <c r="I7" s="10"/>
      <c r="J7" s="66"/>
      <c r="K7" s="66"/>
      <c r="L7" s="66"/>
      <c r="M7" s="66"/>
      <c r="N7" s="66"/>
      <c r="O7" s="66"/>
      <c r="P7" s="66"/>
      <c r="Q7" s="111"/>
    </row>
    <row r="8" spans="1:17" x14ac:dyDescent="0.2">
      <c r="A8" s="10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111"/>
    </row>
    <row r="9" spans="1:17" ht="15.75" customHeight="1" x14ac:dyDescent="0.2">
      <c r="A9" s="10"/>
      <c r="B9" s="69"/>
      <c r="C9" s="75" t="s">
        <v>37</v>
      </c>
      <c r="D9" s="97" t="s">
        <v>154</v>
      </c>
      <c r="E9" s="74"/>
      <c r="F9" s="74"/>
      <c r="G9" s="98"/>
      <c r="H9" s="74"/>
      <c r="I9" s="74"/>
      <c r="J9" s="74"/>
      <c r="K9" s="74"/>
      <c r="L9" s="74"/>
      <c r="M9" s="74"/>
      <c r="N9" s="66"/>
      <c r="O9" s="66"/>
      <c r="P9" s="66"/>
      <c r="Q9" s="111"/>
    </row>
    <row r="10" spans="1:17" x14ac:dyDescent="0.2">
      <c r="A10" s="10"/>
      <c r="B10" s="69"/>
      <c r="C10" s="75"/>
      <c r="D10" s="70" t="s">
        <v>294</v>
      </c>
      <c r="E10" s="66"/>
      <c r="F10" s="66"/>
      <c r="G10" s="10"/>
      <c r="H10" s="66"/>
      <c r="I10" s="66"/>
      <c r="J10" s="66"/>
      <c r="K10" s="66"/>
      <c r="L10" s="66"/>
      <c r="M10" s="66"/>
      <c r="N10" s="66"/>
      <c r="O10" s="66"/>
      <c r="P10" s="66"/>
      <c r="Q10" s="111"/>
    </row>
    <row r="11" spans="1:17" x14ac:dyDescent="0.2">
      <c r="A11" s="10"/>
      <c r="B11" s="69"/>
      <c r="C11" s="67"/>
      <c r="D11" s="73"/>
      <c r="E11" s="72"/>
      <c r="F11" s="72"/>
      <c r="G11" s="12" t="s">
        <v>69</v>
      </c>
      <c r="H11" s="12"/>
      <c r="I11" s="12"/>
      <c r="J11" s="72"/>
      <c r="K11" s="71"/>
      <c r="L11" s="66"/>
      <c r="M11" s="66"/>
      <c r="N11" s="66"/>
      <c r="O11" s="66"/>
      <c r="P11" s="66"/>
      <c r="Q11" s="111"/>
    </row>
    <row r="12" spans="1:17" x14ac:dyDescent="0.2">
      <c r="A12" s="114"/>
      <c r="B12" s="115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3"/>
    </row>
    <row r="13" spans="1:17" x14ac:dyDescent="0.2">
      <c r="A13" s="10"/>
      <c r="B13" s="69"/>
      <c r="C13" s="67"/>
      <c r="D13" s="70" t="s">
        <v>295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">
      <c r="A14" s="10"/>
      <c r="B14" s="69"/>
      <c r="C14" s="67"/>
      <c r="D14" s="70" t="s">
        <v>56</v>
      </c>
      <c r="E14" s="66"/>
      <c r="F14" s="66"/>
      <c r="G14" s="66"/>
      <c r="H14" s="70"/>
      <c r="I14" s="70"/>
      <c r="J14" s="177" t="s">
        <v>296</v>
      </c>
      <c r="K14" s="178"/>
      <c r="L14" s="4" t="s">
        <v>68</v>
      </c>
      <c r="M14" s="66"/>
      <c r="N14" s="66"/>
      <c r="O14" s="66"/>
      <c r="P14" s="66"/>
      <c r="Q14" s="3"/>
    </row>
    <row r="15" spans="1:17" x14ac:dyDescent="0.2">
      <c r="A15" s="10"/>
      <c r="B15" s="69"/>
      <c r="C15" s="67"/>
      <c r="D15" s="70" t="s">
        <v>76</v>
      </c>
      <c r="E15" s="66"/>
      <c r="F15" s="66"/>
      <c r="G15" s="66"/>
      <c r="H15" s="70"/>
      <c r="I15" s="70"/>
      <c r="J15" s="177" t="s">
        <v>297</v>
      </c>
      <c r="K15" s="178"/>
      <c r="L15" s="4" t="s">
        <v>68</v>
      </c>
      <c r="M15" s="66"/>
      <c r="N15" s="66"/>
      <c r="O15" s="66"/>
      <c r="P15" s="66"/>
      <c r="Q15" s="3"/>
    </row>
    <row r="16" spans="1:17" s="20" customFormat="1" ht="14.25" x14ac:dyDescent="0.2">
      <c r="A16" s="10"/>
      <c r="B16" s="69"/>
      <c r="C16" s="67"/>
      <c r="D16" s="70" t="s">
        <v>57</v>
      </c>
      <c r="E16" s="66"/>
      <c r="F16" s="66"/>
      <c r="G16" s="66"/>
      <c r="H16" s="70"/>
      <c r="I16" s="70"/>
      <c r="J16" s="177" t="s">
        <v>298</v>
      </c>
      <c r="K16" s="178"/>
      <c r="L16" s="4" t="s">
        <v>68</v>
      </c>
      <c r="M16" s="66"/>
      <c r="N16" s="66"/>
      <c r="O16" s="66"/>
      <c r="P16" s="66"/>
      <c r="Q16" s="3"/>
    </row>
    <row r="17" spans="1:17" s="20" customFormat="1" ht="14.25" x14ac:dyDescent="0.2">
      <c r="A17" s="10"/>
      <c r="B17" s="69"/>
      <c r="C17" s="67"/>
      <c r="D17" s="70" t="s">
        <v>78</v>
      </c>
      <c r="E17" s="66"/>
      <c r="F17" s="66"/>
      <c r="G17" s="66"/>
      <c r="H17" s="70"/>
      <c r="I17" s="70"/>
      <c r="J17" s="177" t="s">
        <v>299</v>
      </c>
      <c r="K17" s="178"/>
      <c r="L17" s="4" t="s">
        <v>68</v>
      </c>
      <c r="M17" s="66"/>
      <c r="N17" s="66"/>
      <c r="O17" s="66"/>
      <c r="P17" s="66"/>
      <c r="Q17" s="3"/>
    </row>
    <row r="18" spans="1:17" s="20" customFormat="1" ht="14.25" outlineLevel="1" x14ac:dyDescent="0.2">
      <c r="A18" s="10"/>
      <c r="B18" s="69"/>
      <c r="C18" s="67"/>
      <c r="D18" s="70" t="s">
        <v>161</v>
      </c>
      <c r="E18" s="66"/>
      <c r="F18" s="66"/>
      <c r="G18" s="66"/>
      <c r="H18" s="70"/>
      <c r="I18" s="70"/>
      <c r="J18" s="177" t="s">
        <v>300</v>
      </c>
      <c r="K18" s="178"/>
      <c r="L18" s="4" t="s">
        <v>68</v>
      </c>
      <c r="M18" s="66"/>
      <c r="N18" s="66"/>
      <c r="O18" s="66"/>
      <c r="P18" s="66"/>
      <c r="Q18" s="3"/>
    </row>
    <row r="19" spans="1:17" x14ac:dyDescent="0.2">
      <c r="A19" s="10"/>
      <c r="B19" s="69"/>
      <c r="C19" s="67"/>
      <c r="D19" s="70" t="s">
        <v>163</v>
      </c>
      <c r="E19" s="66"/>
      <c r="F19" s="66"/>
      <c r="G19" s="66"/>
      <c r="H19" s="70"/>
      <c r="I19" s="70"/>
      <c r="J19" s="177" t="s">
        <v>301</v>
      </c>
      <c r="K19" s="178"/>
      <c r="L19" s="4" t="s">
        <v>68</v>
      </c>
      <c r="M19" s="66"/>
      <c r="N19" s="66"/>
      <c r="O19" s="66"/>
      <c r="P19" s="66"/>
      <c r="Q19" s="3"/>
    </row>
    <row r="20" spans="1:17" s="19" customFormat="1" ht="48" customHeight="1" x14ac:dyDescent="0.2">
      <c r="A20" s="10"/>
      <c r="B20" s="69"/>
      <c r="C20" s="67"/>
      <c r="D20" s="70" t="s">
        <v>54</v>
      </c>
      <c r="E20" s="66"/>
      <c r="F20" s="66"/>
      <c r="G20" s="66"/>
      <c r="H20" s="70"/>
      <c r="I20" s="70"/>
      <c r="J20" s="177" t="s">
        <v>302</v>
      </c>
      <c r="K20" s="178"/>
      <c r="L20" s="4" t="s">
        <v>55</v>
      </c>
      <c r="M20" s="66"/>
      <c r="N20" s="66"/>
      <c r="O20" s="66"/>
      <c r="P20" s="66"/>
      <c r="Q20" s="3"/>
    </row>
    <row r="21" spans="1:17" s="19" customFormat="1" x14ac:dyDescent="0.2">
      <c r="A21" s="10"/>
      <c r="B21" s="69"/>
      <c r="C21" s="67"/>
      <c r="D21" s="101" t="s">
        <v>108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3"/>
    </row>
    <row r="22" spans="1:17" s="19" customFormat="1" ht="12" customHeight="1" x14ac:dyDescent="0.2">
      <c r="A22" s="10"/>
      <c r="B22" s="69"/>
      <c r="C22" s="68"/>
      <c r="D22" s="67"/>
      <c r="E22" s="10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3"/>
    </row>
    <row r="23" spans="1:17" ht="12.75" customHeight="1" x14ac:dyDescent="0.2">
      <c r="A23" s="179" t="s">
        <v>38</v>
      </c>
      <c r="B23" s="181" t="s">
        <v>166</v>
      </c>
      <c r="C23" s="179" t="s">
        <v>100</v>
      </c>
      <c r="D23" s="179" t="s">
        <v>99</v>
      </c>
      <c r="E23" s="179" t="s">
        <v>98</v>
      </c>
      <c r="F23" s="179" t="s">
        <v>67</v>
      </c>
      <c r="G23" s="180"/>
      <c r="H23" s="180"/>
      <c r="I23" s="180"/>
      <c r="J23" s="179" t="s">
        <v>66</v>
      </c>
      <c r="K23" s="184"/>
      <c r="L23" s="184"/>
      <c r="M23" s="184"/>
      <c r="N23" s="184"/>
      <c r="O23" s="179" t="s">
        <v>97</v>
      </c>
      <c r="P23" s="179" t="s">
        <v>96</v>
      </c>
      <c r="Q23" s="186" t="s">
        <v>167</v>
      </c>
    </row>
    <row r="24" spans="1:17" ht="19.149999999999999" customHeight="1" x14ac:dyDescent="0.2">
      <c r="A24" s="180"/>
      <c r="B24" s="182"/>
      <c r="C24" s="183"/>
      <c r="D24" s="179"/>
      <c r="E24" s="179"/>
      <c r="F24" s="179" t="s">
        <v>39</v>
      </c>
      <c r="G24" s="179" t="s">
        <v>95</v>
      </c>
      <c r="H24" s="180"/>
      <c r="I24" s="180"/>
      <c r="J24" s="179" t="s">
        <v>168</v>
      </c>
      <c r="K24" s="179" t="s">
        <v>39</v>
      </c>
      <c r="L24" s="179" t="s">
        <v>95</v>
      </c>
      <c r="M24" s="180"/>
      <c r="N24" s="180"/>
      <c r="O24" s="179"/>
      <c r="P24" s="179"/>
      <c r="Q24" s="186"/>
    </row>
    <row r="25" spans="1:17" ht="19.149999999999999" customHeight="1" x14ac:dyDescent="0.2">
      <c r="A25" s="180"/>
      <c r="B25" s="182"/>
      <c r="C25" s="183"/>
      <c r="D25" s="179"/>
      <c r="E25" s="179"/>
      <c r="F25" s="180"/>
      <c r="G25" s="118" t="s">
        <v>94</v>
      </c>
      <c r="H25" s="118" t="s">
        <v>93</v>
      </c>
      <c r="I25" s="118" t="s">
        <v>92</v>
      </c>
      <c r="J25" s="183"/>
      <c r="K25" s="180"/>
      <c r="L25" s="118" t="s">
        <v>94</v>
      </c>
      <c r="M25" s="118" t="s">
        <v>93</v>
      </c>
      <c r="N25" s="118" t="s">
        <v>92</v>
      </c>
      <c r="O25" s="179"/>
      <c r="P25" s="179"/>
      <c r="Q25" s="186"/>
    </row>
    <row r="26" spans="1:17" ht="19.149999999999999" customHeight="1" x14ac:dyDescent="0.2">
      <c r="A26" s="5">
        <v>1</v>
      </c>
      <c r="B26" s="120">
        <v>2</v>
      </c>
      <c r="C26" s="118">
        <v>3</v>
      </c>
      <c r="D26" s="118">
        <v>4</v>
      </c>
      <c r="E26" s="9">
        <v>5</v>
      </c>
      <c r="F26" s="119">
        <v>6</v>
      </c>
      <c r="G26" s="119">
        <v>7</v>
      </c>
      <c r="H26" s="119">
        <v>8</v>
      </c>
      <c r="I26" s="119">
        <v>9</v>
      </c>
      <c r="J26" s="119">
        <v>10</v>
      </c>
      <c r="K26" s="119">
        <v>11</v>
      </c>
      <c r="L26" s="119">
        <v>12</v>
      </c>
      <c r="M26" s="119">
        <v>13</v>
      </c>
      <c r="N26" s="119">
        <v>14</v>
      </c>
      <c r="O26" s="119">
        <v>15</v>
      </c>
      <c r="P26" s="119">
        <v>16</v>
      </c>
      <c r="Q26" s="119">
        <v>17</v>
      </c>
    </row>
    <row r="27" spans="1:17" x14ac:dyDescent="0.2">
      <c r="A27" s="187" t="s">
        <v>79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</row>
    <row r="28" spans="1:17" ht="12.75" customHeight="1" x14ac:dyDescent="0.2">
      <c r="A28" s="5">
        <v>1</v>
      </c>
      <c r="B28" s="64" t="s">
        <v>29</v>
      </c>
      <c r="C28" s="117" t="s">
        <v>303</v>
      </c>
      <c r="D28" s="9" t="s">
        <v>35</v>
      </c>
      <c r="E28" s="65">
        <v>1</v>
      </c>
      <c r="F28" s="124" t="s">
        <v>304</v>
      </c>
      <c r="G28" s="61"/>
      <c r="H28" s="61"/>
      <c r="I28" s="61"/>
      <c r="J28" s="61">
        <v>1105</v>
      </c>
      <c r="K28" s="61">
        <v>1105</v>
      </c>
      <c r="L28" s="61"/>
      <c r="M28" s="61"/>
      <c r="N28" s="61"/>
      <c r="O28" s="61"/>
      <c r="P28" s="61"/>
      <c r="Q28" s="61"/>
    </row>
    <row r="29" spans="1:17" ht="12.75" customHeight="1" x14ac:dyDescent="0.2">
      <c r="A29" s="5">
        <v>2</v>
      </c>
      <c r="B29" s="64" t="s">
        <v>305</v>
      </c>
      <c r="C29" s="117" t="s">
        <v>306</v>
      </c>
      <c r="D29" s="9" t="s">
        <v>35</v>
      </c>
      <c r="E29" s="65">
        <v>1</v>
      </c>
      <c r="F29" s="62">
        <v>64.92</v>
      </c>
      <c r="G29" s="62">
        <v>57.52</v>
      </c>
      <c r="H29" s="62">
        <v>0.37</v>
      </c>
      <c r="I29" s="61"/>
      <c r="J29" s="61"/>
      <c r="K29" s="61">
        <v>65</v>
      </c>
      <c r="L29" s="61">
        <v>58</v>
      </c>
      <c r="M29" s="61"/>
      <c r="N29" s="61"/>
      <c r="O29" s="61">
        <v>4</v>
      </c>
      <c r="P29" s="61">
        <v>4</v>
      </c>
      <c r="Q29" s="61"/>
    </row>
    <row r="30" spans="1:17" ht="12.75" customHeight="1" x14ac:dyDescent="0.2">
      <c r="A30" s="5">
        <v>3</v>
      </c>
      <c r="B30" s="64" t="s">
        <v>29</v>
      </c>
      <c r="C30" s="117" t="s">
        <v>307</v>
      </c>
      <c r="D30" s="9" t="s">
        <v>35</v>
      </c>
      <c r="E30" s="65">
        <v>1</v>
      </c>
      <c r="F30" s="124" t="s">
        <v>308</v>
      </c>
      <c r="G30" s="61"/>
      <c r="H30" s="61"/>
      <c r="I30" s="61"/>
      <c r="J30" s="61">
        <v>341</v>
      </c>
      <c r="K30" s="61">
        <v>341</v>
      </c>
      <c r="L30" s="61"/>
      <c r="M30" s="61"/>
      <c r="N30" s="61"/>
      <c r="O30" s="61"/>
      <c r="P30" s="61"/>
      <c r="Q30" s="61"/>
    </row>
    <row r="31" spans="1:17" ht="12.75" customHeight="1" x14ac:dyDescent="0.2">
      <c r="A31" s="5">
        <v>4</v>
      </c>
      <c r="B31" s="64" t="s">
        <v>305</v>
      </c>
      <c r="C31" s="117" t="s">
        <v>309</v>
      </c>
      <c r="D31" s="9" t="s">
        <v>35</v>
      </c>
      <c r="E31" s="65">
        <v>1</v>
      </c>
      <c r="F31" s="62">
        <v>64.92</v>
      </c>
      <c r="G31" s="62">
        <v>57.52</v>
      </c>
      <c r="H31" s="62">
        <v>0.37</v>
      </c>
      <c r="I31" s="61"/>
      <c r="J31" s="61"/>
      <c r="K31" s="61">
        <v>65</v>
      </c>
      <c r="L31" s="61">
        <v>58</v>
      </c>
      <c r="M31" s="61"/>
      <c r="N31" s="61"/>
      <c r="O31" s="61">
        <v>4</v>
      </c>
      <c r="P31" s="61">
        <v>4</v>
      </c>
      <c r="Q31" s="61"/>
    </row>
    <row r="32" spans="1:17" ht="29.25" x14ac:dyDescent="0.2">
      <c r="A32" s="5">
        <v>5</v>
      </c>
      <c r="B32" s="64" t="s">
        <v>29</v>
      </c>
      <c r="C32" s="117" t="s">
        <v>310</v>
      </c>
      <c r="D32" s="9" t="s">
        <v>35</v>
      </c>
      <c r="E32" s="65">
        <v>2</v>
      </c>
      <c r="F32" s="124" t="s">
        <v>311</v>
      </c>
      <c r="G32" s="61"/>
      <c r="H32" s="61"/>
      <c r="I32" s="61"/>
      <c r="J32" s="61">
        <v>737</v>
      </c>
      <c r="K32" s="61">
        <v>737</v>
      </c>
      <c r="L32" s="61"/>
      <c r="M32" s="61"/>
      <c r="N32" s="61"/>
      <c r="O32" s="61"/>
      <c r="P32" s="61"/>
      <c r="Q32" s="61"/>
    </row>
    <row r="33" spans="1:17" ht="12.75" customHeight="1" x14ac:dyDescent="0.2">
      <c r="A33" s="5">
        <v>6</v>
      </c>
      <c r="B33" s="64" t="s">
        <v>305</v>
      </c>
      <c r="C33" s="117" t="s">
        <v>312</v>
      </c>
      <c r="D33" s="9" t="s">
        <v>35</v>
      </c>
      <c r="E33" s="65">
        <v>2</v>
      </c>
      <c r="F33" s="62">
        <v>64.92</v>
      </c>
      <c r="G33" s="62">
        <v>57.52</v>
      </c>
      <c r="H33" s="62">
        <v>0.37</v>
      </c>
      <c r="I33" s="61"/>
      <c r="J33" s="61"/>
      <c r="K33" s="61">
        <v>130</v>
      </c>
      <c r="L33" s="61">
        <v>115</v>
      </c>
      <c r="M33" s="61">
        <v>1</v>
      </c>
      <c r="N33" s="61"/>
      <c r="O33" s="61">
        <v>4</v>
      </c>
      <c r="P33" s="61">
        <v>8</v>
      </c>
      <c r="Q33" s="61"/>
    </row>
    <row r="34" spans="1:17" ht="12.75" customHeight="1" x14ac:dyDescent="0.2">
      <c r="A34" s="5">
        <v>7</v>
      </c>
      <c r="B34" s="64" t="s">
        <v>29</v>
      </c>
      <c r="C34" s="117" t="s">
        <v>313</v>
      </c>
      <c r="D34" s="9" t="s">
        <v>35</v>
      </c>
      <c r="E34" s="65">
        <v>1</v>
      </c>
      <c r="F34" s="124" t="s">
        <v>314</v>
      </c>
      <c r="G34" s="61"/>
      <c r="H34" s="61"/>
      <c r="I34" s="61"/>
      <c r="J34" s="61">
        <v>289</v>
      </c>
      <c r="K34" s="61">
        <v>289</v>
      </c>
      <c r="L34" s="61"/>
      <c r="M34" s="61"/>
      <c r="N34" s="61"/>
      <c r="O34" s="61"/>
      <c r="P34" s="61"/>
      <c r="Q34" s="61"/>
    </row>
    <row r="35" spans="1:17" ht="12.75" customHeight="1" x14ac:dyDescent="0.2">
      <c r="A35" s="5">
        <v>8</v>
      </c>
      <c r="B35" s="64" t="s">
        <v>305</v>
      </c>
      <c r="C35" s="117" t="s">
        <v>315</v>
      </c>
      <c r="D35" s="9" t="s">
        <v>35</v>
      </c>
      <c r="E35" s="65">
        <v>1</v>
      </c>
      <c r="F35" s="62">
        <v>64.92</v>
      </c>
      <c r="G35" s="62">
        <v>57.52</v>
      </c>
      <c r="H35" s="62">
        <v>0.37</v>
      </c>
      <c r="I35" s="61"/>
      <c r="J35" s="61"/>
      <c r="K35" s="61">
        <v>65</v>
      </c>
      <c r="L35" s="61">
        <v>58</v>
      </c>
      <c r="M35" s="61"/>
      <c r="N35" s="61"/>
      <c r="O35" s="61">
        <v>4</v>
      </c>
      <c r="P35" s="61">
        <v>4</v>
      </c>
      <c r="Q35" s="61"/>
    </row>
    <row r="36" spans="1:17" ht="12.75" customHeight="1" x14ac:dyDescent="0.2">
      <c r="A36" s="5">
        <v>9</v>
      </c>
      <c r="B36" s="64" t="s">
        <v>29</v>
      </c>
      <c r="C36" s="117" t="s">
        <v>316</v>
      </c>
      <c r="D36" s="9" t="s">
        <v>35</v>
      </c>
      <c r="E36" s="65">
        <v>22</v>
      </c>
      <c r="F36" s="62" t="s">
        <v>317</v>
      </c>
      <c r="G36" s="61"/>
      <c r="H36" s="61"/>
      <c r="I36" s="61"/>
      <c r="J36" s="61"/>
      <c r="K36" s="61">
        <v>2619</v>
      </c>
      <c r="L36" s="61"/>
      <c r="M36" s="61"/>
      <c r="N36" s="61"/>
      <c r="O36" s="61"/>
      <c r="P36" s="61"/>
      <c r="Q36" s="61"/>
    </row>
    <row r="37" spans="1:17" ht="12.75" customHeight="1" x14ac:dyDescent="0.2">
      <c r="A37" s="5">
        <v>10</v>
      </c>
      <c r="B37" s="64" t="s">
        <v>318</v>
      </c>
      <c r="C37" s="117" t="s">
        <v>319</v>
      </c>
      <c r="D37" s="9" t="s">
        <v>35</v>
      </c>
      <c r="E37" s="63">
        <v>20</v>
      </c>
      <c r="F37" s="62">
        <v>86.32</v>
      </c>
      <c r="G37" s="62">
        <v>78.05</v>
      </c>
      <c r="H37" s="62">
        <v>0.37</v>
      </c>
      <c r="I37" s="61"/>
      <c r="J37" s="61"/>
      <c r="K37" s="61">
        <v>1726</v>
      </c>
      <c r="L37" s="61">
        <v>1561</v>
      </c>
      <c r="M37" s="61">
        <v>7</v>
      </c>
      <c r="N37" s="61"/>
      <c r="O37" s="61">
        <v>5.76</v>
      </c>
      <c r="P37" s="61">
        <v>115.2</v>
      </c>
      <c r="Q37" s="61"/>
    </row>
    <row r="38" spans="1:17" ht="12.75" customHeight="1" x14ac:dyDescent="0.2">
      <c r="A38" s="5">
        <v>11</v>
      </c>
      <c r="B38" s="64" t="s">
        <v>29</v>
      </c>
      <c r="C38" s="117" t="s">
        <v>320</v>
      </c>
      <c r="D38" s="9" t="s">
        <v>35</v>
      </c>
      <c r="E38" s="65">
        <v>4</v>
      </c>
      <c r="F38" s="62" t="s">
        <v>321</v>
      </c>
      <c r="G38" s="61"/>
      <c r="H38" s="61"/>
      <c r="I38" s="61"/>
      <c r="J38" s="61"/>
      <c r="K38" s="61">
        <v>444</v>
      </c>
      <c r="L38" s="61"/>
      <c r="M38" s="61"/>
      <c r="N38" s="61"/>
      <c r="O38" s="61"/>
      <c r="P38" s="61"/>
      <c r="Q38" s="61"/>
    </row>
    <row r="39" spans="1:17" ht="12.75" customHeight="1" x14ac:dyDescent="0.2">
      <c r="A39" s="5">
        <v>12</v>
      </c>
      <c r="B39" s="64" t="s">
        <v>318</v>
      </c>
      <c r="C39" s="117" t="s">
        <v>322</v>
      </c>
      <c r="D39" s="9" t="s">
        <v>35</v>
      </c>
      <c r="E39" s="65">
        <v>4</v>
      </c>
      <c r="F39" s="62">
        <v>86.32</v>
      </c>
      <c r="G39" s="62">
        <v>78.05</v>
      </c>
      <c r="H39" s="62">
        <v>0.37</v>
      </c>
      <c r="I39" s="61"/>
      <c r="J39" s="61"/>
      <c r="K39" s="61">
        <v>345</v>
      </c>
      <c r="L39" s="61">
        <v>312</v>
      </c>
      <c r="M39" s="61">
        <v>1</v>
      </c>
      <c r="N39" s="61"/>
      <c r="O39" s="61">
        <v>5.76</v>
      </c>
      <c r="P39" s="61">
        <v>23.04</v>
      </c>
      <c r="Q39" s="61"/>
    </row>
    <row r="40" spans="1:17" ht="12.75" customHeight="1" x14ac:dyDescent="0.2">
      <c r="A40" s="5">
        <v>13</v>
      </c>
      <c r="B40" s="64" t="s">
        <v>29</v>
      </c>
      <c r="C40" s="117" t="s">
        <v>323</v>
      </c>
      <c r="D40" s="9" t="s">
        <v>35</v>
      </c>
      <c r="E40" s="65">
        <v>21</v>
      </c>
      <c r="F40" s="62" t="s">
        <v>324</v>
      </c>
      <c r="G40" s="61"/>
      <c r="H40" s="61"/>
      <c r="I40" s="61"/>
      <c r="J40" s="61"/>
      <c r="K40" s="61">
        <v>1617</v>
      </c>
      <c r="L40" s="61"/>
      <c r="M40" s="61"/>
      <c r="N40" s="61"/>
      <c r="O40" s="61"/>
      <c r="P40" s="61"/>
      <c r="Q40" s="61"/>
    </row>
    <row r="41" spans="1:17" ht="12.95" customHeight="1" x14ac:dyDescent="0.2">
      <c r="A41" s="5">
        <v>14</v>
      </c>
      <c r="B41" s="64" t="s">
        <v>80</v>
      </c>
      <c r="C41" s="117" t="s">
        <v>81</v>
      </c>
      <c r="D41" s="9" t="s">
        <v>35</v>
      </c>
      <c r="E41" s="63">
        <v>20</v>
      </c>
      <c r="F41" s="62">
        <v>13.89</v>
      </c>
      <c r="G41" s="62">
        <v>12.78</v>
      </c>
      <c r="H41" s="61"/>
      <c r="I41" s="61"/>
      <c r="J41" s="61"/>
      <c r="K41" s="61">
        <v>278</v>
      </c>
      <c r="L41" s="61">
        <v>256</v>
      </c>
      <c r="M41" s="61"/>
      <c r="N41" s="61"/>
      <c r="O41" s="61">
        <v>1</v>
      </c>
      <c r="P41" s="61">
        <v>20</v>
      </c>
      <c r="Q41" s="61"/>
    </row>
    <row r="42" spans="1:17" ht="12.75" customHeight="1" x14ac:dyDescent="0.2">
      <c r="A42" s="5">
        <v>15</v>
      </c>
      <c r="B42" s="64" t="s">
        <v>29</v>
      </c>
      <c r="C42" s="117" t="s">
        <v>325</v>
      </c>
      <c r="D42" s="9" t="s">
        <v>35</v>
      </c>
      <c r="E42" s="65">
        <v>60</v>
      </c>
      <c r="F42" s="62" t="s">
        <v>326</v>
      </c>
      <c r="G42" s="61"/>
      <c r="H42" s="61"/>
      <c r="I42" s="61"/>
      <c r="J42" s="61"/>
      <c r="K42" s="61">
        <v>1945</v>
      </c>
      <c r="L42" s="61"/>
      <c r="M42" s="61"/>
      <c r="N42" s="61"/>
      <c r="O42" s="61"/>
      <c r="P42" s="61"/>
      <c r="Q42" s="61"/>
    </row>
    <row r="43" spans="1:17" ht="12.75" customHeight="1" x14ac:dyDescent="0.2">
      <c r="A43" s="5">
        <v>16</v>
      </c>
      <c r="B43" s="64" t="s">
        <v>29</v>
      </c>
      <c r="C43" s="117" t="s">
        <v>327</v>
      </c>
      <c r="D43" s="9" t="s">
        <v>35</v>
      </c>
      <c r="E43" s="65">
        <v>5</v>
      </c>
      <c r="F43" s="62" t="s">
        <v>328</v>
      </c>
      <c r="G43" s="61"/>
      <c r="H43" s="61"/>
      <c r="I43" s="61"/>
      <c r="J43" s="61"/>
      <c r="K43" s="61">
        <v>245</v>
      </c>
      <c r="L43" s="61"/>
      <c r="M43" s="61"/>
      <c r="N43" s="61"/>
      <c r="O43" s="61"/>
      <c r="P43" s="61"/>
      <c r="Q43" s="61"/>
    </row>
    <row r="44" spans="1:17" ht="12.75" customHeight="1" x14ac:dyDescent="0.2">
      <c r="A44" s="5">
        <v>17</v>
      </c>
      <c r="B44" s="64" t="s">
        <v>329</v>
      </c>
      <c r="C44" s="117" t="s">
        <v>330</v>
      </c>
      <c r="D44" s="9" t="s">
        <v>35</v>
      </c>
      <c r="E44" s="63">
        <v>59</v>
      </c>
      <c r="F44" s="62">
        <v>13.84</v>
      </c>
      <c r="G44" s="62">
        <v>11.38</v>
      </c>
      <c r="H44" s="62">
        <v>0.17</v>
      </c>
      <c r="I44" s="61"/>
      <c r="J44" s="61"/>
      <c r="K44" s="61">
        <v>817</v>
      </c>
      <c r="L44" s="61">
        <v>671</v>
      </c>
      <c r="M44" s="61">
        <v>10</v>
      </c>
      <c r="N44" s="61"/>
      <c r="O44" s="61">
        <v>0.84</v>
      </c>
      <c r="P44" s="61">
        <v>49.56</v>
      </c>
      <c r="Q44" s="61"/>
    </row>
    <row r="45" spans="1:17" ht="12.75" customHeight="1" x14ac:dyDescent="0.2">
      <c r="A45" s="5">
        <v>18</v>
      </c>
      <c r="B45" s="64" t="s">
        <v>331</v>
      </c>
      <c r="C45" s="117" t="s">
        <v>332</v>
      </c>
      <c r="D45" s="9" t="s">
        <v>35</v>
      </c>
      <c r="E45" s="65">
        <v>7</v>
      </c>
      <c r="F45" s="62" t="s">
        <v>333</v>
      </c>
      <c r="G45" s="61"/>
      <c r="H45" s="61"/>
      <c r="I45" s="61"/>
      <c r="J45" s="61"/>
      <c r="K45" s="61">
        <v>418</v>
      </c>
      <c r="L45" s="61"/>
      <c r="M45" s="61"/>
      <c r="N45" s="61"/>
      <c r="O45" s="61"/>
      <c r="P45" s="61"/>
      <c r="Q45" s="61"/>
    </row>
    <row r="46" spans="1:17" ht="12.75" customHeight="1" x14ac:dyDescent="0.2">
      <c r="A46" s="5">
        <v>19</v>
      </c>
      <c r="B46" s="64" t="s">
        <v>334</v>
      </c>
      <c r="C46" s="117" t="s">
        <v>335</v>
      </c>
      <c r="D46" s="9" t="s">
        <v>35</v>
      </c>
      <c r="E46" s="65">
        <v>7</v>
      </c>
      <c r="F46" s="62">
        <v>24.5</v>
      </c>
      <c r="G46" s="62">
        <v>24.02</v>
      </c>
      <c r="H46" s="61"/>
      <c r="I46" s="61"/>
      <c r="J46" s="61"/>
      <c r="K46" s="61">
        <v>172</v>
      </c>
      <c r="L46" s="61">
        <v>168</v>
      </c>
      <c r="M46" s="61"/>
      <c r="N46" s="61"/>
      <c r="O46" s="61">
        <v>2</v>
      </c>
      <c r="P46" s="61">
        <v>14</v>
      </c>
      <c r="Q46" s="61"/>
    </row>
    <row r="47" spans="1:17" ht="12.75" customHeight="1" x14ac:dyDescent="0.2">
      <c r="A47" s="5">
        <v>20</v>
      </c>
      <c r="B47" s="64" t="s">
        <v>29</v>
      </c>
      <c r="C47" s="117" t="s">
        <v>336</v>
      </c>
      <c r="D47" s="9" t="s">
        <v>130</v>
      </c>
      <c r="E47" s="65">
        <v>8</v>
      </c>
      <c r="F47" s="62" t="s">
        <v>337</v>
      </c>
      <c r="G47" s="61"/>
      <c r="H47" s="61"/>
      <c r="I47" s="61"/>
      <c r="J47" s="61"/>
      <c r="K47" s="61">
        <v>364</v>
      </c>
      <c r="L47" s="61"/>
      <c r="M47" s="61"/>
      <c r="N47" s="61"/>
      <c r="O47" s="61"/>
      <c r="P47" s="61"/>
      <c r="Q47" s="61"/>
    </row>
    <row r="48" spans="1:17" ht="12.75" customHeight="1" x14ac:dyDescent="0.2">
      <c r="A48" s="5">
        <v>21</v>
      </c>
      <c r="B48" s="64" t="s">
        <v>338</v>
      </c>
      <c r="C48" s="117" t="s">
        <v>339</v>
      </c>
      <c r="D48" s="9" t="s">
        <v>35</v>
      </c>
      <c r="E48" s="65">
        <v>7</v>
      </c>
      <c r="F48" s="62">
        <v>97.17</v>
      </c>
      <c r="G48" s="62">
        <v>84.04</v>
      </c>
      <c r="H48" s="62">
        <v>0.49</v>
      </c>
      <c r="I48" s="61"/>
      <c r="J48" s="61"/>
      <c r="K48" s="61">
        <v>680</v>
      </c>
      <c r="L48" s="61">
        <v>588</v>
      </c>
      <c r="M48" s="61">
        <v>3</v>
      </c>
      <c r="N48" s="61"/>
      <c r="O48" s="61">
        <v>5.76</v>
      </c>
      <c r="P48" s="61">
        <v>40.32</v>
      </c>
      <c r="Q48" s="61"/>
    </row>
    <row r="49" spans="1:17" ht="12.75" customHeight="1" x14ac:dyDescent="0.2">
      <c r="A49" s="5">
        <v>22</v>
      </c>
      <c r="B49" s="64" t="s">
        <v>29</v>
      </c>
      <c r="C49" s="117" t="s">
        <v>340</v>
      </c>
      <c r="D49" s="9" t="s">
        <v>35</v>
      </c>
      <c r="E49" s="65">
        <v>1</v>
      </c>
      <c r="F49" s="124" t="s">
        <v>341</v>
      </c>
      <c r="G49" s="61"/>
      <c r="H49" s="61"/>
      <c r="I49" s="61"/>
      <c r="J49" s="61">
        <v>295</v>
      </c>
      <c r="K49" s="61">
        <v>295</v>
      </c>
      <c r="L49" s="61"/>
      <c r="M49" s="61"/>
      <c r="N49" s="61"/>
      <c r="O49" s="61"/>
      <c r="P49" s="61"/>
      <c r="Q49" s="61"/>
    </row>
    <row r="50" spans="1:17" ht="12.75" customHeight="1" x14ac:dyDescent="0.2">
      <c r="A50" s="5">
        <v>23</v>
      </c>
      <c r="B50" s="64" t="s">
        <v>176</v>
      </c>
      <c r="C50" s="117" t="s">
        <v>342</v>
      </c>
      <c r="D50" s="9" t="s">
        <v>35</v>
      </c>
      <c r="E50" s="65">
        <v>1</v>
      </c>
      <c r="F50" s="62">
        <v>256.7</v>
      </c>
      <c r="G50" s="62">
        <v>157.76</v>
      </c>
      <c r="H50" s="62">
        <v>33.83</v>
      </c>
      <c r="I50" s="62">
        <v>6.87</v>
      </c>
      <c r="J50" s="61"/>
      <c r="K50" s="61">
        <v>257</v>
      </c>
      <c r="L50" s="61">
        <v>158</v>
      </c>
      <c r="M50" s="61">
        <v>34</v>
      </c>
      <c r="N50" s="61">
        <v>7</v>
      </c>
      <c r="O50" s="61">
        <v>10.1</v>
      </c>
      <c r="P50" s="61">
        <v>10.1</v>
      </c>
      <c r="Q50" s="61"/>
    </row>
    <row r="51" spans="1:17" ht="12.75" customHeight="1" x14ac:dyDescent="0.2">
      <c r="A51" s="5">
        <v>24</v>
      </c>
      <c r="B51" s="64" t="s">
        <v>29</v>
      </c>
      <c r="C51" s="117" t="s">
        <v>343</v>
      </c>
      <c r="D51" s="9" t="s">
        <v>130</v>
      </c>
      <c r="E51" s="65">
        <v>1</v>
      </c>
      <c r="F51" s="62" t="s">
        <v>344</v>
      </c>
      <c r="G51" s="61"/>
      <c r="H51" s="61"/>
      <c r="I51" s="61"/>
      <c r="J51" s="61"/>
      <c r="K51" s="61">
        <v>70</v>
      </c>
      <c r="L51" s="61"/>
      <c r="M51" s="61"/>
      <c r="N51" s="61"/>
      <c r="O51" s="61"/>
      <c r="P51" s="61"/>
      <c r="Q51" s="61"/>
    </row>
    <row r="52" spans="1:17" ht="12.75" customHeight="1" x14ac:dyDescent="0.2">
      <c r="A52" s="5">
        <v>25</v>
      </c>
      <c r="B52" s="64" t="s">
        <v>29</v>
      </c>
      <c r="C52" s="117" t="s">
        <v>345</v>
      </c>
      <c r="D52" s="9" t="s">
        <v>130</v>
      </c>
      <c r="E52" s="65">
        <v>1</v>
      </c>
      <c r="F52" s="62" t="s">
        <v>346</v>
      </c>
      <c r="G52" s="61"/>
      <c r="H52" s="61"/>
      <c r="I52" s="61"/>
      <c r="J52" s="61"/>
      <c r="K52" s="61">
        <v>287</v>
      </c>
      <c r="L52" s="61"/>
      <c r="M52" s="61"/>
      <c r="N52" s="61"/>
      <c r="O52" s="61"/>
      <c r="P52" s="61"/>
      <c r="Q52" s="61"/>
    </row>
    <row r="53" spans="1:17" ht="12.75" customHeight="1" x14ac:dyDescent="0.2">
      <c r="A53" s="5">
        <v>26</v>
      </c>
      <c r="B53" s="64" t="s">
        <v>347</v>
      </c>
      <c r="C53" s="117" t="s">
        <v>348</v>
      </c>
      <c r="D53" s="9" t="s">
        <v>35</v>
      </c>
      <c r="E53" s="65">
        <v>2</v>
      </c>
      <c r="F53" s="62">
        <v>46.76</v>
      </c>
      <c r="G53" s="62">
        <v>27.91</v>
      </c>
      <c r="H53" s="61"/>
      <c r="I53" s="61"/>
      <c r="J53" s="61"/>
      <c r="K53" s="61">
        <v>94</v>
      </c>
      <c r="L53" s="61">
        <v>56</v>
      </c>
      <c r="M53" s="61"/>
      <c r="N53" s="61"/>
      <c r="O53" s="61">
        <v>2.06</v>
      </c>
      <c r="P53" s="61">
        <v>4.12</v>
      </c>
      <c r="Q53" s="61"/>
    </row>
    <row r="54" spans="1:17" ht="24" x14ac:dyDescent="0.2">
      <c r="A54" s="5">
        <v>27</v>
      </c>
      <c r="B54" s="64" t="s">
        <v>29</v>
      </c>
      <c r="C54" s="117" t="s">
        <v>349</v>
      </c>
      <c r="D54" s="9" t="s">
        <v>130</v>
      </c>
      <c r="E54" s="65">
        <v>1</v>
      </c>
      <c r="F54" s="124" t="s">
        <v>350</v>
      </c>
      <c r="G54" s="61"/>
      <c r="H54" s="61"/>
      <c r="I54" s="61"/>
      <c r="J54" s="61">
        <v>132</v>
      </c>
      <c r="K54" s="61">
        <v>132</v>
      </c>
      <c r="L54" s="61"/>
      <c r="M54" s="61"/>
      <c r="N54" s="61"/>
      <c r="O54" s="61"/>
      <c r="P54" s="61"/>
      <c r="Q54" s="61"/>
    </row>
    <row r="55" spans="1:17" ht="12.75" customHeight="1" x14ac:dyDescent="0.2">
      <c r="A55" s="5">
        <v>28</v>
      </c>
      <c r="B55" s="64" t="s">
        <v>351</v>
      </c>
      <c r="C55" s="117" t="s">
        <v>352</v>
      </c>
      <c r="D55" s="9" t="s">
        <v>35</v>
      </c>
      <c r="E55" s="65">
        <v>1</v>
      </c>
      <c r="F55" s="62">
        <v>59.97</v>
      </c>
      <c r="G55" s="62">
        <v>51.77</v>
      </c>
      <c r="H55" s="62">
        <v>0.37</v>
      </c>
      <c r="I55" s="61"/>
      <c r="J55" s="61"/>
      <c r="K55" s="61">
        <v>60</v>
      </c>
      <c r="L55" s="61">
        <v>52</v>
      </c>
      <c r="M55" s="61"/>
      <c r="N55" s="61"/>
      <c r="O55" s="61">
        <v>3.6</v>
      </c>
      <c r="P55" s="61">
        <v>3.6</v>
      </c>
      <c r="Q55" s="61"/>
    </row>
    <row r="56" spans="1:17" ht="24" x14ac:dyDescent="0.2">
      <c r="A56" s="5">
        <v>29</v>
      </c>
      <c r="B56" s="64" t="s">
        <v>29</v>
      </c>
      <c r="C56" s="117" t="s">
        <v>353</v>
      </c>
      <c r="D56" s="9" t="s">
        <v>130</v>
      </c>
      <c r="E56" s="65">
        <v>1</v>
      </c>
      <c r="F56" s="62" t="s">
        <v>354</v>
      </c>
      <c r="G56" s="61"/>
      <c r="H56" s="61"/>
      <c r="I56" s="61"/>
      <c r="J56" s="61"/>
      <c r="K56" s="61">
        <v>54</v>
      </c>
      <c r="L56" s="61"/>
      <c r="M56" s="61"/>
      <c r="N56" s="61"/>
      <c r="O56" s="61"/>
      <c r="P56" s="61"/>
      <c r="Q56" s="61"/>
    </row>
    <row r="57" spans="1:17" ht="12.75" customHeight="1" x14ac:dyDescent="0.2">
      <c r="A57" s="5">
        <v>30</v>
      </c>
      <c r="B57" s="64" t="s">
        <v>72</v>
      </c>
      <c r="C57" s="117" t="s">
        <v>355</v>
      </c>
      <c r="D57" s="9" t="s">
        <v>35</v>
      </c>
      <c r="E57" s="65">
        <v>1</v>
      </c>
      <c r="F57" s="62">
        <v>98.76</v>
      </c>
      <c r="G57" s="62">
        <v>74.88</v>
      </c>
      <c r="H57" s="61"/>
      <c r="I57" s="61"/>
      <c r="J57" s="61"/>
      <c r="K57" s="61">
        <v>99</v>
      </c>
      <c r="L57" s="61">
        <v>75</v>
      </c>
      <c r="M57" s="61"/>
      <c r="N57" s="61"/>
      <c r="O57" s="61">
        <v>6</v>
      </c>
      <c r="P57" s="61">
        <v>6</v>
      </c>
      <c r="Q57" s="61"/>
    </row>
    <row r="58" spans="1:17" ht="12.75" customHeight="1" x14ac:dyDescent="0.2">
      <c r="A58" s="5">
        <v>31</v>
      </c>
      <c r="B58" s="64" t="s">
        <v>356</v>
      </c>
      <c r="C58" s="117" t="s">
        <v>357</v>
      </c>
      <c r="D58" s="9" t="s">
        <v>35</v>
      </c>
      <c r="E58" s="65">
        <v>100</v>
      </c>
      <c r="F58" s="62">
        <v>7.32</v>
      </c>
      <c r="G58" s="62">
        <v>6.88</v>
      </c>
      <c r="H58" s="61"/>
      <c r="I58" s="61"/>
      <c r="J58" s="61"/>
      <c r="K58" s="61">
        <v>732</v>
      </c>
      <c r="L58" s="61">
        <v>688</v>
      </c>
      <c r="M58" s="61"/>
      <c r="N58" s="61"/>
      <c r="O58" s="61">
        <v>0.5</v>
      </c>
      <c r="P58" s="61">
        <v>50</v>
      </c>
      <c r="Q58" s="61"/>
    </row>
    <row r="59" spans="1:17" ht="12.75" customHeight="1" x14ac:dyDescent="0.2">
      <c r="A59" s="5">
        <v>32</v>
      </c>
      <c r="B59" s="64" t="s">
        <v>358</v>
      </c>
      <c r="C59" s="117" t="s">
        <v>359</v>
      </c>
      <c r="D59" s="9" t="s">
        <v>34</v>
      </c>
      <c r="E59" s="65">
        <v>100</v>
      </c>
      <c r="F59" s="62">
        <v>2.85</v>
      </c>
      <c r="G59" s="61"/>
      <c r="H59" s="61"/>
      <c r="I59" s="61"/>
      <c r="J59" s="61"/>
      <c r="K59" s="61">
        <v>285</v>
      </c>
      <c r="L59" s="61"/>
      <c r="M59" s="61"/>
      <c r="N59" s="61"/>
      <c r="O59" s="61"/>
      <c r="P59" s="61"/>
      <c r="Q59" s="61"/>
    </row>
    <row r="60" spans="1:17" ht="12.75" customHeight="1" x14ac:dyDescent="0.2">
      <c r="A60" s="5">
        <v>33</v>
      </c>
      <c r="B60" s="64" t="s">
        <v>360</v>
      </c>
      <c r="C60" s="117" t="s">
        <v>361</v>
      </c>
      <c r="D60" s="9" t="s">
        <v>35</v>
      </c>
      <c r="E60" s="65">
        <v>1</v>
      </c>
      <c r="F60" s="62">
        <v>121.87</v>
      </c>
      <c r="G60" s="62">
        <v>26.33</v>
      </c>
      <c r="H60" s="62">
        <v>2.39</v>
      </c>
      <c r="I60" s="61"/>
      <c r="J60" s="61"/>
      <c r="K60" s="61">
        <v>122</v>
      </c>
      <c r="L60" s="61">
        <v>26</v>
      </c>
      <c r="M60" s="61">
        <v>2</v>
      </c>
      <c r="N60" s="61"/>
      <c r="O60" s="61">
        <v>2.06</v>
      </c>
      <c r="P60" s="61">
        <v>2.06</v>
      </c>
      <c r="Q60" s="61"/>
    </row>
    <row r="61" spans="1:17" ht="12.75" customHeight="1" x14ac:dyDescent="0.2">
      <c r="A61" s="5">
        <v>34</v>
      </c>
      <c r="B61" s="64" t="s">
        <v>29</v>
      </c>
      <c r="C61" s="117" t="s">
        <v>362</v>
      </c>
      <c r="D61" s="9" t="s">
        <v>130</v>
      </c>
      <c r="E61" s="65">
        <v>1</v>
      </c>
      <c r="F61" s="124" t="s">
        <v>363</v>
      </c>
      <c r="G61" s="61"/>
      <c r="H61" s="61"/>
      <c r="I61" s="61"/>
      <c r="J61" s="61">
        <v>1241</v>
      </c>
      <c r="K61" s="61">
        <v>1241</v>
      </c>
      <c r="L61" s="61"/>
      <c r="M61" s="61"/>
      <c r="N61" s="61"/>
      <c r="O61" s="61"/>
      <c r="P61" s="61"/>
      <c r="Q61" s="61"/>
    </row>
    <row r="62" spans="1:17" ht="12.75" customHeight="1" x14ac:dyDescent="0.2">
      <c r="A62" s="5">
        <v>35</v>
      </c>
      <c r="B62" s="64" t="s">
        <v>29</v>
      </c>
      <c r="C62" s="117" t="s">
        <v>364</v>
      </c>
      <c r="D62" s="9" t="s">
        <v>365</v>
      </c>
      <c r="E62" s="65">
        <v>1</v>
      </c>
      <c r="F62" s="62" t="s">
        <v>366</v>
      </c>
      <c r="G62" s="61"/>
      <c r="H62" s="61"/>
      <c r="I62" s="61"/>
      <c r="J62" s="61"/>
      <c r="K62" s="61">
        <v>61</v>
      </c>
      <c r="L62" s="61"/>
      <c r="M62" s="61"/>
      <c r="N62" s="61"/>
      <c r="O62" s="61"/>
      <c r="P62" s="61"/>
      <c r="Q62" s="61"/>
    </row>
    <row r="63" spans="1:17" ht="12.75" customHeight="1" x14ac:dyDescent="0.2">
      <c r="A63" s="5">
        <v>36</v>
      </c>
      <c r="B63" s="64" t="s">
        <v>29</v>
      </c>
      <c r="C63" s="117" t="s">
        <v>367</v>
      </c>
      <c r="D63" s="9" t="s">
        <v>365</v>
      </c>
      <c r="E63" s="65">
        <v>1</v>
      </c>
      <c r="F63" s="62" t="s">
        <v>368</v>
      </c>
      <c r="G63" s="61"/>
      <c r="H63" s="61"/>
      <c r="I63" s="61"/>
      <c r="J63" s="61"/>
      <c r="K63" s="61">
        <v>74</v>
      </c>
      <c r="L63" s="61"/>
      <c r="M63" s="61"/>
      <c r="N63" s="61"/>
      <c r="O63" s="61"/>
      <c r="P63" s="61"/>
      <c r="Q63" s="61"/>
    </row>
    <row r="64" spans="1:17" ht="12.75" customHeight="1" x14ac:dyDescent="0.2">
      <c r="A64" s="5">
        <v>37</v>
      </c>
      <c r="B64" s="64" t="s">
        <v>29</v>
      </c>
      <c r="C64" s="117" t="s">
        <v>369</v>
      </c>
      <c r="D64" s="9" t="s">
        <v>130</v>
      </c>
      <c r="E64" s="65">
        <v>1</v>
      </c>
      <c r="F64" s="62" t="s">
        <v>370</v>
      </c>
      <c r="G64" s="61"/>
      <c r="H64" s="61"/>
      <c r="I64" s="61"/>
      <c r="J64" s="61"/>
      <c r="K64" s="61">
        <v>6</v>
      </c>
      <c r="L64" s="61"/>
      <c r="M64" s="61"/>
      <c r="N64" s="61"/>
      <c r="O64" s="61"/>
      <c r="P64" s="61"/>
      <c r="Q64" s="61"/>
    </row>
    <row r="65" spans="1:17" ht="12.75" customHeight="1" x14ac:dyDescent="0.2">
      <c r="A65" s="5">
        <v>38</v>
      </c>
      <c r="B65" s="64" t="s">
        <v>29</v>
      </c>
      <c r="C65" s="117" t="s">
        <v>371</v>
      </c>
      <c r="D65" s="9" t="s">
        <v>130</v>
      </c>
      <c r="E65" s="65">
        <v>4</v>
      </c>
      <c r="F65" s="62" t="s">
        <v>372</v>
      </c>
      <c r="G65" s="61"/>
      <c r="H65" s="61"/>
      <c r="I65" s="61"/>
      <c r="J65" s="61"/>
      <c r="K65" s="61">
        <v>39</v>
      </c>
      <c r="L65" s="61"/>
      <c r="M65" s="61"/>
      <c r="N65" s="61"/>
      <c r="O65" s="61"/>
      <c r="P65" s="61"/>
      <c r="Q65" s="61"/>
    </row>
    <row r="66" spans="1:17" ht="12.75" customHeight="1" x14ac:dyDescent="0.2">
      <c r="A66" s="5">
        <v>39</v>
      </c>
      <c r="B66" s="64" t="s">
        <v>29</v>
      </c>
      <c r="C66" s="117" t="s">
        <v>373</v>
      </c>
      <c r="D66" s="9" t="s">
        <v>130</v>
      </c>
      <c r="E66" s="65">
        <v>1</v>
      </c>
      <c r="F66" s="62" t="s">
        <v>374</v>
      </c>
      <c r="G66" s="61"/>
      <c r="H66" s="61"/>
      <c r="I66" s="61"/>
      <c r="J66" s="61"/>
      <c r="K66" s="61">
        <v>11</v>
      </c>
      <c r="L66" s="61"/>
      <c r="M66" s="61"/>
      <c r="N66" s="61"/>
      <c r="O66" s="61"/>
      <c r="P66" s="61"/>
      <c r="Q66" s="61"/>
    </row>
    <row r="67" spans="1:17" ht="12.75" customHeight="1" x14ac:dyDescent="0.2">
      <c r="A67" s="5">
        <v>40</v>
      </c>
      <c r="B67" s="64" t="s">
        <v>70</v>
      </c>
      <c r="C67" s="117" t="s">
        <v>203</v>
      </c>
      <c r="D67" s="9" t="s">
        <v>35</v>
      </c>
      <c r="E67" s="63">
        <v>6</v>
      </c>
      <c r="F67" s="62">
        <v>8.41</v>
      </c>
      <c r="G67" s="62">
        <v>7.26</v>
      </c>
      <c r="H67" s="61"/>
      <c r="I67" s="61"/>
      <c r="J67" s="61"/>
      <c r="K67" s="61">
        <v>50</v>
      </c>
      <c r="L67" s="61">
        <v>44</v>
      </c>
      <c r="M67" s="61"/>
      <c r="N67" s="61"/>
      <c r="O67" s="61">
        <v>0.52</v>
      </c>
      <c r="P67" s="61">
        <v>3.12</v>
      </c>
      <c r="Q67" s="61"/>
    </row>
    <row r="68" spans="1:17" ht="12.75" customHeight="1" x14ac:dyDescent="0.2">
      <c r="A68" s="5">
        <v>41</v>
      </c>
      <c r="B68" s="64" t="s">
        <v>29</v>
      </c>
      <c r="C68" s="117" t="s">
        <v>375</v>
      </c>
      <c r="D68" s="9" t="s">
        <v>130</v>
      </c>
      <c r="E68" s="65">
        <v>1</v>
      </c>
      <c r="F68" s="62" t="s">
        <v>376</v>
      </c>
      <c r="G68" s="61"/>
      <c r="H68" s="61"/>
      <c r="I68" s="61"/>
      <c r="J68" s="61"/>
      <c r="K68" s="61">
        <v>36</v>
      </c>
      <c r="L68" s="61"/>
      <c r="M68" s="61"/>
      <c r="N68" s="61"/>
      <c r="O68" s="61"/>
      <c r="P68" s="61"/>
      <c r="Q68" s="61"/>
    </row>
    <row r="69" spans="1:17" ht="12.75" customHeight="1" x14ac:dyDescent="0.2">
      <c r="A69" s="5">
        <v>42</v>
      </c>
      <c r="B69" s="64" t="s">
        <v>29</v>
      </c>
      <c r="C69" s="117" t="s">
        <v>377</v>
      </c>
      <c r="D69" s="9" t="s">
        <v>130</v>
      </c>
      <c r="E69" s="65">
        <v>1</v>
      </c>
      <c r="F69" s="62" t="s">
        <v>378</v>
      </c>
      <c r="G69" s="61"/>
      <c r="H69" s="61"/>
      <c r="I69" s="61"/>
      <c r="J69" s="61"/>
      <c r="K69" s="61">
        <v>29</v>
      </c>
      <c r="L69" s="61"/>
      <c r="M69" s="61"/>
      <c r="N69" s="61"/>
      <c r="O69" s="61"/>
      <c r="P69" s="61"/>
      <c r="Q69" s="61"/>
    </row>
    <row r="70" spans="1:17" ht="12.75" customHeight="1" x14ac:dyDescent="0.2">
      <c r="A70" s="5">
        <v>43</v>
      </c>
      <c r="B70" s="64" t="s">
        <v>291</v>
      </c>
      <c r="C70" s="117" t="s">
        <v>292</v>
      </c>
      <c r="D70" s="9" t="s">
        <v>35</v>
      </c>
      <c r="E70" s="65">
        <v>2</v>
      </c>
      <c r="F70" s="62">
        <v>174.77</v>
      </c>
      <c r="G70" s="62">
        <v>20.9</v>
      </c>
      <c r="H70" s="62">
        <v>1.28</v>
      </c>
      <c r="I70" s="61"/>
      <c r="J70" s="61"/>
      <c r="K70" s="61">
        <v>350</v>
      </c>
      <c r="L70" s="61">
        <v>42</v>
      </c>
      <c r="M70" s="61">
        <v>3</v>
      </c>
      <c r="N70" s="61"/>
      <c r="O70" s="61">
        <v>1.56</v>
      </c>
      <c r="P70" s="61">
        <v>3.12</v>
      </c>
      <c r="Q70" s="61"/>
    </row>
    <row r="71" spans="1:17" ht="12.75" customHeight="1" x14ac:dyDescent="0.2">
      <c r="A71" s="5">
        <v>44</v>
      </c>
      <c r="B71" s="64" t="s">
        <v>128</v>
      </c>
      <c r="C71" s="117" t="s">
        <v>129</v>
      </c>
      <c r="D71" s="9" t="s">
        <v>110</v>
      </c>
      <c r="E71" s="63">
        <v>3</v>
      </c>
      <c r="F71" s="62">
        <v>311.39999999999998</v>
      </c>
      <c r="G71" s="62">
        <v>218.44</v>
      </c>
      <c r="H71" s="62">
        <v>38.75</v>
      </c>
      <c r="I71" s="62">
        <v>0.17</v>
      </c>
      <c r="J71" s="61"/>
      <c r="K71" s="61">
        <v>934</v>
      </c>
      <c r="L71" s="61">
        <v>655</v>
      </c>
      <c r="M71" s="61">
        <v>116</v>
      </c>
      <c r="N71" s="61">
        <v>1</v>
      </c>
      <c r="O71" s="61">
        <v>16.29</v>
      </c>
      <c r="P71" s="61">
        <v>48.87</v>
      </c>
      <c r="Q71" s="61"/>
    </row>
    <row r="72" spans="1:17" ht="12.75" customHeight="1" x14ac:dyDescent="0.2">
      <c r="A72" s="5">
        <v>45</v>
      </c>
      <c r="B72" s="64" t="s">
        <v>29</v>
      </c>
      <c r="C72" s="117" t="s">
        <v>379</v>
      </c>
      <c r="D72" s="9" t="s">
        <v>114</v>
      </c>
      <c r="E72" s="63">
        <v>300</v>
      </c>
      <c r="F72" s="62" t="s">
        <v>380</v>
      </c>
      <c r="G72" s="61"/>
      <c r="H72" s="61"/>
      <c r="I72" s="61"/>
      <c r="J72" s="61"/>
      <c r="K72" s="61">
        <v>1251</v>
      </c>
      <c r="L72" s="61"/>
      <c r="M72" s="61"/>
      <c r="N72" s="61"/>
      <c r="O72" s="61"/>
      <c r="P72" s="61"/>
      <c r="Q72" s="61"/>
    </row>
    <row r="73" spans="1:17" ht="12.75" customHeight="1" x14ac:dyDescent="0.2">
      <c r="A73" s="5">
        <v>46</v>
      </c>
      <c r="B73" s="64" t="s">
        <v>29</v>
      </c>
      <c r="C73" s="117" t="s">
        <v>381</v>
      </c>
      <c r="D73" s="9" t="s">
        <v>120</v>
      </c>
      <c r="E73" s="63">
        <v>2.8559999999999999E-2</v>
      </c>
      <c r="F73" s="62" t="s">
        <v>382</v>
      </c>
      <c r="G73" s="61"/>
      <c r="H73" s="61"/>
      <c r="I73" s="61"/>
      <c r="J73" s="61"/>
      <c r="K73" s="61">
        <v>61</v>
      </c>
      <c r="L73" s="61"/>
      <c r="M73" s="61"/>
      <c r="N73" s="61"/>
      <c r="O73" s="61"/>
      <c r="P73" s="61"/>
      <c r="Q73" s="61"/>
    </row>
    <row r="74" spans="1:17" ht="12.75" customHeight="1" x14ac:dyDescent="0.2">
      <c r="A74" s="5">
        <v>47</v>
      </c>
      <c r="B74" s="64" t="s">
        <v>29</v>
      </c>
      <c r="C74" s="117" t="s">
        <v>383</v>
      </c>
      <c r="D74" s="9" t="s">
        <v>120</v>
      </c>
      <c r="E74" s="63">
        <v>3.0599999999999999E-2</v>
      </c>
      <c r="F74" s="62" t="s">
        <v>384</v>
      </c>
      <c r="G74" s="61"/>
      <c r="H74" s="61"/>
      <c r="I74" s="61"/>
      <c r="J74" s="61"/>
      <c r="K74" s="61">
        <v>69</v>
      </c>
      <c r="L74" s="61"/>
      <c r="M74" s="61"/>
      <c r="N74" s="61"/>
      <c r="O74" s="61"/>
      <c r="P74" s="61"/>
      <c r="Q74" s="61"/>
    </row>
    <row r="75" spans="1:17" ht="12.75" customHeight="1" x14ac:dyDescent="0.2">
      <c r="A75" s="5">
        <v>48</v>
      </c>
      <c r="B75" s="64" t="s">
        <v>29</v>
      </c>
      <c r="C75" s="117" t="s">
        <v>385</v>
      </c>
      <c r="D75" s="9" t="s">
        <v>120</v>
      </c>
      <c r="E75" s="63">
        <v>0.61199999999999999</v>
      </c>
      <c r="F75" s="62" t="s">
        <v>386</v>
      </c>
      <c r="G75" s="61"/>
      <c r="H75" s="61"/>
      <c r="I75" s="61"/>
      <c r="J75" s="61"/>
      <c r="K75" s="61">
        <v>395</v>
      </c>
      <c r="L75" s="61"/>
      <c r="M75" s="61"/>
      <c r="N75" s="61"/>
      <c r="O75" s="61"/>
      <c r="P75" s="61"/>
      <c r="Q75" s="61"/>
    </row>
    <row r="76" spans="1:17" ht="12.75" customHeight="1" x14ac:dyDescent="0.2">
      <c r="A76" s="5">
        <v>49</v>
      </c>
      <c r="B76" s="64" t="s">
        <v>29</v>
      </c>
      <c r="C76" s="117" t="s">
        <v>387</v>
      </c>
      <c r="D76" s="9" t="s">
        <v>120</v>
      </c>
      <c r="E76" s="63">
        <v>6.1199999999999997E-2</v>
      </c>
      <c r="F76" s="62" t="s">
        <v>388</v>
      </c>
      <c r="G76" s="61"/>
      <c r="H76" s="61"/>
      <c r="I76" s="61"/>
      <c r="J76" s="61"/>
      <c r="K76" s="61">
        <v>78</v>
      </c>
      <c r="L76" s="61"/>
      <c r="M76" s="61"/>
      <c r="N76" s="61"/>
      <c r="O76" s="61"/>
      <c r="P76" s="61"/>
      <c r="Q76" s="61"/>
    </row>
    <row r="77" spans="1:17" ht="12.75" customHeight="1" x14ac:dyDescent="0.2">
      <c r="A77" s="5">
        <v>50</v>
      </c>
      <c r="B77" s="64" t="s">
        <v>71</v>
      </c>
      <c r="C77" s="117" t="s">
        <v>82</v>
      </c>
      <c r="D77" s="9" t="s">
        <v>110</v>
      </c>
      <c r="E77" s="63">
        <v>4.18</v>
      </c>
      <c r="F77" s="62">
        <v>189.23</v>
      </c>
      <c r="G77" s="62">
        <v>46.64</v>
      </c>
      <c r="H77" s="62">
        <v>56.09</v>
      </c>
      <c r="I77" s="62">
        <v>24.55</v>
      </c>
      <c r="J77" s="61"/>
      <c r="K77" s="61">
        <v>791</v>
      </c>
      <c r="L77" s="61">
        <v>195</v>
      </c>
      <c r="M77" s="61">
        <v>234</v>
      </c>
      <c r="N77" s="61">
        <v>103</v>
      </c>
      <c r="O77" s="61">
        <v>3.52</v>
      </c>
      <c r="P77" s="61">
        <v>14.71</v>
      </c>
      <c r="Q77" s="61"/>
    </row>
    <row r="78" spans="1:17" ht="12.75" customHeight="1" x14ac:dyDescent="0.2">
      <c r="A78" s="5">
        <v>51</v>
      </c>
      <c r="B78" s="64" t="s">
        <v>123</v>
      </c>
      <c r="C78" s="117" t="s">
        <v>124</v>
      </c>
      <c r="D78" s="9" t="s">
        <v>125</v>
      </c>
      <c r="E78" s="63">
        <v>3</v>
      </c>
      <c r="F78" s="62">
        <v>1497.34</v>
      </c>
      <c r="G78" s="62">
        <v>267.64999999999998</v>
      </c>
      <c r="H78" s="62">
        <v>64.3</v>
      </c>
      <c r="I78" s="62">
        <v>4</v>
      </c>
      <c r="J78" s="61"/>
      <c r="K78" s="61">
        <v>4492</v>
      </c>
      <c r="L78" s="61">
        <v>803</v>
      </c>
      <c r="M78" s="61">
        <v>193</v>
      </c>
      <c r="N78" s="61">
        <v>12</v>
      </c>
      <c r="O78" s="61">
        <v>20.2</v>
      </c>
      <c r="P78" s="61">
        <v>60.6</v>
      </c>
      <c r="Q78" s="61"/>
    </row>
    <row r="79" spans="1:17" ht="12.75" customHeight="1" x14ac:dyDescent="0.2">
      <c r="A79" s="5">
        <v>52</v>
      </c>
      <c r="B79" s="64" t="s">
        <v>126</v>
      </c>
      <c r="C79" s="117" t="s">
        <v>127</v>
      </c>
      <c r="D79" s="9" t="s">
        <v>114</v>
      </c>
      <c r="E79" s="63">
        <v>330</v>
      </c>
      <c r="F79" s="61"/>
      <c r="G79" s="61"/>
      <c r="H79" s="61"/>
      <c r="I79" s="61"/>
      <c r="J79" s="61">
        <v>3303</v>
      </c>
      <c r="K79" s="61">
        <v>3303</v>
      </c>
      <c r="L79" s="61"/>
      <c r="M79" s="61"/>
      <c r="N79" s="61"/>
      <c r="O79" s="61"/>
      <c r="P79" s="61"/>
      <c r="Q79" s="61"/>
    </row>
    <row r="80" spans="1:17" ht="12.75" customHeight="1" x14ac:dyDescent="0.2">
      <c r="A80" s="5">
        <v>53</v>
      </c>
      <c r="B80" s="64" t="s">
        <v>29</v>
      </c>
      <c r="C80" s="117" t="s">
        <v>389</v>
      </c>
      <c r="D80" s="9" t="s">
        <v>130</v>
      </c>
      <c r="E80" s="65">
        <v>1</v>
      </c>
      <c r="F80" s="124" t="s">
        <v>390</v>
      </c>
      <c r="G80" s="61"/>
      <c r="H80" s="61"/>
      <c r="I80" s="61"/>
      <c r="J80" s="61">
        <v>594</v>
      </c>
      <c r="K80" s="61">
        <v>594</v>
      </c>
      <c r="L80" s="61"/>
      <c r="M80" s="61"/>
      <c r="N80" s="61"/>
      <c r="O80" s="61"/>
      <c r="P80" s="61"/>
      <c r="Q80" s="61"/>
    </row>
    <row r="81" spans="1:17" ht="12.75" customHeight="1" x14ac:dyDescent="0.2">
      <c r="A81" s="5">
        <v>54</v>
      </c>
      <c r="B81" s="64" t="s">
        <v>391</v>
      </c>
      <c r="C81" s="117" t="s">
        <v>392</v>
      </c>
      <c r="D81" s="9" t="s">
        <v>112</v>
      </c>
      <c r="E81" s="65">
        <v>1</v>
      </c>
      <c r="F81" s="62">
        <v>213.25</v>
      </c>
      <c r="G81" s="62">
        <v>135.5</v>
      </c>
      <c r="H81" s="61"/>
      <c r="I81" s="61"/>
      <c r="J81" s="61"/>
      <c r="K81" s="61">
        <v>213</v>
      </c>
      <c r="L81" s="61">
        <v>136</v>
      </c>
      <c r="M81" s="61"/>
      <c r="N81" s="61"/>
      <c r="O81" s="61">
        <v>10</v>
      </c>
      <c r="P81" s="61">
        <v>10</v>
      </c>
      <c r="Q81" s="61"/>
    </row>
    <row r="82" spans="1:17" ht="12.75" customHeight="1" x14ac:dyDescent="0.2">
      <c r="A82" s="5">
        <v>55</v>
      </c>
      <c r="B82" s="64" t="s">
        <v>29</v>
      </c>
      <c r="C82" s="117" t="s">
        <v>393</v>
      </c>
      <c r="D82" s="9" t="s">
        <v>130</v>
      </c>
      <c r="E82" s="65">
        <v>1</v>
      </c>
      <c r="F82" s="124" t="s">
        <v>394</v>
      </c>
      <c r="G82" s="61"/>
      <c r="H82" s="61"/>
      <c r="I82" s="61"/>
      <c r="J82" s="61">
        <v>180</v>
      </c>
      <c r="K82" s="61">
        <v>180</v>
      </c>
      <c r="L82" s="61"/>
      <c r="M82" s="61"/>
      <c r="N82" s="61"/>
      <c r="O82" s="61"/>
      <c r="P82" s="61"/>
      <c r="Q82" s="61"/>
    </row>
    <row r="83" spans="1:17" ht="12.75" customHeight="1" x14ac:dyDescent="0.2">
      <c r="A83" s="5">
        <v>56</v>
      </c>
      <c r="B83" s="64" t="s">
        <v>29</v>
      </c>
      <c r="C83" s="117" t="s">
        <v>395</v>
      </c>
      <c r="D83" s="9" t="s">
        <v>130</v>
      </c>
      <c r="E83" s="65">
        <v>1</v>
      </c>
      <c r="F83" s="124" t="s">
        <v>396</v>
      </c>
      <c r="G83" s="61"/>
      <c r="H83" s="61"/>
      <c r="I83" s="61"/>
      <c r="J83" s="61">
        <v>71</v>
      </c>
      <c r="K83" s="61">
        <v>71</v>
      </c>
      <c r="L83" s="61"/>
      <c r="M83" s="61"/>
      <c r="N83" s="61"/>
      <c r="O83" s="61"/>
      <c r="P83" s="61"/>
      <c r="Q83" s="61"/>
    </row>
    <row r="84" spans="1:17" ht="12.75" customHeight="1" x14ac:dyDescent="0.2">
      <c r="A84" s="5">
        <v>57</v>
      </c>
      <c r="B84" s="64" t="s">
        <v>397</v>
      </c>
      <c r="C84" s="117" t="s">
        <v>398</v>
      </c>
      <c r="D84" s="9" t="s">
        <v>34</v>
      </c>
      <c r="E84" s="65">
        <v>2</v>
      </c>
      <c r="F84" s="62">
        <v>213.25</v>
      </c>
      <c r="G84" s="62">
        <v>135.5</v>
      </c>
      <c r="H84" s="61"/>
      <c r="I84" s="61"/>
      <c r="J84" s="61"/>
      <c r="K84" s="61">
        <v>427</v>
      </c>
      <c r="L84" s="61">
        <v>271</v>
      </c>
      <c r="M84" s="61"/>
      <c r="N84" s="61"/>
      <c r="O84" s="61">
        <v>10</v>
      </c>
      <c r="P84" s="61">
        <v>20</v>
      </c>
      <c r="Q84" s="61"/>
    </row>
    <row r="85" spans="1:17" ht="12.75" customHeight="1" x14ac:dyDescent="0.2">
      <c r="A85" s="5">
        <v>58</v>
      </c>
      <c r="B85" s="64" t="s">
        <v>29</v>
      </c>
      <c r="C85" s="117" t="s">
        <v>399</v>
      </c>
      <c r="D85" s="9" t="s">
        <v>130</v>
      </c>
      <c r="E85" s="65">
        <v>1</v>
      </c>
      <c r="F85" s="62" t="s">
        <v>400</v>
      </c>
      <c r="G85" s="61"/>
      <c r="H85" s="61"/>
      <c r="I85" s="61"/>
      <c r="J85" s="61"/>
      <c r="K85" s="61">
        <v>10</v>
      </c>
      <c r="L85" s="61"/>
      <c r="M85" s="61"/>
      <c r="N85" s="61"/>
      <c r="O85" s="61"/>
      <c r="P85" s="61"/>
      <c r="Q85" s="61"/>
    </row>
    <row r="86" spans="1:17" ht="12.75" customHeight="1" x14ac:dyDescent="0.2">
      <c r="A86" s="5">
        <v>59</v>
      </c>
      <c r="B86" s="64" t="s">
        <v>29</v>
      </c>
      <c r="C86" s="117" t="s">
        <v>401</v>
      </c>
      <c r="D86" s="9" t="s">
        <v>130</v>
      </c>
      <c r="E86" s="65">
        <v>1</v>
      </c>
      <c r="F86" s="124" t="s">
        <v>402</v>
      </c>
      <c r="G86" s="61"/>
      <c r="H86" s="61"/>
      <c r="I86" s="61"/>
      <c r="J86" s="61">
        <v>618</v>
      </c>
      <c r="K86" s="61">
        <v>618</v>
      </c>
      <c r="L86" s="61"/>
      <c r="M86" s="61"/>
      <c r="N86" s="61"/>
      <c r="O86" s="61"/>
      <c r="P86" s="61"/>
      <c r="Q86" s="61"/>
    </row>
    <row r="87" spans="1:17" ht="24" x14ac:dyDescent="0.2">
      <c r="A87" s="5">
        <v>60</v>
      </c>
      <c r="B87" s="64" t="s">
        <v>213</v>
      </c>
      <c r="C87" s="117" t="s">
        <v>403</v>
      </c>
      <c r="D87" s="9" t="s">
        <v>35</v>
      </c>
      <c r="E87" s="65">
        <v>1</v>
      </c>
      <c r="F87" s="62">
        <v>137.61000000000001</v>
      </c>
      <c r="G87" s="62">
        <v>91.6</v>
      </c>
      <c r="H87" s="62">
        <v>20.76</v>
      </c>
      <c r="I87" s="62">
        <v>4.22</v>
      </c>
      <c r="J87" s="61"/>
      <c r="K87" s="61">
        <v>138</v>
      </c>
      <c r="L87" s="61">
        <v>92</v>
      </c>
      <c r="M87" s="61">
        <v>21</v>
      </c>
      <c r="N87" s="61">
        <v>4</v>
      </c>
      <c r="O87" s="61">
        <v>6.76</v>
      </c>
      <c r="P87" s="61">
        <v>6.76</v>
      </c>
      <c r="Q87" s="61"/>
    </row>
    <row r="88" spans="1:17" ht="19.5" x14ac:dyDescent="0.2">
      <c r="A88" s="5">
        <v>61</v>
      </c>
      <c r="B88" s="64" t="s">
        <v>29</v>
      </c>
      <c r="C88" s="117" t="s">
        <v>404</v>
      </c>
      <c r="D88" s="9" t="s">
        <v>130</v>
      </c>
      <c r="E88" s="65">
        <v>1</v>
      </c>
      <c r="F88" s="124" t="s">
        <v>405</v>
      </c>
      <c r="G88" s="61"/>
      <c r="H88" s="61"/>
      <c r="I88" s="61"/>
      <c r="J88" s="61">
        <v>1067</v>
      </c>
      <c r="K88" s="61">
        <v>1067</v>
      </c>
      <c r="L88" s="61"/>
      <c r="M88" s="61"/>
      <c r="N88" s="61"/>
      <c r="O88" s="61"/>
      <c r="P88" s="61"/>
      <c r="Q88" s="61"/>
    </row>
    <row r="89" spans="1:17" ht="36" x14ac:dyDescent="0.2">
      <c r="A89" s="5">
        <v>62</v>
      </c>
      <c r="B89" s="64" t="s">
        <v>406</v>
      </c>
      <c r="C89" s="117" t="s">
        <v>407</v>
      </c>
      <c r="D89" s="9" t="s">
        <v>35</v>
      </c>
      <c r="E89" s="65">
        <v>1</v>
      </c>
      <c r="F89" s="62">
        <v>187.59</v>
      </c>
      <c r="G89" s="62">
        <v>165.79</v>
      </c>
      <c r="H89" s="62">
        <v>0.46</v>
      </c>
      <c r="I89" s="61"/>
      <c r="J89" s="61"/>
      <c r="K89" s="61">
        <v>188</v>
      </c>
      <c r="L89" s="61">
        <v>166</v>
      </c>
      <c r="M89" s="61"/>
      <c r="N89" s="61"/>
      <c r="O89" s="61">
        <v>11.7</v>
      </c>
      <c r="P89" s="61">
        <v>11.7</v>
      </c>
      <c r="Q89" s="61"/>
    </row>
    <row r="90" spans="1:17" ht="24" x14ac:dyDescent="0.2">
      <c r="A90" s="5">
        <v>63</v>
      </c>
      <c r="B90" s="64" t="s">
        <v>408</v>
      </c>
      <c r="C90" s="117" t="s">
        <v>409</v>
      </c>
      <c r="D90" s="9" t="s">
        <v>117</v>
      </c>
      <c r="E90" s="65">
        <v>0.02</v>
      </c>
      <c r="F90" s="62">
        <v>1252.93</v>
      </c>
      <c r="G90" s="62">
        <v>274.7</v>
      </c>
      <c r="H90" s="62">
        <v>978.23</v>
      </c>
      <c r="I90" s="62">
        <v>90.6</v>
      </c>
      <c r="J90" s="61"/>
      <c r="K90" s="61">
        <v>25</v>
      </c>
      <c r="L90" s="61">
        <v>5</v>
      </c>
      <c r="M90" s="61">
        <v>20</v>
      </c>
      <c r="N90" s="61">
        <v>2</v>
      </c>
      <c r="O90" s="61">
        <v>20.5</v>
      </c>
      <c r="P90" s="61">
        <v>0.41</v>
      </c>
      <c r="Q90" s="61"/>
    </row>
    <row r="91" spans="1:17" ht="36" x14ac:dyDescent="0.2">
      <c r="A91" s="5">
        <v>64</v>
      </c>
      <c r="B91" s="64" t="s">
        <v>139</v>
      </c>
      <c r="C91" s="117" t="s">
        <v>140</v>
      </c>
      <c r="D91" s="9" t="s">
        <v>109</v>
      </c>
      <c r="E91" s="63">
        <v>0.28999999999999998</v>
      </c>
      <c r="F91" s="62">
        <v>2653.68</v>
      </c>
      <c r="G91" s="62">
        <v>592.26</v>
      </c>
      <c r="H91" s="62">
        <v>2061.42</v>
      </c>
      <c r="I91" s="62">
        <v>228.36</v>
      </c>
      <c r="J91" s="61"/>
      <c r="K91" s="61">
        <v>770</v>
      </c>
      <c r="L91" s="61">
        <v>172</v>
      </c>
      <c r="M91" s="61">
        <v>598</v>
      </c>
      <c r="N91" s="61">
        <v>66</v>
      </c>
      <c r="O91" s="61">
        <v>45.77</v>
      </c>
      <c r="P91" s="61">
        <v>13.27</v>
      </c>
      <c r="Q91" s="61"/>
    </row>
    <row r="92" spans="1:17" ht="36" x14ac:dyDescent="0.2">
      <c r="A92" s="5">
        <v>65</v>
      </c>
      <c r="B92" s="64" t="s">
        <v>141</v>
      </c>
      <c r="C92" s="117" t="s">
        <v>142</v>
      </c>
      <c r="D92" s="9" t="s">
        <v>109</v>
      </c>
      <c r="E92" s="65">
        <v>0.04</v>
      </c>
      <c r="F92" s="62">
        <v>2719.16</v>
      </c>
      <c r="G92" s="62">
        <v>657.74</v>
      </c>
      <c r="H92" s="62">
        <v>2061.42</v>
      </c>
      <c r="I92" s="62">
        <v>228.36</v>
      </c>
      <c r="J92" s="61"/>
      <c r="K92" s="61">
        <v>109</v>
      </c>
      <c r="L92" s="61">
        <v>26</v>
      </c>
      <c r="M92" s="61">
        <v>83</v>
      </c>
      <c r="N92" s="61">
        <v>9</v>
      </c>
      <c r="O92" s="61">
        <v>50.83</v>
      </c>
      <c r="P92" s="61">
        <v>2.0299999999999998</v>
      </c>
      <c r="Q92" s="61"/>
    </row>
    <row r="93" spans="1:17" ht="36" x14ac:dyDescent="0.2">
      <c r="A93" s="5">
        <v>66</v>
      </c>
      <c r="B93" s="64" t="s">
        <v>115</v>
      </c>
      <c r="C93" s="117" t="s">
        <v>116</v>
      </c>
      <c r="D93" s="9" t="s">
        <v>117</v>
      </c>
      <c r="E93" s="63">
        <v>0.35</v>
      </c>
      <c r="F93" s="62">
        <v>1343.1</v>
      </c>
      <c r="G93" s="62">
        <v>944.71</v>
      </c>
      <c r="H93" s="62">
        <v>2.02</v>
      </c>
      <c r="I93" s="62">
        <v>0.78</v>
      </c>
      <c r="J93" s="61"/>
      <c r="K93" s="61">
        <v>470</v>
      </c>
      <c r="L93" s="61">
        <v>331</v>
      </c>
      <c r="M93" s="61">
        <v>1</v>
      </c>
      <c r="N93" s="61"/>
      <c r="O93" s="61">
        <v>78.66</v>
      </c>
      <c r="P93" s="61">
        <v>27.53</v>
      </c>
      <c r="Q93" s="61"/>
    </row>
    <row r="94" spans="1:17" x14ac:dyDescent="0.2">
      <c r="A94" s="187" t="s">
        <v>83</v>
      </c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</row>
    <row r="95" spans="1:17" ht="106.5" x14ac:dyDescent="0.2">
      <c r="A95" s="5">
        <v>67</v>
      </c>
      <c r="B95" s="64" t="s">
        <v>144</v>
      </c>
      <c r="C95" s="117" t="s">
        <v>410</v>
      </c>
      <c r="D95" s="9" t="s">
        <v>35</v>
      </c>
      <c r="E95" s="65">
        <v>2</v>
      </c>
      <c r="F95" s="62">
        <v>22.53</v>
      </c>
      <c r="G95" s="62">
        <v>22.53</v>
      </c>
      <c r="H95" s="61"/>
      <c r="I95" s="61"/>
      <c r="J95" s="61"/>
      <c r="K95" s="61">
        <v>45</v>
      </c>
      <c r="L95" s="61">
        <v>45</v>
      </c>
      <c r="M95" s="61"/>
      <c r="N95" s="61"/>
      <c r="O95" s="61">
        <v>1.7</v>
      </c>
      <c r="P95" s="61">
        <v>3.4</v>
      </c>
      <c r="Q95" s="61"/>
    </row>
    <row r="96" spans="1:17" ht="82.5" x14ac:dyDescent="0.2">
      <c r="A96" s="5">
        <v>68</v>
      </c>
      <c r="B96" s="64" t="s">
        <v>145</v>
      </c>
      <c r="C96" s="117" t="s">
        <v>411</v>
      </c>
      <c r="D96" s="9" t="s">
        <v>146</v>
      </c>
      <c r="E96" s="65">
        <v>4</v>
      </c>
      <c r="F96" s="62">
        <v>30.71</v>
      </c>
      <c r="G96" s="62">
        <v>30.71</v>
      </c>
      <c r="H96" s="61"/>
      <c r="I96" s="61"/>
      <c r="J96" s="61"/>
      <c r="K96" s="61">
        <v>123</v>
      </c>
      <c r="L96" s="61">
        <v>123</v>
      </c>
      <c r="M96" s="61"/>
      <c r="N96" s="61"/>
      <c r="O96" s="61">
        <v>1.7</v>
      </c>
      <c r="P96" s="61">
        <v>6.8</v>
      </c>
      <c r="Q96" s="61"/>
    </row>
    <row r="97" spans="1:17" ht="94.5" x14ac:dyDescent="0.2">
      <c r="A97" s="5">
        <v>69</v>
      </c>
      <c r="B97" s="64" t="s">
        <v>149</v>
      </c>
      <c r="C97" s="117" t="s">
        <v>412</v>
      </c>
      <c r="D97" s="9" t="s">
        <v>150</v>
      </c>
      <c r="E97" s="65">
        <v>0.04</v>
      </c>
      <c r="F97" s="62">
        <v>327.61</v>
      </c>
      <c r="G97" s="62">
        <v>327.61</v>
      </c>
      <c r="H97" s="61"/>
      <c r="I97" s="61"/>
      <c r="J97" s="61"/>
      <c r="K97" s="61">
        <v>13</v>
      </c>
      <c r="L97" s="61">
        <v>13</v>
      </c>
      <c r="M97" s="61"/>
      <c r="N97" s="61"/>
      <c r="O97" s="61">
        <v>18.16</v>
      </c>
      <c r="P97" s="61">
        <v>0.73</v>
      </c>
      <c r="Q97" s="61"/>
    </row>
    <row r="98" spans="1:17" ht="142.5" x14ac:dyDescent="0.2">
      <c r="A98" s="5">
        <v>70</v>
      </c>
      <c r="B98" s="64" t="s">
        <v>147</v>
      </c>
      <c r="C98" s="117" t="s">
        <v>413</v>
      </c>
      <c r="D98" s="9" t="s">
        <v>148</v>
      </c>
      <c r="E98" s="63">
        <v>10</v>
      </c>
      <c r="F98" s="62">
        <v>8.19</v>
      </c>
      <c r="G98" s="62">
        <v>8.19</v>
      </c>
      <c r="H98" s="61"/>
      <c r="I98" s="61"/>
      <c r="J98" s="61"/>
      <c r="K98" s="61">
        <v>82</v>
      </c>
      <c r="L98" s="61">
        <v>82</v>
      </c>
      <c r="M98" s="61"/>
      <c r="N98" s="61"/>
      <c r="O98" s="61">
        <v>0.45</v>
      </c>
      <c r="P98" s="61">
        <v>4.5</v>
      </c>
      <c r="Q98" s="61"/>
    </row>
    <row r="99" spans="1:17" ht="118.5" x14ac:dyDescent="0.2">
      <c r="A99" s="5">
        <v>71</v>
      </c>
      <c r="B99" s="64" t="s">
        <v>414</v>
      </c>
      <c r="C99" s="117" t="s">
        <v>415</v>
      </c>
      <c r="D99" s="9" t="s">
        <v>143</v>
      </c>
      <c r="E99" s="65">
        <v>1</v>
      </c>
      <c r="F99" s="62">
        <v>504.26</v>
      </c>
      <c r="G99" s="62">
        <v>504.26</v>
      </c>
      <c r="H99" s="61"/>
      <c r="I99" s="61"/>
      <c r="J99" s="61"/>
      <c r="K99" s="61">
        <v>504</v>
      </c>
      <c r="L99" s="61">
        <v>504</v>
      </c>
      <c r="M99" s="61"/>
      <c r="N99" s="61"/>
      <c r="O99" s="61">
        <v>28.38</v>
      </c>
      <c r="P99" s="61">
        <v>28.38</v>
      </c>
      <c r="Q99" s="61"/>
    </row>
    <row r="100" spans="1:17" ht="114" x14ac:dyDescent="0.2">
      <c r="A100" s="5">
        <v>72</v>
      </c>
      <c r="B100" s="64" t="s">
        <v>84</v>
      </c>
      <c r="C100" s="117" t="s">
        <v>416</v>
      </c>
      <c r="D100" s="9" t="s">
        <v>85</v>
      </c>
      <c r="E100" s="63">
        <v>110</v>
      </c>
      <c r="F100" s="62">
        <v>30.86</v>
      </c>
      <c r="G100" s="62">
        <v>30.86</v>
      </c>
      <c r="H100" s="61"/>
      <c r="I100" s="61"/>
      <c r="J100" s="61"/>
      <c r="K100" s="61">
        <v>3395</v>
      </c>
      <c r="L100" s="61">
        <v>3395</v>
      </c>
      <c r="M100" s="61"/>
      <c r="N100" s="61"/>
      <c r="O100" s="61">
        <v>1.87</v>
      </c>
      <c r="P100" s="61">
        <v>205.7</v>
      </c>
      <c r="Q100" s="61"/>
    </row>
    <row r="101" spans="1:17" ht="94.5" x14ac:dyDescent="0.2">
      <c r="A101" s="5">
        <v>73</v>
      </c>
      <c r="B101" s="64" t="s">
        <v>86</v>
      </c>
      <c r="C101" s="117" t="s">
        <v>417</v>
      </c>
      <c r="D101" s="9" t="s">
        <v>87</v>
      </c>
      <c r="E101" s="65">
        <v>2</v>
      </c>
      <c r="F101" s="62">
        <v>108.26</v>
      </c>
      <c r="G101" s="62">
        <v>108.26</v>
      </c>
      <c r="H101" s="61"/>
      <c r="I101" s="61"/>
      <c r="J101" s="61"/>
      <c r="K101" s="61">
        <v>217</v>
      </c>
      <c r="L101" s="61">
        <v>217</v>
      </c>
      <c r="M101" s="61"/>
      <c r="N101" s="61"/>
      <c r="O101" s="61">
        <v>6.81</v>
      </c>
      <c r="P101" s="61">
        <v>13.62</v>
      </c>
      <c r="Q101" s="61"/>
    </row>
    <row r="102" spans="1:17" ht="94.5" x14ac:dyDescent="0.2">
      <c r="A102" s="5">
        <v>74</v>
      </c>
      <c r="B102" s="64" t="s">
        <v>88</v>
      </c>
      <c r="C102" s="117" t="s">
        <v>418</v>
      </c>
      <c r="D102" s="9" t="s">
        <v>89</v>
      </c>
      <c r="E102" s="65">
        <v>1</v>
      </c>
      <c r="F102" s="62">
        <v>449.55</v>
      </c>
      <c r="G102" s="62">
        <v>449.55</v>
      </c>
      <c r="H102" s="61"/>
      <c r="I102" s="61"/>
      <c r="J102" s="61"/>
      <c r="K102" s="61">
        <v>450</v>
      </c>
      <c r="L102" s="61">
        <v>450</v>
      </c>
      <c r="M102" s="61"/>
      <c r="N102" s="61"/>
      <c r="O102" s="61">
        <v>21.56</v>
      </c>
      <c r="P102" s="61">
        <v>21.56</v>
      </c>
      <c r="Q102" s="61"/>
    </row>
    <row r="103" spans="1:17" ht="118.5" x14ac:dyDescent="0.2">
      <c r="A103" s="5">
        <v>75</v>
      </c>
      <c r="B103" s="64" t="s">
        <v>419</v>
      </c>
      <c r="C103" s="117" t="s">
        <v>420</v>
      </c>
      <c r="D103" s="9" t="s">
        <v>421</v>
      </c>
      <c r="E103" s="65">
        <v>2</v>
      </c>
      <c r="F103" s="62">
        <v>216.35</v>
      </c>
      <c r="G103" s="62">
        <v>216.35</v>
      </c>
      <c r="H103" s="61"/>
      <c r="I103" s="61"/>
      <c r="J103" s="61"/>
      <c r="K103" s="61">
        <v>433</v>
      </c>
      <c r="L103" s="61">
        <v>433</v>
      </c>
      <c r="M103" s="61"/>
      <c r="N103" s="61"/>
      <c r="O103" s="61">
        <v>10.38</v>
      </c>
      <c r="P103" s="61">
        <v>20.76</v>
      </c>
      <c r="Q103" s="61"/>
    </row>
    <row r="104" spans="1:17" ht="106.5" x14ac:dyDescent="0.2">
      <c r="A104" s="5">
        <v>76</v>
      </c>
      <c r="B104" s="64" t="s">
        <v>422</v>
      </c>
      <c r="C104" s="117" t="s">
        <v>423</v>
      </c>
      <c r="D104" s="9" t="s">
        <v>424</v>
      </c>
      <c r="E104" s="65">
        <v>1</v>
      </c>
      <c r="F104" s="62">
        <v>1658.55</v>
      </c>
      <c r="G104" s="62">
        <v>1658.55</v>
      </c>
      <c r="H104" s="61"/>
      <c r="I104" s="61"/>
      <c r="J104" s="61"/>
      <c r="K104" s="61">
        <v>1659</v>
      </c>
      <c r="L104" s="61">
        <v>1659</v>
      </c>
      <c r="M104" s="61"/>
      <c r="N104" s="61"/>
      <c r="O104" s="61">
        <v>90.8</v>
      </c>
      <c r="P104" s="61">
        <v>90.8</v>
      </c>
      <c r="Q104" s="61"/>
    </row>
    <row r="105" spans="1:17" x14ac:dyDescent="0.2">
      <c r="A105" s="174" t="s">
        <v>42</v>
      </c>
      <c r="B105" s="175"/>
      <c r="C105" s="175"/>
      <c r="D105" s="175"/>
      <c r="E105" s="175"/>
      <c r="F105" s="175"/>
      <c r="G105" s="175"/>
      <c r="H105" s="175"/>
      <c r="I105" s="175"/>
      <c r="J105" s="175"/>
      <c r="K105" s="62">
        <v>42026</v>
      </c>
      <c r="L105" s="62">
        <v>14759</v>
      </c>
      <c r="M105" s="62">
        <v>1327</v>
      </c>
      <c r="N105" s="62">
        <v>204</v>
      </c>
      <c r="O105" s="61"/>
      <c r="P105" s="62">
        <v>976.37</v>
      </c>
      <c r="Q105" s="61"/>
    </row>
    <row r="106" spans="1:17" x14ac:dyDescent="0.2">
      <c r="A106" s="174" t="s">
        <v>118</v>
      </c>
      <c r="B106" s="175"/>
      <c r="C106" s="175"/>
      <c r="D106" s="175"/>
      <c r="E106" s="175"/>
      <c r="F106" s="175"/>
      <c r="G106" s="175"/>
      <c r="H106" s="175"/>
      <c r="I106" s="175"/>
      <c r="J106" s="175"/>
      <c r="K106" s="62">
        <v>41851</v>
      </c>
      <c r="L106" s="62">
        <v>13950</v>
      </c>
      <c r="M106" s="62">
        <v>1335</v>
      </c>
      <c r="N106" s="62">
        <v>212</v>
      </c>
      <c r="O106" s="61"/>
      <c r="P106" s="62">
        <v>897.12</v>
      </c>
      <c r="Q106" s="61"/>
    </row>
    <row r="107" spans="1:17" x14ac:dyDescent="0.2">
      <c r="A107" s="174" t="s">
        <v>64</v>
      </c>
      <c r="B107" s="175"/>
      <c r="C107" s="175"/>
      <c r="D107" s="175"/>
      <c r="E107" s="175"/>
      <c r="F107" s="175"/>
      <c r="G107" s="175"/>
      <c r="H107" s="175"/>
      <c r="I107" s="175"/>
      <c r="J107" s="175"/>
      <c r="K107" s="61"/>
      <c r="L107" s="61"/>
      <c r="M107" s="61"/>
      <c r="N107" s="61"/>
      <c r="O107" s="61"/>
      <c r="P107" s="61"/>
      <c r="Q107" s="61"/>
    </row>
    <row r="108" spans="1:17" x14ac:dyDescent="0.2">
      <c r="A108" s="174" t="s">
        <v>425</v>
      </c>
      <c r="B108" s="175"/>
      <c r="C108" s="175"/>
      <c r="D108" s="175"/>
      <c r="E108" s="175"/>
      <c r="F108" s="175"/>
      <c r="G108" s="175"/>
      <c r="H108" s="175"/>
      <c r="I108" s="175"/>
      <c r="J108" s="175"/>
      <c r="K108" s="62">
        <v>643</v>
      </c>
      <c r="L108" s="62">
        <v>635</v>
      </c>
      <c r="M108" s="62">
        <v>9</v>
      </c>
      <c r="N108" s="62">
        <v>9</v>
      </c>
      <c r="O108" s="61"/>
      <c r="P108" s="61"/>
      <c r="Q108" s="61"/>
    </row>
    <row r="109" spans="1:17" x14ac:dyDescent="0.2">
      <c r="A109" s="174" t="s">
        <v>426</v>
      </c>
      <c r="B109" s="175"/>
      <c r="C109" s="175"/>
      <c r="D109" s="175"/>
      <c r="E109" s="175"/>
      <c r="F109" s="175"/>
      <c r="G109" s="175"/>
      <c r="H109" s="175"/>
      <c r="I109" s="175"/>
      <c r="J109" s="175"/>
      <c r="K109" s="62">
        <v>204</v>
      </c>
      <c r="L109" s="61"/>
      <c r="M109" s="61"/>
      <c r="N109" s="61"/>
      <c r="O109" s="61"/>
      <c r="P109" s="61"/>
      <c r="Q109" s="61"/>
    </row>
    <row r="110" spans="1:17" x14ac:dyDescent="0.2">
      <c r="A110" s="174" t="s">
        <v>427</v>
      </c>
      <c r="B110" s="175"/>
      <c r="C110" s="175"/>
      <c r="D110" s="175"/>
      <c r="E110" s="175"/>
      <c r="F110" s="175"/>
      <c r="G110" s="175"/>
      <c r="H110" s="175"/>
      <c r="I110" s="175"/>
      <c r="J110" s="175"/>
      <c r="K110" s="62">
        <v>299</v>
      </c>
      <c r="L110" s="61"/>
      <c r="M110" s="61"/>
      <c r="N110" s="61"/>
      <c r="O110" s="61"/>
      <c r="P110" s="61"/>
      <c r="Q110" s="61"/>
    </row>
    <row r="111" spans="1:17" x14ac:dyDescent="0.2">
      <c r="A111" s="174" t="s">
        <v>428</v>
      </c>
      <c r="B111" s="175"/>
      <c r="C111" s="175"/>
      <c r="D111" s="175"/>
      <c r="E111" s="175"/>
      <c r="F111" s="175"/>
      <c r="G111" s="175"/>
      <c r="H111" s="175"/>
      <c r="I111" s="175"/>
      <c r="J111" s="175"/>
      <c r="K111" s="62">
        <v>123</v>
      </c>
      <c r="L111" s="61"/>
      <c r="M111" s="61"/>
      <c r="N111" s="61"/>
      <c r="O111" s="61"/>
      <c r="P111" s="61"/>
      <c r="Q111" s="61"/>
    </row>
    <row r="112" spans="1:17" x14ac:dyDescent="0.2">
      <c r="A112" s="174" t="s">
        <v>429</v>
      </c>
      <c r="B112" s="175"/>
      <c r="C112" s="175"/>
      <c r="D112" s="175"/>
      <c r="E112" s="175"/>
      <c r="F112" s="175"/>
      <c r="G112" s="175"/>
      <c r="H112" s="175"/>
      <c r="I112" s="175"/>
      <c r="J112" s="175"/>
      <c r="K112" s="62">
        <v>-1444</v>
      </c>
      <c r="L112" s="62">
        <v>-1444</v>
      </c>
      <c r="M112" s="61"/>
      <c r="N112" s="61"/>
      <c r="O112" s="61"/>
      <c r="P112" s="62">
        <v>-79.25</v>
      </c>
      <c r="Q112" s="61"/>
    </row>
    <row r="113" spans="1:17" x14ac:dyDescent="0.2">
      <c r="A113" s="174" t="s">
        <v>43</v>
      </c>
      <c r="B113" s="175"/>
      <c r="C113" s="175"/>
      <c r="D113" s="175"/>
      <c r="E113" s="175"/>
      <c r="F113" s="175"/>
      <c r="G113" s="175"/>
      <c r="H113" s="175"/>
      <c r="I113" s="175"/>
      <c r="J113" s="175"/>
      <c r="K113" s="62">
        <v>10934</v>
      </c>
      <c r="L113" s="61"/>
      <c r="M113" s="61"/>
      <c r="N113" s="61"/>
      <c r="O113" s="61"/>
      <c r="P113" s="61"/>
      <c r="Q113" s="61"/>
    </row>
    <row r="114" spans="1:17" x14ac:dyDescent="0.2">
      <c r="A114" s="174" t="s">
        <v>64</v>
      </c>
      <c r="B114" s="175"/>
      <c r="C114" s="175"/>
      <c r="D114" s="175"/>
      <c r="E114" s="175"/>
      <c r="F114" s="175"/>
      <c r="G114" s="175"/>
      <c r="H114" s="175"/>
      <c r="I114" s="175"/>
      <c r="J114" s="175"/>
      <c r="K114" s="61"/>
      <c r="L114" s="61"/>
      <c r="M114" s="61"/>
      <c r="N114" s="61"/>
      <c r="O114" s="61"/>
      <c r="P114" s="61"/>
      <c r="Q114" s="61"/>
    </row>
    <row r="115" spans="1:17" x14ac:dyDescent="0.2">
      <c r="A115" s="174" t="s">
        <v>430</v>
      </c>
      <c r="B115" s="175"/>
      <c r="C115" s="175"/>
      <c r="D115" s="175"/>
      <c r="E115" s="175"/>
      <c r="F115" s="175"/>
      <c r="G115" s="175"/>
      <c r="H115" s="175"/>
      <c r="I115" s="175"/>
      <c r="J115" s="175"/>
      <c r="K115" s="62">
        <v>3754</v>
      </c>
      <c r="L115" s="61"/>
      <c r="M115" s="61"/>
      <c r="N115" s="61"/>
      <c r="O115" s="61"/>
      <c r="P115" s="61"/>
      <c r="Q115" s="61"/>
    </row>
    <row r="116" spans="1:17" x14ac:dyDescent="0.2">
      <c r="A116" s="174" t="s">
        <v>431</v>
      </c>
      <c r="B116" s="175"/>
      <c r="C116" s="175"/>
      <c r="D116" s="175"/>
      <c r="E116" s="175"/>
      <c r="F116" s="175"/>
      <c r="G116" s="175"/>
      <c r="H116" s="175"/>
      <c r="I116" s="175"/>
      <c r="J116" s="175"/>
      <c r="K116" s="62">
        <v>269</v>
      </c>
      <c r="L116" s="61"/>
      <c r="M116" s="61"/>
      <c r="N116" s="61"/>
      <c r="O116" s="61"/>
      <c r="P116" s="61"/>
      <c r="Q116" s="61"/>
    </row>
    <row r="117" spans="1:17" x14ac:dyDescent="0.2">
      <c r="A117" s="174" t="s">
        <v>432</v>
      </c>
      <c r="B117" s="175"/>
      <c r="C117" s="175"/>
      <c r="D117" s="175"/>
      <c r="E117" s="175"/>
      <c r="F117" s="175"/>
      <c r="G117" s="175"/>
      <c r="H117" s="175"/>
      <c r="I117" s="175"/>
      <c r="J117" s="175"/>
      <c r="K117" s="62">
        <v>4005</v>
      </c>
      <c r="L117" s="61"/>
      <c r="M117" s="61"/>
      <c r="N117" s="61"/>
      <c r="O117" s="61"/>
      <c r="P117" s="61"/>
      <c r="Q117" s="61"/>
    </row>
    <row r="118" spans="1:17" x14ac:dyDescent="0.2">
      <c r="A118" s="174" t="s">
        <v>433</v>
      </c>
      <c r="B118" s="175"/>
      <c r="C118" s="175"/>
      <c r="D118" s="175"/>
      <c r="E118" s="175"/>
      <c r="F118" s="175"/>
      <c r="G118" s="175"/>
      <c r="H118" s="175"/>
      <c r="I118" s="175"/>
      <c r="J118" s="175"/>
      <c r="K118" s="62">
        <v>708</v>
      </c>
      <c r="L118" s="61"/>
      <c r="M118" s="61"/>
      <c r="N118" s="61"/>
      <c r="O118" s="61"/>
      <c r="P118" s="61"/>
      <c r="Q118" s="61"/>
    </row>
    <row r="119" spans="1:17" x14ac:dyDescent="0.2">
      <c r="A119" s="174" t="s">
        <v>434</v>
      </c>
      <c r="B119" s="175"/>
      <c r="C119" s="175"/>
      <c r="D119" s="175"/>
      <c r="E119" s="175"/>
      <c r="F119" s="175"/>
      <c r="G119" s="175"/>
      <c r="H119" s="175"/>
      <c r="I119" s="175"/>
      <c r="J119" s="175"/>
      <c r="K119" s="62">
        <v>1850</v>
      </c>
      <c r="L119" s="61"/>
      <c r="M119" s="61"/>
      <c r="N119" s="61"/>
      <c r="O119" s="61"/>
      <c r="P119" s="61"/>
      <c r="Q119" s="61"/>
    </row>
    <row r="120" spans="1:17" x14ac:dyDescent="0.2">
      <c r="A120" s="174" t="s">
        <v>435</v>
      </c>
      <c r="B120" s="175"/>
      <c r="C120" s="175"/>
      <c r="D120" s="175"/>
      <c r="E120" s="175"/>
      <c r="F120" s="175"/>
      <c r="G120" s="175"/>
      <c r="H120" s="175"/>
      <c r="I120" s="175"/>
      <c r="J120" s="175"/>
      <c r="K120" s="62">
        <v>27</v>
      </c>
      <c r="L120" s="61"/>
      <c r="M120" s="61"/>
      <c r="N120" s="61"/>
      <c r="O120" s="61"/>
      <c r="P120" s="61"/>
      <c r="Q120" s="61"/>
    </row>
    <row r="121" spans="1:17" x14ac:dyDescent="0.2">
      <c r="A121" s="174" t="s">
        <v>436</v>
      </c>
      <c r="B121" s="175"/>
      <c r="C121" s="175"/>
      <c r="D121" s="175"/>
      <c r="E121" s="175"/>
      <c r="F121" s="175"/>
      <c r="G121" s="175"/>
      <c r="H121" s="175"/>
      <c r="I121" s="175"/>
      <c r="J121" s="175"/>
      <c r="K121" s="62">
        <v>321</v>
      </c>
      <c r="L121" s="61"/>
      <c r="M121" s="61"/>
      <c r="N121" s="61"/>
      <c r="O121" s="61"/>
      <c r="P121" s="61"/>
      <c r="Q121" s="61"/>
    </row>
    <row r="122" spans="1:17" x14ac:dyDescent="0.2">
      <c r="A122" s="174" t="s">
        <v>44</v>
      </c>
      <c r="B122" s="175"/>
      <c r="C122" s="175"/>
      <c r="D122" s="175"/>
      <c r="E122" s="175"/>
      <c r="F122" s="175"/>
      <c r="G122" s="175"/>
      <c r="H122" s="175"/>
      <c r="I122" s="175"/>
      <c r="J122" s="175"/>
      <c r="K122" s="62">
        <v>7476</v>
      </c>
      <c r="L122" s="61"/>
      <c r="M122" s="61"/>
      <c r="N122" s="61"/>
      <c r="O122" s="61"/>
      <c r="P122" s="61"/>
      <c r="Q122" s="61"/>
    </row>
    <row r="123" spans="1:17" x14ac:dyDescent="0.2">
      <c r="A123" s="174" t="s">
        <v>64</v>
      </c>
      <c r="B123" s="175"/>
      <c r="C123" s="175"/>
      <c r="D123" s="175"/>
      <c r="E123" s="175"/>
      <c r="F123" s="175"/>
      <c r="G123" s="175"/>
      <c r="H123" s="175"/>
      <c r="I123" s="175"/>
      <c r="J123" s="175"/>
      <c r="K123" s="61"/>
      <c r="L123" s="61"/>
      <c r="M123" s="61"/>
      <c r="N123" s="61"/>
      <c r="O123" s="61"/>
      <c r="P123" s="61"/>
      <c r="Q123" s="61"/>
    </row>
    <row r="124" spans="1:17" x14ac:dyDescent="0.2">
      <c r="A124" s="174" t="s">
        <v>437</v>
      </c>
      <c r="B124" s="175"/>
      <c r="C124" s="175"/>
      <c r="D124" s="175"/>
      <c r="E124" s="175"/>
      <c r="F124" s="175"/>
      <c r="G124" s="175"/>
      <c r="H124" s="175"/>
      <c r="I124" s="175"/>
      <c r="J124" s="175"/>
      <c r="K124" s="62">
        <v>2310</v>
      </c>
      <c r="L124" s="61"/>
      <c r="M124" s="61"/>
      <c r="N124" s="61"/>
      <c r="O124" s="61"/>
      <c r="P124" s="61"/>
      <c r="Q124" s="61"/>
    </row>
    <row r="125" spans="1:17" x14ac:dyDescent="0.2">
      <c r="A125" s="174" t="s">
        <v>438</v>
      </c>
      <c r="B125" s="175"/>
      <c r="C125" s="175"/>
      <c r="D125" s="175"/>
      <c r="E125" s="175"/>
      <c r="F125" s="175"/>
      <c r="G125" s="175"/>
      <c r="H125" s="175"/>
      <c r="I125" s="175"/>
      <c r="J125" s="175"/>
      <c r="K125" s="62">
        <v>173</v>
      </c>
      <c r="L125" s="61"/>
      <c r="M125" s="61"/>
      <c r="N125" s="61"/>
      <c r="O125" s="61"/>
      <c r="P125" s="61"/>
      <c r="Q125" s="61"/>
    </row>
    <row r="126" spans="1:17" x14ac:dyDescent="0.2">
      <c r="A126" s="174" t="s">
        <v>439</v>
      </c>
      <c r="B126" s="175"/>
      <c r="C126" s="175"/>
      <c r="D126" s="175"/>
      <c r="E126" s="175"/>
      <c r="F126" s="175"/>
      <c r="G126" s="175"/>
      <c r="H126" s="175"/>
      <c r="I126" s="175"/>
      <c r="J126" s="175"/>
      <c r="K126" s="62">
        <v>3004</v>
      </c>
      <c r="L126" s="61"/>
      <c r="M126" s="61"/>
      <c r="N126" s="61"/>
      <c r="O126" s="61"/>
      <c r="P126" s="61"/>
      <c r="Q126" s="61"/>
    </row>
    <row r="127" spans="1:17" x14ac:dyDescent="0.2">
      <c r="A127" s="174" t="s">
        <v>440</v>
      </c>
      <c r="B127" s="175"/>
      <c r="C127" s="175"/>
      <c r="D127" s="175"/>
      <c r="E127" s="175"/>
      <c r="F127" s="175"/>
      <c r="G127" s="175"/>
      <c r="H127" s="175"/>
      <c r="I127" s="175"/>
      <c r="J127" s="175"/>
      <c r="K127" s="62">
        <v>1785</v>
      </c>
      <c r="L127" s="61"/>
      <c r="M127" s="61"/>
      <c r="N127" s="61"/>
      <c r="O127" s="61"/>
      <c r="P127" s="61"/>
      <c r="Q127" s="61"/>
    </row>
    <row r="128" spans="1:17" x14ac:dyDescent="0.2">
      <c r="A128" s="174" t="s">
        <v>441</v>
      </c>
      <c r="B128" s="175"/>
      <c r="C128" s="175"/>
      <c r="D128" s="175"/>
      <c r="E128" s="175"/>
      <c r="F128" s="175"/>
      <c r="G128" s="175"/>
      <c r="H128" s="175"/>
      <c r="I128" s="175"/>
      <c r="J128" s="175"/>
      <c r="K128" s="62">
        <v>204</v>
      </c>
      <c r="L128" s="61"/>
      <c r="M128" s="61"/>
      <c r="N128" s="61"/>
      <c r="O128" s="61"/>
      <c r="P128" s="61"/>
      <c r="Q128" s="61"/>
    </row>
    <row r="129" spans="1:17" x14ac:dyDescent="0.2">
      <c r="A129" s="176" t="s">
        <v>45</v>
      </c>
      <c r="B129" s="175"/>
      <c r="C129" s="175"/>
      <c r="D129" s="175"/>
      <c r="E129" s="175"/>
      <c r="F129" s="175"/>
      <c r="G129" s="175"/>
      <c r="H129" s="175"/>
      <c r="I129" s="175"/>
      <c r="J129" s="175"/>
      <c r="K129" s="61"/>
      <c r="L129" s="61"/>
      <c r="M129" s="61"/>
      <c r="N129" s="61"/>
      <c r="O129" s="61"/>
      <c r="P129" s="61"/>
      <c r="Q129" s="61"/>
    </row>
    <row r="130" spans="1:17" x14ac:dyDescent="0.2">
      <c r="A130" s="174" t="s">
        <v>75</v>
      </c>
      <c r="B130" s="175"/>
      <c r="C130" s="175"/>
      <c r="D130" s="175"/>
      <c r="E130" s="175"/>
      <c r="F130" s="175"/>
      <c r="G130" s="175"/>
      <c r="H130" s="175"/>
      <c r="I130" s="175"/>
      <c r="J130" s="175"/>
      <c r="K130" s="62">
        <v>2367</v>
      </c>
      <c r="L130" s="61"/>
      <c r="M130" s="61"/>
      <c r="N130" s="61"/>
      <c r="O130" s="61"/>
      <c r="P130" s="62">
        <v>43.24</v>
      </c>
      <c r="Q130" s="61"/>
    </row>
    <row r="131" spans="1:17" x14ac:dyDescent="0.2">
      <c r="A131" s="174" t="s">
        <v>63</v>
      </c>
      <c r="B131" s="175"/>
      <c r="C131" s="175"/>
      <c r="D131" s="175"/>
      <c r="E131" s="175"/>
      <c r="F131" s="175"/>
      <c r="G131" s="175"/>
      <c r="H131" s="175"/>
      <c r="I131" s="175"/>
      <c r="J131" s="175"/>
      <c r="K131" s="62">
        <v>35660</v>
      </c>
      <c r="L131" s="61"/>
      <c r="M131" s="61"/>
      <c r="N131" s="61"/>
      <c r="O131" s="61"/>
      <c r="P131" s="62">
        <v>536.88</v>
      </c>
      <c r="Q131" s="61"/>
    </row>
    <row r="132" spans="1:17" x14ac:dyDescent="0.2">
      <c r="A132" s="174" t="s">
        <v>287</v>
      </c>
      <c r="B132" s="175"/>
      <c r="C132" s="175"/>
      <c r="D132" s="175"/>
      <c r="E132" s="175"/>
      <c r="F132" s="175"/>
      <c r="G132" s="175"/>
      <c r="H132" s="175"/>
      <c r="I132" s="175"/>
      <c r="J132" s="175"/>
      <c r="K132" s="62">
        <v>10395</v>
      </c>
      <c r="L132" s="61"/>
      <c r="M132" s="61"/>
      <c r="N132" s="61"/>
      <c r="O132" s="61"/>
      <c r="P132" s="61"/>
      <c r="Q132" s="61"/>
    </row>
    <row r="133" spans="1:17" x14ac:dyDescent="0.2">
      <c r="A133" s="174" t="s">
        <v>90</v>
      </c>
      <c r="B133" s="175"/>
      <c r="C133" s="175"/>
      <c r="D133" s="175"/>
      <c r="E133" s="175"/>
      <c r="F133" s="175"/>
      <c r="G133" s="175"/>
      <c r="H133" s="175"/>
      <c r="I133" s="175"/>
      <c r="J133" s="175"/>
      <c r="K133" s="62">
        <v>11839</v>
      </c>
      <c r="L133" s="61"/>
      <c r="M133" s="61"/>
      <c r="N133" s="61"/>
      <c r="O133" s="61"/>
      <c r="P133" s="62">
        <v>317</v>
      </c>
      <c r="Q133" s="61"/>
    </row>
    <row r="134" spans="1:17" x14ac:dyDescent="0.2">
      <c r="A134" s="174" t="s">
        <v>46</v>
      </c>
      <c r="B134" s="175"/>
      <c r="C134" s="175"/>
      <c r="D134" s="175"/>
      <c r="E134" s="175"/>
      <c r="F134" s="175"/>
      <c r="G134" s="175"/>
      <c r="H134" s="175"/>
      <c r="I134" s="175"/>
      <c r="J134" s="175"/>
      <c r="K134" s="62">
        <v>60261</v>
      </c>
      <c r="L134" s="61"/>
      <c r="M134" s="61"/>
      <c r="N134" s="61"/>
      <c r="O134" s="61"/>
      <c r="P134" s="62">
        <v>897.12</v>
      </c>
      <c r="Q134" s="61"/>
    </row>
    <row r="135" spans="1:17" x14ac:dyDescent="0.2">
      <c r="A135" s="174" t="s">
        <v>47</v>
      </c>
      <c r="B135" s="175"/>
      <c r="C135" s="175"/>
      <c r="D135" s="175"/>
      <c r="E135" s="175"/>
      <c r="F135" s="175"/>
      <c r="G135" s="175"/>
      <c r="H135" s="175"/>
      <c r="I135" s="175"/>
      <c r="J135" s="175"/>
      <c r="K135" s="61"/>
      <c r="L135" s="61"/>
      <c r="M135" s="61"/>
      <c r="N135" s="61"/>
      <c r="O135" s="61"/>
      <c r="P135" s="61"/>
      <c r="Q135" s="61"/>
    </row>
    <row r="136" spans="1:17" x14ac:dyDescent="0.2">
      <c r="A136" s="174" t="s">
        <v>48</v>
      </c>
      <c r="B136" s="175"/>
      <c r="C136" s="175"/>
      <c r="D136" s="175"/>
      <c r="E136" s="175"/>
      <c r="F136" s="175"/>
      <c r="G136" s="175"/>
      <c r="H136" s="175"/>
      <c r="I136" s="175"/>
      <c r="J136" s="175"/>
      <c r="K136" s="62">
        <v>16171</v>
      </c>
      <c r="L136" s="61"/>
      <c r="M136" s="61"/>
      <c r="N136" s="61"/>
      <c r="O136" s="61"/>
      <c r="P136" s="61"/>
      <c r="Q136" s="61"/>
    </row>
    <row r="137" spans="1:17" x14ac:dyDescent="0.2">
      <c r="A137" s="174" t="s">
        <v>49</v>
      </c>
      <c r="B137" s="175"/>
      <c r="C137" s="175"/>
      <c r="D137" s="175"/>
      <c r="E137" s="175"/>
      <c r="F137" s="175"/>
      <c r="G137" s="175"/>
      <c r="H137" s="175"/>
      <c r="I137" s="175"/>
      <c r="J137" s="175"/>
      <c r="K137" s="62">
        <v>1335</v>
      </c>
      <c r="L137" s="61"/>
      <c r="M137" s="61"/>
      <c r="N137" s="61"/>
      <c r="O137" s="61"/>
      <c r="P137" s="61"/>
      <c r="Q137" s="61"/>
    </row>
    <row r="138" spans="1:17" x14ac:dyDescent="0.2">
      <c r="A138" s="174" t="s">
        <v>50</v>
      </c>
      <c r="B138" s="175"/>
      <c r="C138" s="175"/>
      <c r="D138" s="175"/>
      <c r="E138" s="175"/>
      <c r="F138" s="175"/>
      <c r="G138" s="175"/>
      <c r="H138" s="175"/>
      <c r="I138" s="175"/>
      <c r="J138" s="175"/>
      <c r="K138" s="62">
        <v>14162</v>
      </c>
      <c r="L138" s="61"/>
      <c r="M138" s="61"/>
      <c r="N138" s="61"/>
      <c r="O138" s="61"/>
      <c r="P138" s="61"/>
      <c r="Q138" s="61"/>
    </row>
    <row r="139" spans="1:17" x14ac:dyDescent="0.2">
      <c r="A139" s="174" t="s">
        <v>288</v>
      </c>
      <c r="B139" s="175"/>
      <c r="C139" s="175"/>
      <c r="D139" s="175"/>
      <c r="E139" s="175"/>
      <c r="F139" s="175"/>
      <c r="G139" s="175"/>
      <c r="H139" s="175"/>
      <c r="I139" s="175"/>
      <c r="J139" s="175"/>
      <c r="K139" s="62">
        <v>10395</v>
      </c>
      <c r="L139" s="61"/>
      <c r="M139" s="61"/>
      <c r="N139" s="61"/>
      <c r="O139" s="61"/>
      <c r="P139" s="61"/>
      <c r="Q139" s="61"/>
    </row>
    <row r="140" spans="1:17" x14ac:dyDescent="0.2">
      <c r="A140" s="174" t="s">
        <v>51</v>
      </c>
      <c r="B140" s="175"/>
      <c r="C140" s="175"/>
      <c r="D140" s="175"/>
      <c r="E140" s="175"/>
      <c r="F140" s="175"/>
      <c r="G140" s="175"/>
      <c r="H140" s="175"/>
      <c r="I140" s="175"/>
      <c r="J140" s="175"/>
      <c r="K140" s="62">
        <v>10934</v>
      </c>
      <c r="L140" s="61"/>
      <c r="M140" s="61"/>
      <c r="N140" s="61"/>
      <c r="O140" s="61"/>
      <c r="P140" s="61"/>
      <c r="Q140" s="61"/>
    </row>
    <row r="141" spans="1:17" x14ac:dyDescent="0.2">
      <c r="A141" s="174" t="s">
        <v>52</v>
      </c>
      <c r="B141" s="175"/>
      <c r="C141" s="175"/>
      <c r="D141" s="175"/>
      <c r="E141" s="175"/>
      <c r="F141" s="175"/>
      <c r="G141" s="175"/>
      <c r="H141" s="175"/>
      <c r="I141" s="175"/>
      <c r="J141" s="175"/>
      <c r="K141" s="62">
        <v>7476</v>
      </c>
      <c r="L141" s="61"/>
      <c r="M141" s="61"/>
      <c r="N141" s="61"/>
      <c r="O141" s="61"/>
      <c r="P141" s="61"/>
      <c r="Q141" s="61"/>
    </row>
    <row r="142" spans="1:17" x14ac:dyDescent="0.2">
      <c r="A142" s="176" t="s">
        <v>53</v>
      </c>
      <c r="B142" s="175"/>
      <c r="C142" s="175"/>
      <c r="D142" s="175"/>
      <c r="E142" s="175"/>
      <c r="F142" s="175"/>
      <c r="G142" s="175"/>
      <c r="H142" s="175"/>
      <c r="I142" s="175"/>
      <c r="J142" s="175"/>
      <c r="K142" s="60">
        <v>60261</v>
      </c>
      <c r="L142" s="61"/>
      <c r="M142" s="61"/>
      <c r="N142" s="61"/>
      <c r="O142" s="61"/>
      <c r="P142" s="60">
        <v>897.12</v>
      </c>
      <c r="Q142" s="61"/>
    </row>
    <row r="143" spans="1:17" x14ac:dyDescent="0.2">
      <c r="A143" s="8"/>
      <c r="B143" s="1"/>
      <c r="C143" s="6"/>
      <c r="D143" s="110"/>
      <c r="E143" s="125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</row>
    <row r="144" spans="1:17" x14ac:dyDescent="0.2">
      <c r="B144" s="70" t="s">
        <v>138</v>
      </c>
      <c r="C144" s="70"/>
      <c r="D144" s="70"/>
      <c r="E144" s="70"/>
      <c r="F144" s="70"/>
      <c r="G144" s="70"/>
      <c r="H144" s="70"/>
      <c r="I144" s="70" t="s">
        <v>289</v>
      </c>
      <c r="J144" s="70"/>
      <c r="K144" s="70"/>
      <c r="L144" s="70"/>
      <c r="M144" s="70"/>
      <c r="N144" s="102"/>
      <c r="O144" s="102"/>
      <c r="P144" s="102"/>
      <c r="Q144" s="111"/>
    </row>
    <row r="145" spans="1:17" x14ac:dyDescent="0.2">
      <c r="B145" s="21"/>
      <c r="C145" s="103"/>
      <c r="D145" s="104"/>
      <c r="E145" s="21"/>
      <c r="F145" s="21"/>
      <c r="G145" s="103"/>
      <c r="H145" s="100"/>
      <c r="I145" s="70" t="s">
        <v>442</v>
      </c>
      <c r="J145" s="70"/>
      <c r="K145" s="70"/>
      <c r="L145" s="70"/>
      <c r="M145" s="70"/>
      <c r="N145" s="102"/>
      <c r="O145" s="102"/>
      <c r="P145" s="102"/>
      <c r="Q145" s="111"/>
    </row>
    <row r="146" spans="1:17" x14ac:dyDescent="0.2">
      <c r="A146" s="111"/>
      <c r="B146" s="111"/>
      <c r="C146" s="111"/>
      <c r="D146" s="111"/>
      <c r="E146" s="111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</row>
    <row r="147" spans="1:17" x14ac:dyDescent="0.2">
      <c r="A147" s="111"/>
      <c r="B147" s="111"/>
      <c r="C147" s="111"/>
      <c r="D147" s="111"/>
      <c r="E147" s="111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</row>
    <row r="148" spans="1:17" x14ac:dyDescent="0.2">
      <c r="A148" s="8"/>
      <c r="B148" s="1"/>
      <c r="C148" s="6"/>
      <c r="D148" s="110"/>
      <c r="E148" s="125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</row>
    <row r="149" spans="1:17" x14ac:dyDescent="0.2">
      <c r="A149" s="8"/>
      <c r="B149" s="1"/>
      <c r="C149" s="6"/>
      <c r="D149" s="110"/>
      <c r="E149" s="125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</row>
    <row r="150" spans="1:17" x14ac:dyDescent="0.2">
      <c r="A150" s="8"/>
      <c r="B150" s="1"/>
      <c r="C150" s="6"/>
      <c r="D150" s="110"/>
      <c r="E150" s="125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  <row r="151" spans="1:17" x14ac:dyDescent="0.2">
      <c r="A151" s="8"/>
      <c r="B151" s="1"/>
      <c r="C151" s="6"/>
      <c r="D151" s="110"/>
      <c r="E151" s="125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</row>
    <row r="152" spans="1:17" x14ac:dyDescent="0.2">
      <c r="A152" s="8"/>
      <c r="B152" s="1"/>
      <c r="C152" s="6"/>
      <c r="D152" s="110"/>
      <c r="E152" s="125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</row>
  </sheetData>
  <mergeCells count="63">
    <mergeCell ref="J18:K18"/>
    <mergeCell ref="J19:K19"/>
    <mergeCell ref="J20:K20"/>
    <mergeCell ref="J17:K17"/>
    <mergeCell ref="E1:I1"/>
    <mergeCell ref="J14:K14"/>
    <mergeCell ref="J15:K15"/>
    <mergeCell ref="J16:K16"/>
    <mergeCell ref="A23:A25"/>
    <mergeCell ref="B23:B25"/>
    <mergeCell ref="C23:C25"/>
    <mergeCell ref="D23:D25"/>
    <mergeCell ref="E23:E25"/>
    <mergeCell ref="F23:I23"/>
    <mergeCell ref="J23:N23"/>
    <mergeCell ref="O23:O25"/>
    <mergeCell ref="P23:P25"/>
    <mergeCell ref="Q23:Q25"/>
    <mergeCell ref="F24:F25"/>
    <mergeCell ref="G24:I24"/>
    <mergeCell ref="J24:J25"/>
    <mergeCell ref="K24:K25"/>
    <mergeCell ref="L24:N24"/>
    <mergeCell ref="A27:Q27"/>
    <mergeCell ref="A94:Q9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42:J142"/>
  </mergeCells>
  <phoneticPr fontId="51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312-2893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5"/>
  <sheetViews>
    <sheetView showGridLines="0" tabSelected="1" zoomScaleNormal="100" zoomScaleSheetLayoutView="75" workbookViewId="0">
      <selection activeCell="E11" sqref="E11"/>
    </sheetView>
  </sheetViews>
  <sheetFormatPr defaultRowHeight="12.75" outlineLevelRow="2" x14ac:dyDescent="0.2"/>
  <cols>
    <col min="1" max="1" width="4.7109375" style="18" customWidth="1"/>
    <col min="2" max="2" width="20.28515625" style="17" customWidth="1"/>
    <col min="3" max="3" width="37.140625" style="16" customWidth="1"/>
    <col min="4" max="4" width="12.7109375" style="15" customWidth="1"/>
    <col min="5" max="5" width="11.7109375" style="14" customWidth="1"/>
    <col min="6" max="6" width="10.5703125" style="13" customWidth="1"/>
    <col min="7" max="7" width="10.5703125" style="22" customWidth="1"/>
    <col min="8" max="8" width="11" style="13" customWidth="1"/>
    <col min="9" max="9" width="10.7109375" style="13" customWidth="1"/>
    <col min="10" max="10" width="8.28515625" style="13" customWidth="1"/>
    <col min="11" max="11" width="8.140625" style="13" customWidth="1"/>
    <col min="12" max="14" width="7.140625" style="13" customWidth="1"/>
    <col min="15" max="16" width="6.28515625" style="13" customWidth="1"/>
  </cols>
  <sheetData>
    <row r="1" spans="1:17" outlineLevel="2" x14ac:dyDescent="0.2">
      <c r="A1" s="2" t="s">
        <v>77</v>
      </c>
      <c r="B1" s="69"/>
      <c r="C1" s="68"/>
      <c r="D1" s="95"/>
      <c r="E1" s="185" t="s">
        <v>58</v>
      </c>
      <c r="F1" s="185"/>
      <c r="G1" s="185"/>
      <c r="H1" s="185"/>
      <c r="I1" s="185"/>
      <c r="J1" s="66"/>
      <c r="K1" s="66"/>
      <c r="L1" s="66"/>
      <c r="M1" s="2" t="s">
        <v>41</v>
      </c>
      <c r="N1" s="66"/>
      <c r="O1" s="66"/>
      <c r="P1" s="66"/>
      <c r="Q1" s="126"/>
    </row>
    <row r="2" spans="1:17" outlineLevel="1" x14ac:dyDescent="0.2">
      <c r="A2" s="4"/>
      <c r="B2" s="69"/>
      <c r="C2" s="68"/>
      <c r="D2" s="67"/>
      <c r="E2" s="67"/>
      <c r="F2" s="66"/>
      <c r="G2" s="96" t="s">
        <v>36</v>
      </c>
      <c r="H2" s="66"/>
      <c r="I2" s="66"/>
      <c r="J2" s="66"/>
      <c r="K2" s="66"/>
      <c r="L2" s="66"/>
      <c r="M2" s="4" t="s">
        <v>104</v>
      </c>
      <c r="N2" s="66"/>
      <c r="O2" s="66"/>
      <c r="P2" s="66"/>
      <c r="Q2" s="126"/>
    </row>
    <row r="3" spans="1:17" outlineLevel="1" x14ac:dyDescent="0.2">
      <c r="A3" s="4"/>
      <c r="B3" s="69"/>
      <c r="C3" s="68"/>
      <c r="D3" s="67"/>
      <c r="E3" s="67"/>
      <c r="F3" s="66"/>
      <c r="G3" s="96"/>
      <c r="H3" s="66"/>
      <c r="I3" s="66"/>
      <c r="J3" s="66"/>
      <c r="K3" s="66"/>
      <c r="L3" s="4"/>
      <c r="M3" s="4" t="s">
        <v>105</v>
      </c>
      <c r="N3" s="66"/>
      <c r="O3" s="66"/>
      <c r="P3" s="66"/>
      <c r="Q3" s="126"/>
    </row>
    <row r="4" spans="1:17" outlineLevel="1" x14ac:dyDescent="0.2">
      <c r="A4" s="4" t="s">
        <v>101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101</v>
      </c>
      <c r="N4" s="66"/>
      <c r="O4" s="66"/>
      <c r="P4" s="66"/>
      <c r="Q4" s="126"/>
    </row>
    <row r="5" spans="1:17" outlineLevel="1" x14ac:dyDescent="0.2">
      <c r="A5" s="4" t="s">
        <v>106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107</v>
      </c>
      <c r="N5" s="66"/>
      <c r="O5" s="66"/>
      <c r="P5" s="66"/>
      <c r="Q5" s="126"/>
    </row>
    <row r="6" spans="1:17" x14ac:dyDescent="0.2">
      <c r="A6" s="10"/>
      <c r="B6" s="69"/>
      <c r="C6" s="67"/>
      <c r="D6" s="3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126"/>
    </row>
    <row r="7" spans="1:17" x14ac:dyDescent="0.2">
      <c r="A7" s="127"/>
      <c r="B7" s="128"/>
      <c r="C7" s="129"/>
      <c r="D7" s="126"/>
      <c r="E7" s="130"/>
      <c r="F7" s="130"/>
      <c r="G7" s="131" t="s">
        <v>443</v>
      </c>
      <c r="H7" s="131"/>
      <c r="I7" s="131"/>
      <c r="J7" s="130"/>
      <c r="K7" s="130"/>
      <c r="L7" s="130"/>
      <c r="M7" s="130"/>
      <c r="N7" s="130"/>
      <c r="O7" s="130"/>
      <c r="P7" s="130"/>
      <c r="Q7" s="126"/>
    </row>
    <row r="8" spans="1:17" x14ac:dyDescent="0.2">
      <c r="A8" s="127"/>
      <c r="B8" s="128"/>
      <c r="C8" s="129"/>
      <c r="D8" s="126"/>
      <c r="E8" s="130"/>
      <c r="F8" s="130"/>
      <c r="G8" s="132" t="s">
        <v>444</v>
      </c>
      <c r="H8" s="127"/>
      <c r="I8" s="127"/>
      <c r="J8" s="130"/>
      <c r="K8" s="130"/>
      <c r="L8" s="130"/>
      <c r="M8" s="130"/>
      <c r="N8" s="130"/>
      <c r="O8" s="130"/>
      <c r="P8" s="130"/>
      <c r="Q8" s="126"/>
    </row>
    <row r="9" spans="1:17" x14ac:dyDescent="0.2">
      <c r="A9" s="127"/>
      <c r="B9" s="128"/>
      <c r="C9" s="129"/>
      <c r="D9" s="126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26"/>
    </row>
    <row r="10" spans="1:17" x14ac:dyDescent="0.2">
      <c r="A10" s="127"/>
      <c r="B10" s="128"/>
      <c r="C10" s="133" t="s">
        <v>37</v>
      </c>
      <c r="D10" s="134" t="s">
        <v>445</v>
      </c>
      <c r="E10" s="135"/>
      <c r="F10" s="135"/>
      <c r="G10" s="136"/>
      <c r="H10" s="135"/>
      <c r="I10" s="135"/>
      <c r="J10" s="135"/>
      <c r="K10" s="135"/>
      <c r="L10" s="135"/>
      <c r="M10" s="135"/>
      <c r="N10" s="135"/>
      <c r="O10" s="130"/>
      <c r="P10" s="130"/>
      <c r="Q10" s="126"/>
    </row>
    <row r="11" spans="1:17" x14ac:dyDescent="0.2">
      <c r="A11" s="127"/>
      <c r="B11" s="128"/>
      <c r="C11" s="133"/>
      <c r="D11" s="126"/>
      <c r="E11" s="137" t="s">
        <v>446</v>
      </c>
      <c r="F11" s="130"/>
      <c r="G11" s="138"/>
      <c r="H11" s="139"/>
      <c r="I11" s="139"/>
      <c r="J11" s="140"/>
      <c r="K11" s="130"/>
      <c r="L11" s="130"/>
      <c r="M11" s="130"/>
      <c r="N11" s="130"/>
      <c r="O11" s="130"/>
      <c r="P11" s="130"/>
      <c r="Q11" s="126"/>
    </row>
    <row r="12" spans="1:17" x14ac:dyDescent="0.2">
      <c r="A12" s="127"/>
      <c r="B12" s="128"/>
      <c r="C12" s="129"/>
      <c r="D12" s="141"/>
      <c r="E12" s="140"/>
      <c r="F12" s="142" t="s">
        <v>69</v>
      </c>
      <c r="G12" s="126"/>
      <c r="H12" s="143"/>
      <c r="I12" s="143"/>
      <c r="J12" s="144"/>
      <c r="K12" s="144"/>
      <c r="L12" s="130"/>
      <c r="M12" s="130"/>
      <c r="N12" s="130"/>
      <c r="O12" s="130"/>
      <c r="P12" s="130"/>
      <c r="Q12" s="126"/>
    </row>
    <row r="13" spans="1:17" x14ac:dyDescent="0.2">
      <c r="A13" s="145"/>
      <c r="B13" s="146"/>
      <c r="C13" s="129"/>
      <c r="D13" s="126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26"/>
    </row>
    <row r="14" spans="1:17" x14ac:dyDescent="0.2">
      <c r="A14" s="127"/>
      <c r="B14" s="128"/>
      <c r="C14" s="129"/>
      <c r="D14" s="147" t="s">
        <v>447</v>
      </c>
      <c r="E14" s="130"/>
      <c r="F14" s="130"/>
      <c r="G14" s="130"/>
      <c r="H14" s="147"/>
      <c r="I14" s="147"/>
      <c r="J14" s="147"/>
      <c r="K14" s="130"/>
      <c r="L14" s="130"/>
      <c r="M14" s="130"/>
      <c r="N14" s="130"/>
      <c r="O14" s="130"/>
      <c r="P14" s="130"/>
      <c r="Q14" s="130"/>
    </row>
    <row r="15" spans="1:17" x14ac:dyDescent="0.2">
      <c r="A15" s="127"/>
      <c r="B15" s="128"/>
      <c r="C15" s="129"/>
      <c r="D15" s="147" t="s">
        <v>56</v>
      </c>
      <c r="E15" s="130"/>
      <c r="F15" s="130"/>
      <c r="G15" s="130"/>
      <c r="H15" s="147"/>
      <c r="I15" s="147"/>
      <c r="J15" s="194" t="s">
        <v>448</v>
      </c>
      <c r="K15" s="178"/>
      <c r="L15" s="148" t="s">
        <v>68</v>
      </c>
      <c r="M15" s="130"/>
      <c r="N15" s="130"/>
      <c r="O15" s="130"/>
      <c r="P15" s="130"/>
      <c r="Q15" s="126"/>
    </row>
    <row r="16" spans="1:17" s="20" customFormat="1" ht="14.25" x14ac:dyDescent="0.2">
      <c r="A16" s="127"/>
      <c r="B16" s="128"/>
      <c r="C16" s="129"/>
      <c r="D16" s="147" t="s">
        <v>76</v>
      </c>
      <c r="E16" s="130"/>
      <c r="F16" s="130"/>
      <c r="G16" s="130"/>
      <c r="H16" s="147"/>
      <c r="I16" s="147"/>
      <c r="J16" s="194" t="s">
        <v>449</v>
      </c>
      <c r="K16" s="178"/>
      <c r="L16" s="148" t="s">
        <v>68</v>
      </c>
      <c r="M16" s="130"/>
      <c r="N16" s="130"/>
      <c r="O16" s="130"/>
      <c r="P16" s="130"/>
      <c r="Q16" s="126"/>
    </row>
    <row r="17" spans="1:17" s="20" customFormat="1" ht="14.25" outlineLevel="1" x14ac:dyDescent="0.2">
      <c r="A17" s="127"/>
      <c r="B17" s="128"/>
      <c r="C17" s="129"/>
      <c r="D17" s="147" t="s">
        <v>57</v>
      </c>
      <c r="E17" s="130"/>
      <c r="F17" s="130"/>
      <c r="G17" s="130"/>
      <c r="H17" s="147"/>
      <c r="I17" s="147"/>
      <c r="J17" s="194" t="s">
        <v>450</v>
      </c>
      <c r="K17" s="178"/>
      <c r="L17" s="148" t="s">
        <v>68</v>
      </c>
      <c r="M17" s="130"/>
      <c r="N17" s="130"/>
      <c r="O17" s="130"/>
      <c r="P17" s="130"/>
      <c r="Q17" s="126"/>
    </row>
    <row r="18" spans="1:17" s="20" customFormat="1" ht="14.25" outlineLevel="1" x14ac:dyDescent="0.2">
      <c r="A18" s="127"/>
      <c r="B18" s="128"/>
      <c r="C18" s="129"/>
      <c r="D18" s="147" t="s">
        <v>451</v>
      </c>
      <c r="E18" s="130"/>
      <c r="F18" s="130"/>
      <c r="G18" s="130"/>
      <c r="H18" s="147"/>
      <c r="I18" s="147"/>
      <c r="J18" s="194" t="s">
        <v>452</v>
      </c>
      <c r="K18" s="178"/>
      <c r="L18" s="148" t="s">
        <v>68</v>
      </c>
      <c r="M18" s="130"/>
      <c r="N18" s="130"/>
      <c r="O18" s="130"/>
      <c r="P18" s="130"/>
      <c r="Q18" s="126"/>
    </row>
    <row r="19" spans="1:17" s="20" customFormat="1" ht="14.25" outlineLevel="1" x14ac:dyDescent="0.2">
      <c r="A19" s="127"/>
      <c r="B19" s="128"/>
      <c r="C19" s="129"/>
      <c r="D19" s="147" t="s">
        <v>161</v>
      </c>
      <c r="E19" s="130"/>
      <c r="F19" s="130"/>
      <c r="G19" s="130"/>
      <c r="H19" s="147"/>
      <c r="I19" s="147"/>
      <c r="J19" s="194" t="s">
        <v>453</v>
      </c>
      <c r="K19" s="178"/>
      <c r="L19" s="148" t="s">
        <v>68</v>
      </c>
      <c r="M19" s="130"/>
      <c r="N19" s="130"/>
      <c r="O19" s="130"/>
      <c r="P19" s="130"/>
      <c r="Q19" s="126"/>
    </row>
    <row r="20" spans="1:17" s="20" customFormat="1" ht="14.25" customHeight="1" x14ac:dyDescent="0.2">
      <c r="A20" s="127"/>
      <c r="B20" s="128"/>
      <c r="C20" s="129"/>
      <c r="D20" s="147" t="s">
        <v>163</v>
      </c>
      <c r="E20" s="130"/>
      <c r="F20" s="130"/>
      <c r="G20" s="130"/>
      <c r="H20" s="147"/>
      <c r="I20" s="147"/>
      <c r="J20" s="194" t="s">
        <v>454</v>
      </c>
      <c r="K20" s="178"/>
      <c r="L20" s="148" t="s">
        <v>68</v>
      </c>
      <c r="M20" s="130"/>
      <c r="N20" s="130"/>
      <c r="O20" s="130"/>
      <c r="P20" s="130"/>
      <c r="Q20" s="126"/>
    </row>
    <row r="21" spans="1:17" s="20" customFormat="1" ht="14.25" customHeight="1" outlineLevel="1" x14ac:dyDescent="0.2">
      <c r="A21" s="127"/>
      <c r="B21" s="128"/>
      <c r="C21" s="129"/>
      <c r="D21" s="147" t="s">
        <v>54</v>
      </c>
      <c r="E21" s="130"/>
      <c r="F21" s="130"/>
      <c r="G21" s="130"/>
      <c r="H21" s="147"/>
      <c r="I21" s="147"/>
      <c r="J21" s="194" t="s">
        <v>455</v>
      </c>
      <c r="K21" s="178"/>
      <c r="L21" s="148" t="s">
        <v>55</v>
      </c>
      <c r="M21" s="130"/>
      <c r="N21" s="130"/>
      <c r="O21" s="130"/>
      <c r="P21" s="130"/>
      <c r="Q21" s="126"/>
    </row>
    <row r="22" spans="1:17" x14ac:dyDescent="0.2">
      <c r="A22" s="127"/>
      <c r="B22" s="128"/>
      <c r="C22" s="129"/>
      <c r="D22" s="70" t="s">
        <v>119</v>
      </c>
      <c r="E22" s="130"/>
      <c r="F22" s="130"/>
      <c r="G22" s="130"/>
      <c r="H22" s="130"/>
      <c r="I22" s="130"/>
      <c r="J22" s="126"/>
      <c r="K22" s="130">
        <f>K115/1000</f>
        <v>34.951999999999998</v>
      </c>
      <c r="L22" s="148" t="s">
        <v>68</v>
      </c>
      <c r="M22" s="130"/>
      <c r="N22" s="130"/>
      <c r="O22" s="130"/>
      <c r="P22" s="130"/>
      <c r="Q22" s="126"/>
    </row>
    <row r="23" spans="1:17" x14ac:dyDescent="0.2">
      <c r="A23" s="127"/>
      <c r="B23" s="128"/>
      <c r="C23" s="149"/>
      <c r="D23" s="101" t="s">
        <v>108</v>
      </c>
      <c r="E23" s="127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26"/>
    </row>
    <row r="24" spans="1:17" ht="12.75" customHeight="1" x14ac:dyDescent="0.2">
      <c r="A24" s="127"/>
      <c r="B24" s="128"/>
      <c r="C24" s="149"/>
      <c r="D24" s="129"/>
      <c r="E24" s="127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26"/>
    </row>
    <row r="25" spans="1:17" s="19" customFormat="1" ht="48" customHeight="1" x14ac:dyDescent="0.2">
      <c r="A25" s="190" t="s">
        <v>38</v>
      </c>
      <c r="B25" s="195" t="s">
        <v>456</v>
      </c>
      <c r="C25" s="190" t="s">
        <v>100</v>
      </c>
      <c r="D25" s="190" t="s">
        <v>99</v>
      </c>
      <c r="E25" s="190" t="s">
        <v>98</v>
      </c>
      <c r="F25" s="190" t="s">
        <v>67</v>
      </c>
      <c r="G25" s="192"/>
      <c r="H25" s="192"/>
      <c r="I25" s="192"/>
      <c r="J25" s="190" t="s">
        <v>66</v>
      </c>
      <c r="K25" s="197"/>
      <c r="L25" s="197"/>
      <c r="M25" s="197"/>
      <c r="N25" s="197"/>
      <c r="O25" s="190" t="s">
        <v>97</v>
      </c>
      <c r="P25" s="190" t="s">
        <v>96</v>
      </c>
      <c r="Q25" s="191" t="s">
        <v>167</v>
      </c>
    </row>
    <row r="26" spans="1:17" s="19" customFormat="1" ht="12" x14ac:dyDescent="0.2">
      <c r="A26" s="192"/>
      <c r="B26" s="196"/>
      <c r="C26" s="193"/>
      <c r="D26" s="190"/>
      <c r="E26" s="190"/>
      <c r="F26" s="190" t="s">
        <v>39</v>
      </c>
      <c r="G26" s="190" t="s">
        <v>95</v>
      </c>
      <c r="H26" s="192"/>
      <c r="I26" s="192"/>
      <c r="J26" s="190" t="s">
        <v>457</v>
      </c>
      <c r="K26" s="190" t="s">
        <v>39</v>
      </c>
      <c r="L26" s="190" t="s">
        <v>95</v>
      </c>
      <c r="M26" s="192"/>
      <c r="N26" s="192"/>
      <c r="O26" s="190"/>
      <c r="P26" s="190"/>
      <c r="Q26" s="191"/>
    </row>
    <row r="27" spans="1:17" s="19" customFormat="1" ht="12" x14ac:dyDescent="0.2">
      <c r="A27" s="192"/>
      <c r="B27" s="196"/>
      <c r="C27" s="193"/>
      <c r="D27" s="190"/>
      <c r="E27" s="190"/>
      <c r="F27" s="192"/>
      <c r="G27" s="150" t="s">
        <v>94</v>
      </c>
      <c r="H27" s="150" t="s">
        <v>93</v>
      </c>
      <c r="I27" s="150" t="s">
        <v>92</v>
      </c>
      <c r="J27" s="193"/>
      <c r="K27" s="192"/>
      <c r="L27" s="150" t="s">
        <v>94</v>
      </c>
      <c r="M27" s="150" t="s">
        <v>93</v>
      </c>
      <c r="N27" s="150" t="s">
        <v>92</v>
      </c>
      <c r="O27" s="190"/>
      <c r="P27" s="190"/>
      <c r="Q27" s="191"/>
    </row>
    <row r="28" spans="1:17" ht="12.75" customHeight="1" x14ac:dyDescent="0.2">
      <c r="A28" s="151">
        <v>1</v>
      </c>
      <c r="B28" s="152">
        <v>2</v>
      </c>
      <c r="C28" s="150">
        <v>3</v>
      </c>
      <c r="D28" s="150">
        <v>4</v>
      </c>
      <c r="E28" s="153">
        <v>5</v>
      </c>
      <c r="F28" s="154">
        <v>6</v>
      </c>
      <c r="G28" s="154">
        <v>7</v>
      </c>
      <c r="H28" s="154">
        <v>8</v>
      </c>
      <c r="I28" s="154">
        <v>9</v>
      </c>
      <c r="J28" s="154">
        <v>10</v>
      </c>
      <c r="K28" s="154">
        <v>11</v>
      </c>
      <c r="L28" s="154">
        <v>12</v>
      </c>
      <c r="M28" s="154">
        <v>13</v>
      </c>
      <c r="N28" s="154">
        <v>14</v>
      </c>
      <c r="O28" s="154">
        <v>15</v>
      </c>
      <c r="P28" s="154">
        <v>16</v>
      </c>
      <c r="Q28" s="154">
        <v>17</v>
      </c>
    </row>
    <row r="29" spans="1:17" ht="19.149999999999999" customHeight="1" x14ac:dyDescent="0.2">
      <c r="A29" s="198" t="s">
        <v>458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</row>
    <row r="30" spans="1:17" ht="19.149999999999999" customHeight="1" x14ac:dyDescent="0.2">
      <c r="A30" s="153" t="s">
        <v>459</v>
      </c>
      <c r="B30" s="64" t="s">
        <v>29</v>
      </c>
      <c r="C30" s="155" t="s">
        <v>460</v>
      </c>
      <c r="D30" s="153" t="s">
        <v>34</v>
      </c>
      <c r="E30" s="156">
        <v>1</v>
      </c>
      <c r="F30" s="157" t="s">
        <v>461</v>
      </c>
      <c r="G30" s="158"/>
      <c r="H30" s="158"/>
      <c r="I30" s="158"/>
      <c r="J30" s="158">
        <v>1642</v>
      </c>
      <c r="K30" s="158">
        <v>1642</v>
      </c>
      <c r="L30" s="158"/>
      <c r="M30" s="158"/>
      <c r="N30" s="158"/>
      <c r="O30" s="158"/>
      <c r="P30" s="158"/>
      <c r="Q30" s="158"/>
    </row>
    <row r="31" spans="1:17" ht="19.149999999999999" customHeight="1" x14ac:dyDescent="0.2">
      <c r="A31" s="151">
        <v>2</v>
      </c>
      <c r="B31" s="159" t="s">
        <v>213</v>
      </c>
      <c r="C31" s="155" t="s">
        <v>462</v>
      </c>
      <c r="D31" s="153" t="s">
        <v>35</v>
      </c>
      <c r="E31" s="156">
        <v>1</v>
      </c>
      <c r="F31" s="157">
        <v>137.61000000000001</v>
      </c>
      <c r="G31" s="157">
        <v>91.6</v>
      </c>
      <c r="H31" s="157">
        <v>20.76</v>
      </c>
      <c r="I31" s="157">
        <v>4.22</v>
      </c>
      <c r="J31" s="158"/>
      <c r="K31" s="158">
        <v>138</v>
      </c>
      <c r="L31" s="158">
        <v>92</v>
      </c>
      <c r="M31" s="158">
        <v>21</v>
      </c>
      <c r="N31" s="158">
        <v>4</v>
      </c>
      <c r="O31" s="158">
        <v>6.76</v>
      </c>
      <c r="P31" s="158">
        <v>6.76</v>
      </c>
      <c r="Q31" s="158"/>
    </row>
    <row r="32" spans="1:17" ht="19.149999999999999" customHeight="1" x14ac:dyDescent="0.2">
      <c r="A32" s="153" t="s">
        <v>463</v>
      </c>
      <c r="B32" s="64" t="s">
        <v>29</v>
      </c>
      <c r="C32" s="155" t="s">
        <v>464</v>
      </c>
      <c r="D32" s="153" t="s">
        <v>34</v>
      </c>
      <c r="E32" s="156">
        <v>2</v>
      </c>
      <c r="F32" s="157" t="s">
        <v>465</v>
      </c>
      <c r="G32" s="158"/>
      <c r="H32" s="158"/>
      <c r="I32" s="158"/>
      <c r="J32" s="158">
        <v>4242</v>
      </c>
      <c r="K32" s="158">
        <v>4242</v>
      </c>
      <c r="L32" s="158"/>
      <c r="M32" s="158"/>
      <c r="N32" s="158"/>
      <c r="O32" s="158"/>
      <c r="P32" s="158"/>
      <c r="Q32" s="158"/>
    </row>
    <row r="33" spans="1:17" ht="19.149999999999999" customHeight="1" x14ac:dyDescent="0.2">
      <c r="A33" s="151">
        <v>4</v>
      </c>
      <c r="B33" s="159" t="s">
        <v>213</v>
      </c>
      <c r="C33" s="155" t="s">
        <v>466</v>
      </c>
      <c r="D33" s="153" t="s">
        <v>35</v>
      </c>
      <c r="E33" s="156">
        <v>2</v>
      </c>
      <c r="F33" s="157">
        <v>137.61000000000001</v>
      </c>
      <c r="G33" s="157">
        <v>91.6</v>
      </c>
      <c r="H33" s="157">
        <v>20.76</v>
      </c>
      <c r="I33" s="157">
        <v>4.22</v>
      </c>
      <c r="J33" s="158"/>
      <c r="K33" s="158">
        <v>275</v>
      </c>
      <c r="L33" s="158">
        <v>183</v>
      </c>
      <c r="M33" s="158">
        <v>42</v>
      </c>
      <c r="N33" s="158">
        <v>8</v>
      </c>
      <c r="O33" s="158">
        <v>6.76</v>
      </c>
      <c r="P33" s="158">
        <v>13.52</v>
      </c>
      <c r="Q33" s="158"/>
    </row>
    <row r="34" spans="1:17" ht="24" x14ac:dyDescent="0.2">
      <c r="A34" s="153" t="s">
        <v>467</v>
      </c>
      <c r="B34" s="64" t="s">
        <v>29</v>
      </c>
      <c r="C34" s="155" t="s">
        <v>468</v>
      </c>
      <c r="D34" s="153" t="s">
        <v>34</v>
      </c>
      <c r="E34" s="156">
        <v>4</v>
      </c>
      <c r="F34" s="157" t="s">
        <v>469</v>
      </c>
      <c r="G34" s="158"/>
      <c r="H34" s="158"/>
      <c r="I34" s="158"/>
      <c r="J34" s="158">
        <v>810</v>
      </c>
      <c r="K34" s="158">
        <v>810</v>
      </c>
      <c r="L34" s="158"/>
      <c r="M34" s="158"/>
      <c r="N34" s="158"/>
      <c r="O34" s="158"/>
      <c r="P34" s="158"/>
      <c r="Q34" s="158"/>
    </row>
    <row r="35" spans="1:17" ht="24" x14ac:dyDescent="0.2">
      <c r="A35" s="151">
        <v>6</v>
      </c>
      <c r="B35" s="159" t="s">
        <v>213</v>
      </c>
      <c r="C35" s="155" t="s">
        <v>470</v>
      </c>
      <c r="D35" s="153" t="s">
        <v>35</v>
      </c>
      <c r="E35" s="156">
        <v>4</v>
      </c>
      <c r="F35" s="157">
        <v>137.61000000000001</v>
      </c>
      <c r="G35" s="157">
        <v>91.6</v>
      </c>
      <c r="H35" s="157">
        <v>20.76</v>
      </c>
      <c r="I35" s="157">
        <v>4.22</v>
      </c>
      <c r="J35" s="158"/>
      <c r="K35" s="158">
        <v>550</v>
      </c>
      <c r="L35" s="158">
        <v>366</v>
      </c>
      <c r="M35" s="158">
        <v>83</v>
      </c>
      <c r="N35" s="158">
        <v>17</v>
      </c>
      <c r="O35" s="158">
        <v>6.76</v>
      </c>
      <c r="P35" s="158">
        <v>27.04</v>
      </c>
      <c r="Q35" s="158"/>
    </row>
    <row r="36" spans="1:17" ht="24" x14ac:dyDescent="0.2">
      <c r="A36" s="151">
        <v>7</v>
      </c>
      <c r="B36" s="159" t="s">
        <v>471</v>
      </c>
      <c r="C36" s="155" t="s">
        <v>472</v>
      </c>
      <c r="D36" s="153" t="s">
        <v>206</v>
      </c>
      <c r="E36" s="160" t="s">
        <v>473</v>
      </c>
      <c r="F36" s="157">
        <v>2.4500000000000002</v>
      </c>
      <c r="G36" s="157">
        <v>2.4</v>
      </c>
      <c r="H36" s="158"/>
      <c r="I36" s="158"/>
      <c r="J36" s="158"/>
      <c r="K36" s="158">
        <v>382</v>
      </c>
      <c r="L36" s="158">
        <v>374</v>
      </c>
      <c r="M36" s="158"/>
      <c r="N36" s="158"/>
      <c r="O36" s="158">
        <v>0.2</v>
      </c>
      <c r="P36" s="158">
        <v>31.2</v>
      </c>
      <c r="Q36" s="158"/>
    </row>
    <row r="37" spans="1:17" ht="24" x14ac:dyDescent="0.2">
      <c r="A37" s="151">
        <v>8</v>
      </c>
      <c r="B37" s="64" t="s">
        <v>29</v>
      </c>
      <c r="C37" s="155" t="s">
        <v>474</v>
      </c>
      <c r="D37" s="153" t="s">
        <v>34</v>
      </c>
      <c r="E37" s="156">
        <v>4</v>
      </c>
      <c r="F37" s="157" t="s">
        <v>475</v>
      </c>
      <c r="G37" s="158"/>
      <c r="H37" s="158"/>
      <c r="I37" s="158"/>
      <c r="J37" s="158"/>
      <c r="K37" s="158">
        <v>249</v>
      </c>
      <c r="L37" s="158"/>
      <c r="M37" s="158"/>
      <c r="N37" s="158"/>
      <c r="O37" s="158"/>
      <c r="P37" s="158"/>
      <c r="Q37" s="158"/>
    </row>
    <row r="38" spans="1:17" ht="36" x14ac:dyDescent="0.2">
      <c r="A38" s="151">
        <v>9</v>
      </c>
      <c r="B38" s="159" t="s">
        <v>476</v>
      </c>
      <c r="C38" s="155" t="s">
        <v>477</v>
      </c>
      <c r="D38" s="153" t="s">
        <v>478</v>
      </c>
      <c r="E38" s="160" t="s">
        <v>479</v>
      </c>
      <c r="F38" s="157">
        <v>2.98</v>
      </c>
      <c r="G38" s="157">
        <v>2.92</v>
      </c>
      <c r="H38" s="158"/>
      <c r="I38" s="158"/>
      <c r="J38" s="158"/>
      <c r="K38" s="158">
        <v>24</v>
      </c>
      <c r="L38" s="158">
        <v>23</v>
      </c>
      <c r="M38" s="158"/>
      <c r="N38" s="158"/>
      <c r="O38" s="158">
        <v>0.22</v>
      </c>
      <c r="P38" s="158">
        <v>1.76</v>
      </c>
      <c r="Q38" s="158"/>
    </row>
    <row r="39" spans="1:17" ht="24" x14ac:dyDescent="0.2">
      <c r="A39" s="153" t="s">
        <v>480</v>
      </c>
      <c r="B39" s="64" t="s">
        <v>29</v>
      </c>
      <c r="C39" s="155" t="s">
        <v>481</v>
      </c>
      <c r="D39" s="153" t="s">
        <v>34</v>
      </c>
      <c r="E39" s="156">
        <v>1</v>
      </c>
      <c r="F39" s="157" t="s">
        <v>482</v>
      </c>
      <c r="G39" s="158"/>
      <c r="H39" s="158"/>
      <c r="I39" s="158"/>
      <c r="J39" s="158">
        <v>14513</v>
      </c>
      <c r="K39" s="158">
        <v>14513</v>
      </c>
      <c r="L39" s="158"/>
      <c r="M39" s="158"/>
      <c r="N39" s="158"/>
      <c r="O39" s="158"/>
      <c r="P39" s="158"/>
      <c r="Q39" s="158"/>
    </row>
    <row r="40" spans="1:17" ht="24" x14ac:dyDescent="0.2">
      <c r="A40" s="151">
        <v>11</v>
      </c>
      <c r="B40" s="159" t="s">
        <v>483</v>
      </c>
      <c r="C40" s="155" t="s">
        <v>484</v>
      </c>
      <c r="D40" s="153" t="s">
        <v>35</v>
      </c>
      <c r="E40" s="156">
        <v>1</v>
      </c>
      <c r="F40" s="157">
        <v>287.67</v>
      </c>
      <c r="G40" s="157">
        <v>209.59</v>
      </c>
      <c r="H40" s="157">
        <v>49.97</v>
      </c>
      <c r="I40" s="157">
        <v>10.15</v>
      </c>
      <c r="J40" s="158"/>
      <c r="K40" s="158">
        <v>288</v>
      </c>
      <c r="L40" s="158">
        <v>210</v>
      </c>
      <c r="M40" s="158">
        <v>50</v>
      </c>
      <c r="N40" s="158">
        <v>10</v>
      </c>
      <c r="O40" s="158">
        <v>16.399999999999999</v>
      </c>
      <c r="P40" s="158">
        <v>16.399999999999999</v>
      </c>
      <c r="Q40" s="157">
        <v>0.2</v>
      </c>
    </row>
    <row r="41" spans="1:17" ht="36" x14ac:dyDescent="0.2">
      <c r="A41" s="151">
        <v>12</v>
      </c>
      <c r="B41" s="64" t="s">
        <v>29</v>
      </c>
      <c r="C41" s="155" t="s">
        <v>485</v>
      </c>
      <c r="D41" s="153" t="s">
        <v>34</v>
      </c>
      <c r="E41" s="156">
        <v>1</v>
      </c>
      <c r="F41" s="157" t="s">
        <v>486</v>
      </c>
      <c r="G41" s="158"/>
      <c r="H41" s="158"/>
      <c r="I41" s="158"/>
      <c r="J41" s="158"/>
      <c r="K41" s="158">
        <v>1063</v>
      </c>
      <c r="L41" s="158"/>
      <c r="M41" s="158"/>
      <c r="N41" s="158"/>
      <c r="O41" s="158"/>
      <c r="P41" s="158"/>
      <c r="Q41" s="158"/>
    </row>
    <row r="42" spans="1:17" ht="36" x14ac:dyDescent="0.2">
      <c r="A42" s="151">
        <v>13</v>
      </c>
      <c r="B42" s="159" t="s">
        <v>221</v>
      </c>
      <c r="C42" s="155" t="s">
        <v>487</v>
      </c>
      <c r="D42" s="153" t="s">
        <v>35</v>
      </c>
      <c r="E42" s="156">
        <v>1</v>
      </c>
      <c r="F42" s="157">
        <v>8.41</v>
      </c>
      <c r="G42" s="157">
        <v>7.26</v>
      </c>
      <c r="H42" s="158"/>
      <c r="I42" s="158"/>
      <c r="J42" s="158"/>
      <c r="K42" s="158">
        <v>8</v>
      </c>
      <c r="L42" s="158">
        <v>7</v>
      </c>
      <c r="M42" s="158"/>
      <c r="N42" s="158"/>
      <c r="O42" s="158">
        <v>0.52</v>
      </c>
      <c r="P42" s="158">
        <v>0.52</v>
      </c>
      <c r="Q42" s="158"/>
    </row>
    <row r="43" spans="1:17" ht="24" x14ac:dyDescent="0.2">
      <c r="A43" s="151">
        <v>14</v>
      </c>
      <c r="B43" s="64" t="s">
        <v>29</v>
      </c>
      <c r="C43" s="155" t="s">
        <v>488</v>
      </c>
      <c r="D43" s="153" t="s">
        <v>34</v>
      </c>
      <c r="E43" s="156">
        <v>1</v>
      </c>
      <c r="F43" s="157" t="s">
        <v>489</v>
      </c>
      <c r="G43" s="158"/>
      <c r="H43" s="158"/>
      <c r="I43" s="158"/>
      <c r="J43" s="158"/>
      <c r="K43" s="158">
        <v>157</v>
      </c>
      <c r="L43" s="158"/>
      <c r="M43" s="158"/>
      <c r="N43" s="158"/>
      <c r="O43" s="158"/>
      <c r="P43" s="158"/>
      <c r="Q43" s="158"/>
    </row>
    <row r="44" spans="1:17" ht="36" x14ac:dyDescent="0.2">
      <c r="A44" s="151">
        <v>15</v>
      </c>
      <c r="B44" s="64" t="s">
        <v>29</v>
      </c>
      <c r="C44" s="155" t="s">
        <v>490</v>
      </c>
      <c r="D44" s="153" t="s">
        <v>34</v>
      </c>
      <c r="E44" s="156">
        <v>1</v>
      </c>
      <c r="F44" s="157" t="s">
        <v>491</v>
      </c>
      <c r="G44" s="158"/>
      <c r="H44" s="158"/>
      <c r="I44" s="158"/>
      <c r="J44" s="158"/>
      <c r="K44" s="158">
        <v>487</v>
      </c>
      <c r="L44" s="158"/>
      <c r="M44" s="158"/>
      <c r="N44" s="158"/>
      <c r="O44" s="158"/>
      <c r="P44" s="158"/>
      <c r="Q44" s="158"/>
    </row>
    <row r="45" spans="1:17" ht="24" x14ac:dyDescent="0.2">
      <c r="A45" s="151">
        <v>16</v>
      </c>
      <c r="B45" s="64" t="s">
        <v>29</v>
      </c>
      <c r="C45" s="155" t="s">
        <v>492</v>
      </c>
      <c r="D45" s="153" t="s">
        <v>34</v>
      </c>
      <c r="E45" s="156">
        <v>1</v>
      </c>
      <c r="F45" s="157" t="s">
        <v>493</v>
      </c>
      <c r="G45" s="158"/>
      <c r="H45" s="158"/>
      <c r="I45" s="158"/>
      <c r="J45" s="158"/>
      <c r="K45" s="158">
        <v>162</v>
      </c>
      <c r="L45" s="158"/>
      <c r="M45" s="158"/>
      <c r="N45" s="158"/>
      <c r="O45" s="158"/>
      <c r="P45" s="158"/>
      <c r="Q45" s="158"/>
    </row>
    <row r="46" spans="1:17" ht="36" x14ac:dyDescent="0.2">
      <c r="A46" s="151">
        <v>17</v>
      </c>
      <c r="B46" s="64" t="s">
        <v>29</v>
      </c>
      <c r="C46" s="155" t="s">
        <v>494</v>
      </c>
      <c r="D46" s="153" t="s">
        <v>34</v>
      </c>
      <c r="E46" s="156">
        <v>1</v>
      </c>
      <c r="F46" s="157" t="s">
        <v>495</v>
      </c>
      <c r="G46" s="158"/>
      <c r="H46" s="158"/>
      <c r="I46" s="158"/>
      <c r="J46" s="158"/>
      <c r="K46" s="158">
        <v>106</v>
      </c>
      <c r="L46" s="158"/>
      <c r="M46" s="158"/>
      <c r="N46" s="158"/>
      <c r="O46" s="158"/>
      <c r="P46" s="158"/>
      <c r="Q46" s="158"/>
    </row>
    <row r="47" spans="1:17" ht="12.75" customHeight="1" x14ac:dyDescent="0.2">
      <c r="A47" s="151">
        <v>18</v>
      </c>
      <c r="B47" s="64" t="s">
        <v>29</v>
      </c>
      <c r="C47" s="155" t="s">
        <v>496</v>
      </c>
      <c r="D47" s="153" t="s">
        <v>34</v>
      </c>
      <c r="E47" s="156">
        <v>2</v>
      </c>
      <c r="F47" s="157" t="s">
        <v>497</v>
      </c>
      <c r="G47" s="158"/>
      <c r="H47" s="158"/>
      <c r="I47" s="158"/>
      <c r="J47" s="158"/>
      <c r="K47" s="158">
        <v>195</v>
      </c>
      <c r="L47" s="158"/>
      <c r="M47" s="158"/>
      <c r="N47" s="158"/>
      <c r="O47" s="158"/>
      <c r="P47" s="158"/>
      <c r="Q47" s="158"/>
    </row>
    <row r="48" spans="1:17" ht="24" x14ac:dyDescent="0.2">
      <c r="A48" s="151">
        <v>19</v>
      </c>
      <c r="B48" s="159" t="s">
        <v>221</v>
      </c>
      <c r="C48" s="155" t="s">
        <v>498</v>
      </c>
      <c r="D48" s="153" t="s">
        <v>35</v>
      </c>
      <c r="E48" s="160" t="s">
        <v>499</v>
      </c>
      <c r="F48" s="157">
        <v>8.41</v>
      </c>
      <c r="G48" s="157">
        <v>7.26</v>
      </c>
      <c r="H48" s="158"/>
      <c r="I48" s="158"/>
      <c r="J48" s="158"/>
      <c r="K48" s="158">
        <v>84</v>
      </c>
      <c r="L48" s="158">
        <v>73</v>
      </c>
      <c r="M48" s="158"/>
      <c r="N48" s="158"/>
      <c r="O48" s="158">
        <v>0.52</v>
      </c>
      <c r="P48" s="158">
        <v>5.2</v>
      </c>
      <c r="Q48" s="158"/>
    </row>
    <row r="49" spans="1:17" ht="24" x14ac:dyDescent="0.2">
      <c r="A49" s="151">
        <v>20</v>
      </c>
      <c r="B49" s="64" t="s">
        <v>29</v>
      </c>
      <c r="C49" s="155" t="s">
        <v>500</v>
      </c>
      <c r="D49" s="153" t="s">
        <v>34</v>
      </c>
      <c r="E49" s="156">
        <v>1</v>
      </c>
      <c r="F49" s="157" t="s">
        <v>501</v>
      </c>
      <c r="G49" s="158"/>
      <c r="H49" s="158"/>
      <c r="I49" s="158"/>
      <c r="J49" s="158"/>
      <c r="K49" s="158">
        <v>330</v>
      </c>
      <c r="L49" s="158"/>
      <c r="M49" s="158"/>
      <c r="N49" s="158"/>
      <c r="O49" s="158"/>
      <c r="P49" s="158"/>
      <c r="Q49" s="158"/>
    </row>
    <row r="50" spans="1:17" ht="24" x14ac:dyDescent="0.2">
      <c r="A50" s="151">
        <v>21</v>
      </c>
      <c r="B50" s="159" t="s">
        <v>502</v>
      </c>
      <c r="C50" s="155" t="s">
        <v>503</v>
      </c>
      <c r="D50" s="153" t="s">
        <v>109</v>
      </c>
      <c r="E50" s="160" t="s">
        <v>504</v>
      </c>
      <c r="F50" s="157">
        <v>1151.02</v>
      </c>
      <c r="G50" s="157">
        <v>969.52</v>
      </c>
      <c r="H50" s="157">
        <v>20.46</v>
      </c>
      <c r="I50" s="157">
        <v>1.27</v>
      </c>
      <c r="J50" s="158"/>
      <c r="K50" s="158">
        <v>12</v>
      </c>
      <c r="L50" s="158">
        <v>10</v>
      </c>
      <c r="M50" s="158"/>
      <c r="N50" s="158"/>
      <c r="O50" s="158">
        <v>69.400000000000006</v>
      </c>
      <c r="P50" s="158">
        <v>0.69</v>
      </c>
      <c r="Q50" s="158"/>
    </row>
    <row r="51" spans="1:17" ht="36" x14ac:dyDescent="0.2">
      <c r="A51" s="151">
        <v>22</v>
      </c>
      <c r="B51" s="64" t="s">
        <v>29</v>
      </c>
      <c r="C51" s="155" t="s">
        <v>505</v>
      </c>
      <c r="D51" s="153" t="s">
        <v>34</v>
      </c>
      <c r="E51" s="156">
        <v>1</v>
      </c>
      <c r="F51" s="157" t="s">
        <v>506</v>
      </c>
      <c r="G51" s="158"/>
      <c r="H51" s="158"/>
      <c r="I51" s="158"/>
      <c r="J51" s="158"/>
      <c r="K51" s="158">
        <v>1556</v>
      </c>
      <c r="L51" s="158"/>
      <c r="M51" s="158"/>
      <c r="N51" s="158"/>
      <c r="O51" s="158"/>
      <c r="P51" s="158"/>
      <c r="Q51" s="158"/>
    </row>
    <row r="52" spans="1:17" ht="22.5" customHeight="1" x14ac:dyDescent="0.2">
      <c r="A52" s="151">
        <v>23</v>
      </c>
      <c r="B52" s="159" t="s">
        <v>507</v>
      </c>
      <c r="C52" s="155" t="s">
        <v>508</v>
      </c>
      <c r="D52" s="153" t="s">
        <v>35</v>
      </c>
      <c r="E52" s="156">
        <v>1</v>
      </c>
      <c r="F52" s="157">
        <v>508.42</v>
      </c>
      <c r="G52" s="157">
        <v>379.4</v>
      </c>
      <c r="H52" s="158"/>
      <c r="I52" s="158"/>
      <c r="J52" s="158"/>
      <c r="K52" s="158">
        <v>508</v>
      </c>
      <c r="L52" s="158">
        <v>379</v>
      </c>
      <c r="M52" s="158"/>
      <c r="N52" s="158"/>
      <c r="O52" s="158">
        <v>28</v>
      </c>
      <c r="P52" s="158">
        <v>28</v>
      </c>
      <c r="Q52" s="157">
        <v>4.0000000000000001E-3</v>
      </c>
    </row>
    <row r="53" spans="1:17" ht="12.75" customHeight="1" x14ac:dyDescent="0.2">
      <c r="A53" s="151">
        <v>24</v>
      </c>
      <c r="B53" s="64" t="s">
        <v>29</v>
      </c>
      <c r="C53" s="155" t="s">
        <v>509</v>
      </c>
      <c r="D53" s="153" t="s">
        <v>34</v>
      </c>
      <c r="E53" s="156">
        <v>2</v>
      </c>
      <c r="F53" s="157" t="s">
        <v>510</v>
      </c>
      <c r="G53" s="158"/>
      <c r="H53" s="158"/>
      <c r="I53" s="158"/>
      <c r="J53" s="158"/>
      <c r="K53" s="158">
        <v>2134</v>
      </c>
      <c r="L53" s="158"/>
      <c r="M53" s="158"/>
      <c r="N53" s="158"/>
      <c r="O53" s="158"/>
      <c r="P53" s="158"/>
      <c r="Q53" s="158"/>
    </row>
    <row r="54" spans="1:17" ht="12.75" customHeight="1" x14ac:dyDescent="0.2">
      <c r="A54" s="151">
        <v>25</v>
      </c>
      <c r="B54" s="159" t="s">
        <v>511</v>
      </c>
      <c r="C54" s="155" t="s">
        <v>512</v>
      </c>
      <c r="D54" s="153" t="s">
        <v>35</v>
      </c>
      <c r="E54" s="156">
        <v>2</v>
      </c>
      <c r="F54" s="157">
        <v>94.46</v>
      </c>
      <c r="G54" s="157">
        <v>67.75</v>
      </c>
      <c r="H54" s="158"/>
      <c r="I54" s="158"/>
      <c r="J54" s="158"/>
      <c r="K54" s="158">
        <v>189</v>
      </c>
      <c r="L54" s="158">
        <v>136</v>
      </c>
      <c r="M54" s="158"/>
      <c r="N54" s="158"/>
      <c r="O54" s="158">
        <v>5</v>
      </c>
      <c r="P54" s="158">
        <v>10</v>
      </c>
      <c r="Q54" s="157">
        <v>0.01</v>
      </c>
    </row>
    <row r="55" spans="1:17" ht="12.75" customHeight="1" x14ac:dyDescent="0.2">
      <c r="A55" s="151">
        <v>26</v>
      </c>
      <c r="B55" s="159" t="s">
        <v>204</v>
      </c>
      <c r="C55" s="155" t="s">
        <v>513</v>
      </c>
      <c r="D55" s="153" t="s">
        <v>206</v>
      </c>
      <c r="E55" s="160" t="s">
        <v>514</v>
      </c>
      <c r="F55" s="157">
        <v>2.4500000000000002</v>
      </c>
      <c r="G55" s="157">
        <v>2.4</v>
      </c>
      <c r="H55" s="158"/>
      <c r="I55" s="158"/>
      <c r="J55" s="158"/>
      <c r="K55" s="158">
        <v>235</v>
      </c>
      <c r="L55" s="158">
        <v>230</v>
      </c>
      <c r="M55" s="158"/>
      <c r="N55" s="158"/>
      <c r="O55" s="158">
        <v>0.2</v>
      </c>
      <c r="P55" s="158">
        <v>19.2</v>
      </c>
      <c r="Q55" s="158"/>
    </row>
    <row r="56" spans="1:17" ht="12.75" customHeight="1" x14ac:dyDescent="0.2">
      <c r="A56" s="151">
        <v>27</v>
      </c>
      <c r="B56" s="64" t="s">
        <v>29</v>
      </c>
      <c r="C56" s="155" t="s">
        <v>515</v>
      </c>
      <c r="D56" s="153" t="s">
        <v>34</v>
      </c>
      <c r="E56" s="156">
        <v>48</v>
      </c>
      <c r="F56" s="157" t="s">
        <v>516</v>
      </c>
      <c r="G56" s="158"/>
      <c r="H56" s="158"/>
      <c r="I56" s="158"/>
      <c r="J56" s="158"/>
      <c r="K56" s="158">
        <v>653</v>
      </c>
      <c r="L56" s="158"/>
      <c r="M56" s="158"/>
      <c r="N56" s="158"/>
      <c r="O56" s="158"/>
      <c r="P56" s="158"/>
      <c r="Q56" s="158"/>
    </row>
    <row r="57" spans="1:17" ht="12.75" customHeight="1" x14ac:dyDescent="0.2">
      <c r="A57" s="151">
        <v>28</v>
      </c>
      <c r="B57" s="159" t="s">
        <v>189</v>
      </c>
      <c r="C57" s="155" t="s">
        <v>190</v>
      </c>
      <c r="D57" s="153" t="s">
        <v>35</v>
      </c>
      <c r="E57" s="160" t="s">
        <v>517</v>
      </c>
      <c r="F57" s="157">
        <v>33.86</v>
      </c>
      <c r="G57" s="157">
        <v>27.3</v>
      </c>
      <c r="H57" s="158"/>
      <c r="I57" s="158"/>
      <c r="J57" s="158"/>
      <c r="K57" s="158">
        <v>3251</v>
      </c>
      <c r="L57" s="158">
        <v>2621</v>
      </c>
      <c r="M57" s="158"/>
      <c r="N57" s="158"/>
      <c r="O57" s="158">
        <v>2.06</v>
      </c>
      <c r="P57" s="158">
        <v>197.76</v>
      </c>
      <c r="Q57" s="158"/>
    </row>
    <row r="58" spans="1:17" ht="12.75" customHeight="1" x14ac:dyDescent="0.2">
      <c r="A58" s="151">
        <v>29</v>
      </c>
      <c r="B58" s="159" t="s">
        <v>194</v>
      </c>
      <c r="C58" s="155" t="s">
        <v>518</v>
      </c>
      <c r="D58" s="153" t="s">
        <v>196</v>
      </c>
      <c r="E58" s="160" t="s">
        <v>519</v>
      </c>
      <c r="F58" s="157">
        <v>188.66</v>
      </c>
      <c r="G58" s="157">
        <v>176.15</v>
      </c>
      <c r="H58" s="158"/>
      <c r="I58" s="158"/>
      <c r="J58" s="158"/>
      <c r="K58" s="158">
        <v>91</v>
      </c>
      <c r="L58" s="158">
        <v>85</v>
      </c>
      <c r="M58" s="158"/>
      <c r="N58" s="158"/>
      <c r="O58" s="158">
        <v>13</v>
      </c>
      <c r="P58" s="158">
        <v>6.24</v>
      </c>
      <c r="Q58" s="158"/>
    </row>
    <row r="59" spans="1:17" ht="12.75" customHeight="1" x14ac:dyDescent="0.2">
      <c r="A59" s="151">
        <v>30</v>
      </c>
      <c r="B59" s="64" t="s">
        <v>29</v>
      </c>
      <c r="C59" s="155" t="s">
        <v>520</v>
      </c>
      <c r="D59" s="153" t="s">
        <v>120</v>
      </c>
      <c r="E59" s="160" t="s">
        <v>521</v>
      </c>
      <c r="F59" s="157" t="s">
        <v>522</v>
      </c>
      <c r="G59" s="158"/>
      <c r="H59" s="158"/>
      <c r="I59" s="158"/>
      <c r="J59" s="158"/>
      <c r="K59" s="158">
        <v>16394</v>
      </c>
      <c r="L59" s="158"/>
      <c r="M59" s="158"/>
      <c r="N59" s="158"/>
      <c r="O59" s="158"/>
      <c r="P59" s="158"/>
      <c r="Q59" s="158"/>
    </row>
    <row r="60" spans="1:17" ht="12.75" customHeight="1" x14ac:dyDescent="0.2">
      <c r="A60" s="151">
        <v>31</v>
      </c>
      <c r="B60" s="159" t="s">
        <v>178</v>
      </c>
      <c r="C60" s="155" t="s">
        <v>523</v>
      </c>
      <c r="D60" s="153" t="s">
        <v>91</v>
      </c>
      <c r="E60" s="160" t="s">
        <v>519</v>
      </c>
      <c r="F60" s="157">
        <v>126.41</v>
      </c>
      <c r="G60" s="157">
        <v>93.68</v>
      </c>
      <c r="H60" s="157">
        <v>25.37</v>
      </c>
      <c r="I60" s="157">
        <v>5.15</v>
      </c>
      <c r="J60" s="158"/>
      <c r="K60" s="158">
        <v>61</v>
      </c>
      <c r="L60" s="158">
        <v>45</v>
      </c>
      <c r="M60" s="158">
        <v>12</v>
      </c>
      <c r="N60" s="158">
        <v>2</v>
      </c>
      <c r="O60" s="158">
        <v>7.8</v>
      </c>
      <c r="P60" s="158">
        <v>3.74</v>
      </c>
      <c r="Q60" s="158"/>
    </row>
    <row r="61" spans="1:17" ht="12.75" customHeight="1" x14ac:dyDescent="0.2">
      <c r="A61" s="151">
        <v>32</v>
      </c>
      <c r="B61" s="159" t="s">
        <v>524</v>
      </c>
      <c r="C61" s="155" t="s">
        <v>525</v>
      </c>
      <c r="D61" s="153" t="s">
        <v>110</v>
      </c>
      <c r="E61" s="160" t="s">
        <v>526</v>
      </c>
      <c r="F61" s="157">
        <v>1655.27</v>
      </c>
      <c r="G61" s="157">
        <v>390.95</v>
      </c>
      <c r="H61" s="157">
        <v>96.44</v>
      </c>
      <c r="I61" s="157">
        <v>6.01</v>
      </c>
      <c r="J61" s="158"/>
      <c r="K61" s="158">
        <v>497</v>
      </c>
      <c r="L61" s="158">
        <v>117</v>
      </c>
      <c r="M61" s="158">
        <v>29</v>
      </c>
      <c r="N61" s="158">
        <v>2</v>
      </c>
      <c r="O61" s="158">
        <v>29.504999999999999</v>
      </c>
      <c r="P61" s="158">
        <v>8.85</v>
      </c>
      <c r="Q61" s="158"/>
    </row>
    <row r="62" spans="1:17" ht="22.5" customHeight="1" x14ac:dyDescent="0.2">
      <c r="A62" s="151">
        <v>33</v>
      </c>
      <c r="B62" s="159" t="s">
        <v>527</v>
      </c>
      <c r="C62" s="155" t="s">
        <v>528</v>
      </c>
      <c r="D62" s="153" t="s">
        <v>91</v>
      </c>
      <c r="E62" s="160" t="s">
        <v>529</v>
      </c>
      <c r="F62" s="157">
        <v>1837.57</v>
      </c>
      <c r="G62" s="157">
        <v>474.14</v>
      </c>
      <c r="H62" s="157">
        <v>129.78</v>
      </c>
      <c r="I62" s="157">
        <v>23.9</v>
      </c>
      <c r="J62" s="158"/>
      <c r="K62" s="158">
        <v>1103</v>
      </c>
      <c r="L62" s="158">
        <v>284</v>
      </c>
      <c r="M62" s="158">
        <v>78</v>
      </c>
      <c r="N62" s="158">
        <v>14</v>
      </c>
      <c r="O62" s="158">
        <v>37.1</v>
      </c>
      <c r="P62" s="158">
        <v>22.26</v>
      </c>
      <c r="Q62" s="158"/>
    </row>
    <row r="63" spans="1:17" ht="12.75" customHeight="1" x14ac:dyDescent="0.2">
      <c r="A63" s="151">
        <v>34</v>
      </c>
      <c r="B63" s="159" t="s">
        <v>530</v>
      </c>
      <c r="C63" s="155" t="s">
        <v>531</v>
      </c>
      <c r="D63" s="153" t="s">
        <v>110</v>
      </c>
      <c r="E63" s="160" t="s">
        <v>532</v>
      </c>
      <c r="F63" s="157">
        <v>730.59</v>
      </c>
      <c r="G63" s="157">
        <v>104.15</v>
      </c>
      <c r="H63" s="157">
        <v>11.69</v>
      </c>
      <c r="I63" s="157">
        <v>0.73</v>
      </c>
      <c r="J63" s="158"/>
      <c r="K63" s="158">
        <v>15</v>
      </c>
      <c r="L63" s="158">
        <v>2</v>
      </c>
      <c r="M63" s="158"/>
      <c r="N63" s="158"/>
      <c r="O63" s="158">
        <v>7.86</v>
      </c>
      <c r="P63" s="158">
        <v>0.16</v>
      </c>
      <c r="Q63" s="158"/>
    </row>
    <row r="64" spans="1:17" ht="12.75" customHeight="1" x14ac:dyDescent="0.2">
      <c r="A64" s="198" t="s">
        <v>533</v>
      </c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</row>
    <row r="65" spans="1:17" ht="12.75" customHeight="1" x14ac:dyDescent="0.2">
      <c r="A65" s="151">
        <v>35</v>
      </c>
      <c r="B65" s="64" t="s">
        <v>29</v>
      </c>
      <c r="C65" s="155" t="s">
        <v>534</v>
      </c>
      <c r="D65" s="153" t="s">
        <v>34</v>
      </c>
      <c r="E65" s="156">
        <v>1</v>
      </c>
      <c r="F65" s="157" t="s">
        <v>535</v>
      </c>
      <c r="G65" s="158"/>
      <c r="H65" s="158"/>
      <c r="I65" s="158"/>
      <c r="J65" s="158"/>
      <c r="K65" s="158">
        <v>202</v>
      </c>
      <c r="L65" s="158"/>
      <c r="M65" s="158"/>
      <c r="N65" s="158"/>
      <c r="O65" s="158"/>
      <c r="P65" s="158"/>
      <c r="Q65" s="158"/>
    </row>
    <row r="66" spans="1:17" ht="12.75" customHeight="1" x14ac:dyDescent="0.2">
      <c r="A66" s="151">
        <v>36</v>
      </c>
      <c r="B66" s="64" t="s">
        <v>29</v>
      </c>
      <c r="C66" s="155" t="s">
        <v>536</v>
      </c>
      <c r="D66" s="153" t="s">
        <v>34</v>
      </c>
      <c r="E66" s="156">
        <v>1</v>
      </c>
      <c r="F66" s="157" t="s">
        <v>537</v>
      </c>
      <c r="G66" s="158"/>
      <c r="H66" s="158"/>
      <c r="I66" s="158"/>
      <c r="J66" s="158"/>
      <c r="K66" s="158">
        <v>35</v>
      </c>
      <c r="L66" s="158"/>
      <c r="M66" s="158"/>
      <c r="N66" s="158"/>
      <c r="O66" s="158"/>
      <c r="P66" s="158"/>
      <c r="Q66" s="158"/>
    </row>
    <row r="67" spans="1:17" ht="12.75" customHeight="1" x14ac:dyDescent="0.2">
      <c r="A67" s="151">
        <v>37</v>
      </c>
      <c r="B67" s="159" t="s">
        <v>538</v>
      </c>
      <c r="C67" s="155" t="s">
        <v>539</v>
      </c>
      <c r="D67" s="153" t="s">
        <v>35</v>
      </c>
      <c r="E67" s="156">
        <v>1</v>
      </c>
      <c r="F67" s="157">
        <v>6284.83</v>
      </c>
      <c r="G67" s="157">
        <v>1292.2</v>
      </c>
      <c r="H67" s="157">
        <v>4805.96</v>
      </c>
      <c r="I67" s="157">
        <v>594.34</v>
      </c>
      <c r="J67" s="158"/>
      <c r="K67" s="158">
        <v>6285</v>
      </c>
      <c r="L67" s="158">
        <v>1292</v>
      </c>
      <c r="M67" s="158">
        <v>4806</v>
      </c>
      <c r="N67" s="158">
        <v>594</v>
      </c>
      <c r="O67" s="158">
        <v>71</v>
      </c>
      <c r="P67" s="158">
        <v>71</v>
      </c>
      <c r="Q67" s="158"/>
    </row>
    <row r="68" spans="1:17" ht="12.75" customHeight="1" x14ac:dyDescent="0.2">
      <c r="A68" s="161" t="s">
        <v>111</v>
      </c>
      <c r="B68" s="162" t="s">
        <v>540</v>
      </c>
      <c r="C68" s="163" t="s">
        <v>541</v>
      </c>
      <c r="D68" s="161" t="s">
        <v>542</v>
      </c>
      <c r="E68" s="164" t="s">
        <v>543</v>
      </c>
      <c r="F68" s="165">
        <v>652.39</v>
      </c>
      <c r="G68" s="158"/>
      <c r="H68" s="165">
        <v>652.39</v>
      </c>
      <c r="I68" s="165">
        <v>18.2</v>
      </c>
      <c r="J68" s="158"/>
      <c r="K68" s="166">
        <v>21411.439999999999</v>
      </c>
      <c r="L68" s="158"/>
      <c r="M68" s="166">
        <v>21411.439999999999</v>
      </c>
      <c r="N68" s="166">
        <v>597.32000000000005</v>
      </c>
      <c r="O68" s="158"/>
      <c r="P68" s="158"/>
      <c r="Q68" s="158"/>
    </row>
    <row r="69" spans="1:17" ht="12.75" customHeight="1" x14ac:dyDescent="0.2">
      <c r="A69" s="161" t="s">
        <v>111</v>
      </c>
      <c r="B69" s="162" t="s">
        <v>544</v>
      </c>
      <c r="C69" s="163" t="s">
        <v>545</v>
      </c>
      <c r="D69" s="161" t="s">
        <v>113</v>
      </c>
      <c r="E69" s="164" t="s">
        <v>546</v>
      </c>
      <c r="F69" s="165">
        <v>741.6</v>
      </c>
      <c r="G69" s="158"/>
      <c r="H69" s="158"/>
      <c r="I69" s="158"/>
      <c r="J69" s="158"/>
      <c r="K69" s="166">
        <v>741.6</v>
      </c>
      <c r="L69" s="158"/>
      <c r="M69" s="158"/>
      <c r="N69" s="158"/>
      <c r="O69" s="158"/>
      <c r="P69" s="158"/>
      <c r="Q69" s="158"/>
    </row>
    <row r="70" spans="1:17" ht="12.75" customHeight="1" x14ac:dyDescent="0.2">
      <c r="A70" s="151">
        <v>38</v>
      </c>
      <c r="B70" s="159" t="s">
        <v>547</v>
      </c>
      <c r="C70" s="155" t="s">
        <v>548</v>
      </c>
      <c r="D70" s="153" t="s">
        <v>91</v>
      </c>
      <c r="E70" s="160" t="s">
        <v>549</v>
      </c>
      <c r="F70" s="157">
        <v>534.58000000000004</v>
      </c>
      <c r="G70" s="157">
        <v>218.85</v>
      </c>
      <c r="H70" s="157">
        <v>304.24</v>
      </c>
      <c r="I70" s="157">
        <v>37.64</v>
      </c>
      <c r="J70" s="158"/>
      <c r="K70" s="158">
        <v>10210</v>
      </c>
      <c r="L70" s="158">
        <v>4180</v>
      </c>
      <c r="M70" s="158">
        <v>5811</v>
      </c>
      <c r="N70" s="158">
        <v>719</v>
      </c>
      <c r="O70" s="158">
        <v>15</v>
      </c>
      <c r="P70" s="158">
        <v>286.5</v>
      </c>
      <c r="Q70" s="158"/>
    </row>
    <row r="71" spans="1:17" ht="12.75" customHeight="1" x14ac:dyDescent="0.2">
      <c r="A71" s="151">
        <v>39</v>
      </c>
      <c r="B71" s="159" t="s">
        <v>550</v>
      </c>
      <c r="C71" s="155" t="s">
        <v>551</v>
      </c>
      <c r="D71" s="153" t="s">
        <v>421</v>
      </c>
      <c r="E71" s="156">
        <v>79</v>
      </c>
      <c r="F71" s="157">
        <v>102.32</v>
      </c>
      <c r="G71" s="157">
        <v>7.2</v>
      </c>
      <c r="H71" s="158"/>
      <c r="I71" s="158"/>
      <c r="J71" s="158"/>
      <c r="K71" s="158">
        <v>8083</v>
      </c>
      <c r="L71" s="158">
        <v>569</v>
      </c>
      <c r="M71" s="158"/>
      <c r="N71" s="158"/>
      <c r="O71" s="158">
        <v>0.55000000000000004</v>
      </c>
      <c r="P71" s="158">
        <v>43.45</v>
      </c>
      <c r="Q71" s="158"/>
    </row>
    <row r="72" spans="1:17" ht="12.75" customHeight="1" x14ac:dyDescent="0.2">
      <c r="A72" s="151">
        <v>40</v>
      </c>
      <c r="B72" s="159" t="s">
        <v>552</v>
      </c>
      <c r="C72" s="155" t="s">
        <v>553</v>
      </c>
      <c r="D72" s="153" t="s">
        <v>554</v>
      </c>
      <c r="E72" s="160" t="s">
        <v>555</v>
      </c>
      <c r="F72" s="157">
        <v>3031.23</v>
      </c>
      <c r="G72" s="157">
        <v>2926.8</v>
      </c>
      <c r="H72" s="157">
        <v>104.43</v>
      </c>
      <c r="I72" s="157">
        <v>5.75</v>
      </c>
      <c r="J72" s="158"/>
      <c r="K72" s="158">
        <v>1212</v>
      </c>
      <c r="L72" s="158">
        <v>1171</v>
      </c>
      <c r="M72" s="158">
        <v>41</v>
      </c>
      <c r="N72" s="158">
        <v>2</v>
      </c>
      <c r="O72" s="158">
        <v>216</v>
      </c>
      <c r="P72" s="158">
        <v>86.4</v>
      </c>
      <c r="Q72" s="158"/>
    </row>
    <row r="73" spans="1:17" ht="12.75" customHeight="1" x14ac:dyDescent="0.2">
      <c r="A73" s="151">
        <v>41</v>
      </c>
      <c r="B73" s="159" t="s">
        <v>552</v>
      </c>
      <c r="C73" s="155" t="s">
        <v>556</v>
      </c>
      <c r="D73" s="153" t="s">
        <v>554</v>
      </c>
      <c r="E73" s="160" t="s">
        <v>555</v>
      </c>
      <c r="F73" s="157">
        <v>3789.04</v>
      </c>
      <c r="G73" s="157">
        <v>3658.5</v>
      </c>
      <c r="H73" s="157">
        <v>130.54</v>
      </c>
      <c r="I73" s="157">
        <v>7.19</v>
      </c>
      <c r="J73" s="158"/>
      <c r="K73" s="158">
        <v>1516</v>
      </c>
      <c r="L73" s="158">
        <v>1464</v>
      </c>
      <c r="M73" s="158">
        <v>52</v>
      </c>
      <c r="N73" s="158">
        <v>3</v>
      </c>
      <c r="O73" s="158">
        <v>270</v>
      </c>
      <c r="P73" s="158">
        <v>108</v>
      </c>
      <c r="Q73" s="158"/>
    </row>
    <row r="74" spans="1:17" ht="12.75" customHeight="1" x14ac:dyDescent="0.2">
      <c r="A74" s="151">
        <v>42</v>
      </c>
      <c r="B74" s="159" t="s">
        <v>527</v>
      </c>
      <c r="C74" s="155" t="s">
        <v>528</v>
      </c>
      <c r="D74" s="153" t="s">
        <v>91</v>
      </c>
      <c r="E74" s="160" t="s">
        <v>557</v>
      </c>
      <c r="F74" s="157">
        <v>1837.57</v>
      </c>
      <c r="G74" s="157">
        <v>474.14</v>
      </c>
      <c r="H74" s="157">
        <v>129.78</v>
      </c>
      <c r="I74" s="157">
        <v>23.9</v>
      </c>
      <c r="J74" s="158"/>
      <c r="K74" s="158">
        <v>919</v>
      </c>
      <c r="L74" s="158">
        <v>237</v>
      </c>
      <c r="M74" s="158">
        <v>65</v>
      </c>
      <c r="N74" s="158">
        <v>12</v>
      </c>
      <c r="O74" s="158">
        <v>37.1</v>
      </c>
      <c r="P74" s="158">
        <v>18.55</v>
      </c>
      <c r="Q74" s="158"/>
    </row>
    <row r="75" spans="1:17" ht="12.75" customHeight="1" x14ac:dyDescent="0.2">
      <c r="A75" s="151">
        <v>43</v>
      </c>
      <c r="B75" s="159" t="s">
        <v>558</v>
      </c>
      <c r="C75" s="155" t="s">
        <v>559</v>
      </c>
      <c r="D75" s="153" t="s">
        <v>560</v>
      </c>
      <c r="E75" s="156">
        <v>2</v>
      </c>
      <c r="F75" s="157">
        <v>11579.81</v>
      </c>
      <c r="G75" s="157">
        <v>473.2</v>
      </c>
      <c r="H75" s="157">
        <v>11097.15</v>
      </c>
      <c r="I75" s="157">
        <v>309.58</v>
      </c>
      <c r="J75" s="158"/>
      <c r="K75" s="158">
        <v>23160</v>
      </c>
      <c r="L75" s="158">
        <v>946</v>
      </c>
      <c r="M75" s="158">
        <v>22194</v>
      </c>
      <c r="N75" s="158">
        <v>619</v>
      </c>
      <c r="O75" s="158">
        <v>26</v>
      </c>
      <c r="P75" s="158">
        <v>52</v>
      </c>
      <c r="Q75" s="158"/>
    </row>
    <row r="76" spans="1:17" ht="12.75" customHeight="1" x14ac:dyDescent="0.2">
      <c r="A76" s="151">
        <v>44</v>
      </c>
      <c r="B76" s="159" t="s">
        <v>134</v>
      </c>
      <c r="C76" s="155" t="s">
        <v>135</v>
      </c>
      <c r="D76" s="153" t="s">
        <v>109</v>
      </c>
      <c r="E76" s="160" t="s">
        <v>504</v>
      </c>
      <c r="F76" s="157">
        <v>5141.1499999999996</v>
      </c>
      <c r="G76" s="157">
        <v>1133.93</v>
      </c>
      <c r="H76" s="157">
        <v>4007.22</v>
      </c>
      <c r="I76" s="157">
        <v>443.92</v>
      </c>
      <c r="J76" s="158"/>
      <c r="K76" s="158">
        <v>51</v>
      </c>
      <c r="L76" s="158">
        <v>11</v>
      </c>
      <c r="M76" s="158">
        <v>40</v>
      </c>
      <c r="N76" s="158">
        <v>4</v>
      </c>
      <c r="O76" s="158">
        <v>87.63</v>
      </c>
      <c r="P76" s="158">
        <v>0.88</v>
      </c>
      <c r="Q76" s="158"/>
    </row>
    <row r="77" spans="1:17" ht="12.75" customHeight="1" x14ac:dyDescent="0.2">
      <c r="A77" s="151">
        <v>45</v>
      </c>
      <c r="B77" s="159" t="s">
        <v>561</v>
      </c>
      <c r="C77" s="155" t="s">
        <v>562</v>
      </c>
      <c r="D77" s="153" t="s">
        <v>35</v>
      </c>
      <c r="E77" s="156">
        <v>1</v>
      </c>
      <c r="F77" s="157">
        <v>499.66</v>
      </c>
      <c r="G77" s="157">
        <v>47.48</v>
      </c>
      <c r="H77" s="157">
        <v>437.69</v>
      </c>
      <c r="I77" s="157">
        <v>50.96</v>
      </c>
      <c r="J77" s="158"/>
      <c r="K77" s="158">
        <v>500</v>
      </c>
      <c r="L77" s="158">
        <v>47</v>
      </c>
      <c r="M77" s="158">
        <v>438</v>
      </c>
      <c r="N77" s="158">
        <v>51</v>
      </c>
      <c r="O77" s="158">
        <v>3.21</v>
      </c>
      <c r="P77" s="158">
        <v>3.21</v>
      </c>
      <c r="Q77" s="158"/>
    </row>
    <row r="78" spans="1:17" ht="12.75" customHeight="1" x14ac:dyDescent="0.2">
      <c r="A78" s="151">
        <v>46</v>
      </c>
      <c r="B78" s="159" t="s">
        <v>121</v>
      </c>
      <c r="C78" s="155" t="s">
        <v>122</v>
      </c>
      <c r="D78" s="153" t="s">
        <v>114</v>
      </c>
      <c r="E78" s="156">
        <v>0.5</v>
      </c>
      <c r="F78" s="157">
        <v>14.72</v>
      </c>
      <c r="G78" s="158"/>
      <c r="H78" s="158"/>
      <c r="I78" s="158"/>
      <c r="J78" s="158"/>
      <c r="K78" s="158">
        <v>7</v>
      </c>
      <c r="L78" s="158"/>
      <c r="M78" s="158"/>
      <c r="N78" s="158"/>
      <c r="O78" s="158"/>
      <c r="P78" s="158"/>
      <c r="Q78" s="158"/>
    </row>
    <row r="79" spans="1:17" ht="12.75" customHeight="1" x14ac:dyDescent="0.2">
      <c r="A79" s="151">
        <v>47</v>
      </c>
      <c r="B79" s="159" t="s">
        <v>65</v>
      </c>
      <c r="C79" s="155" t="s">
        <v>136</v>
      </c>
      <c r="D79" s="153" t="s">
        <v>137</v>
      </c>
      <c r="E79" s="156">
        <v>1</v>
      </c>
      <c r="F79" s="157">
        <v>22.58</v>
      </c>
      <c r="G79" s="157">
        <v>6.37</v>
      </c>
      <c r="H79" s="158"/>
      <c r="I79" s="158"/>
      <c r="J79" s="158"/>
      <c r="K79" s="158">
        <v>23</v>
      </c>
      <c r="L79" s="158">
        <v>6</v>
      </c>
      <c r="M79" s="158"/>
      <c r="N79" s="158"/>
      <c r="O79" s="158">
        <v>0.47</v>
      </c>
      <c r="P79" s="158">
        <v>0.47</v>
      </c>
      <c r="Q79" s="158"/>
    </row>
    <row r="80" spans="1:17" ht="19.149999999999999" customHeight="1" x14ac:dyDescent="0.2">
      <c r="A80" s="198" t="s">
        <v>563</v>
      </c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</row>
    <row r="81" spans="1:17" ht="12.75" customHeight="1" x14ac:dyDescent="0.2">
      <c r="A81" s="151">
        <v>48</v>
      </c>
      <c r="B81" s="159" t="s">
        <v>267</v>
      </c>
      <c r="C81" s="155" t="s">
        <v>564</v>
      </c>
      <c r="D81" s="153" t="s">
        <v>89</v>
      </c>
      <c r="E81" s="156">
        <v>2</v>
      </c>
      <c r="F81" s="157">
        <v>3132.79</v>
      </c>
      <c r="G81" s="157">
        <v>3132.79</v>
      </c>
      <c r="H81" s="158"/>
      <c r="I81" s="158"/>
      <c r="J81" s="158"/>
      <c r="K81" s="158">
        <v>6266</v>
      </c>
      <c r="L81" s="158">
        <v>6266</v>
      </c>
      <c r="M81" s="158"/>
      <c r="N81" s="158"/>
      <c r="O81" s="158">
        <v>156.80000000000001</v>
      </c>
      <c r="P81" s="158">
        <v>313.60000000000002</v>
      </c>
      <c r="Q81" s="158"/>
    </row>
    <row r="82" spans="1:17" ht="12.75" customHeight="1" x14ac:dyDescent="0.2">
      <c r="A82" s="151">
        <v>49</v>
      </c>
      <c r="B82" s="159" t="s">
        <v>565</v>
      </c>
      <c r="C82" s="155" t="s">
        <v>566</v>
      </c>
      <c r="D82" s="153" t="s">
        <v>35</v>
      </c>
      <c r="E82" s="160" t="s">
        <v>567</v>
      </c>
      <c r="F82" s="157">
        <v>645.44000000000005</v>
      </c>
      <c r="G82" s="157">
        <v>645.44000000000005</v>
      </c>
      <c r="H82" s="158"/>
      <c r="I82" s="158"/>
      <c r="J82" s="158"/>
      <c r="K82" s="158">
        <v>3227</v>
      </c>
      <c r="L82" s="158">
        <v>3227</v>
      </c>
      <c r="M82" s="158"/>
      <c r="N82" s="158"/>
      <c r="O82" s="158">
        <v>36.32</v>
      </c>
      <c r="P82" s="158">
        <v>181.6</v>
      </c>
      <c r="Q82" s="158"/>
    </row>
    <row r="83" spans="1:17" ht="12.75" customHeight="1" x14ac:dyDescent="0.2">
      <c r="A83" s="188" t="s">
        <v>42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57">
        <v>114100</v>
      </c>
      <c r="L83" s="157">
        <v>24653</v>
      </c>
      <c r="M83" s="157">
        <v>33762</v>
      </c>
      <c r="N83" s="157">
        <v>2061</v>
      </c>
      <c r="O83" s="158"/>
      <c r="P83" s="157">
        <v>1564.96</v>
      </c>
      <c r="Q83" s="158"/>
    </row>
    <row r="84" spans="1:17" ht="12.75" customHeight="1" x14ac:dyDescent="0.2">
      <c r="A84" s="188" t="s">
        <v>118</v>
      </c>
      <c r="B84" s="175"/>
      <c r="C84" s="175"/>
      <c r="D84" s="175"/>
      <c r="E84" s="175"/>
      <c r="F84" s="175"/>
      <c r="G84" s="175"/>
      <c r="H84" s="175"/>
      <c r="I84" s="175"/>
      <c r="J84" s="175"/>
      <c r="K84" s="157">
        <v>114638</v>
      </c>
      <c r="L84" s="157">
        <v>23732</v>
      </c>
      <c r="M84" s="157">
        <v>33849</v>
      </c>
      <c r="N84" s="157">
        <v>2148</v>
      </c>
      <c r="O84" s="158"/>
      <c r="P84" s="157">
        <v>1465.92</v>
      </c>
      <c r="Q84" s="158"/>
    </row>
    <row r="85" spans="1:17" ht="12.75" customHeight="1" x14ac:dyDescent="0.2">
      <c r="A85" s="188" t="s">
        <v>64</v>
      </c>
      <c r="B85" s="175"/>
      <c r="C85" s="175"/>
      <c r="D85" s="175"/>
      <c r="E85" s="175"/>
      <c r="F85" s="175"/>
      <c r="G85" s="175"/>
      <c r="H85" s="175"/>
      <c r="I85" s="175"/>
      <c r="J85" s="175"/>
      <c r="K85" s="158"/>
      <c r="L85" s="158"/>
      <c r="M85" s="158"/>
      <c r="N85" s="158"/>
      <c r="O85" s="158"/>
      <c r="P85" s="158"/>
      <c r="Q85" s="158"/>
    </row>
    <row r="86" spans="1:17" ht="12.75" customHeight="1" x14ac:dyDescent="0.2">
      <c r="A86" s="188" t="s">
        <v>568</v>
      </c>
      <c r="B86" s="175"/>
      <c r="C86" s="175"/>
      <c r="D86" s="175"/>
      <c r="E86" s="175"/>
      <c r="F86" s="175"/>
      <c r="G86" s="175"/>
      <c r="H86" s="175"/>
      <c r="I86" s="175"/>
      <c r="J86" s="175"/>
      <c r="K86" s="157">
        <v>1146</v>
      </c>
      <c r="L86" s="157">
        <v>1060</v>
      </c>
      <c r="M86" s="157">
        <v>88</v>
      </c>
      <c r="N86" s="157">
        <v>88</v>
      </c>
      <c r="O86" s="158"/>
      <c r="P86" s="158"/>
      <c r="Q86" s="158"/>
    </row>
    <row r="87" spans="1:17" ht="12.75" customHeight="1" x14ac:dyDescent="0.2">
      <c r="A87" s="188" t="s">
        <v>569</v>
      </c>
      <c r="B87" s="175"/>
      <c r="C87" s="175"/>
      <c r="D87" s="175"/>
      <c r="E87" s="175"/>
      <c r="F87" s="175"/>
      <c r="G87" s="175"/>
      <c r="H87" s="175"/>
      <c r="I87" s="175"/>
      <c r="J87" s="175"/>
      <c r="K87" s="157">
        <v>474</v>
      </c>
      <c r="L87" s="158"/>
      <c r="M87" s="158"/>
      <c r="N87" s="158"/>
      <c r="O87" s="158"/>
      <c r="P87" s="158"/>
      <c r="Q87" s="158"/>
    </row>
    <row r="88" spans="1:17" ht="12.75" customHeight="1" x14ac:dyDescent="0.2">
      <c r="A88" s="188" t="s">
        <v>570</v>
      </c>
      <c r="B88" s="175"/>
      <c r="C88" s="175"/>
      <c r="D88" s="175"/>
      <c r="E88" s="175"/>
      <c r="F88" s="175"/>
      <c r="G88" s="175"/>
      <c r="H88" s="175"/>
      <c r="I88" s="175"/>
      <c r="J88" s="175"/>
      <c r="K88" s="157">
        <v>636</v>
      </c>
      <c r="L88" s="158"/>
      <c r="M88" s="158"/>
      <c r="N88" s="158"/>
      <c r="O88" s="158"/>
      <c r="P88" s="158"/>
      <c r="Q88" s="158"/>
    </row>
    <row r="89" spans="1:17" ht="12.75" customHeight="1" x14ac:dyDescent="0.2">
      <c r="A89" s="188" t="s">
        <v>571</v>
      </c>
      <c r="B89" s="175"/>
      <c r="C89" s="175"/>
      <c r="D89" s="175"/>
      <c r="E89" s="175"/>
      <c r="F89" s="175"/>
      <c r="G89" s="175"/>
      <c r="H89" s="175"/>
      <c r="I89" s="175"/>
      <c r="J89" s="175"/>
      <c r="K89" s="157">
        <v>262</v>
      </c>
      <c r="L89" s="158"/>
      <c r="M89" s="158"/>
      <c r="N89" s="158"/>
      <c r="O89" s="158"/>
      <c r="P89" s="158"/>
      <c r="Q89" s="158"/>
    </row>
    <row r="90" spans="1:17" ht="12.75" customHeight="1" x14ac:dyDescent="0.2">
      <c r="A90" s="188" t="s">
        <v>572</v>
      </c>
      <c r="B90" s="175"/>
      <c r="C90" s="175"/>
      <c r="D90" s="175"/>
      <c r="E90" s="175"/>
      <c r="F90" s="175"/>
      <c r="G90" s="175"/>
      <c r="H90" s="175"/>
      <c r="I90" s="175"/>
      <c r="J90" s="175"/>
      <c r="K90" s="157">
        <v>-1980</v>
      </c>
      <c r="L90" s="157">
        <v>-1980</v>
      </c>
      <c r="M90" s="158"/>
      <c r="N90" s="158"/>
      <c r="O90" s="158"/>
      <c r="P90" s="157">
        <v>-99.04</v>
      </c>
      <c r="Q90" s="158"/>
    </row>
    <row r="91" spans="1:17" ht="12.75" customHeight="1" x14ac:dyDescent="0.2">
      <c r="A91" s="188" t="s">
        <v>43</v>
      </c>
      <c r="B91" s="175"/>
      <c r="C91" s="175"/>
      <c r="D91" s="175"/>
      <c r="E91" s="175"/>
      <c r="F91" s="175"/>
      <c r="G91" s="175"/>
      <c r="H91" s="175"/>
      <c r="I91" s="175"/>
      <c r="J91" s="175"/>
      <c r="K91" s="157">
        <v>23001</v>
      </c>
      <c r="L91" s="158"/>
      <c r="M91" s="158"/>
      <c r="N91" s="158"/>
      <c r="O91" s="158"/>
      <c r="P91" s="158"/>
      <c r="Q91" s="158"/>
    </row>
    <row r="92" spans="1:17" ht="12.75" customHeight="1" x14ac:dyDescent="0.2">
      <c r="A92" s="188" t="s">
        <v>64</v>
      </c>
      <c r="B92" s="175"/>
      <c r="C92" s="175"/>
      <c r="D92" s="175"/>
      <c r="E92" s="175"/>
      <c r="F92" s="175"/>
      <c r="G92" s="175"/>
      <c r="H92" s="175"/>
      <c r="I92" s="175"/>
      <c r="J92" s="175"/>
      <c r="K92" s="158"/>
      <c r="L92" s="158"/>
      <c r="M92" s="158"/>
      <c r="N92" s="158"/>
      <c r="O92" s="158"/>
      <c r="P92" s="158"/>
      <c r="Q92" s="158"/>
    </row>
    <row r="93" spans="1:17" ht="12.75" customHeight="1" x14ac:dyDescent="0.2">
      <c r="A93" s="188" t="s">
        <v>573</v>
      </c>
      <c r="B93" s="175"/>
      <c r="C93" s="175"/>
      <c r="D93" s="175"/>
      <c r="E93" s="175"/>
      <c r="F93" s="175"/>
      <c r="G93" s="175"/>
      <c r="H93" s="175"/>
      <c r="I93" s="175"/>
      <c r="J93" s="175"/>
      <c r="K93" s="157">
        <v>5149</v>
      </c>
      <c r="L93" s="158"/>
      <c r="M93" s="158"/>
      <c r="N93" s="158"/>
      <c r="O93" s="158"/>
      <c r="P93" s="158"/>
      <c r="Q93" s="158"/>
    </row>
    <row r="94" spans="1:17" ht="12.75" customHeight="1" x14ac:dyDescent="0.2">
      <c r="A94" s="188" t="s">
        <v>574</v>
      </c>
      <c r="B94" s="175"/>
      <c r="C94" s="175"/>
      <c r="D94" s="175"/>
      <c r="E94" s="175"/>
      <c r="F94" s="175"/>
      <c r="G94" s="175"/>
      <c r="H94" s="175"/>
      <c r="I94" s="175"/>
      <c r="J94" s="175"/>
      <c r="K94" s="157">
        <v>1121</v>
      </c>
      <c r="L94" s="158"/>
      <c r="M94" s="158"/>
      <c r="N94" s="158"/>
      <c r="O94" s="158"/>
      <c r="P94" s="158"/>
      <c r="Q94" s="158"/>
    </row>
    <row r="95" spans="1:17" ht="12.75" customHeight="1" x14ac:dyDescent="0.2">
      <c r="A95" s="188" t="s">
        <v>575</v>
      </c>
      <c r="B95" s="175"/>
      <c r="C95" s="175"/>
      <c r="D95" s="175"/>
      <c r="E95" s="175"/>
      <c r="F95" s="175"/>
      <c r="G95" s="175"/>
      <c r="H95" s="175"/>
      <c r="I95" s="175"/>
      <c r="J95" s="175"/>
      <c r="K95" s="157">
        <v>3242</v>
      </c>
      <c r="L95" s="158"/>
      <c r="M95" s="158"/>
      <c r="N95" s="158"/>
      <c r="O95" s="158"/>
      <c r="P95" s="158"/>
      <c r="Q95" s="158"/>
    </row>
    <row r="96" spans="1:17" ht="12.75" customHeight="1" x14ac:dyDescent="0.2">
      <c r="A96" s="188" t="s">
        <v>576</v>
      </c>
      <c r="B96" s="175"/>
      <c r="C96" s="175"/>
      <c r="D96" s="175"/>
      <c r="E96" s="175"/>
      <c r="F96" s="175"/>
      <c r="G96" s="175"/>
      <c r="H96" s="175"/>
      <c r="I96" s="175"/>
      <c r="J96" s="175"/>
      <c r="K96" s="157">
        <v>233</v>
      </c>
      <c r="L96" s="158"/>
      <c r="M96" s="158"/>
      <c r="N96" s="158"/>
      <c r="O96" s="158"/>
      <c r="P96" s="158"/>
      <c r="Q96" s="158"/>
    </row>
    <row r="97" spans="1:17" ht="12.75" customHeight="1" x14ac:dyDescent="0.2">
      <c r="A97" s="188" t="s">
        <v>577</v>
      </c>
      <c r="B97" s="175"/>
      <c r="C97" s="175"/>
      <c r="D97" s="175"/>
      <c r="E97" s="175"/>
      <c r="F97" s="175"/>
      <c r="G97" s="175"/>
      <c r="H97" s="175"/>
      <c r="I97" s="175"/>
      <c r="J97" s="175"/>
      <c r="K97" s="157">
        <v>8388</v>
      </c>
      <c r="L97" s="158"/>
      <c r="M97" s="158"/>
      <c r="N97" s="158"/>
      <c r="O97" s="158"/>
      <c r="P97" s="158"/>
      <c r="Q97" s="158"/>
    </row>
    <row r="98" spans="1:17" ht="12.75" customHeight="1" x14ac:dyDescent="0.2">
      <c r="A98" s="188" t="s">
        <v>578</v>
      </c>
      <c r="B98" s="175"/>
      <c r="C98" s="175"/>
      <c r="D98" s="175"/>
      <c r="E98" s="175"/>
      <c r="F98" s="175"/>
      <c r="G98" s="175"/>
      <c r="H98" s="175"/>
      <c r="I98" s="175"/>
      <c r="J98" s="175"/>
      <c r="K98" s="157">
        <v>2891</v>
      </c>
      <c r="L98" s="158"/>
      <c r="M98" s="158"/>
      <c r="N98" s="158"/>
      <c r="O98" s="158"/>
      <c r="P98" s="158"/>
      <c r="Q98" s="158"/>
    </row>
    <row r="99" spans="1:17" ht="12.75" customHeight="1" x14ac:dyDescent="0.2">
      <c r="A99" s="188" t="s">
        <v>579</v>
      </c>
      <c r="B99" s="175"/>
      <c r="C99" s="175"/>
      <c r="D99" s="175"/>
      <c r="E99" s="175"/>
      <c r="F99" s="175"/>
      <c r="G99" s="175"/>
      <c r="H99" s="175"/>
      <c r="I99" s="175"/>
      <c r="J99" s="175"/>
      <c r="K99" s="157">
        <v>17</v>
      </c>
      <c r="L99" s="158"/>
      <c r="M99" s="158"/>
      <c r="N99" s="158"/>
      <c r="O99" s="158"/>
      <c r="P99" s="158"/>
      <c r="Q99" s="158"/>
    </row>
    <row r="100" spans="1:17" ht="12.75" customHeight="1" x14ac:dyDescent="0.2">
      <c r="A100" s="188" t="s">
        <v>580</v>
      </c>
      <c r="B100" s="175"/>
      <c r="C100" s="175"/>
      <c r="D100" s="175"/>
      <c r="E100" s="175"/>
      <c r="F100" s="175"/>
      <c r="G100" s="175"/>
      <c r="H100" s="175"/>
      <c r="I100" s="175"/>
      <c r="J100" s="175"/>
      <c r="K100" s="157">
        <v>1960</v>
      </c>
      <c r="L100" s="158"/>
      <c r="M100" s="158"/>
      <c r="N100" s="158"/>
      <c r="O100" s="158"/>
      <c r="P100" s="158"/>
      <c r="Q100" s="158"/>
    </row>
    <row r="101" spans="1:17" ht="12.75" customHeight="1" x14ac:dyDescent="0.2">
      <c r="A101" s="188" t="s">
        <v>44</v>
      </c>
      <c r="B101" s="175"/>
      <c r="C101" s="175"/>
      <c r="D101" s="175"/>
      <c r="E101" s="175"/>
      <c r="F101" s="175"/>
      <c r="G101" s="175"/>
      <c r="H101" s="175"/>
      <c r="I101" s="175"/>
      <c r="J101" s="175"/>
      <c r="K101" s="157">
        <v>14579</v>
      </c>
      <c r="L101" s="158"/>
      <c r="M101" s="158"/>
      <c r="N101" s="158"/>
      <c r="O101" s="158"/>
      <c r="P101" s="158"/>
      <c r="Q101" s="158"/>
    </row>
    <row r="102" spans="1:17" ht="12.75" customHeight="1" x14ac:dyDescent="0.2">
      <c r="A102" s="188" t="s">
        <v>64</v>
      </c>
      <c r="B102" s="175"/>
      <c r="C102" s="175"/>
      <c r="D102" s="175"/>
      <c r="E102" s="175"/>
      <c r="F102" s="175"/>
      <c r="G102" s="175"/>
      <c r="H102" s="175"/>
      <c r="I102" s="175"/>
      <c r="J102" s="175"/>
      <c r="K102" s="158"/>
      <c r="L102" s="158"/>
      <c r="M102" s="158"/>
      <c r="N102" s="158"/>
      <c r="O102" s="158"/>
      <c r="P102" s="158"/>
      <c r="Q102" s="158"/>
    </row>
    <row r="103" spans="1:17" ht="12.75" customHeight="1" x14ac:dyDescent="0.2">
      <c r="A103" s="188" t="s">
        <v>581</v>
      </c>
      <c r="B103" s="175"/>
      <c r="C103" s="175"/>
      <c r="D103" s="175"/>
      <c r="E103" s="175"/>
      <c r="F103" s="175"/>
      <c r="G103" s="175"/>
      <c r="H103" s="175"/>
      <c r="I103" s="175"/>
      <c r="J103" s="175"/>
      <c r="K103" s="157">
        <v>3168</v>
      </c>
      <c r="L103" s="158"/>
      <c r="M103" s="158"/>
      <c r="N103" s="158"/>
      <c r="O103" s="158"/>
      <c r="P103" s="158"/>
      <c r="Q103" s="158"/>
    </row>
    <row r="104" spans="1:17" ht="12.75" customHeight="1" x14ac:dyDescent="0.2">
      <c r="A104" s="188" t="s">
        <v>582</v>
      </c>
      <c r="B104" s="175"/>
      <c r="C104" s="175"/>
      <c r="D104" s="175"/>
      <c r="E104" s="175"/>
      <c r="F104" s="175"/>
      <c r="G104" s="175"/>
      <c r="H104" s="175"/>
      <c r="I104" s="175"/>
      <c r="J104" s="175"/>
      <c r="K104" s="157">
        <v>1514</v>
      </c>
      <c r="L104" s="158"/>
      <c r="M104" s="158"/>
      <c r="N104" s="158"/>
      <c r="O104" s="158"/>
      <c r="P104" s="158"/>
      <c r="Q104" s="158"/>
    </row>
    <row r="105" spans="1:17" ht="12.75" customHeight="1" x14ac:dyDescent="0.2">
      <c r="A105" s="188" t="s">
        <v>583</v>
      </c>
      <c r="B105" s="175"/>
      <c r="C105" s="175"/>
      <c r="D105" s="175"/>
      <c r="E105" s="175"/>
      <c r="F105" s="175"/>
      <c r="G105" s="175"/>
      <c r="H105" s="175"/>
      <c r="I105" s="175"/>
      <c r="J105" s="175"/>
      <c r="K105" s="157">
        <v>841</v>
      </c>
      <c r="L105" s="158"/>
      <c r="M105" s="158"/>
      <c r="N105" s="158"/>
      <c r="O105" s="158"/>
      <c r="P105" s="158"/>
      <c r="Q105" s="158"/>
    </row>
    <row r="106" spans="1:17" ht="19.149999999999999" customHeight="1" x14ac:dyDescent="0.2">
      <c r="A106" s="188" t="s">
        <v>584</v>
      </c>
      <c r="B106" s="175"/>
      <c r="C106" s="175"/>
      <c r="D106" s="175"/>
      <c r="E106" s="175"/>
      <c r="F106" s="175"/>
      <c r="G106" s="175"/>
      <c r="H106" s="175"/>
      <c r="I106" s="175"/>
      <c r="J106" s="175"/>
      <c r="K106" s="157">
        <v>7902</v>
      </c>
      <c r="L106" s="158"/>
      <c r="M106" s="158"/>
      <c r="N106" s="158"/>
      <c r="O106" s="158"/>
      <c r="P106" s="158"/>
      <c r="Q106" s="158"/>
    </row>
    <row r="107" spans="1:17" ht="12.75" customHeight="1" x14ac:dyDescent="0.2">
      <c r="A107" s="188" t="s">
        <v>585</v>
      </c>
      <c r="B107" s="175"/>
      <c r="C107" s="175"/>
      <c r="D107" s="175"/>
      <c r="E107" s="175"/>
      <c r="F107" s="175"/>
      <c r="G107" s="175"/>
      <c r="H107" s="175"/>
      <c r="I107" s="175"/>
      <c r="J107" s="175"/>
      <c r="K107" s="157">
        <v>1154</v>
      </c>
      <c r="L107" s="158"/>
      <c r="M107" s="158"/>
      <c r="N107" s="158"/>
      <c r="O107" s="158"/>
      <c r="P107" s="158"/>
      <c r="Q107" s="158"/>
    </row>
    <row r="108" spans="1:17" ht="12.75" customHeight="1" x14ac:dyDescent="0.2">
      <c r="A108" s="189" t="s">
        <v>586</v>
      </c>
      <c r="B108" s="175"/>
      <c r="C108" s="175"/>
      <c r="D108" s="175"/>
      <c r="E108" s="175"/>
      <c r="F108" s="175"/>
      <c r="G108" s="175"/>
      <c r="H108" s="175"/>
      <c r="I108" s="175"/>
      <c r="J108" s="175"/>
      <c r="K108" s="167">
        <v>152218</v>
      </c>
      <c r="L108" s="158"/>
      <c r="M108" s="158"/>
      <c r="N108" s="158"/>
      <c r="O108" s="158"/>
      <c r="P108" s="167">
        <v>1465.92</v>
      </c>
      <c r="Q108" s="158"/>
    </row>
    <row r="109" spans="1:17" x14ac:dyDescent="0.2">
      <c r="A109" s="188" t="s">
        <v>75</v>
      </c>
      <c r="B109" s="175"/>
      <c r="C109" s="175"/>
      <c r="D109" s="175"/>
      <c r="E109" s="175"/>
      <c r="F109" s="175"/>
      <c r="G109" s="175"/>
      <c r="H109" s="175"/>
      <c r="I109" s="175"/>
      <c r="J109" s="175"/>
      <c r="K109" s="157">
        <v>7325</v>
      </c>
      <c r="L109" s="158"/>
      <c r="M109" s="158"/>
      <c r="N109" s="158"/>
      <c r="O109" s="158"/>
      <c r="P109" s="157">
        <v>195.28</v>
      </c>
      <c r="Q109" s="158"/>
    </row>
    <row r="110" spans="1:17" x14ac:dyDescent="0.2">
      <c r="A110" s="188" t="s">
        <v>63</v>
      </c>
      <c r="B110" s="175"/>
      <c r="C110" s="175"/>
      <c r="D110" s="175"/>
      <c r="E110" s="175"/>
      <c r="F110" s="175"/>
      <c r="G110" s="175"/>
      <c r="H110" s="175"/>
      <c r="I110" s="175"/>
      <c r="J110" s="175"/>
      <c r="K110" s="157">
        <v>106550</v>
      </c>
      <c r="L110" s="158"/>
      <c r="M110" s="158"/>
      <c r="N110" s="158"/>
      <c r="O110" s="158"/>
      <c r="P110" s="157">
        <v>874.48</v>
      </c>
      <c r="Q110" s="158"/>
    </row>
    <row r="111" spans="1:17" x14ac:dyDescent="0.2">
      <c r="A111" s="188" t="s">
        <v>287</v>
      </c>
      <c r="B111" s="175"/>
      <c r="C111" s="175"/>
      <c r="D111" s="175"/>
      <c r="E111" s="175"/>
      <c r="F111" s="175"/>
      <c r="G111" s="175"/>
      <c r="H111" s="175"/>
      <c r="I111" s="175"/>
      <c r="J111" s="175"/>
      <c r="K111" s="157">
        <v>22105</v>
      </c>
      <c r="L111" s="158"/>
      <c r="M111" s="158"/>
      <c r="N111" s="158"/>
      <c r="O111" s="158"/>
      <c r="P111" s="158"/>
      <c r="Q111" s="158"/>
    </row>
    <row r="112" spans="1:17" x14ac:dyDescent="0.2">
      <c r="A112" s="188" t="s">
        <v>90</v>
      </c>
      <c r="B112" s="175"/>
      <c r="C112" s="175"/>
      <c r="D112" s="175"/>
      <c r="E112" s="175"/>
      <c r="F112" s="175"/>
      <c r="G112" s="175"/>
      <c r="H112" s="175"/>
      <c r="I112" s="175"/>
      <c r="J112" s="175"/>
      <c r="K112" s="157">
        <v>16238</v>
      </c>
      <c r="L112" s="158"/>
      <c r="M112" s="158"/>
      <c r="N112" s="158"/>
      <c r="O112" s="158"/>
      <c r="P112" s="157">
        <v>396.16</v>
      </c>
      <c r="Q112" s="158"/>
    </row>
    <row r="113" spans="1:17" x14ac:dyDescent="0.2">
      <c r="A113" s="188" t="s">
        <v>46</v>
      </c>
      <c r="B113" s="175"/>
      <c r="C113" s="175"/>
      <c r="D113" s="175"/>
      <c r="E113" s="175"/>
      <c r="F113" s="175"/>
      <c r="G113" s="175"/>
      <c r="H113" s="175"/>
      <c r="I113" s="175"/>
      <c r="J113" s="175"/>
      <c r="K113" s="157">
        <v>152218</v>
      </c>
      <c r="L113" s="158"/>
      <c r="M113" s="158"/>
      <c r="N113" s="158"/>
      <c r="O113" s="158"/>
      <c r="P113" s="157">
        <v>1465.92</v>
      </c>
      <c r="Q113" s="158"/>
    </row>
    <row r="114" spans="1:17" x14ac:dyDescent="0.2">
      <c r="A114" s="188" t="s">
        <v>47</v>
      </c>
      <c r="B114" s="175"/>
      <c r="C114" s="175"/>
      <c r="D114" s="175"/>
      <c r="E114" s="175"/>
      <c r="F114" s="175"/>
      <c r="G114" s="175"/>
      <c r="H114" s="175"/>
      <c r="I114" s="175"/>
      <c r="J114" s="175"/>
      <c r="K114" s="158"/>
      <c r="L114" s="158"/>
      <c r="M114" s="158"/>
      <c r="N114" s="158"/>
      <c r="O114" s="158"/>
      <c r="P114" s="158"/>
      <c r="Q114" s="158"/>
    </row>
    <row r="115" spans="1:17" x14ac:dyDescent="0.2">
      <c r="A115" s="188" t="s">
        <v>48</v>
      </c>
      <c r="B115" s="175"/>
      <c r="C115" s="175"/>
      <c r="D115" s="175"/>
      <c r="E115" s="175"/>
      <c r="F115" s="175"/>
      <c r="G115" s="175"/>
      <c r="H115" s="175"/>
      <c r="I115" s="175"/>
      <c r="J115" s="175"/>
      <c r="K115" s="157">
        <v>34952</v>
      </c>
      <c r="L115" s="158"/>
      <c r="M115" s="158"/>
      <c r="N115" s="158"/>
      <c r="O115" s="158"/>
      <c r="P115" s="158"/>
      <c r="Q115" s="158"/>
    </row>
    <row r="116" spans="1:17" x14ac:dyDescent="0.2">
      <c r="A116" s="188" t="s">
        <v>49</v>
      </c>
      <c r="B116" s="175"/>
      <c r="C116" s="175"/>
      <c r="D116" s="175"/>
      <c r="E116" s="175"/>
      <c r="F116" s="175"/>
      <c r="G116" s="175"/>
      <c r="H116" s="175"/>
      <c r="I116" s="175"/>
      <c r="J116" s="175"/>
      <c r="K116" s="157">
        <f>33849-N84</f>
        <v>31701</v>
      </c>
      <c r="L116" s="158"/>
      <c r="M116" s="158"/>
      <c r="N116" s="158"/>
      <c r="O116" s="158"/>
      <c r="P116" s="158"/>
      <c r="Q116" s="158"/>
    </row>
    <row r="117" spans="1:17" x14ac:dyDescent="0.2">
      <c r="A117" s="188" t="s">
        <v>50</v>
      </c>
      <c r="B117" s="175"/>
      <c r="C117" s="175"/>
      <c r="D117" s="175"/>
      <c r="E117" s="175"/>
      <c r="F117" s="175"/>
      <c r="G117" s="175"/>
      <c r="H117" s="175"/>
      <c r="I117" s="175"/>
      <c r="J117" s="175"/>
      <c r="K117" s="157">
        <v>25880</v>
      </c>
      <c r="L117" s="158"/>
      <c r="M117" s="158"/>
      <c r="N117" s="158"/>
      <c r="O117" s="158"/>
      <c r="P117" s="158"/>
      <c r="Q117" s="158"/>
    </row>
    <row r="118" spans="1:17" x14ac:dyDescent="0.2">
      <c r="A118" s="188" t="s">
        <v>288</v>
      </c>
      <c r="B118" s="175"/>
      <c r="C118" s="175"/>
      <c r="D118" s="175"/>
      <c r="E118" s="175"/>
      <c r="F118" s="175"/>
      <c r="G118" s="175"/>
      <c r="H118" s="175"/>
      <c r="I118" s="175"/>
      <c r="J118" s="175"/>
      <c r="K118" s="157">
        <v>22105</v>
      </c>
      <c r="L118" s="158"/>
      <c r="M118" s="158"/>
      <c r="N118" s="158"/>
      <c r="O118" s="158"/>
      <c r="P118" s="158"/>
      <c r="Q118" s="158"/>
    </row>
    <row r="119" spans="1:17" x14ac:dyDescent="0.2">
      <c r="A119" s="188" t="s">
        <v>51</v>
      </c>
      <c r="B119" s="175"/>
      <c r="C119" s="175"/>
      <c r="D119" s="175"/>
      <c r="E119" s="175"/>
      <c r="F119" s="175"/>
      <c r="G119" s="175"/>
      <c r="H119" s="175"/>
      <c r="I119" s="175"/>
      <c r="J119" s="175"/>
      <c r="K119" s="157">
        <v>23001</v>
      </c>
      <c r="L119" s="158"/>
      <c r="M119" s="158"/>
      <c r="N119" s="158"/>
      <c r="O119" s="158"/>
      <c r="P119" s="158"/>
      <c r="Q119" s="158"/>
    </row>
    <row r="120" spans="1:17" x14ac:dyDescent="0.2">
      <c r="A120" s="188" t="s">
        <v>52</v>
      </c>
      <c r="B120" s="175"/>
      <c r="C120" s="175"/>
      <c r="D120" s="175"/>
      <c r="E120" s="175"/>
      <c r="F120" s="175"/>
      <c r="G120" s="175"/>
      <c r="H120" s="175"/>
      <c r="I120" s="175"/>
      <c r="J120" s="175"/>
      <c r="K120" s="157">
        <v>14579</v>
      </c>
      <c r="L120" s="158"/>
      <c r="M120" s="158"/>
      <c r="N120" s="158"/>
      <c r="O120" s="158"/>
      <c r="P120" s="158"/>
      <c r="Q120" s="158"/>
    </row>
    <row r="121" spans="1:17" x14ac:dyDescent="0.2">
      <c r="A121" s="189" t="s">
        <v>53</v>
      </c>
      <c r="B121" s="175"/>
      <c r="C121" s="175"/>
      <c r="D121" s="175"/>
      <c r="E121" s="175"/>
      <c r="F121" s="175"/>
      <c r="G121" s="175"/>
      <c r="H121" s="175"/>
      <c r="I121" s="175"/>
      <c r="J121" s="175"/>
      <c r="K121" s="167">
        <f>SUM(K115:K120)</f>
        <v>152218</v>
      </c>
      <c r="L121" s="158"/>
      <c r="M121" s="158"/>
      <c r="N121" s="158"/>
      <c r="O121" s="158"/>
      <c r="P121" s="167">
        <v>1465.92</v>
      </c>
      <c r="Q121" s="158"/>
    </row>
    <row r="122" spans="1:17" x14ac:dyDescent="0.2">
      <c r="A122" s="105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6"/>
      <c r="O122" s="106"/>
      <c r="P122" s="107"/>
      <c r="Q122" s="108"/>
    </row>
    <row r="123" spans="1:17" x14ac:dyDescent="0.2">
      <c r="B123" s="70" t="s">
        <v>138</v>
      </c>
      <c r="C123" s="70"/>
      <c r="D123" s="70"/>
      <c r="E123" s="70"/>
      <c r="F123" s="70"/>
      <c r="G123" s="70"/>
      <c r="H123" s="70"/>
      <c r="I123" s="70" t="s">
        <v>587</v>
      </c>
      <c r="J123" s="70"/>
      <c r="K123" s="70"/>
      <c r="L123" s="70"/>
      <c r="M123" s="70"/>
      <c r="N123" s="102"/>
      <c r="O123" s="102"/>
      <c r="P123" s="102"/>
      <c r="Q123" s="111"/>
    </row>
    <row r="124" spans="1:17" x14ac:dyDescent="0.2">
      <c r="B124" s="21"/>
      <c r="C124" s="103"/>
      <c r="D124" s="104"/>
      <c r="E124" s="21"/>
      <c r="F124" s="21"/>
      <c r="G124" s="103"/>
      <c r="H124" s="100"/>
      <c r="I124" s="70" t="s">
        <v>588</v>
      </c>
      <c r="J124" s="70"/>
      <c r="K124" s="70"/>
      <c r="L124" s="70"/>
      <c r="M124" s="70"/>
      <c r="N124" s="102"/>
      <c r="O124" s="102"/>
      <c r="P124" s="102"/>
      <c r="Q124" s="111"/>
    </row>
    <row r="125" spans="1:17" x14ac:dyDescent="0.2">
      <c r="A125" s="111"/>
      <c r="B125" s="111"/>
      <c r="C125" s="111"/>
      <c r="D125" s="111"/>
      <c r="E125" s="7"/>
      <c r="F125" s="59"/>
      <c r="G125" s="59"/>
      <c r="H125" s="59"/>
      <c r="I125" s="70" t="s">
        <v>589</v>
      </c>
      <c r="J125" s="59"/>
      <c r="K125" s="59"/>
      <c r="L125" s="59"/>
      <c r="M125" s="59"/>
      <c r="N125" s="59"/>
      <c r="O125" s="59"/>
      <c r="P125" s="59"/>
      <c r="Q125" s="59"/>
    </row>
    <row r="126" spans="1:17" x14ac:dyDescent="0.2">
      <c r="A126" s="111"/>
      <c r="B126" s="111"/>
      <c r="C126" s="111"/>
      <c r="D126" s="111"/>
      <c r="E126" s="111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</row>
    <row r="127" spans="1:17" x14ac:dyDescent="0.2">
      <c r="A127" s="168"/>
      <c r="B127" s="169"/>
      <c r="C127" s="170"/>
      <c r="D127" s="171"/>
      <c r="E127" s="172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</row>
    <row r="128" spans="1:17" x14ac:dyDescent="0.2">
      <c r="A128" s="168"/>
      <c r="B128" s="169"/>
      <c r="C128" s="170"/>
      <c r="D128" s="171"/>
      <c r="E128" s="172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</row>
    <row r="129" spans="1:17" x14ac:dyDescent="0.2">
      <c r="A129" s="168"/>
      <c r="B129" s="169"/>
      <c r="C129" s="170"/>
      <c r="D129" s="171"/>
      <c r="E129" s="172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</row>
    <row r="130" spans="1:17" x14ac:dyDescent="0.2">
      <c r="A130" s="168"/>
      <c r="B130" s="169"/>
      <c r="C130" s="170"/>
      <c r="D130" s="171"/>
      <c r="E130" s="172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</row>
    <row r="131" spans="1:17" x14ac:dyDescent="0.2">
      <c r="A131" s="13"/>
      <c r="B131" s="13"/>
      <c r="C131" s="13"/>
      <c r="D131" s="13"/>
      <c r="E131" s="13"/>
      <c r="F131"/>
      <c r="G131"/>
      <c r="H131"/>
      <c r="I131"/>
      <c r="J131"/>
      <c r="K131"/>
      <c r="L131"/>
      <c r="M131"/>
      <c r="N131"/>
      <c r="O131"/>
      <c r="P131"/>
    </row>
    <row r="132" spans="1:17" x14ac:dyDescent="0.2">
      <c r="A132" s="13"/>
      <c r="B132" s="13"/>
      <c r="C132" s="13"/>
      <c r="D132" s="13"/>
      <c r="E132" s="13"/>
      <c r="F132"/>
      <c r="G132"/>
      <c r="H132"/>
      <c r="I132"/>
      <c r="J132"/>
      <c r="K132"/>
      <c r="L132"/>
      <c r="M132"/>
      <c r="N132"/>
      <c r="O132"/>
      <c r="P132"/>
    </row>
    <row r="133" spans="1:17" x14ac:dyDescent="0.2">
      <c r="A133" s="13"/>
      <c r="B133" s="13"/>
      <c r="C133" s="13"/>
      <c r="D133" s="13"/>
      <c r="E133" s="13"/>
      <c r="F133"/>
      <c r="G133"/>
      <c r="H133"/>
      <c r="I133"/>
      <c r="J133"/>
      <c r="K133"/>
      <c r="L133"/>
      <c r="M133"/>
      <c r="N133"/>
      <c r="O133"/>
      <c r="P133"/>
    </row>
    <row r="134" spans="1:17" x14ac:dyDescent="0.2">
      <c r="A134" s="13"/>
      <c r="B134" s="13"/>
      <c r="C134" s="13"/>
      <c r="D134" s="13"/>
      <c r="E134" s="13"/>
      <c r="F134"/>
      <c r="G134"/>
      <c r="H134"/>
      <c r="I134"/>
      <c r="J134"/>
      <c r="K134"/>
      <c r="L134"/>
      <c r="M134"/>
      <c r="N134"/>
      <c r="O134"/>
      <c r="P134"/>
    </row>
    <row r="135" spans="1:17" x14ac:dyDescent="0.2">
      <c r="A135" s="13"/>
      <c r="B135" s="13"/>
      <c r="C135" s="13"/>
      <c r="D135" s="13"/>
      <c r="E135" s="13"/>
      <c r="F135"/>
      <c r="G135"/>
      <c r="H135"/>
      <c r="I135"/>
      <c r="J135"/>
      <c r="K135"/>
      <c r="L135"/>
      <c r="M135"/>
      <c r="N135"/>
      <c r="O135"/>
      <c r="P135"/>
    </row>
    <row r="136" spans="1:17" x14ac:dyDescent="0.2">
      <c r="A136" s="13"/>
      <c r="B136" s="13"/>
      <c r="C136" s="13"/>
      <c r="D136" s="13"/>
      <c r="E136" s="13"/>
      <c r="F136"/>
      <c r="G136"/>
      <c r="H136"/>
      <c r="I136"/>
      <c r="J136"/>
      <c r="K136"/>
      <c r="L136"/>
      <c r="M136"/>
      <c r="N136"/>
      <c r="O136"/>
      <c r="P136"/>
    </row>
    <row r="137" spans="1:17" x14ac:dyDescent="0.2">
      <c r="A137" s="13"/>
      <c r="B137" s="13"/>
      <c r="C137" s="13"/>
      <c r="D137" s="13"/>
      <c r="E137" s="13"/>
      <c r="F137"/>
      <c r="G137"/>
      <c r="H137"/>
      <c r="I137"/>
      <c r="J137"/>
      <c r="K137"/>
      <c r="L137"/>
      <c r="M137"/>
      <c r="N137"/>
      <c r="O137"/>
      <c r="P137"/>
    </row>
    <row r="138" spans="1:17" x14ac:dyDescent="0.2">
      <c r="A138" s="13"/>
      <c r="B138" s="13"/>
      <c r="C138" s="13"/>
      <c r="D138" s="13"/>
      <c r="E138" s="13"/>
      <c r="F138"/>
      <c r="G138"/>
      <c r="H138"/>
      <c r="I138"/>
      <c r="J138"/>
      <c r="K138"/>
      <c r="L138"/>
      <c r="M138"/>
      <c r="N138"/>
      <c r="O138"/>
      <c r="P138"/>
    </row>
    <row r="139" spans="1:17" x14ac:dyDescent="0.2">
      <c r="A139" s="13"/>
      <c r="B139" s="13"/>
      <c r="C139" s="13"/>
      <c r="D139" s="13"/>
      <c r="E139" s="13"/>
      <c r="F139"/>
      <c r="G139"/>
      <c r="H139"/>
      <c r="I139"/>
      <c r="J139"/>
      <c r="K139"/>
      <c r="L139"/>
      <c r="M139"/>
      <c r="N139"/>
      <c r="O139"/>
      <c r="P139"/>
    </row>
    <row r="140" spans="1:17" x14ac:dyDescent="0.2">
      <c r="A140" s="13"/>
      <c r="B140" s="13"/>
      <c r="C140" s="13"/>
      <c r="D140" s="13"/>
      <c r="E140" s="13"/>
      <c r="F140"/>
      <c r="G140"/>
      <c r="H140"/>
      <c r="I140"/>
      <c r="J140"/>
      <c r="K140"/>
      <c r="L140"/>
      <c r="M140"/>
      <c r="N140"/>
      <c r="O140"/>
      <c r="P140"/>
    </row>
    <row r="141" spans="1:17" x14ac:dyDescent="0.2">
      <c r="A141" s="13"/>
      <c r="B141" s="13"/>
      <c r="C141" s="13"/>
      <c r="D141" s="13"/>
      <c r="E141" s="13"/>
      <c r="F141"/>
      <c r="G141"/>
      <c r="H141"/>
      <c r="I141"/>
      <c r="J141"/>
      <c r="K141"/>
      <c r="L141"/>
      <c r="M141"/>
      <c r="N141"/>
      <c r="O141"/>
      <c r="P141"/>
    </row>
    <row r="142" spans="1:17" x14ac:dyDescent="0.2">
      <c r="A142" s="13"/>
      <c r="B142" s="13"/>
      <c r="C142" s="13"/>
      <c r="D142" s="13"/>
      <c r="E142" s="13"/>
      <c r="F142"/>
      <c r="G142"/>
      <c r="H142"/>
      <c r="I142"/>
      <c r="J142"/>
      <c r="K142"/>
      <c r="L142"/>
      <c r="M142"/>
      <c r="N142"/>
      <c r="O142"/>
      <c r="P142"/>
    </row>
    <row r="143" spans="1:17" x14ac:dyDescent="0.2">
      <c r="A143" s="13"/>
      <c r="B143" s="13"/>
      <c r="C143" s="13"/>
      <c r="D143" s="13"/>
      <c r="E143" s="13"/>
      <c r="F143"/>
      <c r="G143"/>
      <c r="H143"/>
      <c r="I143"/>
      <c r="J143"/>
      <c r="K143"/>
      <c r="L143"/>
      <c r="M143"/>
      <c r="N143"/>
      <c r="O143"/>
      <c r="P143"/>
    </row>
    <row r="144" spans="1:17" x14ac:dyDescent="0.2">
      <c r="A144" s="13"/>
      <c r="B144" s="13"/>
      <c r="C144" s="13"/>
      <c r="D144" s="13"/>
      <c r="E144" s="13"/>
      <c r="F144"/>
      <c r="G144"/>
      <c r="H144"/>
      <c r="I144"/>
      <c r="J144"/>
      <c r="K144"/>
      <c r="L144"/>
      <c r="M144"/>
      <c r="N144"/>
      <c r="O144"/>
      <c r="P144"/>
    </row>
    <row r="145" spans="1:16" x14ac:dyDescent="0.2">
      <c r="A145" s="13"/>
      <c r="B145" s="13"/>
      <c r="C145" s="13"/>
      <c r="D145" s="13"/>
      <c r="E145" s="13"/>
      <c r="F145"/>
      <c r="G145"/>
      <c r="H145"/>
      <c r="I145"/>
      <c r="J145"/>
      <c r="K145"/>
      <c r="L145"/>
      <c r="M145"/>
      <c r="N145"/>
      <c r="O145"/>
      <c r="P145"/>
    </row>
    <row r="146" spans="1:16" x14ac:dyDescent="0.2">
      <c r="A146" s="13"/>
      <c r="B146" s="13"/>
      <c r="C146" s="13"/>
      <c r="D146" s="13"/>
      <c r="E146" s="13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">
      <c r="A147" s="13"/>
      <c r="B147" s="13"/>
      <c r="C147" s="13"/>
      <c r="D147" s="13"/>
      <c r="E147" s="13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">
      <c r="A148" s="13"/>
      <c r="B148" s="13"/>
      <c r="C148" s="13"/>
      <c r="D148" s="13"/>
      <c r="E148" s="13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">
      <c r="A149" s="13"/>
      <c r="B149" s="13"/>
      <c r="C149" s="13"/>
      <c r="D149" s="13"/>
      <c r="E149" s="13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">
      <c r="A150" s="13"/>
      <c r="B150" s="13"/>
      <c r="C150" s="13"/>
      <c r="D150" s="13"/>
      <c r="E150" s="13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">
      <c r="A151" s="13"/>
      <c r="B151" s="13"/>
      <c r="C151" s="13"/>
      <c r="D151" s="13"/>
      <c r="E151" s="13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">
      <c r="A152" s="13"/>
      <c r="B152" s="13"/>
      <c r="C152" s="13"/>
      <c r="D152" s="13"/>
      <c r="E152" s="13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">
      <c r="A153" s="13"/>
      <c r="B153" s="13"/>
      <c r="C153" s="13"/>
      <c r="D153" s="13"/>
      <c r="E153" s="13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">
      <c r="A154" s="13"/>
      <c r="B154" s="13"/>
      <c r="C154" s="13"/>
      <c r="D154" s="13"/>
      <c r="E154" s="13"/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">
      <c r="A155" s="13"/>
      <c r="B155" s="13"/>
      <c r="C155" s="13"/>
      <c r="D155" s="13"/>
      <c r="E155" s="13"/>
      <c r="F155"/>
      <c r="G155"/>
      <c r="H155"/>
      <c r="I155"/>
      <c r="J155"/>
      <c r="K155"/>
      <c r="L155"/>
      <c r="M155"/>
      <c r="N155"/>
      <c r="O155"/>
      <c r="P155"/>
    </row>
    <row r="156" spans="1:16" ht="22.5" customHeight="1" x14ac:dyDescent="0.2">
      <c r="A156" s="13"/>
      <c r="B156" s="13"/>
      <c r="C156" s="13"/>
      <c r="D156" s="13"/>
      <c r="E156" s="13"/>
      <c r="F156"/>
      <c r="G156"/>
      <c r="H156"/>
      <c r="I156"/>
      <c r="J156"/>
      <c r="K156"/>
      <c r="L156"/>
      <c r="M156"/>
      <c r="N156"/>
      <c r="O156"/>
      <c r="P156"/>
    </row>
    <row r="157" spans="1:16" ht="12.75" customHeight="1" x14ac:dyDescent="0.2">
      <c r="A157" s="13"/>
      <c r="B157" s="13"/>
      <c r="C157" s="13"/>
      <c r="D157" s="13"/>
      <c r="E157" s="13"/>
      <c r="F157"/>
      <c r="G157"/>
      <c r="H157"/>
      <c r="I157"/>
      <c r="J157"/>
      <c r="K157"/>
      <c r="L157"/>
      <c r="M157"/>
      <c r="N157"/>
      <c r="O157"/>
      <c r="P157"/>
    </row>
    <row r="158" spans="1:16" ht="12.75" customHeight="1" x14ac:dyDescent="0.2">
      <c r="A158" s="13"/>
      <c r="B158" s="13"/>
      <c r="C158" s="13"/>
      <c r="D158" s="13"/>
      <c r="E158" s="13"/>
      <c r="F158"/>
      <c r="G158"/>
      <c r="H158"/>
      <c r="I158"/>
      <c r="J158"/>
      <c r="K158"/>
      <c r="L158"/>
      <c r="M158"/>
      <c r="N158"/>
      <c r="O158"/>
      <c r="P158"/>
    </row>
    <row r="159" spans="1:16" ht="12.75" customHeight="1" x14ac:dyDescent="0.2">
      <c r="A159" s="13"/>
      <c r="B159" s="13"/>
      <c r="C159" s="13"/>
      <c r="D159" s="13"/>
      <c r="E159" s="13"/>
      <c r="F159"/>
      <c r="G159"/>
      <c r="H159"/>
      <c r="I159"/>
      <c r="J159"/>
      <c r="K159"/>
      <c r="L159"/>
      <c r="M159"/>
      <c r="N159"/>
      <c r="O159"/>
      <c r="P159"/>
    </row>
    <row r="160" spans="1:16" ht="12.75" customHeight="1" x14ac:dyDescent="0.2">
      <c r="A160" s="13"/>
      <c r="B160" s="13"/>
      <c r="C160" s="13"/>
      <c r="D160" s="13"/>
      <c r="E160" s="13"/>
      <c r="F160"/>
      <c r="G160"/>
      <c r="H160"/>
      <c r="I160"/>
      <c r="J160"/>
      <c r="K160"/>
      <c r="L160"/>
      <c r="M160"/>
      <c r="N160"/>
      <c r="O160"/>
      <c r="P160"/>
    </row>
    <row r="161" spans="1:16" ht="12.75" customHeight="1" x14ac:dyDescent="0.2">
      <c r="A161" s="13"/>
      <c r="B161" s="13"/>
      <c r="C161" s="13"/>
      <c r="D161" s="13"/>
      <c r="E161" s="13"/>
      <c r="F161"/>
      <c r="G161"/>
      <c r="H161"/>
      <c r="I161"/>
      <c r="J161"/>
      <c r="K161"/>
      <c r="L161"/>
      <c r="M161"/>
      <c r="N161"/>
      <c r="O161"/>
      <c r="P161"/>
    </row>
    <row r="162" spans="1:16" ht="12.75" customHeight="1" x14ac:dyDescent="0.2">
      <c r="A162" s="13"/>
      <c r="B162" s="13"/>
      <c r="C162" s="13"/>
      <c r="D162" s="13"/>
      <c r="E162" s="13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">
      <c r="A163" s="13"/>
      <c r="B163" s="13"/>
      <c r="C163" s="13"/>
      <c r="D163" s="13"/>
      <c r="E163" s="13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">
      <c r="A164" s="13"/>
      <c r="B164" s="13"/>
      <c r="C164" s="13"/>
      <c r="D164" s="13"/>
      <c r="E164" s="13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">
      <c r="A165" s="13"/>
      <c r="B165" s="13"/>
      <c r="C165" s="13"/>
      <c r="D165" s="13"/>
      <c r="E165" s="13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">
      <c r="A166" s="13"/>
      <c r="B166" s="13"/>
      <c r="C166" s="13"/>
      <c r="D166" s="13"/>
      <c r="E166" s="13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">
      <c r="A167" s="13"/>
      <c r="B167" s="13"/>
      <c r="C167" s="13"/>
      <c r="D167" s="13"/>
      <c r="E167" s="13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">
      <c r="A168" s="13"/>
      <c r="B168" s="13"/>
      <c r="C168" s="13"/>
      <c r="D168" s="13"/>
      <c r="E168" s="13"/>
      <c r="F168"/>
      <c r="G168"/>
      <c r="H168"/>
      <c r="I168"/>
      <c r="J168"/>
      <c r="K168"/>
      <c r="L168"/>
      <c r="M168"/>
      <c r="N168"/>
      <c r="O168"/>
      <c r="P168"/>
    </row>
    <row r="169" spans="1:16" ht="22.5" customHeight="1" x14ac:dyDescent="0.2">
      <c r="A169" s="13"/>
      <c r="B169" s="13"/>
      <c r="C169" s="13"/>
      <c r="D169" s="13"/>
      <c r="E169" s="13"/>
      <c r="F169"/>
      <c r="G169"/>
      <c r="H169"/>
      <c r="I169"/>
      <c r="J169"/>
      <c r="K169"/>
      <c r="L169"/>
      <c r="M169"/>
      <c r="N169"/>
      <c r="O169"/>
      <c r="P169"/>
    </row>
    <row r="170" spans="1:16" ht="12.75" customHeight="1" x14ac:dyDescent="0.2">
      <c r="A170" s="13"/>
      <c r="B170" s="13"/>
      <c r="C170" s="13"/>
      <c r="D170" s="13"/>
      <c r="E170" s="13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">
      <c r="A171" s="13"/>
      <c r="B171" s="13"/>
      <c r="C171" s="13"/>
      <c r="D171" s="13"/>
      <c r="E171" s="13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">
      <c r="A172" s="13"/>
      <c r="B172" s="13"/>
      <c r="C172" s="13"/>
      <c r="D172" s="13"/>
      <c r="E172" s="13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">
      <c r="A173" s="13"/>
      <c r="B173" s="13"/>
      <c r="C173" s="13"/>
      <c r="D173" s="13"/>
      <c r="E173" s="13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">
      <c r="A174" s="13"/>
      <c r="B174" s="13"/>
      <c r="C174" s="13"/>
      <c r="D174" s="13"/>
      <c r="E174" s="13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">
      <c r="A175" s="13"/>
      <c r="B175" s="13"/>
      <c r="C175" s="13"/>
      <c r="D175" s="13"/>
      <c r="E175" s="13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">
      <c r="A176" s="13"/>
      <c r="B176" s="13"/>
      <c r="C176" s="13"/>
      <c r="D176" s="13"/>
      <c r="E176" s="13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">
      <c r="A177" s="13"/>
      <c r="B177" s="13"/>
      <c r="C177" s="13"/>
      <c r="D177" s="13"/>
      <c r="E177" s="13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">
      <c r="A178" s="13"/>
      <c r="B178" s="13"/>
      <c r="C178" s="13"/>
      <c r="D178" s="13"/>
      <c r="E178" s="13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">
      <c r="A179" s="13"/>
      <c r="B179" s="13"/>
      <c r="C179" s="13"/>
      <c r="D179" s="13"/>
      <c r="E179" s="13"/>
      <c r="F179"/>
      <c r="G179"/>
      <c r="H179"/>
      <c r="I179"/>
      <c r="J179"/>
      <c r="K179"/>
      <c r="L179"/>
      <c r="M179"/>
      <c r="N179"/>
      <c r="O179"/>
      <c r="P179"/>
    </row>
    <row r="180" spans="1:16" ht="12.75" customHeight="1" x14ac:dyDescent="0.2">
      <c r="A180" s="13"/>
      <c r="B180" s="13"/>
      <c r="C180" s="13"/>
      <c r="D180" s="13"/>
      <c r="E180" s="13"/>
      <c r="F180"/>
      <c r="G180"/>
      <c r="H180"/>
      <c r="I180"/>
      <c r="J180"/>
      <c r="K180"/>
      <c r="L180"/>
      <c r="M180"/>
      <c r="N180"/>
      <c r="O180"/>
      <c r="P180"/>
    </row>
    <row r="181" spans="1:16" ht="12.75" customHeight="1" x14ac:dyDescent="0.2">
      <c r="A181" s="13"/>
      <c r="B181" s="13"/>
      <c r="C181" s="13"/>
      <c r="D181" s="13"/>
      <c r="E181" s="13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">
      <c r="A182" s="13"/>
      <c r="B182" s="13"/>
      <c r="C182" s="13"/>
      <c r="D182" s="13"/>
      <c r="E182" s="13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">
      <c r="A183" s="13"/>
      <c r="B183" s="13"/>
      <c r="C183" s="13"/>
      <c r="D183" s="13"/>
      <c r="E183" s="13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">
      <c r="A184" s="13"/>
      <c r="B184" s="13"/>
      <c r="C184" s="13"/>
      <c r="D184" s="13"/>
      <c r="E184" s="13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">
      <c r="A185" s="13"/>
      <c r="B185" s="13"/>
      <c r="C185" s="13"/>
      <c r="D185" s="13"/>
      <c r="E185" s="13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">
      <c r="A186" s="13"/>
      <c r="B186" s="13"/>
      <c r="C186" s="13"/>
      <c r="D186" s="13"/>
      <c r="E186" s="13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">
      <c r="A187" s="13"/>
      <c r="B187" s="13"/>
      <c r="C187" s="13"/>
      <c r="D187" s="13"/>
      <c r="E187" s="13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">
      <c r="A188" s="13"/>
      <c r="B188" s="13"/>
      <c r="C188" s="13"/>
      <c r="D188" s="13"/>
      <c r="E188" s="13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">
      <c r="A189" s="13"/>
      <c r="B189" s="13"/>
      <c r="C189" s="13"/>
      <c r="D189" s="13"/>
      <c r="E189" s="13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">
      <c r="A190" s="13"/>
      <c r="B190" s="13"/>
      <c r="C190" s="13"/>
      <c r="D190" s="13"/>
      <c r="E190" s="13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">
      <c r="A191" s="13"/>
      <c r="B191" s="13"/>
      <c r="C191" s="13"/>
      <c r="D191" s="13"/>
      <c r="E191" s="13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">
      <c r="A192" s="13"/>
      <c r="B192" s="13"/>
      <c r="C192" s="13"/>
      <c r="D192" s="13"/>
      <c r="E192" s="13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">
      <c r="A193" s="13"/>
      <c r="B193" s="13"/>
      <c r="C193" s="13"/>
      <c r="D193" s="13"/>
      <c r="E193" s="13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">
      <c r="A194" s="13"/>
      <c r="B194" s="13"/>
      <c r="C194" s="13"/>
      <c r="D194" s="13"/>
      <c r="E194" s="13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">
      <c r="A195" s="13"/>
      <c r="B195" s="13"/>
      <c r="C195" s="13"/>
      <c r="D195" s="13"/>
      <c r="E195" s="13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">
      <c r="A196" s="13"/>
      <c r="B196" s="13"/>
      <c r="C196" s="13"/>
      <c r="D196" s="13"/>
      <c r="E196" s="13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">
      <c r="A197" s="13"/>
      <c r="B197" s="13"/>
      <c r="C197" s="13"/>
      <c r="D197" s="13"/>
      <c r="E197" s="13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">
      <c r="A198" s="13"/>
      <c r="B198" s="13"/>
      <c r="C198" s="13"/>
      <c r="D198" s="13"/>
      <c r="E198" s="13"/>
      <c r="F198"/>
      <c r="G198"/>
      <c r="H198"/>
      <c r="I198"/>
      <c r="J198"/>
      <c r="K198"/>
      <c r="L198"/>
      <c r="M198"/>
      <c r="N198"/>
      <c r="O198"/>
      <c r="P198"/>
    </row>
    <row r="199" spans="1:16" ht="12.75" customHeight="1" x14ac:dyDescent="0.2">
      <c r="A199" s="13"/>
      <c r="B199" s="13"/>
      <c r="C199" s="13"/>
      <c r="D199" s="13"/>
      <c r="E199" s="13"/>
      <c r="F199"/>
      <c r="G199"/>
      <c r="H199"/>
      <c r="I199"/>
      <c r="J199"/>
      <c r="K199"/>
      <c r="L199"/>
      <c r="M199"/>
      <c r="N199"/>
      <c r="O199"/>
      <c r="P199"/>
    </row>
    <row r="200" spans="1:16" ht="12.75" customHeight="1" x14ac:dyDescent="0.2">
      <c r="A200" s="13"/>
      <c r="B200" s="13"/>
      <c r="C200" s="13"/>
      <c r="D200" s="13"/>
      <c r="E200" s="13"/>
      <c r="F200"/>
      <c r="G200"/>
      <c r="H200"/>
      <c r="I200"/>
      <c r="J200"/>
      <c r="K200"/>
      <c r="L200"/>
      <c r="M200"/>
      <c r="N200"/>
      <c r="O200"/>
      <c r="P200"/>
    </row>
    <row r="201" spans="1:16" ht="12.75" customHeight="1" x14ac:dyDescent="0.2">
      <c r="A201" s="13"/>
      <c r="B201" s="13"/>
      <c r="C201" s="13"/>
      <c r="D201" s="13"/>
      <c r="E201" s="13"/>
      <c r="F201"/>
      <c r="G201"/>
      <c r="H201"/>
      <c r="I201"/>
      <c r="J201"/>
      <c r="K201"/>
      <c r="L201"/>
      <c r="M201"/>
      <c r="N201"/>
      <c r="O201"/>
      <c r="P201"/>
    </row>
    <row r="202" spans="1:16" ht="12.75" customHeight="1" x14ac:dyDescent="0.2">
      <c r="A202" s="13"/>
      <c r="B202" s="13"/>
      <c r="C202" s="13"/>
      <c r="D202" s="13"/>
      <c r="E202" s="13"/>
      <c r="F202"/>
      <c r="G202"/>
      <c r="H202"/>
      <c r="I202"/>
      <c r="J202"/>
      <c r="K202"/>
      <c r="L202"/>
      <c r="M202"/>
      <c r="N202"/>
      <c r="O202"/>
      <c r="P202"/>
    </row>
    <row r="203" spans="1:16" ht="12.75" customHeight="1" x14ac:dyDescent="0.2">
      <c r="A203" s="13"/>
      <c r="B203" s="13"/>
      <c r="C203" s="13"/>
      <c r="D203" s="13"/>
      <c r="E203" s="13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2">
      <c r="A204" s="13"/>
      <c r="B204" s="13"/>
      <c r="C204" s="13"/>
      <c r="D204" s="13"/>
      <c r="E204" s="13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2">
      <c r="A205" s="13"/>
      <c r="B205" s="13"/>
      <c r="C205" s="13"/>
      <c r="D205" s="13"/>
      <c r="E205" s="13"/>
      <c r="F205"/>
      <c r="G205"/>
      <c r="H205"/>
      <c r="I205"/>
      <c r="J205"/>
      <c r="K205"/>
      <c r="L205"/>
      <c r="M205"/>
      <c r="N205"/>
      <c r="O205"/>
      <c r="P205"/>
    </row>
  </sheetData>
  <mergeCells count="65">
    <mergeCell ref="A108:J108"/>
    <mergeCell ref="A102:J102"/>
    <mergeCell ref="A103:J103"/>
    <mergeCell ref="A104:J104"/>
    <mergeCell ref="A105:J105"/>
    <mergeCell ref="A106:J106"/>
    <mergeCell ref="A98:J98"/>
    <mergeCell ref="A99:J99"/>
    <mergeCell ref="A100:J100"/>
    <mergeCell ref="A101:J101"/>
    <mergeCell ref="A107:J107"/>
    <mergeCell ref="J19:K19"/>
    <mergeCell ref="J20:K20"/>
    <mergeCell ref="J21:K21"/>
    <mergeCell ref="A85:J85"/>
    <mergeCell ref="A86:J86"/>
    <mergeCell ref="A25:A27"/>
    <mergeCell ref="B25:B27"/>
    <mergeCell ref="C25:C27"/>
    <mergeCell ref="D25:D27"/>
    <mergeCell ref="E25:E27"/>
    <mergeCell ref="F25:I25"/>
    <mergeCell ref="J25:N25"/>
    <mergeCell ref="A29:Q29"/>
    <mergeCell ref="A64:Q64"/>
    <mergeCell ref="A80:Q80"/>
    <mergeCell ref="A83:J83"/>
    <mergeCell ref="E1:I1"/>
    <mergeCell ref="J15:K15"/>
    <mergeCell ref="J16:K16"/>
    <mergeCell ref="J17:K17"/>
    <mergeCell ref="J18:K18"/>
    <mergeCell ref="O25:O27"/>
    <mergeCell ref="P25:P27"/>
    <mergeCell ref="Q25:Q27"/>
    <mergeCell ref="F26:F27"/>
    <mergeCell ref="G26:I26"/>
    <mergeCell ref="J26:J27"/>
    <mergeCell ref="K26:K27"/>
    <mergeCell ref="L26:N26"/>
    <mergeCell ref="A84:J84"/>
    <mergeCell ref="A109:J109"/>
    <mergeCell ref="A110:J110"/>
    <mergeCell ref="A111:J111"/>
    <mergeCell ref="A112:J112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113:J113"/>
    <mergeCell ref="A119:J119"/>
    <mergeCell ref="A120:J120"/>
    <mergeCell ref="A121:J121"/>
    <mergeCell ref="A114:J114"/>
    <mergeCell ref="A115:J115"/>
    <mergeCell ref="A116:J116"/>
    <mergeCell ref="A117:J117"/>
    <mergeCell ref="A118:J118"/>
  </mergeCells>
  <phoneticPr fontId="51" type="noConversion"/>
  <pageMargins left="0.23622047244094491" right="0.19685039370078741" top="0.51181102362204722" bottom="0.82677165354330717" header="0.31496062992125984" footer="0.23622047244094491"/>
  <pageSetup paperSize="9" fitToHeight="10000" orientation="landscape" r:id="rId1"/>
  <headerFooter alignWithMargins="0">
    <oddFooter>&amp;L0503.002.292А/3-СМ.ЛС
312-2609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1"/>
  <sheetViews>
    <sheetView showZeros="0" zoomScale="80" zoomScaleNormal="80" workbookViewId="0">
      <selection activeCell="A2" sqref="A2:R2"/>
    </sheetView>
  </sheetViews>
  <sheetFormatPr defaultRowHeight="15.75" x14ac:dyDescent="0.25"/>
  <cols>
    <col min="1" max="1" width="44.140625" style="25" customWidth="1"/>
    <col min="2" max="4" width="15.7109375" style="24" customWidth="1"/>
    <col min="5" max="5" width="11.7109375" style="24" customWidth="1"/>
    <col min="6" max="8" width="15.7109375" style="24" customWidth="1"/>
    <col min="9" max="9" width="11.7109375" style="24" customWidth="1"/>
    <col min="10" max="12" width="15.7109375" style="24" customWidth="1"/>
    <col min="13" max="13" width="11.7109375" style="24" customWidth="1"/>
    <col min="14" max="14" width="18" style="24" customWidth="1"/>
    <col min="15" max="15" width="20.42578125" style="24" customWidth="1"/>
    <col min="16" max="17" width="15.7109375" style="24" customWidth="1"/>
    <col min="18" max="18" width="15.42578125" style="24" customWidth="1"/>
    <col min="19" max="19" width="11.42578125" style="23" customWidth="1"/>
    <col min="20" max="20" width="17.28515625" style="23" customWidth="1"/>
    <col min="21" max="16384" width="9.140625" style="23"/>
  </cols>
  <sheetData>
    <row r="1" spans="1:19" ht="18.75" customHeight="1" x14ac:dyDescent="0.25">
      <c r="A1" s="199" t="s">
        <v>28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9" ht="18.75" customHeight="1" x14ac:dyDescent="0.25">
      <c r="A2" s="199" t="s">
        <v>597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9" ht="15" customHeight="1" x14ac:dyDescent="0.3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58"/>
      <c r="R3" s="58"/>
    </row>
    <row r="4" spans="1:19" s="39" customFormat="1" ht="35.25" customHeight="1" x14ac:dyDescent="0.2">
      <c r="A4" s="201" t="s">
        <v>12</v>
      </c>
      <c r="B4" s="202" t="s">
        <v>11</v>
      </c>
      <c r="C4" s="203"/>
      <c r="D4" s="203"/>
      <c r="E4" s="204"/>
      <c r="F4" s="202" t="s">
        <v>10</v>
      </c>
      <c r="G4" s="203"/>
      <c r="H4" s="203"/>
      <c r="I4" s="204"/>
      <c r="J4" s="202" t="s">
        <v>9</v>
      </c>
      <c r="K4" s="203"/>
      <c r="L4" s="203"/>
      <c r="M4" s="204"/>
      <c r="N4" s="211" t="s">
        <v>59</v>
      </c>
      <c r="O4" s="211" t="s">
        <v>60</v>
      </c>
      <c r="P4" s="211" t="s">
        <v>8</v>
      </c>
      <c r="Q4" s="211"/>
      <c r="R4" s="211"/>
    </row>
    <row r="5" spans="1:19" s="39" customFormat="1" ht="73.5" customHeight="1" x14ac:dyDescent="0.2">
      <c r="A5" s="201"/>
      <c r="B5" s="40" t="s">
        <v>39</v>
      </c>
      <c r="C5" s="40" t="s">
        <v>7</v>
      </c>
      <c r="D5" s="40" t="s">
        <v>6</v>
      </c>
      <c r="E5" s="40" t="s">
        <v>5</v>
      </c>
      <c r="F5" s="40" t="s">
        <v>39</v>
      </c>
      <c r="G5" s="40" t="s">
        <v>7</v>
      </c>
      <c r="H5" s="40" t="s">
        <v>6</v>
      </c>
      <c r="I5" s="40" t="s">
        <v>5</v>
      </c>
      <c r="J5" s="40" t="s">
        <v>39</v>
      </c>
      <c r="K5" s="40" t="s">
        <v>7</v>
      </c>
      <c r="L5" s="40" t="s">
        <v>6</v>
      </c>
      <c r="M5" s="40" t="s">
        <v>5</v>
      </c>
      <c r="N5" s="211"/>
      <c r="O5" s="211"/>
      <c r="P5" s="40" t="s">
        <v>7</v>
      </c>
      <c r="Q5" s="40" t="s">
        <v>6</v>
      </c>
      <c r="R5" s="40" t="s">
        <v>5</v>
      </c>
    </row>
    <row r="6" spans="1:19" s="37" customFormat="1" x14ac:dyDescent="0.2">
      <c r="A6" s="38">
        <v>1</v>
      </c>
      <c r="B6" s="38">
        <v>2</v>
      </c>
      <c r="C6" s="38">
        <v>3</v>
      </c>
      <c r="D6" s="38">
        <v>4</v>
      </c>
      <c r="E6" s="38">
        <v>5</v>
      </c>
      <c r="F6" s="38">
        <v>6</v>
      </c>
      <c r="G6" s="38">
        <v>7</v>
      </c>
      <c r="H6" s="38">
        <v>8</v>
      </c>
      <c r="I6" s="38">
        <v>9</v>
      </c>
      <c r="J6" s="38">
        <v>10</v>
      </c>
      <c r="K6" s="38">
        <v>11</v>
      </c>
      <c r="L6" s="38">
        <v>12</v>
      </c>
      <c r="M6" s="38">
        <v>13</v>
      </c>
      <c r="N6" s="38">
        <v>14</v>
      </c>
      <c r="O6" s="38">
        <v>15</v>
      </c>
      <c r="P6" s="38">
        <v>16</v>
      </c>
      <c r="Q6" s="38">
        <v>17</v>
      </c>
      <c r="R6" s="38">
        <v>18</v>
      </c>
    </row>
    <row r="7" spans="1:19" s="37" customFormat="1" ht="72" customHeight="1" x14ac:dyDescent="0.2">
      <c r="A7" s="83" t="s">
        <v>592</v>
      </c>
      <c r="B7" s="77">
        <f t="shared" ref="B7:B9" si="0">SUM(C7:E7)</f>
        <v>48612</v>
      </c>
      <c r="C7" s="77">
        <f>'25272-1'!K107+'25272-1'!K108</f>
        <v>37345</v>
      </c>
      <c r="D7" s="112">
        <f>'25272-1'!K109</f>
        <v>6892</v>
      </c>
      <c r="E7" s="112">
        <f>'25272-1'!K110</f>
        <v>4375</v>
      </c>
      <c r="F7" s="77">
        <f t="shared" ref="F7:F9" si="1">SUM(G7:I7)</f>
        <v>48612</v>
      </c>
      <c r="G7" s="77">
        <f>C7</f>
        <v>37345</v>
      </c>
      <c r="H7" s="77">
        <f>D7</f>
        <v>6892</v>
      </c>
      <c r="I7" s="77">
        <f>E7</f>
        <v>4375</v>
      </c>
      <c r="J7" s="77">
        <f t="shared" ref="J7:J9" si="2">SUM(K7:M7)</f>
        <v>48612</v>
      </c>
      <c r="K7" s="77">
        <f>P7</f>
        <v>37345</v>
      </c>
      <c r="L7" s="77">
        <f>Q7</f>
        <v>6892</v>
      </c>
      <c r="M7" s="77">
        <f>R7</f>
        <v>4375</v>
      </c>
      <c r="N7" s="77">
        <f t="shared" ref="N7:N12" si="3">SUM(P7:R7)</f>
        <v>48612</v>
      </c>
      <c r="O7" s="38" t="s">
        <v>590</v>
      </c>
      <c r="P7" s="77">
        <f>G7</f>
        <v>37345</v>
      </c>
      <c r="Q7" s="77">
        <f>H7</f>
        <v>6892</v>
      </c>
      <c r="R7" s="77">
        <f>I7</f>
        <v>4375</v>
      </c>
    </row>
    <row r="8" spans="1:19" s="87" customFormat="1" ht="59.25" customHeight="1" x14ac:dyDescent="0.2">
      <c r="A8" s="84" t="s">
        <v>593</v>
      </c>
      <c r="B8" s="77">
        <f t="shared" si="0"/>
        <v>60261</v>
      </c>
      <c r="C8" s="77">
        <f>'25309'!K130+'25309'!K131</f>
        <v>38027</v>
      </c>
      <c r="D8" s="77">
        <f>'25309'!K132</f>
        <v>10395</v>
      </c>
      <c r="E8" s="77">
        <f>'25309'!K133</f>
        <v>11839</v>
      </c>
      <c r="F8" s="77">
        <f t="shared" si="1"/>
        <v>60261</v>
      </c>
      <c r="G8" s="77">
        <f t="shared" ref="G8:G9" si="4">C8</f>
        <v>38027</v>
      </c>
      <c r="H8" s="77">
        <f t="shared" ref="H8:H9" si="5">D8</f>
        <v>10395</v>
      </c>
      <c r="I8" s="77">
        <f t="shared" ref="I8:I9" si="6">E8</f>
        <v>11839</v>
      </c>
      <c r="J8" s="77">
        <f t="shared" si="2"/>
        <v>60261</v>
      </c>
      <c r="K8" s="77">
        <f t="shared" ref="K8" si="7">P8</f>
        <v>38027</v>
      </c>
      <c r="L8" s="77">
        <f t="shared" ref="L8:L9" si="8">Q8</f>
        <v>10395</v>
      </c>
      <c r="M8" s="77">
        <f t="shared" ref="M8:M9" si="9">R8</f>
        <v>11839</v>
      </c>
      <c r="N8" s="77">
        <f t="shared" si="3"/>
        <v>60261</v>
      </c>
      <c r="O8" s="109">
        <v>25309</v>
      </c>
      <c r="P8" s="112">
        <f t="shared" ref="P8:P9" si="10">G8</f>
        <v>38027</v>
      </c>
      <c r="Q8" s="77">
        <f t="shared" ref="Q8:Q9" si="11">H8</f>
        <v>10395</v>
      </c>
      <c r="R8" s="77">
        <f t="shared" ref="R8:R9" si="12">I8</f>
        <v>11839</v>
      </c>
      <c r="S8" s="86"/>
    </row>
    <row r="9" spans="1:19" s="87" customFormat="1" ht="49.5" customHeight="1" x14ac:dyDescent="0.2">
      <c r="A9" s="84" t="s">
        <v>594</v>
      </c>
      <c r="B9" s="77">
        <f t="shared" si="0"/>
        <v>152218</v>
      </c>
      <c r="C9" s="77">
        <f>'25323'!K109+'25323'!K110</f>
        <v>113875</v>
      </c>
      <c r="D9" s="77">
        <f>'25323'!K111</f>
        <v>22105</v>
      </c>
      <c r="E9" s="77">
        <f>'25323'!K112</f>
        <v>16238</v>
      </c>
      <c r="F9" s="77">
        <f t="shared" si="1"/>
        <v>152218</v>
      </c>
      <c r="G9" s="77">
        <f t="shared" si="4"/>
        <v>113875</v>
      </c>
      <c r="H9" s="77">
        <f t="shared" si="5"/>
        <v>22105</v>
      </c>
      <c r="I9" s="77">
        <f t="shared" si="6"/>
        <v>16238</v>
      </c>
      <c r="J9" s="77">
        <f t="shared" si="2"/>
        <v>152218</v>
      </c>
      <c r="K9" s="77">
        <f>P9</f>
        <v>113875</v>
      </c>
      <c r="L9" s="77">
        <f t="shared" si="8"/>
        <v>22105</v>
      </c>
      <c r="M9" s="77">
        <f t="shared" si="9"/>
        <v>16238</v>
      </c>
      <c r="N9" s="77">
        <f t="shared" si="3"/>
        <v>152218</v>
      </c>
      <c r="O9" s="109" t="s">
        <v>591</v>
      </c>
      <c r="P9" s="77">
        <f t="shared" si="10"/>
        <v>113875</v>
      </c>
      <c r="Q9" s="77">
        <f t="shared" si="11"/>
        <v>22105</v>
      </c>
      <c r="R9" s="77">
        <f t="shared" si="12"/>
        <v>16238</v>
      </c>
      <c r="S9" s="86"/>
    </row>
    <row r="10" spans="1:19" ht="47.25" customHeight="1" x14ac:dyDescent="0.25">
      <c r="A10" s="36" t="s">
        <v>4</v>
      </c>
      <c r="B10" s="32">
        <f t="shared" ref="B10:M10" si="13">SUM(B7:B9)</f>
        <v>261091</v>
      </c>
      <c r="C10" s="32">
        <f t="shared" si="13"/>
        <v>189247</v>
      </c>
      <c r="D10" s="32">
        <f t="shared" si="13"/>
        <v>39392</v>
      </c>
      <c r="E10" s="32">
        <f t="shared" si="13"/>
        <v>32452</v>
      </c>
      <c r="F10" s="32">
        <f t="shared" si="13"/>
        <v>261091</v>
      </c>
      <c r="G10" s="32">
        <f t="shared" si="13"/>
        <v>189247</v>
      </c>
      <c r="H10" s="32">
        <f t="shared" si="13"/>
        <v>39392</v>
      </c>
      <c r="I10" s="32">
        <f t="shared" si="13"/>
        <v>32452</v>
      </c>
      <c r="J10" s="32">
        <f t="shared" si="13"/>
        <v>261091</v>
      </c>
      <c r="K10" s="32">
        <f t="shared" si="13"/>
        <v>189247</v>
      </c>
      <c r="L10" s="32">
        <f t="shared" si="13"/>
        <v>39392</v>
      </c>
      <c r="M10" s="32">
        <f t="shared" si="13"/>
        <v>32452</v>
      </c>
      <c r="N10" s="32">
        <f>SUM(P10:R10)</f>
        <v>261091</v>
      </c>
      <c r="O10" s="32"/>
      <c r="P10" s="32">
        <f>SUM(P7:P9)</f>
        <v>189247</v>
      </c>
      <c r="Q10" s="32">
        <f>SUM(Q7:Q9)</f>
        <v>39392</v>
      </c>
      <c r="R10" s="32">
        <f>SUM(R7:R9)</f>
        <v>32452</v>
      </c>
      <c r="S10" s="85"/>
    </row>
    <row r="11" spans="1:19" ht="45.75" customHeight="1" x14ac:dyDescent="0.25">
      <c r="A11" s="33" t="s">
        <v>3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>
        <f t="shared" si="3"/>
        <v>1637634</v>
      </c>
      <c r="O11" s="32"/>
      <c r="P11" s="32">
        <f>ROUND(P10*5.98,0)</f>
        <v>1131697</v>
      </c>
      <c r="Q11" s="32">
        <f>ROUND(Q10*4.21,0)</f>
        <v>165840</v>
      </c>
      <c r="R11" s="32">
        <f>ROUND(R10*10.48,0)</f>
        <v>340097</v>
      </c>
      <c r="S11" s="85"/>
    </row>
    <row r="12" spans="1:19" ht="63" customHeight="1" x14ac:dyDescent="0.25">
      <c r="A12" s="34" t="s">
        <v>61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>
        <f t="shared" si="3"/>
        <v>294774.12</v>
      </c>
      <c r="O12" s="77"/>
      <c r="P12" s="77">
        <f>ROUND(P11*18%,2)</f>
        <v>203705.46</v>
      </c>
      <c r="Q12" s="77">
        <f>ROUND(Q11*18%,2)</f>
        <v>29851.200000000001</v>
      </c>
      <c r="R12" s="77">
        <f>ROUND(R11*18%,2)</f>
        <v>61217.46</v>
      </c>
      <c r="S12" s="85"/>
    </row>
    <row r="13" spans="1:19" ht="56.25" customHeight="1" x14ac:dyDescent="0.25">
      <c r="A13" s="33" t="s">
        <v>2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>
        <f>SUM(P13:R13)</f>
        <v>1932408.1199999999</v>
      </c>
      <c r="O13" s="32"/>
      <c r="P13" s="32">
        <f>SUM(P11:P12)</f>
        <v>1335402.46</v>
      </c>
      <c r="Q13" s="32">
        <f>SUM(Q11:Q12)</f>
        <v>195691.2</v>
      </c>
      <c r="R13" s="32">
        <f>SUM(R11:R12)</f>
        <v>401314.46</v>
      </c>
      <c r="S13" s="85"/>
    </row>
    <row r="14" spans="1:19" ht="48.75" customHeight="1" x14ac:dyDescent="0.25">
      <c r="P14" s="30">
        <v>60000000</v>
      </c>
      <c r="S14" s="85"/>
    </row>
    <row r="15" spans="1:19" ht="60.75" customHeight="1" x14ac:dyDescent="0.25">
      <c r="A15" s="209" t="s">
        <v>1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8">
        <f>P14-P13</f>
        <v>58664597.539999999</v>
      </c>
      <c r="R15" s="78"/>
      <c r="S15" s="85"/>
    </row>
    <row r="16" spans="1:19" s="31" customFormat="1" ht="24.95" customHeight="1" x14ac:dyDescent="0.25">
      <c r="A16" s="209" t="s">
        <v>33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78"/>
      <c r="R16" s="78"/>
      <c r="S16" s="35"/>
    </row>
    <row r="17" spans="1:20" s="31" customFormat="1" ht="30.75" customHeight="1" x14ac:dyDescent="0.25">
      <c r="A17" s="208" t="s">
        <v>152</v>
      </c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4"/>
      <c r="M17" s="24"/>
      <c r="N17" s="24"/>
      <c r="O17" s="24"/>
      <c r="P17" s="24"/>
      <c r="Q17" s="24"/>
      <c r="R17" s="24"/>
    </row>
    <row r="18" spans="1:20" s="31" customFormat="1" ht="24.95" customHeight="1" x14ac:dyDescent="0.25">
      <c r="A18" s="208" t="s">
        <v>595</v>
      </c>
      <c r="B18" s="208"/>
      <c r="C18" s="208"/>
      <c r="D18" s="208"/>
      <c r="E18" s="208"/>
      <c r="F18" s="208"/>
      <c r="G18" s="208"/>
      <c r="H18" s="208"/>
      <c r="I18" s="208"/>
      <c r="J18" s="208"/>
      <c r="K18" s="121"/>
      <c r="L18" s="116"/>
      <c r="M18" s="116"/>
      <c r="N18" s="116"/>
      <c r="O18" s="116"/>
      <c r="P18" s="116"/>
      <c r="Q18" s="116"/>
      <c r="R18" s="116"/>
    </row>
    <row r="19" spans="1:20" s="31" customFormat="1" ht="24.95" customHeight="1" x14ac:dyDescent="0.25">
      <c r="A19" s="25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</row>
    <row r="20" spans="1:20" ht="24.95" customHeight="1" x14ac:dyDescent="0.3">
      <c r="A20" s="206" t="s">
        <v>31</v>
      </c>
      <c r="B20" s="206"/>
      <c r="C20" s="2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7"/>
      <c r="P20" s="27"/>
      <c r="Q20" s="27"/>
      <c r="R20" s="27"/>
    </row>
    <row r="21" spans="1:20" s="31" customFormat="1" ht="24.95" customHeight="1" x14ac:dyDescent="0.3">
      <c r="A21" s="206" t="s">
        <v>58</v>
      </c>
      <c r="B21" s="206"/>
      <c r="C21" s="206"/>
      <c r="D21" s="26"/>
      <c r="E21" s="26"/>
      <c r="F21" s="26"/>
      <c r="G21" s="80"/>
      <c r="H21" s="207" t="s">
        <v>74</v>
      </c>
      <c r="I21" s="207"/>
      <c r="J21" s="80"/>
      <c r="K21" s="26"/>
      <c r="L21" s="26"/>
      <c r="M21" s="26"/>
      <c r="N21" s="26"/>
      <c r="O21" s="26"/>
      <c r="P21" s="27"/>
      <c r="Q21" s="27"/>
      <c r="R21" s="27"/>
    </row>
    <row r="22" spans="1:20" ht="20.25" customHeight="1" x14ac:dyDescent="0.25">
      <c r="H22" s="205"/>
      <c r="I22" s="205"/>
      <c r="T22" s="29"/>
    </row>
    <row r="23" spans="1:20" ht="24.95" customHeight="1" x14ac:dyDescent="0.3">
      <c r="A23" s="206" t="s">
        <v>62</v>
      </c>
      <c r="B23" s="206"/>
      <c r="C23" s="88"/>
      <c r="D23" s="88"/>
      <c r="E23" s="88"/>
      <c r="F23" s="88"/>
      <c r="G23" s="88"/>
      <c r="H23" s="210" t="s">
        <v>151</v>
      </c>
      <c r="I23" s="210"/>
      <c r="J23" s="88"/>
      <c r="K23" s="88"/>
      <c r="L23" s="88"/>
      <c r="M23" s="88"/>
      <c r="N23" s="88"/>
      <c r="O23" s="88"/>
      <c r="P23" s="88"/>
      <c r="Q23" s="88"/>
      <c r="R23" s="88"/>
      <c r="S23" s="25"/>
      <c r="T23" s="25"/>
    </row>
    <row r="24" spans="1:20" ht="24.95" customHeight="1" x14ac:dyDescent="0.25">
      <c r="H24" s="205"/>
      <c r="I24" s="205"/>
      <c r="S24" s="25"/>
      <c r="T24" s="25"/>
    </row>
    <row r="25" spans="1:20" ht="12.75" customHeight="1" x14ac:dyDescent="0.25">
      <c r="A25" s="78" t="s">
        <v>102</v>
      </c>
      <c r="B25" s="27"/>
      <c r="C25" s="27"/>
      <c r="D25" s="27"/>
      <c r="E25" s="27"/>
      <c r="F25" s="27"/>
      <c r="G25" s="27"/>
      <c r="H25" s="79" t="s">
        <v>103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20" s="26" customFormat="1" ht="18.75" customHeight="1" x14ac:dyDescent="0.3">
      <c r="A26" s="25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20" s="26" customFormat="1" ht="18.75" customHeight="1" x14ac:dyDescent="0.3">
      <c r="A27" s="25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 t="s">
        <v>77</v>
      </c>
      <c r="N27" s="24"/>
      <c r="O27" s="24"/>
      <c r="P27" s="24"/>
      <c r="Q27" s="24"/>
      <c r="R27" s="24"/>
    </row>
    <row r="28" spans="1:20" ht="18.75" customHeight="1" x14ac:dyDescent="0.25"/>
    <row r="29" spans="1:20" s="26" customFormat="1" ht="19.5" customHeight="1" x14ac:dyDescent="0.3">
      <c r="A29" s="25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1" spans="1:20" s="26" customFormat="1" ht="18.75" x14ac:dyDescent="0.3">
      <c r="A31" s="25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</sheetData>
  <mergeCells count="21">
    <mergeCell ref="A18:J18"/>
    <mergeCell ref="A16:P16"/>
    <mergeCell ref="A15:P15"/>
    <mergeCell ref="F4:I4"/>
    <mergeCell ref="H23:I23"/>
    <mergeCell ref="P4:R4"/>
    <mergeCell ref="O4:O5"/>
    <mergeCell ref="J4:M4"/>
    <mergeCell ref="A20:C20"/>
    <mergeCell ref="N4:N5"/>
    <mergeCell ref="A17:K17"/>
    <mergeCell ref="H24:I24"/>
    <mergeCell ref="A23:B23"/>
    <mergeCell ref="A21:C21"/>
    <mergeCell ref="H21:I21"/>
    <mergeCell ref="H22:I22"/>
    <mergeCell ref="A1:R1"/>
    <mergeCell ref="A2:R2"/>
    <mergeCell ref="A3:P3"/>
    <mergeCell ref="A4:A5"/>
    <mergeCell ref="B4:E4"/>
  </mergeCells>
  <phoneticPr fontId="51" type="noConversion"/>
  <pageMargins left="0.39370078740157483" right="0.19685039370078741" top="0.19685039370078741" bottom="0" header="0.31496062992125984" footer="0.31496062992125984"/>
  <pageSetup paperSize="8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13" workbookViewId="0">
      <selection activeCell="A31" sqref="A31:G31"/>
    </sheetView>
  </sheetViews>
  <sheetFormatPr defaultRowHeight="15" x14ac:dyDescent="0.25"/>
  <cols>
    <col min="1" max="1" width="9.5703125" style="41" customWidth="1"/>
    <col min="2" max="2" width="7.42578125" style="41" customWidth="1"/>
    <col min="3" max="3" width="23" style="41" customWidth="1"/>
    <col min="4" max="4" width="9.140625" style="41"/>
    <col min="5" max="5" width="12.28515625" style="41" customWidth="1"/>
    <col min="6" max="6" width="19.85546875" style="41" customWidth="1"/>
    <col min="7" max="7" width="18" style="41" customWidth="1"/>
    <col min="8" max="16384" width="9.140625" style="41"/>
  </cols>
  <sheetData>
    <row r="1" spans="1:7" ht="15.75" x14ac:dyDescent="0.25">
      <c r="G1" s="57" t="s">
        <v>27</v>
      </c>
    </row>
    <row r="2" spans="1:7" ht="15.75" x14ac:dyDescent="0.25">
      <c r="G2" s="57" t="s">
        <v>32</v>
      </c>
    </row>
    <row r="3" spans="1:7" ht="15.75" x14ac:dyDescent="0.25">
      <c r="G3" s="57" t="s">
        <v>26</v>
      </c>
    </row>
    <row r="4" spans="1:7" ht="15.75" x14ac:dyDescent="0.25">
      <c r="G4" s="57" t="s">
        <v>25</v>
      </c>
    </row>
    <row r="5" spans="1:7" ht="15.75" x14ac:dyDescent="0.25">
      <c r="G5" s="53"/>
    </row>
    <row r="6" spans="1:7" ht="15.75" x14ac:dyDescent="0.25">
      <c r="G6" s="53"/>
    </row>
    <row r="7" spans="1:7" ht="15.75" x14ac:dyDescent="0.25">
      <c r="G7" s="53"/>
    </row>
    <row r="8" spans="1:7" ht="18.75" x14ac:dyDescent="0.3">
      <c r="A8" s="215" t="s">
        <v>24</v>
      </c>
      <c r="B8" s="215"/>
      <c r="C8" s="215"/>
      <c r="D8" s="215"/>
      <c r="E8" s="215"/>
      <c r="F8" s="215"/>
      <c r="G8" s="215"/>
    </row>
    <row r="9" spans="1:7" ht="63" customHeight="1" x14ac:dyDescent="0.25">
      <c r="A9" s="216" t="s">
        <v>596</v>
      </c>
      <c r="B9" s="216"/>
      <c r="C9" s="216"/>
      <c r="D9" s="216"/>
      <c r="E9" s="216"/>
      <c r="F9" s="216"/>
      <c r="G9" s="216"/>
    </row>
    <row r="10" spans="1:7" ht="18.75" x14ac:dyDescent="0.3">
      <c r="A10" s="215" t="s">
        <v>30</v>
      </c>
      <c r="B10" s="215"/>
      <c r="C10" s="215"/>
      <c r="D10" s="215"/>
      <c r="E10" s="215"/>
      <c r="F10" s="215"/>
      <c r="G10" s="215"/>
    </row>
    <row r="11" spans="1:7" ht="15.75" x14ac:dyDescent="0.25">
      <c r="A11" s="214"/>
      <c r="B11" s="214"/>
      <c r="C11" s="214"/>
      <c r="D11" s="214"/>
      <c r="E11" s="214"/>
      <c r="F11" s="214"/>
      <c r="G11" s="214"/>
    </row>
    <row r="12" spans="1:7" ht="15.75" x14ac:dyDescent="0.25">
      <c r="A12" s="42"/>
      <c r="B12" s="42"/>
      <c r="C12" s="42"/>
      <c r="D12" s="42"/>
      <c r="E12" s="42"/>
      <c r="F12" s="42"/>
      <c r="G12" s="42"/>
    </row>
    <row r="13" spans="1:7" ht="15.75" x14ac:dyDescent="0.25">
      <c r="A13" s="42"/>
      <c r="B13" s="42"/>
      <c r="C13" s="42"/>
      <c r="D13" s="42"/>
      <c r="E13" s="42"/>
      <c r="F13" s="52"/>
      <c r="G13" s="51" t="s">
        <v>23</v>
      </c>
    </row>
    <row r="14" spans="1:7" ht="12.75" customHeight="1" x14ac:dyDescent="0.25">
      <c r="A14" s="217" t="s">
        <v>22</v>
      </c>
      <c r="B14" s="218"/>
      <c r="C14" s="224" t="s">
        <v>21</v>
      </c>
      <c r="D14" s="217" t="s">
        <v>20</v>
      </c>
      <c r="E14" s="218"/>
      <c r="F14" s="224" t="s">
        <v>19</v>
      </c>
      <c r="G14" s="224" t="s">
        <v>18</v>
      </c>
    </row>
    <row r="15" spans="1:7" ht="31.5" customHeight="1" x14ac:dyDescent="0.25">
      <c r="A15" s="219"/>
      <c r="B15" s="220"/>
      <c r="C15" s="225"/>
      <c r="D15" s="219"/>
      <c r="E15" s="220"/>
      <c r="F15" s="225"/>
      <c r="G15" s="225"/>
    </row>
    <row r="16" spans="1:7" x14ac:dyDescent="0.25">
      <c r="A16" s="219"/>
      <c r="B16" s="220"/>
      <c r="C16" s="225"/>
      <c r="D16" s="219"/>
      <c r="E16" s="220"/>
      <c r="F16" s="225"/>
      <c r="G16" s="226"/>
    </row>
    <row r="17" spans="1:7" x14ac:dyDescent="0.25">
      <c r="A17" s="219"/>
      <c r="B17" s="220"/>
      <c r="C17" s="225"/>
      <c r="D17" s="219"/>
      <c r="E17" s="220"/>
      <c r="F17" s="225"/>
      <c r="G17" s="221" t="s">
        <v>17</v>
      </c>
    </row>
    <row r="18" spans="1:7" x14ac:dyDescent="0.25">
      <c r="A18" s="219"/>
      <c r="B18" s="220"/>
      <c r="C18" s="225"/>
      <c r="D18" s="219"/>
      <c r="E18" s="220"/>
      <c r="F18" s="225"/>
      <c r="G18" s="222"/>
    </row>
    <row r="19" spans="1:7" x14ac:dyDescent="0.25">
      <c r="A19" s="219"/>
      <c r="B19" s="220"/>
      <c r="C19" s="225"/>
      <c r="D19" s="219"/>
      <c r="E19" s="220"/>
      <c r="F19" s="225"/>
      <c r="G19" s="222"/>
    </row>
    <row r="20" spans="1:7" x14ac:dyDescent="0.25">
      <c r="A20" s="219"/>
      <c r="B20" s="220"/>
      <c r="C20" s="226"/>
      <c r="D20" s="219"/>
      <c r="E20" s="220"/>
      <c r="F20" s="226"/>
      <c r="G20" s="223"/>
    </row>
    <row r="21" spans="1:7" ht="15.75" x14ac:dyDescent="0.25">
      <c r="A21" s="227">
        <v>1</v>
      </c>
      <c r="B21" s="228"/>
      <c r="C21" s="50">
        <v>2</v>
      </c>
      <c r="D21" s="227">
        <v>3</v>
      </c>
      <c r="E21" s="228"/>
      <c r="F21" s="50">
        <v>4</v>
      </c>
      <c r="G21" s="49">
        <v>5</v>
      </c>
    </row>
    <row r="22" spans="1:7" ht="32.25" customHeight="1" x14ac:dyDescent="0.25">
      <c r="A22" s="230" t="s">
        <v>7</v>
      </c>
      <c r="B22" s="231"/>
      <c r="C22" s="46">
        <f>СМР!K10</f>
        <v>189247</v>
      </c>
      <c r="D22" s="212">
        <f t="shared" ref="D22:D27" si="0">F22</f>
        <v>1131697</v>
      </c>
      <c r="E22" s="213"/>
      <c r="F22" s="46">
        <f t="shared" ref="F22:F27" si="1">G22</f>
        <v>1131697</v>
      </c>
      <c r="G22" s="44">
        <f>СМР!P11</f>
        <v>1131697</v>
      </c>
    </row>
    <row r="23" spans="1:7" ht="32.25" customHeight="1" x14ac:dyDescent="0.25">
      <c r="A23" s="230" t="s">
        <v>6</v>
      </c>
      <c r="B23" s="231"/>
      <c r="C23" s="46">
        <f>СМР!L10</f>
        <v>39392</v>
      </c>
      <c r="D23" s="212">
        <f t="shared" si="0"/>
        <v>165840</v>
      </c>
      <c r="E23" s="213"/>
      <c r="F23" s="46">
        <f t="shared" si="1"/>
        <v>165840</v>
      </c>
      <c r="G23" s="44">
        <f>СМР!Q11</f>
        <v>165840</v>
      </c>
    </row>
    <row r="24" spans="1:7" ht="32.25" customHeight="1" x14ac:dyDescent="0.25">
      <c r="A24" s="230" t="s">
        <v>16</v>
      </c>
      <c r="B24" s="231"/>
      <c r="C24" s="46">
        <f>СМР!M10</f>
        <v>32452</v>
      </c>
      <c r="D24" s="212">
        <f t="shared" si="0"/>
        <v>340097</v>
      </c>
      <c r="E24" s="213"/>
      <c r="F24" s="46">
        <f t="shared" si="1"/>
        <v>340097</v>
      </c>
      <c r="G24" s="44">
        <f>СМР!R11</f>
        <v>340097</v>
      </c>
    </row>
    <row r="25" spans="1:7" ht="21.75" customHeight="1" x14ac:dyDescent="0.25">
      <c r="A25" s="232" t="s">
        <v>2</v>
      </c>
      <c r="B25" s="232"/>
      <c r="C25" s="48">
        <f>SUM(C22:C24)</f>
        <v>261091</v>
      </c>
      <c r="D25" s="212">
        <f t="shared" si="0"/>
        <v>1637634</v>
      </c>
      <c r="E25" s="213"/>
      <c r="F25" s="46">
        <f t="shared" si="1"/>
        <v>1637634</v>
      </c>
      <c r="G25" s="44">
        <f>SUM(G22:G24)</f>
        <v>1637634</v>
      </c>
    </row>
    <row r="26" spans="1:7" ht="22.5" customHeight="1" x14ac:dyDescent="0.25">
      <c r="A26" s="235" t="s">
        <v>15</v>
      </c>
      <c r="B26" s="236"/>
      <c r="C26" s="47"/>
      <c r="D26" s="212">
        <f t="shared" si="0"/>
        <v>294774.12</v>
      </c>
      <c r="E26" s="213"/>
      <c r="F26" s="46">
        <f t="shared" si="1"/>
        <v>294774.12</v>
      </c>
      <c r="G26" s="44">
        <f>СМР!P12+СМР!Q12+СМР!R12</f>
        <v>294774.12</v>
      </c>
    </row>
    <row r="27" spans="1:7" ht="21" customHeight="1" x14ac:dyDescent="0.25">
      <c r="A27" s="233" t="s">
        <v>14</v>
      </c>
      <c r="B27" s="233"/>
      <c r="C27" s="45"/>
      <c r="D27" s="234">
        <f t="shared" si="0"/>
        <v>1932408.1199999999</v>
      </c>
      <c r="E27" s="234"/>
      <c r="F27" s="44">
        <f t="shared" si="1"/>
        <v>1932408.1199999999</v>
      </c>
      <c r="G27" s="44">
        <f>СМР!P13+СМР!Q13+СМР!R13</f>
        <v>1932408.1199999999</v>
      </c>
    </row>
    <row r="28" spans="1:7" ht="15.75" customHeight="1" x14ac:dyDescent="0.25">
      <c r="A28" s="43"/>
      <c r="B28" s="43"/>
      <c r="C28" s="43"/>
      <c r="D28" s="43"/>
      <c r="E28" s="43"/>
      <c r="F28" s="43"/>
      <c r="G28" s="43"/>
    </row>
    <row r="29" spans="1:7" s="54" customFormat="1" ht="18.75" x14ac:dyDescent="0.3">
      <c r="A29" s="55" t="s">
        <v>13</v>
      </c>
      <c r="B29" s="55"/>
      <c r="C29" s="55"/>
      <c r="D29" s="55"/>
      <c r="E29" s="55"/>
      <c r="F29" s="55"/>
      <c r="G29" s="55"/>
    </row>
    <row r="30" spans="1:7" s="54" customFormat="1" ht="12" customHeight="1" x14ac:dyDescent="0.3">
      <c r="A30" s="56"/>
      <c r="B30" s="56"/>
      <c r="C30" s="56"/>
      <c r="D30" s="56"/>
      <c r="E30" s="56"/>
      <c r="F30" s="56"/>
      <c r="G30" s="56"/>
    </row>
    <row r="31" spans="1:7" s="54" customFormat="1" ht="140.25" customHeight="1" x14ac:dyDescent="0.25">
      <c r="A31" s="229" t="s">
        <v>598</v>
      </c>
      <c r="B31" s="229"/>
      <c r="C31" s="229"/>
      <c r="D31" s="229"/>
      <c r="E31" s="229"/>
      <c r="F31" s="229"/>
      <c r="G31" s="229"/>
    </row>
    <row r="33" spans="1:14" s="26" customFormat="1" ht="18.75" customHeight="1" x14ac:dyDescent="0.3">
      <c r="A33" s="206" t="s">
        <v>31</v>
      </c>
      <c r="B33" s="206"/>
      <c r="C33" s="206"/>
      <c r="D33" s="206"/>
      <c r="K33" s="27"/>
      <c r="L33" s="27"/>
      <c r="M33" s="27"/>
      <c r="N33" s="27"/>
    </row>
    <row r="34" spans="1:14" s="26" customFormat="1" ht="18.75" customHeight="1" x14ac:dyDescent="0.3">
      <c r="A34" s="206" t="s">
        <v>58</v>
      </c>
      <c r="B34" s="206"/>
      <c r="C34" s="206"/>
      <c r="D34" s="206"/>
      <c r="F34" s="81"/>
      <c r="G34" s="94" t="s">
        <v>74</v>
      </c>
      <c r="L34" s="27"/>
      <c r="M34" s="27"/>
      <c r="N34" s="27"/>
    </row>
    <row r="35" spans="1:14" s="23" customFormat="1" ht="18.75" customHeight="1" x14ac:dyDescent="0.3">
      <c r="A35" s="25"/>
      <c r="B35" s="24"/>
      <c r="C35" s="24"/>
      <c r="D35" s="24"/>
      <c r="E35" s="24"/>
      <c r="F35" s="82"/>
      <c r="G35" s="94"/>
      <c r="H35" s="24"/>
      <c r="I35" s="24"/>
      <c r="J35" s="24"/>
      <c r="K35" s="24"/>
      <c r="L35" s="24"/>
      <c r="M35" s="24"/>
      <c r="N35" s="24"/>
    </row>
    <row r="36" spans="1:14" s="26" customFormat="1" ht="19.5" customHeight="1" x14ac:dyDescent="0.3">
      <c r="A36" s="206" t="s">
        <v>62</v>
      </c>
      <c r="B36" s="206"/>
      <c r="C36" s="206"/>
      <c r="D36" s="206"/>
      <c r="E36" s="88"/>
      <c r="F36" s="93"/>
      <c r="G36" s="94" t="s">
        <v>151</v>
      </c>
      <c r="H36" s="88"/>
      <c r="I36" s="88"/>
      <c r="J36" s="88"/>
      <c r="K36" s="88"/>
      <c r="L36" s="88"/>
      <c r="M36" s="88"/>
      <c r="N36" s="88"/>
    </row>
    <row r="37" spans="1:14" x14ac:dyDescent="0.25">
      <c r="F37" s="91"/>
      <c r="G37" s="89"/>
    </row>
    <row r="38" spans="1:14" s="56" customFormat="1" ht="18.75" x14ac:dyDescent="0.3">
      <c r="A38" s="56" t="s">
        <v>102</v>
      </c>
      <c r="F38" s="92"/>
      <c r="G38" s="90" t="s">
        <v>103</v>
      </c>
    </row>
  </sheetData>
  <mergeCells count="28">
    <mergeCell ref="A36:D36"/>
    <mergeCell ref="A31:G31"/>
    <mergeCell ref="A33:D33"/>
    <mergeCell ref="A34:D34"/>
    <mergeCell ref="F14:F20"/>
    <mergeCell ref="G14:G16"/>
    <mergeCell ref="A21:B21"/>
    <mergeCell ref="A24:B24"/>
    <mergeCell ref="A23:B23"/>
    <mergeCell ref="D23:E23"/>
    <mergeCell ref="A22:B22"/>
    <mergeCell ref="A25:B25"/>
    <mergeCell ref="D24:E24"/>
    <mergeCell ref="A27:B27"/>
    <mergeCell ref="D27:E27"/>
    <mergeCell ref="A26:B26"/>
    <mergeCell ref="D26:E26"/>
    <mergeCell ref="D25:E25"/>
    <mergeCell ref="A11:G11"/>
    <mergeCell ref="A8:G8"/>
    <mergeCell ref="A9:G9"/>
    <mergeCell ref="A10:G10"/>
    <mergeCell ref="D22:E22"/>
    <mergeCell ref="A14:B20"/>
    <mergeCell ref="D14:E20"/>
    <mergeCell ref="G17:G20"/>
    <mergeCell ref="C14:C20"/>
    <mergeCell ref="D21:E21"/>
  </mergeCells>
  <phoneticPr fontId="51" type="noConversion"/>
  <pageMargins left="0.59055118110236227" right="0.39370078740157483" top="0.59055118110236227" bottom="0.3937007874015748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20</vt:i4>
      </vt:variant>
    </vt:vector>
  </HeadingPairs>
  <TitlesOfParts>
    <vt:vector size="25" baseType="lpstr">
      <vt:lpstr>25272-1</vt:lpstr>
      <vt:lpstr>25309</vt:lpstr>
      <vt:lpstr>25323</vt:lpstr>
      <vt:lpstr>СМР</vt:lpstr>
      <vt:lpstr>НМЦ договора</vt:lpstr>
      <vt:lpstr>'25272-1'!Constr</vt:lpstr>
      <vt:lpstr>'25309'!Constr</vt:lpstr>
      <vt:lpstr>'25323'!Constr</vt:lpstr>
      <vt:lpstr>'25272-1'!FOT</vt:lpstr>
      <vt:lpstr>'25309'!FOT</vt:lpstr>
      <vt:lpstr>'25323'!FOT</vt:lpstr>
      <vt:lpstr>'25272-1'!Ind</vt:lpstr>
      <vt:lpstr>'25309'!Ind</vt:lpstr>
      <vt:lpstr>'25323'!Ind</vt:lpstr>
      <vt:lpstr>'25272-1'!Obosn</vt:lpstr>
      <vt:lpstr>'25309'!Obosn</vt:lpstr>
      <vt:lpstr>'25323'!Obosn</vt:lpstr>
      <vt:lpstr>'25272-1'!SmPr</vt:lpstr>
      <vt:lpstr>'25309'!SmPr</vt:lpstr>
      <vt:lpstr>'25323'!SmPr</vt:lpstr>
      <vt:lpstr>'25272-1'!Заголовки_для_печати</vt:lpstr>
      <vt:lpstr>'25309'!Заголовки_для_печати</vt:lpstr>
      <vt:lpstr>'25323'!Заголовки_для_печати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072-Basova</cp:lastModifiedBy>
  <cp:lastPrinted>2014-08-06T05:40:11Z</cp:lastPrinted>
  <dcterms:created xsi:type="dcterms:W3CDTF">2002-02-11T05:58:42Z</dcterms:created>
  <dcterms:modified xsi:type="dcterms:W3CDTF">2014-08-15T04:57:29Z</dcterms:modified>
</cp:coreProperties>
</file>