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2" windowWidth="11340" windowHeight="9228" tabRatio="866" activeTab="1"/>
  </bookViews>
  <sheets>
    <sheet name="7181" sheetId="81" r:id="rId1"/>
    <sheet name="СМР" sheetId="79" r:id="rId2"/>
    <sheet name="НМЦ договора" sheetId="80" r:id="rId3"/>
  </sheets>
  <externalReferences>
    <externalReference r:id="rId4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1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">СМР!$A$1:$R$21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R9" i="79" l="1"/>
  <c r="E7" i="79" l="1"/>
  <c r="G7" i="79" l="1"/>
  <c r="H7" i="79"/>
  <c r="Q7" i="79" s="1"/>
  <c r="I7" i="79"/>
  <c r="E8" i="79"/>
  <c r="B7" i="79"/>
  <c r="D8" i="79"/>
  <c r="I8" i="79"/>
  <c r="R7" i="79"/>
  <c r="Q8" i="79" l="1"/>
  <c r="M7" i="79"/>
  <c r="R8" i="79"/>
  <c r="R10" i="79" s="1"/>
  <c r="L7" i="79"/>
  <c r="H8" i="79"/>
  <c r="M8" i="79"/>
  <c r="C24" i="80" s="1"/>
  <c r="P7" i="79"/>
  <c r="F7" i="79"/>
  <c r="C8" i="79"/>
  <c r="L8" i="79"/>
  <c r="C23" i="80" s="1"/>
  <c r="B8" i="79" l="1"/>
  <c r="Q9" i="79"/>
  <c r="G24" i="80"/>
  <c r="F24" i="80" s="1"/>
  <c r="D24" i="80" s="1"/>
  <c r="R11" i="79"/>
  <c r="F8" i="79"/>
  <c r="P8" i="79"/>
  <c r="G8" i="79"/>
  <c r="K7" i="79"/>
  <c r="G23" i="80" l="1"/>
  <c r="F23" i="80" s="1"/>
  <c r="D23" i="80" s="1"/>
  <c r="Q10" i="79"/>
  <c r="Q11" i="79" s="1"/>
  <c r="P9" i="79"/>
  <c r="N8" i="79"/>
  <c r="J7" i="79"/>
  <c r="J8" i="79" l="1"/>
  <c r="K8" i="79"/>
  <c r="C22" i="80" s="1"/>
  <c r="C25" i="80" s="1"/>
  <c r="G22" i="80"/>
  <c r="N9" i="79"/>
  <c r="P10" i="79"/>
  <c r="G26" i="80" s="1"/>
  <c r="P11" i="79" l="1"/>
  <c r="F26" i="80"/>
  <c r="D26" i="80" s="1"/>
  <c r="N10" i="79"/>
  <c r="G25" i="80"/>
  <c r="F25" i="80" s="1"/>
  <c r="D25" i="80" s="1"/>
  <c r="F22" i="80"/>
  <c r="D22" i="80" s="1"/>
  <c r="Q13" i="79" l="1"/>
  <c r="G27" i="80"/>
  <c r="F27" i="80" s="1"/>
  <c r="D27" i="80" s="1"/>
  <c r="N11" i="79"/>
</calcChain>
</file>

<file path=xl/sharedStrings.xml><?xml version="1.0" encoding="utf-8"?>
<sst xmlns="http://schemas.openxmlformats.org/spreadsheetml/2006/main" count="206" uniqueCount="171">
  <si>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</si>
  <si>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</si>
  <si>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</si>
  <si>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</si>
  <si>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</si>
  <si>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</si>
  <si>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</si>
  <si>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</si>
  <si>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</si>
  <si>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</si>
  <si>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</si>
  <si>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</si>
  <si>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</si>
  <si>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</si>
  <si>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</si>
  <si>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</si>
  <si>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</si>
  <si>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</si>
  <si>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</si>
  <si>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</si>
  <si>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</si>
  <si>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</si>
  <si>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</si>
  <si>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</si>
  <si>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</si>
  <si>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 2014 год</t>
  </si>
  <si>
    <t>Начальник отдела капитального строительства</t>
  </si>
  <si>
    <t>(наименование стройки)</t>
  </si>
  <si>
    <t xml:space="preserve">на </t>
  </si>
  <si>
    <t>№ пп</t>
  </si>
  <si>
    <t>Всего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</si>
  <si>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</si>
  <si>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</si>
  <si>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</si>
  <si>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</si>
  <si>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</si>
  <si>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</si>
  <si>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</si>
  <si>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</si>
  <si>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</si>
  <si>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</si>
  <si>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</si>
  <si>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</si>
  <si>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</si>
  <si>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</si>
  <si>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</si>
  <si>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</si>
  <si>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</si>
  <si>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</si>
  <si>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</si>
  <si>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</si>
  <si>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</si>
  <si>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</si>
  <si>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</si>
  <si>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</si>
  <si>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</si>
  <si>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Согласовано</t>
  </si>
  <si>
    <t>отд. 028</t>
  </si>
  <si>
    <t>Итого прямые затраты по смете с учетом коэффициентов к итогам</t>
  </si>
  <si>
    <t>Н.А. Басова</t>
  </si>
  <si>
    <t>"______ " _______________2014 г.</t>
  </si>
  <si>
    <t>Сметная стоимость прочих _______________________________________________________________________________________________</t>
  </si>
  <si>
    <t>(должность, подпись, расшифровка)</t>
  </si>
  <si>
    <t>ТЕРп01-05-028-05</t>
  </si>
  <si>
    <t>__________________</t>
  </si>
  <si>
    <t>пусконаладочные работы стадия "вхолостую" комплекса из двух нагревательных печей. Здание 357</t>
  </si>
  <si>
    <t>Основание: р.д. ИФШД.2038.41.00.100; 13-042-ЭМ</t>
  </si>
  <si>
    <t>___________________________1517,682</t>
  </si>
  <si>
    <t>Средства на оплату труда _______________________________________________________________________________________________</t>
  </si>
  <si>
    <t>___________________________70,642</t>
  </si>
  <si>
    <t>_______________________________________________________________________________________________3248,85</t>
  </si>
  <si>
    <t>Составлена в ценах 2000г. с переводом в текущие</t>
  </si>
  <si>
    <t>Шифр и номер позиции норматива</t>
  </si>
  <si>
    <t>Наименование работ и затрат, единица измерения</t>
  </si>
  <si>
    <t>Количество</t>
  </si>
  <si>
    <t>Затраты труда рабочих, чел.-ч, не занятых обслуживанием машин</t>
  </si>
  <si>
    <t>всего</t>
  </si>
  <si>
    <t>эксплуата-
ции машин</t>
  </si>
  <si>
    <t>мате-
риалы</t>
  </si>
  <si>
    <t>оплаты труда</t>
  </si>
  <si>
    <t>в т.ч. оплаты труда</t>
  </si>
  <si>
    <t>на единицу</t>
  </si>
  <si>
    <t xml:space="preserve">                                       Раздел 1. </t>
  </si>
  <si>
    <t>ТЕРп01-03-001-01</t>
  </si>
  <si>
    <r>
      <t>Выключатель однополюсный напряжением до 1 кВ: с электромагнитным, тепловым или комбинированным расцепителем
(шт.)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</si>
  <si>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15,92
15,92</t>
  </si>
  <si>
    <t>ТЕРп01-03-002-04</t>
  </si>
  <si>
    <r>
      <t>Выключатель трехполюсный напряжением до 1 кВ: с электромагнитным, тепловым или комбинированным расцепителем, номинальный ток, А, до: 50
(шт.)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</si>
  <si>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21,22
21,22</t>
  </si>
  <si>
    <t>ТЕРп01-05-015-01</t>
  </si>
  <si>
    <r>
      <t>Устройство АВР: со схемой восстановления напряжения
(устройство)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</si>
  <si>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413,66
413,66</t>
  </si>
  <si>
    <r>
      <t>ТЕРп01-04-061-06</t>
    </r>
    <r>
      <rPr>
        <i/>
        <sz val="9"/>
        <rFont val="Arial"/>
        <family val="2"/>
        <charset val="204"/>
      </rPr>
      <t xml:space="preserve">
Изм. Вып.1</t>
    </r>
  </si>
  <si>
    <r>
      <t>Защита с реле
(компл.)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</si>
  <si>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113,83
113,83</t>
  </si>
  <si>
    <r>
      <t>Программируемый микропроцессорный комплекс
(устройство)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</si>
  <si>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455,32
455,32</t>
  </si>
  <si>
    <r>
      <t>ТЕРп01-06-010-03</t>
    </r>
    <r>
      <rPr>
        <i/>
        <sz val="9"/>
        <rFont val="Arial"/>
        <family val="2"/>
        <charset val="204"/>
      </rPr>
      <t xml:space="preserve">
Изм. Вып.1</t>
    </r>
  </si>
  <si>
    <r>
      <t>Выпрямительный блок питания (токовый или напряжения) для питания цепей защиты, управления и сигнализации мощностью до 1 кВА: со стабилизацией выходного напряжения
(устройство)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</si>
  <si>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355,72
355,72</t>
  </si>
  <si>
    <r>
      <t>ТЕРп01-07-001-05</t>
    </r>
    <r>
      <rPr>
        <i/>
        <sz val="9"/>
        <rFont val="Arial"/>
        <family val="2"/>
        <charset val="204"/>
      </rPr>
      <t xml:space="preserve">
Изм. Вып.1</t>
    </r>
  </si>
  <si>
    <r>
      <t>Электродвигатель асинхронный с фазным ротором напряжением, кВ: св.1, мощностью, кВт: до 300
(шт.)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</si>
  <si>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139,95
139,95</t>
  </si>
  <si>
    <t>ТЕРп01-08-022-04</t>
  </si>
  <si>
    <r>
      <t>Преобразователь частоты напряжением до 1 кВ с непосредственной связью, ток, А, до: 200
(устройство)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</si>
  <si>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3971,96
3971,96</t>
  </si>
  <si>
    <t>ТЕРп01-09-013-03</t>
  </si>
  <si>
    <r>
      <t>Контур регулирования параметров: до 4: с числом органов настройки до 5
(шт.)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</si>
  <si>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2053,22
2053,22</t>
  </si>
  <si>
    <t>ТЕРп01-09-002-01</t>
  </si>
  <si>
    <r>
      <t>Датчик бесконтактный с числом "вход-выход" до: 3
(шт.)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</si>
  <si>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120,58
120,58</t>
  </si>
  <si>
    <t>ТЕРп01-09-003-01</t>
  </si>
  <si>
    <r>
      <t>Бесконтактный дискретный элемент с числом "вход-выход" до 5: без органов настройки
(шт.)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</si>
  <si>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29,82
29,82</t>
  </si>
  <si>
    <t>ТЕРп01-09-002-12</t>
  </si>
  <si>
    <r>
      <t>Элемент нелинейного преобразования с числом органов настройки до: 5
(шт.)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</si>
  <si>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301,44
301,44</t>
  </si>
  <si>
    <r>
      <t>ТЕРп01-10-001-01</t>
    </r>
    <r>
      <rPr>
        <i/>
        <sz val="9"/>
        <rFont val="Arial"/>
        <family val="2"/>
        <charset val="204"/>
      </rPr>
      <t xml:space="preserve">
Изм. Вып.1</t>
    </r>
  </si>
  <si>
    <r>
      <t>Сбор и реализация сигналов информации устройств защиты, автоматики электрических и
(сигнал)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</si>
  <si>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19,98
19,98</t>
  </si>
  <si>
    <r>
      <t>ТЕРп01-10-002-01</t>
    </r>
    <r>
      <rPr>
        <i/>
        <sz val="9"/>
        <rFont val="Arial"/>
        <family val="2"/>
        <charset val="204"/>
      </rPr>
      <t xml:space="preserve">
Изм. Вып.1</t>
    </r>
  </si>
  <si>
    <r>
      <t>Схема образования участка сигнализации (центральной, технологической, местной, аварийной, предупредительной и др.)
(участок)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</si>
  <si>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381,64
381,64</t>
  </si>
  <si>
    <r>
      <t>ТЕРп01-11-011-01</t>
    </r>
    <r>
      <rPr>
        <i/>
        <sz val="9"/>
        <rFont val="Arial"/>
        <family val="2"/>
        <charset val="204"/>
      </rPr>
      <t xml:space="preserve">
Изм. Вып.1</t>
    </r>
  </si>
  <si>
    <r>
      <t>Проверка наличия цепи между заземлителями и заземленными элементами
(100 точек)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</si>
  <si>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200,9
200,9</t>
  </si>
  <si>
    <r>
      <t>ТЕРп01-11-013-01</t>
    </r>
    <r>
      <rPr>
        <i/>
        <sz val="9"/>
        <rFont val="Arial"/>
        <family val="2"/>
        <charset val="204"/>
      </rPr>
      <t xml:space="preserve">
Изм. Вып.1</t>
    </r>
  </si>
  <si>
    <r>
      <t>Замер полного сопротивления цепи "фаза-нуль"
(1 токоприемник)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</si>
  <si>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18,83
18,83</t>
  </si>
  <si>
    <r>
      <t>ТЕРп01-11-028-01</t>
    </r>
    <r>
      <rPr>
        <i/>
        <sz val="9"/>
        <rFont val="Arial"/>
        <family val="2"/>
        <charset val="204"/>
      </rPr>
      <t xml:space="preserve">
Изм. Вып.1</t>
    </r>
  </si>
  <si>
    <r>
      <t>Измерение сопротивления изоляции мегаомметром: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(1 линия)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</si>
  <si>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5,02
5,02</t>
  </si>
  <si>
    <r>
      <t>ТЕРп01-13-021-02</t>
    </r>
    <r>
      <rPr>
        <i/>
        <sz val="9"/>
        <rFont val="Arial"/>
        <family val="2"/>
        <charset val="204"/>
      </rPr>
      <t xml:space="preserve">
Изм. Вып.1</t>
    </r>
  </si>
  <si>
    <r>
      <t>Технологический комплекс, включающий агрегаты в количестве, шт., до: 10
(1 комплекс)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</si>
  <si>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5786,26
5786,26</t>
  </si>
  <si>
    <t>ТЕРп02-01-003-09</t>
  </si>
  <si>
    <r>
      <t>Автоматизированная система управления III категории технической сложности с количеством каналов: 80
(система)</t>
    </r>
    <r>
      <rPr>
        <i/>
        <sz val="7"/>
        <rFont val="Arial"/>
        <family val="2"/>
        <charset val="204"/>
      </rPr>
      <t xml:space="preserve">
(Стадия "вхолостую" ПЗ=0,8 (ОЗП=0,8; ЭМ=0,8 к расх.; ЗПМ=0,8; МАТ=0,8 к расх.; ТЗ=0,8; ТЗМ=0,8))</t>
    </r>
  </si>
  <si>
    <t>14165,84
14165,84</t>
  </si>
  <si>
    <t xml:space="preserve">                                       Раздел 2. Новый Раздел</t>
  </si>
  <si>
    <t>ТЕРп07-03-001-01</t>
  </si>
  <si>
    <r>
      <t>Горелка: газомазутная или газовая
(1 горелка)</t>
    </r>
    <r>
      <rPr>
        <i/>
        <sz val="7"/>
        <rFont val="Arial"/>
        <family val="2"/>
        <charset val="204"/>
      </rPr>
      <t xml:space="preserve">
(Стадия "вхолостую" ПЗ=0,6 (ОЗП=0,6; ЭМ=0,6 к расх.; ЗПМ=0,6; МАТ=0,6 к расх.; ТЗ=0,6; ТЗМ=0,6))</t>
    </r>
  </si>
  <si>
    <t>134,38
134,38</t>
  </si>
  <si>
    <t>ТЕРп07-05-007-01</t>
  </si>
  <si>
    <r>
      <t>Установка подачи газообразного топлива производительностью по газу, м3/ч, до: 1000
(1 установка)</t>
    </r>
    <r>
      <rPr>
        <i/>
        <sz val="7"/>
        <rFont val="Arial"/>
        <family val="2"/>
        <charset val="204"/>
      </rPr>
      <t xml:space="preserve">
(Стадия "вхолостую" ПЗ=0,6 (ОЗП=0,6; ЭМ=0,6 к расх.; ЗПМ=0,6; МАТ=0,6 к расх.; ТЗ=0,6; ТЗМ=0,6))</t>
    </r>
  </si>
  <si>
    <t>2797,46
2797,46</t>
  </si>
  <si>
    <t>ТЕРп07-06-002-02</t>
  </si>
  <si>
    <r>
      <t>Труба дымовая: кирпичная
(1 труба)</t>
    </r>
    <r>
      <rPr>
        <i/>
        <sz val="7"/>
        <rFont val="Arial"/>
        <family val="2"/>
        <charset val="204"/>
      </rPr>
      <t xml:space="preserve">
(Стадия "вхолостую" ПЗ=0,6 (ОЗП=0,6; ЭМ=0,6 к расх.; ЗПМ=0,6; МАТ=0,6 к расх.; ТЗ=0,6; ТЗМ=0,6))</t>
    </r>
  </si>
  <si>
    <t>329,83
329,83</t>
  </si>
  <si>
    <t xml:space="preserve">                                       Раздел 3. Новый Раздел</t>
  </si>
  <si>
    <t>ТЕРп03-01-009-02</t>
  </si>
  <si>
    <r>
      <t>Отсос местный или укрытие при отсасывании воздуха: в нескольких местах
(1 устройство)</t>
    </r>
    <r>
      <rPr>
        <i/>
        <sz val="7"/>
        <rFont val="Arial"/>
        <family val="2"/>
        <charset val="204"/>
      </rPr>
      <t xml:space="preserve">
(Стадия "вхолостую" ПЗ=0,75 (ОЗП=0,75; ЭМ=0,75 к расх.; ЗПМ=0,75; МАТ=0,75 к расх.; ТЗ=0,75; ТЗМ=0,75))</t>
    </r>
  </si>
  <si>
    <t>153,25
153,25</t>
  </si>
  <si>
    <t>ТЕРп03-01-002-13</t>
  </si>
  <si>
    <r>
      <t>Вентилятор радиальный (центробежный), диаметральный или крышный, №: до 5
(1 устройство)</t>
    </r>
    <r>
      <rPr>
        <i/>
        <sz val="7"/>
        <rFont val="Arial"/>
        <family val="2"/>
        <charset val="204"/>
      </rPr>
      <t xml:space="preserve">
(Стадия "вхолостую" ПЗ=0,75 (ОЗП=0,75; ЭМ=0,75 к расх.; ЗПМ=0,75; МАТ=0,75 к расх.; ТЗ=0,75; ТЗМ=0,75))</t>
    </r>
  </si>
  <si>
    <t>69,66
69,66</t>
  </si>
  <si>
    <t>ТЕРп03-01-011-03</t>
  </si>
  <si>
    <r>
      <t>Регулировочно-запорное устройство: регулятор расхода воздуха
(1 устройство)</t>
    </r>
    <r>
      <rPr>
        <i/>
        <sz val="7"/>
        <rFont val="Arial"/>
        <family val="2"/>
        <charset val="204"/>
      </rPr>
      <t xml:space="preserve">
(Стадия "вхолостую" ПЗ=0,75 (ОЗП=0,75; ЭМ=0,75 к расх.; ЗПМ=0,75; МАТ=0,75 к расх.; ТЗ=0,75; ТЗМ=0,75))</t>
    </r>
  </si>
  <si>
    <t>123
123</t>
  </si>
  <si>
    <t xml:space="preserve">   Районный к-т 4,3%  (Поз. 1-26)</t>
  </si>
  <si>
    <t xml:space="preserve">   65% ФОТ (от 70642)  (Поз. 1-26)</t>
  </si>
  <si>
    <t xml:space="preserve">   40% ФОТ (от 70642)  (Поз. 1-26)</t>
  </si>
  <si>
    <t xml:space="preserve">   Перевод в текущие 144 817 * 10,48</t>
  </si>
  <si>
    <t>Составил: ________________________________________________Гром В.В.</t>
  </si>
  <si>
    <t>Проверил: ________________________________________________/_____________________/</t>
  </si>
  <si>
    <t>на выполнение пусконаладочных работ комплекса из двух нагревательных печей. Здание 357 ФГУП "Комбинат "Электрохимприбор"</t>
  </si>
  <si>
    <t>выполнение пусконаладочных работ комплекса из двух нагревательных печей. Здание 357 ФГУП "Комбинат "Электрохимприбор"</t>
  </si>
  <si>
    <t>ЛОКАЛЬНЫЙ СМЕТНЫЙ РАСЧЕТ № 7181</t>
  </si>
  <si>
    <t>Пусконаладочные работы стадия "вхолостую" комплекса из двух нагревательных печей. Здание 357</t>
  </si>
  <si>
    <t xml:space="preserve"> - 10,04 индекс изменения сметной стоимости прочих затрат к ТЕР 2001 (Письмо Минстроя от 04.08.2014 №15285-ЕС/08, приложение 1 пусконаладочные работы)</t>
  </si>
  <si>
    <t xml:space="preserve"> - 10,04 индекс изменения сметной стоимости прочих затрат к ТЕР 2001 (Письмо Минстроя от 04.08.2014 №15285-ЕС/08, приложение 1 пусконаладочные работы)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</si>
</sst>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5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sz val="11"/>
      <color indexed="9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7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88">
    <xf numFmtId="0" fontId="0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44" fontId="33" fillId="0" borderId="0" applyFont="0" applyFill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" fillId="0" borderId="0" applyAlignment="0"/>
    <xf numFmtId="0" fontId="39" fillId="0" borderId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4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</cellStyleXfs>
  <cellXfs count="15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25" fillId="0" borderId="0" xfId="74" applyFont="1" applyFill="1" applyAlignment="1">
      <alignment wrapText="1"/>
    </xf>
    <xf numFmtId="4" fontId="25" fillId="0" borderId="0" xfId="74" applyNumberFormat="1" applyFont="1" applyFill="1" applyAlignment="1">
      <alignment horizontal="center" vertical="center" wrapText="1"/>
    </xf>
    <xf numFmtId="0" fontId="25" fillId="0" borderId="0" xfId="74" applyFont="1" applyFill="1" applyAlignment="1">
      <alignment vertical="center" wrapText="1"/>
    </xf>
    <xf numFmtId="0" fontId="26" fillId="0" borderId="0" xfId="74" applyFont="1" applyFill="1" applyAlignment="1">
      <alignment wrapText="1"/>
    </xf>
    <xf numFmtId="4" fontId="26" fillId="0" borderId="0" xfId="74" applyNumberFormat="1" applyFont="1" applyFill="1" applyAlignment="1">
      <alignment horizontal="center" vertical="center" wrapText="1"/>
    </xf>
    <xf numFmtId="4" fontId="31" fillId="0" borderId="0" xfId="74" applyNumberFormat="1" applyFont="1" applyFill="1" applyAlignment="1">
      <alignment vertical="center" wrapText="1"/>
    </xf>
    <xf numFmtId="4" fontId="25" fillId="0" borderId="0" xfId="74" applyNumberFormat="1" applyFont="1" applyFill="1" applyAlignment="1">
      <alignment horizontal="left" vertical="center" wrapText="1"/>
    </xf>
    <xf numFmtId="4" fontId="32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wrapText="1"/>
    </xf>
    <xf numFmtId="4" fontId="27" fillId="0" borderId="10" xfId="74" applyNumberFormat="1" applyFont="1" applyFill="1" applyBorder="1" applyAlignment="1">
      <alignment horizontal="center" vertical="center" wrapText="1"/>
    </xf>
    <xf numFmtId="0" fontId="27" fillId="0" borderId="10" xfId="74" applyFont="1" applyFill="1" applyBorder="1" applyAlignment="1">
      <alignment vertical="center" wrapText="1"/>
    </xf>
    <xf numFmtId="0" fontId="25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horizontal="right" vertical="center" wrapText="1"/>
    </xf>
    <xf numFmtId="1" fontId="25" fillId="0" borderId="0" xfId="74" applyNumberFormat="1" applyFont="1" applyFill="1" applyAlignment="1">
      <alignment horizontal="center" vertical="center" wrapText="1"/>
    </xf>
    <xf numFmtId="1" fontId="25" fillId="0" borderId="10" xfId="74" applyNumberFormat="1" applyFont="1" applyFill="1" applyBorder="1" applyAlignment="1">
      <alignment horizontal="center" vertical="center" wrapText="1"/>
    </xf>
    <xf numFmtId="0" fontId="25" fillId="0" borderId="0" xfId="74" applyFont="1" applyFill="1" applyAlignment="1">
      <alignment horizontal="center" vertical="center" wrapText="1"/>
    </xf>
    <xf numFmtId="4" fontId="25" fillId="0" borderId="12" xfId="74" applyNumberFormat="1" applyFont="1" applyFill="1" applyBorder="1" applyAlignment="1">
      <alignment horizontal="center" vertical="center" wrapText="1"/>
    </xf>
    <xf numFmtId="0" fontId="34" fillId="0" borderId="0" xfId="74" applyFont="1"/>
    <xf numFmtId="0" fontId="25" fillId="0" borderId="0" xfId="74" applyFont="1"/>
    <xf numFmtId="0" fontId="25" fillId="0" borderId="0" xfId="74" applyFont="1" applyBorder="1" applyAlignment="1">
      <alignment horizontal="center"/>
    </xf>
    <xf numFmtId="4" fontId="25" fillId="0" borderId="10" xfId="74" applyNumberFormat="1" applyFont="1" applyBorder="1" applyAlignment="1">
      <alignment horizontal="center" vertical="center"/>
    </xf>
    <xf numFmtId="4" fontId="25" fillId="0" borderId="10" xfId="74" applyNumberFormat="1" applyFont="1" applyBorder="1" applyAlignment="1">
      <alignment horizontal="center" wrapText="1"/>
    </xf>
    <xf numFmtId="4" fontId="25" fillId="0" borderId="13" xfId="74" applyNumberFormat="1" applyFont="1" applyBorder="1" applyAlignment="1">
      <alignment horizontal="center" vertical="center"/>
    </xf>
    <xf numFmtId="4" fontId="25" fillId="0" borderId="10" xfId="74" applyNumberFormat="1" applyFont="1" applyBorder="1" applyAlignment="1">
      <alignment horizontal="center"/>
    </xf>
    <xf numFmtId="4" fontId="25" fillId="0" borderId="14" xfId="74" applyNumberFormat="1" applyFont="1" applyBorder="1" applyAlignment="1">
      <alignment horizontal="center" vertical="center"/>
    </xf>
    <xf numFmtId="0" fontId="25" fillId="0" borderId="10" xfId="74" applyFont="1" applyBorder="1" applyAlignment="1">
      <alignment horizontal="center"/>
    </xf>
    <xf numFmtId="0" fontId="25" fillId="0" borderId="14" xfId="74" applyFont="1" applyBorder="1" applyAlignment="1">
      <alignment horizontal="center" vertical="center"/>
    </xf>
    <xf numFmtId="0" fontId="25" fillId="0" borderId="0" xfId="74" applyFont="1" applyBorder="1" applyAlignment="1">
      <alignment horizontal="right"/>
    </xf>
    <xf numFmtId="0" fontId="25" fillId="0" borderId="11" xfId="74" applyFont="1" applyBorder="1" applyAlignment="1"/>
    <xf numFmtId="0" fontId="25" fillId="0" borderId="0" xfId="74" applyFont="1" applyAlignment="1">
      <alignment horizontal="left" vertical="center"/>
    </xf>
    <xf numFmtId="0" fontId="35" fillId="0" borderId="0" xfId="74" applyFont="1"/>
    <xf numFmtId="0" fontId="26" fillId="0" borderId="0" xfId="74" applyFont="1"/>
    <xf numFmtId="0" fontId="36" fillId="0" borderId="0" xfId="74" applyFont="1"/>
    <xf numFmtId="0" fontId="37" fillId="0" borderId="0" xfId="74" applyFont="1" applyAlignment="1">
      <alignment horizontal="right"/>
    </xf>
    <xf numFmtId="0" fontId="26" fillId="0" borderId="0" xfId="74" applyFont="1" applyFill="1" applyAlignment="1">
      <alignment horizontal="center" wrapText="1"/>
    </xf>
    <xf numFmtId="49" fontId="6" fillId="0" borderId="10" xfId="0" applyNumberFormat="1" applyFont="1" applyBorder="1" applyAlignment="1">
      <alignment horizontal="left" vertical="top" wrapText="1"/>
    </xf>
    <xf numFmtId="4" fontId="25" fillId="0" borderId="10" xfId="74" applyNumberFormat="1" applyFont="1" applyFill="1" applyBorder="1" applyAlignment="1">
      <alignment horizontal="center" vertical="center" wrapText="1"/>
    </xf>
    <xf numFmtId="0" fontId="26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left" vertical="center" wrapText="1"/>
    </xf>
    <xf numFmtId="0" fontId="26" fillId="0" borderId="0" xfId="74" applyFont="1" applyFill="1" applyAlignment="1"/>
    <xf numFmtId="0" fontId="26" fillId="0" borderId="0" xfId="74" applyFont="1" applyFill="1" applyAlignment="1">
      <alignment horizontal="right"/>
    </xf>
    <xf numFmtId="4" fontId="25" fillId="0" borderId="0" xfId="74" applyNumberFormat="1" applyFont="1" applyFill="1" applyAlignment="1">
      <alignment horizontal="right" vertical="center" wrapText="1"/>
    </xf>
    <xf numFmtId="1" fontId="25" fillId="0" borderId="10" xfId="74" applyNumberFormat="1" applyFont="1" applyFill="1" applyBorder="1" applyAlignment="1">
      <alignment horizontal="left" vertical="center" wrapText="1"/>
    </xf>
    <xf numFmtId="0" fontId="25" fillId="0" borderId="0" xfId="74" applyNumberFormat="1" applyFont="1" applyFill="1" applyAlignment="1">
      <alignment wrapText="1"/>
    </xf>
    <xf numFmtId="4" fontId="26" fillId="0" borderId="0" xfId="74" applyNumberFormat="1" applyFont="1" applyFill="1" applyAlignment="1">
      <alignment horizontal="center" wrapText="1"/>
    </xf>
    <xf numFmtId="0" fontId="34" fillId="0" borderId="0" xfId="74" applyFont="1" applyAlignment="1">
      <alignment horizontal="left"/>
    </xf>
    <xf numFmtId="0" fontId="36" fillId="0" borderId="0" xfId="74" applyFont="1" applyAlignment="1">
      <alignment horizontal="left"/>
    </xf>
    <xf numFmtId="0" fontId="34" fillId="0" borderId="0" xfId="74" applyFont="1" applyAlignment="1">
      <alignment horizontal="right"/>
    </xf>
    <xf numFmtId="0" fontId="36" fillId="0" borderId="0" xfId="74" applyFont="1" applyAlignment="1">
      <alignment horizontal="right"/>
    </xf>
    <xf numFmtId="4" fontId="26" fillId="0" borderId="0" xfId="74" applyNumberFormat="1" applyFont="1" applyFill="1" applyAlignment="1">
      <alignment horizontal="right" wrapText="1"/>
    </xf>
    <xf numFmtId="0" fontId="26" fillId="0" borderId="0" xfId="74" applyFont="1" applyFill="1" applyAlignment="1">
      <alignment horizontal="left"/>
    </xf>
    <xf numFmtId="2" fontId="25" fillId="0" borderId="10" xfId="74" applyNumberFormat="1" applyFont="1" applyFill="1" applyBorder="1" applyAlignment="1">
      <alignment horizontal="center" vertical="center" wrapText="1"/>
    </xf>
    <xf numFmtId="4" fontId="25" fillId="0" borderId="0" xfId="74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5" fillId="0" borderId="11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30" fillId="0" borderId="0" xfId="0" applyFont="1" applyBorder="1" applyAlignment="1">
      <alignment horizontal="center" vertical="top"/>
    </xf>
    <xf numFmtId="0" fontId="42" fillId="0" borderId="0" xfId="0" applyFont="1" applyAlignment="1">
      <alignment horizontal="center" vertical="top"/>
    </xf>
    <xf numFmtId="0" fontId="41" fillId="0" borderId="0" xfId="0" applyFont="1" applyAlignment="1">
      <alignment horizontal="center" vertical="top"/>
    </xf>
    <xf numFmtId="0" fontId="43" fillId="0" borderId="0" xfId="0" applyFont="1" applyAlignment="1">
      <alignment horizontal="center" vertical="top"/>
    </xf>
    <xf numFmtId="0" fontId="5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/>
    </xf>
    <xf numFmtId="0" fontId="43" fillId="0" borderId="10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49" fontId="5" fillId="0" borderId="22" xfId="0" applyNumberFormat="1" applyFont="1" applyBorder="1" applyAlignment="1">
      <alignment horizontal="right" vertical="top"/>
    </xf>
    <xf numFmtId="0" fontId="5" fillId="0" borderId="22" xfId="0" applyFont="1" applyBorder="1" applyAlignment="1">
      <alignment horizontal="right" vertical="top"/>
    </xf>
    <xf numFmtId="0" fontId="28" fillId="0" borderId="22" xfId="0" applyFont="1" applyBorder="1" applyAlignment="1">
      <alignment horizontal="center" vertical="top"/>
    </xf>
    <xf numFmtId="0" fontId="30" fillId="0" borderId="22" xfId="0" applyFont="1" applyBorder="1" applyAlignment="1">
      <alignment horizontal="right" vertical="top"/>
    </xf>
    <xf numFmtId="49" fontId="5" fillId="0" borderId="0" xfId="0" applyNumberFormat="1" applyFont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11" xfId="0" applyFont="1" applyBorder="1" applyAlignment="1">
      <alignment horizontal="right" vertical="top"/>
    </xf>
    <xf numFmtId="49" fontId="4" fillId="0" borderId="22" xfId="0" applyNumberFormat="1" applyFont="1" applyBorder="1"/>
    <xf numFmtId="0" fontId="4" fillId="0" borderId="2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Alignment="1"/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3" fillId="0" borderId="10" xfId="0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/>
    <xf numFmtId="49" fontId="3" fillId="0" borderId="10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6" fillId="0" borderId="10" xfId="0" applyFont="1" applyBorder="1" applyAlignment="1">
      <alignment horizontal="left" vertical="top" wrapText="1"/>
    </xf>
    <xf numFmtId="0" fontId="26" fillId="0" borderId="0" xfId="74" applyFont="1" applyFill="1" applyAlignment="1">
      <alignment vertical="center" wrapText="1"/>
    </xf>
    <xf numFmtId="4" fontId="25" fillId="0" borderId="14" xfId="74" applyNumberFormat="1" applyFont="1" applyFill="1" applyBorder="1" applyAlignment="1">
      <alignment horizontal="center" vertical="center" wrapText="1"/>
    </xf>
    <xf numFmtId="4" fontId="25" fillId="0" borderId="15" xfId="74" applyNumberFormat="1" applyFont="1" applyFill="1" applyBorder="1" applyAlignment="1">
      <alignment horizontal="center" vertical="center" wrapText="1"/>
    </xf>
    <xf numFmtId="4" fontId="25" fillId="0" borderId="16" xfId="74" applyNumberFormat="1" applyFont="1" applyFill="1" applyBorder="1" applyAlignment="1">
      <alignment horizontal="center" vertical="center" wrapText="1"/>
    </xf>
    <xf numFmtId="4" fontId="26" fillId="0" borderId="0" xfId="74" applyNumberFormat="1" applyFont="1" applyFill="1" applyAlignment="1">
      <alignment horizontal="left" wrapText="1"/>
    </xf>
    <xf numFmtId="4" fontId="25" fillId="0" borderId="10" xfId="74" applyNumberFormat="1" applyFont="1" applyFill="1" applyBorder="1" applyAlignment="1">
      <alignment horizontal="center" vertical="center" wrapText="1"/>
    </xf>
    <xf numFmtId="0" fontId="26" fillId="0" borderId="0" xfId="74" applyFont="1" applyFill="1" applyAlignment="1">
      <alignment wrapText="1"/>
    </xf>
    <xf numFmtId="0" fontId="26" fillId="0" borderId="0" xfId="74" applyFont="1" applyFill="1" applyAlignment="1">
      <alignment horizontal="left" vertical="center" wrapText="1"/>
    </xf>
    <xf numFmtId="4" fontId="25" fillId="0" borderId="0" xfId="74" applyNumberFormat="1" applyFont="1" applyFill="1" applyAlignment="1">
      <alignment horizontal="center" vertical="center" wrapText="1"/>
    </xf>
    <xf numFmtId="0" fontId="26" fillId="0" borderId="0" xfId="74" applyFont="1" applyFill="1" applyAlignment="1"/>
    <xf numFmtId="0" fontId="26" fillId="0" borderId="0" xfId="74" applyFont="1" applyFill="1" applyAlignment="1">
      <alignment horizontal="center" vertical="center" wrapText="1"/>
    </xf>
    <xf numFmtId="0" fontId="26" fillId="0" borderId="0" xfId="74" applyFont="1" applyFill="1" applyAlignment="1">
      <alignment horizontal="center" wrapText="1"/>
    </xf>
    <xf numFmtId="0" fontId="25" fillId="0" borderId="10" xfId="74" applyFont="1" applyFill="1" applyBorder="1" applyAlignment="1">
      <alignment horizontal="center" vertical="center" wrapText="1"/>
    </xf>
    <xf numFmtId="0" fontId="36" fillId="0" borderId="0" xfId="74" applyFont="1" applyAlignment="1">
      <alignment horizontal="left" vertical="center" wrapText="1"/>
    </xf>
    <xf numFmtId="0" fontId="25" fillId="0" borderId="17" xfId="74" applyFont="1" applyBorder="1" applyAlignment="1">
      <alignment horizontal="center" vertical="center" wrapText="1"/>
    </xf>
    <xf numFmtId="0" fontId="25" fillId="0" borderId="18" xfId="74" applyFont="1" applyBorder="1" applyAlignment="1">
      <alignment horizontal="center" vertical="center" wrapText="1"/>
    </xf>
    <xf numFmtId="0" fontId="25" fillId="0" borderId="12" xfId="74" applyFont="1" applyBorder="1" applyAlignment="1">
      <alignment horizontal="center" vertical="center" wrapText="1"/>
    </xf>
    <xf numFmtId="0" fontId="25" fillId="0" borderId="14" xfId="74" applyFont="1" applyBorder="1" applyAlignment="1">
      <alignment horizontal="center" vertical="center"/>
    </xf>
    <xf numFmtId="0" fontId="25" fillId="0" borderId="16" xfId="74" applyFont="1" applyBorder="1" applyAlignment="1">
      <alignment horizontal="center" vertical="center"/>
    </xf>
    <xf numFmtId="0" fontId="25" fillId="0" borderId="13" xfId="74" applyFont="1" applyBorder="1" applyAlignment="1">
      <alignment horizontal="center" vertical="center"/>
    </xf>
    <xf numFmtId="0" fontId="25" fillId="0" borderId="19" xfId="74" applyFont="1" applyBorder="1" applyAlignment="1">
      <alignment horizontal="center" vertical="center"/>
    </xf>
    <xf numFmtId="4" fontId="25" fillId="0" borderId="13" xfId="74" applyNumberFormat="1" applyFont="1" applyBorder="1" applyAlignment="1">
      <alignment horizontal="center" vertical="center"/>
    </xf>
    <xf numFmtId="4" fontId="25" fillId="0" borderId="19" xfId="74" applyNumberFormat="1" applyFont="1" applyBorder="1" applyAlignment="1">
      <alignment horizontal="center" vertical="center"/>
    </xf>
    <xf numFmtId="0" fontId="25" fillId="0" borderId="10" xfId="74" applyFont="1" applyBorder="1" applyAlignment="1">
      <alignment horizontal="left" vertical="center"/>
    </xf>
    <xf numFmtId="0" fontId="25" fillId="0" borderId="10" xfId="74" applyFont="1" applyBorder="1" applyAlignment="1">
      <alignment horizontal="left" vertical="center" wrapText="1"/>
    </xf>
    <xf numFmtId="4" fontId="25" fillId="0" borderId="10" xfId="74" applyNumberFormat="1" applyFont="1" applyBorder="1" applyAlignment="1">
      <alignment horizontal="center" vertical="center"/>
    </xf>
    <xf numFmtId="0" fontId="25" fillId="0" borderId="14" xfId="74" applyFont="1" applyBorder="1" applyAlignment="1">
      <alignment horizontal="left" vertical="center"/>
    </xf>
    <xf numFmtId="0" fontId="25" fillId="0" borderId="15" xfId="74" applyFont="1" applyBorder="1" applyAlignment="1">
      <alignment horizontal="left" vertical="center"/>
    </xf>
    <xf numFmtId="0" fontId="25" fillId="0" borderId="0" xfId="74" applyFont="1" applyAlignment="1">
      <alignment horizontal="center"/>
    </xf>
    <xf numFmtId="0" fontId="26" fillId="0" borderId="0" xfId="74" applyFont="1" applyAlignment="1">
      <alignment horizontal="center"/>
    </xf>
    <xf numFmtId="0" fontId="26" fillId="0" borderId="0" xfId="74" applyFont="1" applyAlignment="1">
      <alignment horizontal="center" vertical="center" wrapText="1"/>
    </xf>
    <xf numFmtId="0" fontId="25" fillId="0" borderId="13" xfId="74" applyFont="1" applyBorder="1" applyAlignment="1">
      <alignment horizontal="center" vertical="center" wrapText="1"/>
    </xf>
    <xf numFmtId="0" fontId="25" fillId="0" borderId="19" xfId="74" applyFont="1" applyBorder="1" applyAlignment="1">
      <alignment horizontal="center" vertical="center" wrapText="1"/>
    </xf>
    <xf numFmtId="0" fontId="25" fillId="0" borderId="20" xfId="74" applyFont="1" applyBorder="1" applyAlignment="1">
      <alignment horizontal="center" vertical="center" wrapText="1"/>
    </xf>
    <xf numFmtId="0" fontId="25" fillId="0" borderId="21" xfId="74" applyFont="1" applyBorder="1" applyAlignment="1">
      <alignment horizontal="center" vertical="center" wrapText="1"/>
    </xf>
    <xf numFmtId="0" fontId="25" fillId="0" borderId="17" xfId="74" applyFont="1" applyBorder="1" applyAlignment="1">
      <alignment horizontal="center" vertical="center"/>
    </xf>
    <xf numFmtId="0" fontId="25" fillId="0" borderId="18" xfId="74" applyFont="1" applyBorder="1" applyAlignment="1">
      <alignment horizontal="center" vertical="center"/>
    </xf>
    <xf numFmtId="0" fontId="25" fillId="0" borderId="12" xfId="74" applyFont="1" applyBorder="1" applyAlignment="1">
      <alignment horizontal="center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workbookViewId="0">
      <selection activeCell="B12" sqref="B12"/>
    </sheetView>
  </sheetViews>
  <sheetFormatPr defaultRowHeight="13.2" x14ac:dyDescent="0.25"/>
  <cols>
    <col min="3" max="3" width="29.88671875" customWidth="1"/>
  </cols>
  <sheetData>
    <row r="1" spans="1:13" x14ac:dyDescent="0.25">
      <c r="A1" s="2"/>
      <c r="B1" s="1"/>
      <c r="C1" s="7"/>
      <c r="D1" s="77"/>
      <c r="E1" s="78"/>
      <c r="F1" s="3"/>
      <c r="G1" s="3"/>
      <c r="H1" s="3"/>
      <c r="I1" s="3"/>
      <c r="J1" s="2" t="s">
        <v>31</v>
      </c>
      <c r="K1" s="3"/>
      <c r="L1" s="3"/>
      <c r="M1" s="3"/>
    </row>
    <row r="2" spans="1:13" x14ac:dyDescent="0.25">
      <c r="A2" s="5"/>
      <c r="B2" s="1"/>
      <c r="C2" s="7"/>
      <c r="D2" s="77"/>
      <c r="E2" s="78"/>
      <c r="F2" s="3"/>
      <c r="G2" s="3"/>
      <c r="H2" s="3"/>
      <c r="I2" s="3"/>
      <c r="J2" s="5"/>
      <c r="K2" s="3"/>
      <c r="L2" s="3"/>
      <c r="M2" s="3"/>
    </row>
    <row r="3" spans="1:13" x14ac:dyDescent="0.25">
      <c r="A3" s="5"/>
      <c r="B3" s="1"/>
      <c r="C3" s="7"/>
      <c r="D3" s="77"/>
      <c r="E3" s="78"/>
      <c r="F3" s="3"/>
      <c r="G3" s="3"/>
      <c r="H3" s="3"/>
      <c r="I3" s="3"/>
      <c r="J3" s="5"/>
      <c r="K3" s="3"/>
      <c r="L3" s="3"/>
      <c r="M3" s="3"/>
    </row>
    <row r="4" spans="1:13" x14ac:dyDescent="0.25">
      <c r="A4" s="5"/>
      <c r="B4" s="1"/>
      <c r="C4" s="7"/>
      <c r="D4" s="77"/>
      <c r="E4" s="78"/>
      <c r="F4" s="3"/>
      <c r="G4" s="3"/>
      <c r="H4" s="3"/>
      <c r="I4" s="3"/>
      <c r="J4" s="5" t="s">
        <v>64</v>
      </c>
      <c r="K4" s="3"/>
      <c r="L4" s="3"/>
      <c r="M4" s="3"/>
    </row>
    <row r="5" spans="1:13" x14ac:dyDescent="0.25">
      <c r="A5" s="67"/>
      <c r="B5" s="1"/>
      <c r="C5" s="7"/>
      <c r="D5" s="77"/>
      <c r="E5" s="78"/>
      <c r="F5" s="3"/>
      <c r="G5" s="3"/>
      <c r="H5" s="3"/>
      <c r="I5" s="3"/>
      <c r="J5" s="67" t="s">
        <v>60</v>
      </c>
      <c r="K5" s="3"/>
      <c r="L5" s="3"/>
      <c r="M5" s="3"/>
    </row>
    <row r="6" spans="1:13" ht="13.8" x14ac:dyDescent="0.25">
      <c r="A6" s="77"/>
      <c r="B6" s="1"/>
      <c r="C6" s="3"/>
      <c r="D6" s="72" t="s">
        <v>43</v>
      </c>
      <c r="E6" s="3"/>
      <c r="F6" s="68"/>
      <c r="G6" s="68"/>
      <c r="H6" s="68"/>
      <c r="I6" s="68"/>
      <c r="J6" s="68"/>
      <c r="K6" s="3"/>
      <c r="L6" s="3"/>
      <c r="M6" s="3"/>
    </row>
    <row r="7" spans="1:13" x14ac:dyDescent="0.25">
      <c r="A7" s="77"/>
      <c r="B7" s="79"/>
      <c r="C7" s="80"/>
      <c r="D7" s="81" t="s">
        <v>27</v>
      </c>
      <c r="E7" s="82"/>
      <c r="F7" s="70"/>
      <c r="G7" s="70"/>
      <c r="H7" s="69"/>
      <c r="I7" s="3"/>
      <c r="J7" s="3"/>
      <c r="K7" s="3"/>
      <c r="L7" s="3"/>
      <c r="M7" s="3"/>
    </row>
    <row r="8" spans="1:13" x14ac:dyDescent="0.25">
      <c r="A8" s="77"/>
      <c r="B8" s="8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5.6" x14ac:dyDescent="0.25">
      <c r="A9" s="77"/>
      <c r="B9" s="83"/>
      <c r="C9" s="3"/>
      <c r="D9" s="71" t="s">
        <v>167</v>
      </c>
      <c r="E9" s="78"/>
      <c r="F9" s="73"/>
      <c r="G9" s="73"/>
      <c r="H9" s="73"/>
      <c r="I9" s="3"/>
      <c r="J9" s="3"/>
      <c r="K9" s="3"/>
      <c r="L9" s="3"/>
      <c r="M9" s="3"/>
    </row>
    <row r="10" spans="1:13" x14ac:dyDescent="0.25">
      <c r="A10" s="77"/>
      <c r="B10" s="83"/>
      <c r="C10" s="3"/>
      <c r="D10" s="84" t="s">
        <v>53</v>
      </c>
      <c r="E10" s="78"/>
      <c r="F10" s="8"/>
      <c r="G10" s="8"/>
      <c r="H10" s="8"/>
      <c r="I10" s="3"/>
      <c r="J10" s="3"/>
      <c r="K10" s="3"/>
      <c r="L10" s="3"/>
      <c r="M10" s="3"/>
    </row>
    <row r="11" spans="1:13" x14ac:dyDescent="0.25">
      <c r="A11" s="85"/>
      <c r="B11" s="86"/>
      <c r="C11" s="87"/>
      <c r="D11" s="87"/>
      <c r="E11" s="87"/>
      <c r="F11" s="87"/>
      <c r="G11" s="87"/>
      <c r="H11" s="87"/>
      <c r="I11" s="87"/>
      <c r="J11" s="87"/>
      <c r="K11" s="3"/>
      <c r="L11" s="3"/>
      <c r="M11" s="3"/>
    </row>
    <row r="12" spans="1:13" x14ac:dyDescent="0.25">
      <c r="A12" s="88" t="s">
        <v>28</v>
      </c>
      <c r="B12" s="89" t="s">
        <v>65</v>
      </c>
      <c r="C12" s="87"/>
      <c r="D12" s="84"/>
      <c r="E12" s="90"/>
      <c r="F12" s="87"/>
      <c r="G12" s="87"/>
      <c r="H12" s="87"/>
      <c r="I12" s="87"/>
      <c r="J12" s="90"/>
      <c r="K12" s="3"/>
      <c r="L12" s="3"/>
      <c r="M12" s="3"/>
    </row>
    <row r="13" spans="1:13" x14ac:dyDescent="0.25">
      <c r="A13" s="85"/>
      <c r="B13" s="91"/>
      <c r="C13" s="92"/>
      <c r="D13" s="81" t="s">
        <v>52</v>
      </c>
      <c r="E13" s="88"/>
      <c r="F13" s="81"/>
      <c r="G13" s="81"/>
      <c r="H13" s="81"/>
      <c r="I13" s="92"/>
      <c r="J13" s="93"/>
      <c r="K13" s="3"/>
      <c r="L13" s="3"/>
      <c r="M13" s="3"/>
    </row>
    <row r="14" spans="1:13" x14ac:dyDescent="0.25">
      <c r="A14" s="4"/>
      <c r="B14" s="94"/>
      <c r="C14" s="87"/>
      <c r="D14" s="87"/>
      <c r="E14" s="87"/>
      <c r="F14" s="87"/>
      <c r="G14" s="87"/>
      <c r="H14" s="87"/>
      <c r="I14" s="87"/>
      <c r="J14" s="87"/>
      <c r="K14" s="3"/>
      <c r="L14" s="3"/>
      <c r="M14" s="3"/>
    </row>
    <row r="15" spans="1:13" x14ac:dyDescent="0.25">
      <c r="A15" s="84"/>
      <c r="B15" s="95" t="s">
        <v>66</v>
      </c>
      <c r="C15" s="96"/>
      <c r="D15" s="93"/>
      <c r="E15" s="93"/>
      <c r="F15" s="97"/>
      <c r="G15" s="97"/>
      <c r="H15" s="97"/>
      <c r="I15" s="98"/>
      <c r="J15" s="87"/>
      <c r="K15" s="99"/>
      <c r="L15" s="3"/>
      <c r="M15" s="3"/>
    </row>
    <row r="16" spans="1:13" x14ac:dyDescent="0.25">
      <c r="A16" s="84"/>
      <c r="B16" s="95" t="s">
        <v>61</v>
      </c>
      <c r="C16" s="100"/>
      <c r="D16" s="109" t="s">
        <v>67</v>
      </c>
      <c r="E16" s="110"/>
      <c r="F16" s="101" t="s">
        <v>51</v>
      </c>
      <c r="G16" s="97"/>
      <c r="H16" s="3"/>
      <c r="I16" s="98"/>
      <c r="J16" s="87"/>
      <c r="K16" s="3"/>
      <c r="L16" s="3"/>
      <c r="M16" s="3"/>
    </row>
    <row r="17" spans="1:13" x14ac:dyDescent="0.25">
      <c r="A17" s="84"/>
      <c r="B17" s="95" t="s">
        <v>68</v>
      </c>
      <c r="C17" s="100"/>
      <c r="D17" s="111" t="s">
        <v>69</v>
      </c>
      <c r="E17" s="110"/>
      <c r="F17" s="97" t="s">
        <v>51</v>
      </c>
      <c r="G17" s="97"/>
      <c r="H17" s="3"/>
      <c r="I17" s="98"/>
      <c r="J17" s="87"/>
      <c r="K17" s="3"/>
      <c r="L17" s="3"/>
      <c r="M17" s="3"/>
    </row>
    <row r="18" spans="1:13" x14ac:dyDescent="0.25">
      <c r="A18" s="84"/>
      <c r="B18" s="95" t="s">
        <v>41</v>
      </c>
      <c r="C18" s="100"/>
      <c r="D18" s="111" t="s">
        <v>70</v>
      </c>
      <c r="E18" s="110"/>
      <c r="F18" s="97" t="s">
        <v>42</v>
      </c>
      <c r="G18" s="97"/>
      <c r="H18" s="3"/>
      <c r="I18" s="98"/>
      <c r="J18" s="87"/>
      <c r="K18" s="3"/>
      <c r="L18" s="3"/>
      <c r="M18" s="3"/>
    </row>
    <row r="19" spans="1:13" x14ac:dyDescent="0.25">
      <c r="A19" s="84"/>
      <c r="B19" s="102" t="s">
        <v>71</v>
      </c>
      <c r="C19" s="103"/>
      <c r="D19" s="87"/>
      <c r="E19" s="87"/>
      <c r="F19" s="87"/>
      <c r="G19" s="87"/>
      <c r="H19" s="87"/>
      <c r="I19" s="87"/>
      <c r="J19" s="87"/>
      <c r="K19" s="3"/>
      <c r="L19" s="3"/>
      <c r="M19" s="3"/>
    </row>
    <row r="20" spans="1:13" x14ac:dyDescent="0.25">
      <c r="A20" s="84"/>
      <c r="B20" s="104"/>
      <c r="C20" s="85"/>
      <c r="D20" s="84"/>
      <c r="E20" s="87"/>
      <c r="F20" s="87"/>
      <c r="G20" s="87"/>
      <c r="H20" s="87"/>
      <c r="I20" s="87"/>
      <c r="J20" s="87"/>
      <c r="K20" s="3"/>
      <c r="L20" s="3"/>
      <c r="M20" s="3"/>
    </row>
    <row r="21" spans="1:13" x14ac:dyDescent="0.25">
      <c r="A21" s="62"/>
      <c r="B21" s="1"/>
      <c r="C21" s="7"/>
      <c r="D21" s="77"/>
      <c r="E21" s="3"/>
      <c r="F21" s="3"/>
      <c r="G21" s="3"/>
      <c r="H21" s="3"/>
      <c r="I21" s="3"/>
      <c r="J21" s="3"/>
      <c r="K21" s="3"/>
      <c r="L21" s="3"/>
      <c r="M21" s="3"/>
    </row>
    <row r="22" spans="1:13" ht="12.75" customHeight="1" x14ac:dyDescent="0.25">
      <c r="A22" s="112" t="s">
        <v>29</v>
      </c>
      <c r="B22" s="114" t="s">
        <v>72</v>
      </c>
      <c r="C22" s="112" t="s">
        <v>73</v>
      </c>
      <c r="D22" s="112" t="s">
        <v>74</v>
      </c>
      <c r="E22" s="112" t="s">
        <v>50</v>
      </c>
      <c r="F22" s="113"/>
      <c r="G22" s="113"/>
      <c r="H22" s="112" t="s">
        <v>49</v>
      </c>
      <c r="I22" s="112"/>
      <c r="J22" s="112"/>
      <c r="K22" s="112"/>
      <c r="L22" s="112" t="s">
        <v>75</v>
      </c>
      <c r="M22" s="112"/>
    </row>
    <row r="23" spans="1:13" ht="42.75" customHeight="1" x14ac:dyDescent="0.25">
      <c r="A23" s="112"/>
      <c r="B23" s="114"/>
      <c r="C23" s="112"/>
      <c r="D23" s="112"/>
      <c r="E23" s="64" t="s">
        <v>76</v>
      </c>
      <c r="F23" s="64" t="s">
        <v>77</v>
      </c>
      <c r="G23" s="112" t="s">
        <v>78</v>
      </c>
      <c r="H23" s="112" t="s">
        <v>30</v>
      </c>
      <c r="I23" s="112" t="s">
        <v>79</v>
      </c>
      <c r="J23" s="64" t="s">
        <v>77</v>
      </c>
      <c r="K23" s="112" t="s">
        <v>78</v>
      </c>
      <c r="L23" s="112"/>
      <c r="M23" s="112"/>
    </row>
    <row r="24" spans="1:13" ht="34.200000000000003" x14ac:dyDescent="0.25">
      <c r="A24" s="112"/>
      <c r="B24" s="114"/>
      <c r="C24" s="112"/>
      <c r="D24" s="112"/>
      <c r="E24" s="64" t="s">
        <v>79</v>
      </c>
      <c r="F24" s="64" t="s">
        <v>80</v>
      </c>
      <c r="G24" s="112"/>
      <c r="H24" s="112"/>
      <c r="I24" s="112"/>
      <c r="J24" s="64" t="s">
        <v>80</v>
      </c>
      <c r="K24" s="112"/>
      <c r="L24" s="64" t="s">
        <v>81</v>
      </c>
      <c r="M24" s="64" t="s">
        <v>76</v>
      </c>
    </row>
    <row r="25" spans="1:13" x14ac:dyDescent="0.25">
      <c r="A25" s="65">
        <v>1</v>
      </c>
      <c r="B25" s="66">
        <v>2</v>
      </c>
      <c r="C25" s="64">
        <v>3</v>
      </c>
      <c r="D25" s="64">
        <v>4</v>
      </c>
      <c r="E25" s="64">
        <v>5</v>
      </c>
      <c r="F25" s="65">
        <v>6</v>
      </c>
      <c r="G25" s="65">
        <v>7</v>
      </c>
      <c r="H25" s="65">
        <v>8</v>
      </c>
      <c r="I25" s="65">
        <v>9</v>
      </c>
      <c r="J25" s="65">
        <v>10</v>
      </c>
      <c r="K25" s="65">
        <v>11</v>
      </c>
      <c r="L25" s="65">
        <v>12</v>
      </c>
      <c r="M25" s="65">
        <v>13</v>
      </c>
    </row>
    <row r="26" spans="1:13" ht="12.75" customHeight="1" x14ac:dyDescent="0.25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</row>
    <row r="27" spans="1:13" ht="85.8" x14ac:dyDescent="0.25">
      <c r="A27" s="6">
        <v>1</v>
      </c>
      <c r="B27" s="44" t="s">
        <v>83</v>
      </c>
      <c r="C27" s="63" t="s">
        <v>84</v>
      </c>
      <c r="D27" s="6">
        <v>4</v>
      </c>
      <c r="E27" s="74" t="s">
        <v>85</v>
      </c>
      <c r="F27" s="74"/>
      <c r="G27" s="74"/>
      <c r="H27" s="75">
        <v>64</v>
      </c>
      <c r="I27" s="75">
        <v>64</v>
      </c>
      <c r="J27" s="74"/>
      <c r="K27" s="74"/>
      <c r="L27" s="75">
        <v>1.2</v>
      </c>
      <c r="M27" s="75">
        <v>4.8</v>
      </c>
    </row>
    <row r="28" spans="1:13" ht="97.2" x14ac:dyDescent="0.25">
      <c r="A28" s="6">
        <v>2</v>
      </c>
      <c r="B28" s="44" t="s">
        <v>86</v>
      </c>
      <c r="C28" s="63" t="s">
        <v>87</v>
      </c>
      <c r="D28" s="6">
        <v>6</v>
      </c>
      <c r="E28" s="74" t="s">
        <v>88</v>
      </c>
      <c r="F28" s="74"/>
      <c r="G28" s="74"/>
      <c r="H28" s="75">
        <v>127</v>
      </c>
      <c r="I28" s="75">
        <v>127</v>
      </c>
      <c r="J28" s="74"/>
      <c r="K28" s="74"/>
      <c r="L28" s="75">
        <v>1.6</v>
      </c>
      <c r="M28" s="75">
        <v>9.6</v>
      </c>
    </row>
    <row r="29" spans="1:13" ht="63" x14ac:dyDescent="0.25">
      <c r="A29" s="6">
        <v>3</v>
      </c>
      <c r="B29" s="44" t="s">
        <v>89</v>
      </c>
      <c r="C29" s="63" t="s">
        <v>90</v>
      </c>
      <c r="D29" s="6">
        <v>2</v>
      </c>
      <c r="E29" s="74" t="s">
        <v>91</v>
      </c>
      <c r="F29" s="74"/>
      <c r="G29" s="74"/>
      <c r="H29" s="75">
        <v>827</v>
      </c>
      <c r="I29" s="75">
        <v>827</v>
      </c>
      <c r="J29" s="74"/>
      <c r="K29" s="74"/>
      <c r="L29" s="75">
        <v>23.2</v>
      </c>
      <c r="M29" s="75">
        <v>46.4</v>
      </c>
    </row>
    <row r="30" spans="1:13" ht="58.5" customHeight="1" x14ac:dyDescent="0.25">
      <c r="A30" s="6">
        <v>4</v>
      </c>
      <c r="B30" s="44" t="s">
        <v>92</v>
      </c>
      <c r="C30" s="63" t="s">
        <v>93</v>
      </c>
      <c r="D30" s="6">
        <v>2</v>
      </c>
      <c r="E30" s="74" t="s">
        <v>94</v>
      </c>
      <c r="F30" s="74"/>
      <c r="G30" s="74"/>
      <c r="H30" s="75">
        <v>228</v>
      </c>
      <c r="I30" s="75">
        <v>228</v>
      </c>
      <c r="J30" s="74"/>
      <c r="K30" s="74"/>
      <c r="L30" s="75">
        <v>6.4</v>
      </c>
      <c r="M30" s="75">
        <v>12.8</v>
      </c>
    </row>
    <row r="31" spans="1:13" ht="70.5" customHeight="1" x14ac:dyDescent="0.25">
      <c r="A31" s="6">
        <v>5</v>
      </c>
      <c r="B31" s="44" t="s">
        <v>63</v>
      </c>
      <c r="C31" s="63" t="s">
        <v>95</v>
      </c>
      <c r="D31" s="6">
        <v>2</v>
      </c>
      <c r="E31" s="74" t="s">
        <v>96</v>
      </c>
      <c r="F31" s="74"/>
      <c r="G31" s="74"/>
      <c r="H31" s="75">
        <v>911</v>
      </c>
      <c r="I31" s="75">
        <v>911</v>
      </c>
      <c r="J31" s="74"/>
      <c r="K31" s="74"/>
      <c r="L31" s="75">
        <v>25.6</v>
      </c>
      <c r="M31" s="75">
        <v>51.2</v>
      </c>
    </row>
    <row r="32" spans="1:13" ht="122.25" customHeight="1" x14ac:dyDescent="0.25">
      <c r="A32" s="6">
        <v>6</v>
      </c>
      <c r="B32" s="44" t="s">
        <v>97</v>
      </c>
      <c r="C32" s="63" t="s">
        <v>98</v>
      </c>
      <c r="D32" s="6">
        <v>2</v>
      </c>
      <c r="E32" s="74" t="s">
        <v>99</v>
      </c>
      <c r="F32" s="74"/>
      <c r="G32" s="74"/>
      <c r="H32" s="75">
        <v>711</v>
      </c>
      <c r="I32" s="75">
        <v>711</v>
      </c>
      <c r="J32" s="74"/>
      <c r="K32" s="74"/>
      <c r="L32" s="75">
        <v>20</v>
      </c>
      <c r="M32" s="75">
        <v>40</v>
      </c>
    </row>
    <row r="33" spans="1:13" ht="85.5" customHeight="1" x14ac:dyDescent="0.25">
      <c r="A33" s="6">
        <v>7</v>
      </c>
      <c r="B33" s="44" t="s">
        <v>100</v>
      </c>
      <c r="C33" s="63" t="s">
        <v>101</v>
      </c>
      <c r="D33" s="6">
        <v>4</v>
      </c>
      <c r="E33" s="74" t="s">
        <v>102</v>
      </c>
      <c r="F33" s="74"/>
      <c r="G33" s="74"/>
      <c r="H33" s="75">
        <v>560</v>
      </c>
      <c r="I33" s="75">
        <v>560</v>
      </c>
      <c r="J33" s="74"/>
      <c r="K33" s="74"/>
      <c r="L33" s="75">
        <v>8.8000000000000007</v>
      </c>
      <c r="M33" s="75">
        <v>35.200000000000003</v>
      </c>
    </row>
    <row r="34" spans="1:13" ht="92.25" customHeight="1" x14ac:dyDescent="0.25">
      <c r="A34" s="6">
        <v>8</v>
      </c>
      <c r="B34" s="44" t="s">
        <v>103</v>
      </c>
      <c r="C34" s="63" t="s">
        <v>104</v>
      </c>
      <c r="D34" s="6">
        <v>2</v>
      </c>
      <c r="E34" s="74" t="s">
        <v>105</v>
      </c>
      <c r="F34" s="74"/>
      <c r="G34" s="74"/>
      <c r="H34" s="75">
        <v>7944</v>
      </c>
      <c r="I34" s="75">
        <v>7944</v>
      </c>
      <c r="J34" s="74"/>
      <c r="K34" s="74"/>
      <c r="L34" s="75">
        <v>206.4</v>
      </c>
      <c r="M34" s="75">
        <v>412.8</v>
      </c>
    </row>
    <row r="35" spans="1:13" ht="92.25" customHeight="1" x14ac:dyDescent="0.25">
      <c r="A35" s="6">
        <v>9</v>
      </c>
      <c r="B35" s="44" t="s">
        <v>106</v>
      </c>
      <c r="C35" s="63" t="s">
        <v>107</v>
      </c>
      <c r="D35" s="6">
        <v>4</v>
      </c>
      <c r="E35" s="74" t="s">
        <v>108</v>
      </c>
      <c r="F35" s="74"/>
      <c r="G35" s="74"/>
      <c r="H35" s="75">
        <v>8213</v>
      </c>
      <c r="I35" s="75">
        <v>8213</v>
      </c>
      <c r="J35" s="74"/>
      <c r="K35" s="74"/>
      <c r="L35" s="75">
        <v>98.4</v>
      </c>
      <c r="M35" s="75">
        <v>393.6</v>
      </c>
    </row>
    <row r="36" spans="1:13" ht="72" customHeight="1" x14ac:dyDescent="0.25">
      <c r="A36" s="6">
        <v>10</v>
      </c>
      <c r="B36" s="44" t="s">
        <v>109</v>
      </c>
      <c r="C36" s="63" t="s">
        <v>110</v>
      </c>
      <c r="D36" s="6">
        <v>8</v>
      </c>
      <c r="E36" s="74" t="s">
        <v>111</v>
      </c>
      <c r="F36" s="74"/>
      <c r="G36" s="74"/>
      <c r="H36" s="75">
        <v>965</v>
      </c>
      <c r="I36" s="75">
        <v>965</v>
      </c>
      <c r="J36" s="74"/>
      <c r="K36" s="74"/>
      <c r="L36" s="75">
        <v>6.4</v>
      </c>
      <c r="M36" s="75">
        <v>51.2</v>
      </c>
    </row>
    <row r="37" spans="1:13" ht="82.5" customHeight="1" x14ac:dyDescent="0.25">
      <c r="A37" s="6">
        <v>11</v>
      </c>
      <c r="B37" s="44" t="s">
        <v>112</v>
      </c>
      <c r="C37" s="63" t="s">
        <v>113</v>
      </c>
      <c r="D37" s="6">
        <v>4</v>
      </c>
      <c r="E37" s="74" t="s">
        <v>114</v>
      </c>
      <c r="F37" s="74"/>
      <c r="G37" s="74"/>
      <c r="H37" s="75">
        <v>119</v>
      </c>
      <c r="I37" s="75">
        <v>119</v>
      </c>
      <c r="J37" s="74"/>
      <c r="K37" s="74"/>
      <c r="L37" s="75">
        <v>1.6</v>
      </c>
      <c r="M37" s="75">
        <v>6.4</v>
      </c>
    </row>
    <row r="38" spans="1:13" ht="82.5" customHeight="1" x14ac:dyDescent="0.25">
      <c r="A38" s="6">
        <v>12</v>
      </c>
      <c r="B38" s="44" t="s">
        <v>115</v>
      </c>
      <c r="C38" s="63" t="s">
        <v>116</v>
      </c>
      <c r="D38" s="6">
        <v>2</v>
      </c>
      <c r="E38" s="74" t="s">
        <v>117</v>
      </c>
      <c r="F38" s="74"/>
      <c r="G38" s="74"/>
      <c r="H38" s="75">
        <v>603</v>
      </c>
      <c r="I38" s="75">
        <v>603</v>
      </c>
      <c r="J38" s="74"/>
      <c r="K38" s="74"/>
      <c r="L38" s="75">
        <v>16</v>
      </c>
      <c r="M38" s="75">
        <v>32</v>
      </c>
    </row>
    <row r="39" spans="1:13" ht="84.75" customHeight="1" x14ac:dyDescent="0.25">
      <c r="A39" s="6">
        <v>13</v>
      </c>
      <c r="B39" s="44" t="s">
        <v>118</v>
      </c>
      <c r="C39" s="63" t="s">
        <v>119</v>
      </c>
      <c r="D39" s="6">
        <v>48</v>
      </c>
      <c r="E39" s="74" t="s">
        <v>120</v>
      </c>
      <c r="F39" s="74"/>
      <c r="G39" s="74"/>
      <c r="H39" s="75">
        <v>959</v>
      </c>
      <c r="I39" s="75">
        <v>959</v>
      </c>
      <c r="J39" s="74"/>
      <c r="K39" s="74"/>
      <c r="L39" s="75">
        <v>1.2</v>
      </c>
      <c r="M39" s="75">
        <v>57.6</v>
      </c>
    </row>
    <row r="40" spans="1:13" ht="109.5" customHeight="1" x14ac:dyDescent="0.25">
      <c r="A40" s="6">
        <v>14</v>
      </c>
      <c r="B40" s="44" t="s">
        <v>121</v>
      </c>
      <c r="C40" s="63" t="s">
        <v>122</v>
      </c>
      <c r="D40" s="6">
        <v>2</v>
      </c>
      <c r="E40" s="74" t="s">
        <v>123</v>
      </c>
      <c r="F40" s="74"/>
      <c r="G40" s="74"/>
      <c r="H40" s="75">
        <v>763</v>
      </c>
      <c r="I40" s="75">
        <v>763</v>
      </c>
      <c r="J40" s="74"/>
      <c r="K40" s="74"/>
      <c r="L40" s="75">
        <v>23.2</v>
      </c>
      <c r="M40" s="75">
        <v>46.4</v>
      </c>
    </row>
    <row r="41" spans="1:13" ht="87" customHeight="1" x14ac:dyDescent="0.25">
      <c r="A41" s="6">
        <v>15</v>
      </c>
      <c r="B41" s="44" t="s">
        <v>124</v>
      </c>
      <c r="C41" s="63" t="s">
        <v>125</v>
      </c>
      <c r="D41" s="6">
        <v>0.08</v>
      </c>
      <c r="E41" s="74" t="s">
        <v>126</v>
      </c>
      <c r="F41" s="74"/>
      <c r="G41" s="74"/>
      <c r="H41" s="75">
        <v>16</v>
      </c>
      <c r="I41" s="75">
        <v>16</v>
      </c>
      <c r="J41" s="74"/>
      <c r="K41" s="74"/>
      <c r="L41" s="75">
        <v>12.8</v>
      </c>
      <c r="M41" s="75">
        <v>1.02</v>
      </c>
    </row>
    <row r="42" spans="1:13" ht="71.25" customHeight="1" x14ac:dyDescent="0.25">
      <c r="A42" s="6">
        <v>16</v>
      </c>
      <c r="B42" s="44" t="s">
        <v>127</v>
      </c>
      <c r="C42" s="63" t="s">
        <v>128</v>
      </c>
      <c r="D42" s="6">
        <v>10</v>
      </c>
      <c r="E42" s="74" t="s">
        <v>129</v>
      </c>
      <c r="F42" s="74"/>
      <c r="G42" s="74"/>
      <c r="H42" s="75">
        <v>188</v>
      </c>
      <c r="I42" s="75">
        <v>188</v>
      </c>
      <c r="J42" s="74"/>
      <c r="K42" s="74"/>
      <c r="L42" s="75">
        <v>1.2</v>
      </c>
      <c r="M42" s="75">
        <v>12</v>
      </c>
    </row>
    <row r="43" spans="1:13" ht="131.4" x14ac:dyDescent="0.25">
      <c r="A43" s="6">
        <v>17</v>
      </c>
      <c r="B43" s="44" t="s">
        <v>130</v>
      </c>
      <c r="C43" s="63" t="s">
        <v>131</v>
      </c>
      <c r="D43" s="6">
        <v>29</v>
      </c>
      <c r="E43" s="74" t="s">
        <v>132</v>
      </c>
      <c r="F43" s="74"/>
      <c r="G43" s="74"/>
      <c r="H43" s="75">
        <v>146</v>
      </c>
      <c r="I43" s="75">
        <v>146</v>
      </c>
      <c r="J43" s="74"/>
      <c r="K43" s="74"/>
      <c r="L43" s="75">
        <v>0.32</v>
      </c>
      <c r="M43" s="75">
        <v>9.2799999999999994</v>
      </c>
    </row>
    <row r="44" spans="1:13" ht="12.75" customHeight="1" x14ac:dyDescent="0.25">
      <c r="A44" s="6">
        <v>18</v>
      </c>
      <c r="B44" s="44" t="s">
        <v>133</v>
      </c>
      <c r="C44" s="63" t="s">
        <v>134</v>
      </c>
      <c r="D44" s="6">
        <v>2</v>
      </c>
      <c r="E44" s="74" t="s">
        <v>135</v>
      </c>
      <c r="F44" s="74"/>
      <c r="G44" s="74"/>
      <c r="H44" s="75">
        <v>11573</v>
      </c>
      <c r="I44" s="75">
        <v>11573</v>
      </c>
      <c r="J44" s="74"/>
      <c r="K44" s="74"/>
      <c r="L44" s="75">
        <v>285.60000000000002</v>
      </c>
      <c r="M44" s="75">
        <v>571.20000000000005</v>
      </c>
    </row>
    <row r="45" spans="1:13" ht="85.8" x14ac:dyDescent="0.25">
      <c r="A45" s="6">
        <v>19</v>
      </c>
      <c r="B45" s="44" t="s">
        <v>136</v>
      </c>
      <c r="C45" s="63" t="s">
        <v>137</v>
      </c>
      <c r="D45" s="6">
        <v>2</v>
      </c>
      <c r="E45" s="74" t="s">
        <v>138</v>
      </c>
      <c r="F45" s="74"/>
      <c r="G45" s="74"/>
      <c r="H45" s="75">
        <v>28332</v>
      </c>
      <c r="I45" s="75">
        <v>28332</v>
      </c>
      <c r="J45" s="74"/>
      <c r="K45" s="74"/>
      <c r="L45" s="75">
        <v>616</v>
      </c>
      <c r="M45" s="75">
        <v>1232</v>
      </c>
    </row>
    <row r="46" spans="1:13" ht="12.75" customHeight="1" x14ac:dyDescent="0.25">
      <c r="A46" s="106" t="s">
        <v>139</v>
      </c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</row>
    <row r="47" spans="1:13" ht="60" customHeight="1" x14ac:dyDescent="0.25">
      <c r="A47" s="6">
        <v>20</v>
      </c>
      <c r="B47" s="44" t="s">
        <v>140</v>
      </c>
      <c r="C47" s="63" t="s">
        <v>141</v>
      </c>
      <c r="D47" s="6">
        <v>4</v>
      </c>
      <c r="E47" s="74" t="s">
        <v>142</v>
      </c>
      <c r="F47" s="74"/>
      <c r="G47" s="74"/>
      <c r="H47" s="75">
        <v>538</v>
      </c>
      <c r="I47" s="75">
        <v>538</v>
      </c>
      <c r="J47" s="74"/>
      <c r="K47" s="74"/>
      <c r="L47" s="75">
        <v>6.6</v>
      </c>
      <c r="M47" s="75">
        <v>26.4</v>
      </c>
    </row>
    <row r="48" spans="1:13" ht="81" customHeight="1" x14ac:dyDescent="0.25">
      <c r="A48" s="6">
        <v>21</v>
      </c>
      <c r="B48" s="44" t="s">
        <v>143</v>
      </c>
      <c r="C48" s="63" t="s">
        <v>144</v>
      </c>
      <c r="D48" s="6">
        <v>1</v>
      </c>
      <c r="E48" s="74" t="s">
        <v>145</v>
      </c>
      <c r="F48" s="74"/>
      <c r="G48" s="74"/>
      <c r="H48" s="75">
        <v>2797</v>
      </c>
      <c r="I48" s="75">
        <v>2797</v>
      </c>
      <c r="J48" s="74"/>
      <c r="K48" s="74"/>
      <c r="L48" s="75">
        <v>137.4</v>
      </c>
      <c r="M48" s="75">
        <v>137.4</v>
      </c>
    </row>
    <row r="49" spans="1:13" ht="56.25" customHeight="1" x14ac:dyDescent="0.25">
      <c r="A49" s="6">
        <v>22</v>
      </c>
      <c r="B49" s="44" t="s">
        <v>146</v>
      </c>
      <c r="C49" s="63" t="s">
        <v>147</v>
      </c>
      <c r="D49" s="6">
        <v>1</v>
      </c>
      <c r="E49" s="74" t="s">
        <v>148</v>
      </c>
      <c r="F49" s="74"/>
      <c r="G49" s="74"/>
      <c r="H49" s="75">
        <v>330</v>
      </c>
      <c r="I49" s="75">
        <v>330</v>
      </c>
      <c r="J49" s="74"/>
      <c r="K49" s="74"/>
      <c r="L49" s="75">
        <v>16.2</v>
      </c>
      <c r="M49" s="75">
        <v>16.2</v>
      </c>
    </row>
    <row r="50" spans="1:13" x14ac:dyDescent="0.25">
      <c r="A50" s="106" t="s">
        <v>149</v>
      </c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</row>
    <row r="51" spans="1:13" ht="74.400000000000006" x14ac:dyDescent="0.25">
      <c r="A51" s="6">
        <v>23</v>
      </c>
      <c r="B51" s="44" t="s">
        <v>150</v>
      </c>
      <c r="C51" s="63" t="s">
        <v>151</v>
      </c>
      <c r="D51" s="6">
        <v>2</v>
      </c>
      <c r="E51" s="74" t="s">
        <v>152</v>
      </c>
      <c r="F51" s="74"/>
      <c r="G51" s="74"/>
      <c r="H51" s="75">
        <v>307</v>
      </c>
      <c r="I51" s="75">
        <v>307</v>
      </c>
      <c r="J51" s="74"/>
      <c r="K51" s="74"/>
      <c r="L51" s="75">
        <v>8.25</v>
      </c>
      <c r="M51" s="75">
        <v>16.5</v>
      </c>
    </row>
    <row r="52" spans="1:13" ht="74.400000000000006" x14ac:dyDescent="0.25">
      <c r="A52" s="6">
        <v>24</v>
      </c>
      <c r="B52" s="44" t="s">
        <v>153</v>
      </c>
      <c r="C52" s="63" t="s">
        <v>154</v>
      </c>
      <c r="D52" s="6">
        <v>2</v>
      </c>
      <c r="E52" s="74" t="s">
        <v>155</v>
      </c>
      <c r="F52" s="74"/>
      <c r="G52" s="74"/>
      <c r="H52" s="75">
        <v>139</v>
      </c>
      <c r="I52" s="75">
        <v>139</v>
      </c>
      <c r="J52" s="74"/>
      <c r="K52" s="74"/>
      <c r="L52" s="75">
        <v>3.75</v>
      </c>
      <c r="M52" s="75">
        <v>7.5</v>
      </c>
    </row>
    <row r="53" spans="1:13" ht="86.25" customHeight="1" x14ac:dyDescent="0.25">
      <c r="A53" s="6">
        <v>25</v>
      </c>
      <c r="B53" s="44" t="s">
        <v>156</v>
      </c>
      <c r="C53" s="63" t="s">
        <v>157</v>
      </c>
      <c r="D53" s="6">
        <v>1</v>
      </c>
      <c r="E53" s="74" t="s">
        <v>158</v>
      </c>
      <c r="F53" s="74"/>
      <c r="G53" s="74"/>
      <c r="H53" s="75">
        <v>123</v>
      </c>
      <c r="I53" s="75">
        <v>123</v>
      </c>
      <c r="J53" s="74"/>
      <c r="K53" s="74"/>
      <c r="L53" s="75">
        <v>6.45</v>
      </c>
      <c r="M53" s="75">
        <v>6.45</v>
      </c>
    </row>
    <row r="54" spans="1:13" ht="90" customHeight="1" x14ac:dyDescent="0.25">
      <c r="A54" s="6">
        <v>26</v>
      </c>
      <c r="B54" s="44" t="s">
        <v>156</v>
      </c>
      <c r="C54" s="63" t="s">
        <v>157</v>
      </c>
      <c r="D54" s="6">
        <v>2</v>
      </c>
      <c r="E54" s="74" t="s">
        <v>158</v>
      </c>
      <c r="F54" s="74"/>
      <c r="G54" s="74"/>
      <c r="H54" s="75">
        <v>246</v>
      </c>
      <c r="I54" s="75">
        <v>246</v>
      </c>
      <c r="J54" s="74"/>
      <c r="K54" s="74"/>
      <c r="L54" s="75">
        <v>6.45</v>
      </c>
      <c r="M54" s="75">
        <v>12.9</v>
      </c>
    </row>
    <row r="55" spans="1:13" x14ac:dyDescent="0.25">
      <c r="A55" s="108" t="s">
        <v>32</v>
      </c>
      <c r="B55" s="107"/>
      <c r="C55" s="107"/>
      <c r="D55" s="107"/>
      <c r="E55" s="107"/>
      <c r="F55" s="107"/>
      <c r="G55" s="107"/>
      <c r="H55" s="74">
        <v>67729</v>
      </c>
      <c r="I55" s="74">
        <v>67729</v>
      </c>
      <c r="J55" s="74"/>
      <c r="K55" s="74"/>
      <c r="L55" s="74"/>
      <c r="M55" s="74">
        <v>3248.85</v>
      </c>
    </row>
    <row r="56" spans="1:13" ht="12.75" customHeight="1" x14ac:dyDescent="0.25">
      <c r="A56" s="108" t="s">
        <v>58</v>
      </c>
      <c r="B56" s="107"/>
      <c r="C56" s="107"/>
      <c r="D56" s="107"/>
      <c r="E56" s="107"/>
      <c r="F56" s="107"/>
      <c r="G56" s="107"/>
      <c r="H56" s="74">
        <v>70642</v>
      </c>
      <c r="I56" s="74">
        <v>70642</v>
      </c>
      <c r="J56" s="74"/>
      <c r="K56" s="74"/>
      <c r="L56" s="74"/>
      <c r="M56" s="74">
        <v>3248.85</v>
      </c>
    </row>
    <row r="57" spans="1:13" ht="12.75" customHeight="1" x14ac:dyDescent="0.25">
      <c r="A57" s="108" t="s">
        <v>48</v>
      </c>
      <c r="B57" s="107"/>
      <c r="C57" s="107"/>
      <c r="D57" s="107"/>
      <c r="E57" s="107"/>
      <c r="F57" s="107"/>
      <c r="G57" s="107"/>
      <c r="H57" s="74"/>
      <c r="I57" s="74"/>
      <c r="J57" s="74"/>
      <c r="K57" s="74"/>
      <c r="L57" s="74"/>
      <c r="M57" s="74"/>
    </row>
    <row r="58" spans="1:13" x14ac:dyDescent="0.25">
      <c r="A58" s="108" t="s">
        <v>159</v>
      </c>
      <c r="B58" s="107"/>
      <c r="C58" s="107"/>
      <c r="D58" s="107"/>
      <c r="E58" s="107"/>
      <c r="F58" s="107"/>
      <c r="G58" s="107"/>
      <c r="H58" s="74">
        <v>2913</v>
      </c>
      <c r="I58" s="74">
        <v>2912</v>
      </c>
      <c r="J58" s="74"/>
      <c r="K58" s="74"/>
      <c r="L58" s="74"/>
      <c r="M58" s="74"/>
    </row>
    <row r="59" spans="1:13" x14ac:dyDescent="0.25">
      <c r="A59" s="108" t="s">
        <v>33</v>
      </c>
      <c r="B59" s="107"/>
      <c r="C59" s="107"/>
      <c r="D59" s="107"/>
      <c r="E59" s="107"/>
      <c r="F59" s="107"/>
      <c r="G59" s="107"/>
      <c r="H59" s="74">
        <v>45918</v>
      </c>
      <c r="I59" s="74"/>
      <c r="J59" s="74"/>
      <c r="K59" s="74"/>
      <c r="L59" s="74"/>
      <c r="M59" s="74"/>
    </row>
    <row r="60" spans="1:13" x14ac:dyDescent="0.25">
      <c r="A60" s="108" t="s">
        <v>48</v>
      </c>
      <c r="B60" s="107"/>
      <c r="C60" s="107"/>
      <c r="D60" s="107"/>
      <c r="E60" s="107"/>
      <c r="F60" s="107"/>
      <c r="G60" s="107"/>
      <c r="H60" s="74"/>
      <c r="I60" s="74"/>
      <c r="J60" s="74"/>
      <c r="K60" s="74"/>
      <c r="L60" s="74"/>
      <c r="M60" s="74"/>
    </row>
    <row r="61" spans="1:13" x14ac:dyDescent="0.25">
      <c r="A61" s="108" t="s">
        <v>160</v>
      </c>
      <c r="B61" s="107"/>
      <c r="C61" s="107"/>
      <c r="D61" s="107"/>
      <c r="E61" s="107"/>
      <c r="F61" s="107"/>
      <c r="G61" s="107"/>
      <c r="H61" s="74">
        <v>45918</v>
      </c>
      <c r="I61" s="74"/>
      <c r="J61" s="74"/>
      <c r="K61" s="74"/>
      <c r="L61" s="74"/>
      <c r="M61" s="74"/>
    </row>
    <row r="62" spans="1:13" x14ac:dyDescent="0.25">
      <c r="A62" s="108" t="s">
        <v>34</v>
      </c>
      <c r="B62" s="107"/>
      <c r="C62" s="107"/>
      <c r="D62" s="107"/>
      <c r="E62" s="107"/>
      <c r="F62" s="107"/>
      <c r="G62" s="107"/>
      <c r="H62" s="74">
        <v>28257</v>
      </c>
      <c r="I62" s="74"/>
      <c r="J62" s="74"/>
      <c r="K62" s="74"/>
      <c r="L62" s="74"/>
      <c r="M62" s="74"/>
    </row>
    <row r="63" spans="1:13" x14ac:dyDescent="0.25">
      <c r="A63" s="108" t="s">
        <v>48</v>
      </c>
      <c r="B63" s="107"/>
      <c r="C63" s="107"/>
      <c r="D63" s="107"/>
      <c r="E63" s="107"/>
      <c r="F63" s="107"/>
      <c r="G63" s="107"/>
      <c r="H63" s="74"/>
      <c r="I63" s="74"/>
      <c r="J63" s="74"/>
      <c r="K63" s="74"/>
      <c r="L63" s="74"/>
      <c r="M63" s="74"/>
    </row>
    <row r="64" spans="1:13" x14ac:dyDescent="0.25">
      <c r="A64" s="108" t="s">
        <v>161</v>
      </c>
      <c r="B64" s="107"/>
      <c r="C64" s="107"/>
      <c r="D64" s="107"/>
      <c r="E64" s="107"/>
      <c r="F64" s="107"/>
      <c r="G64" s="107"/>
      <c r="H64" s="74">
        <v>28257</v>
      </c>
      <c r="I64" s="74"/>
      <c r="J64" s="74"/>
      <c r="K64" s="74"/>
      <c r="L64" s="74"/>
      <c r="M64" s="74"/>
    </row>
    <row r="65" spans="1:13" x14ac:dyDescent="0.25">
      <c r="A65" s="108" t="s">
        <v>35</v>
      </c>
      <c r="B65" s="107"/>
      <c r="C65" s="107"/>
      <c r="D65" s="107"/>
      <c r="E65" s="107"/>
      <c r="F65" s="107"/>
      <c r="G65" s="107"/>
      <c r="H65" s="74">
        <v>144817</v>
      </c>
      <c r="I65" s="74"/>
      <c r="J65" s="74"/>
      <c r="K65" s="74"/>
      <c r="L65" s="74"/>
      <c r="M65" s="74">
        <v>3248.85</v>
      </c>
    </row>
    <row r="66" spans="1:13" x14ac:dyDescent="0.25">
      <c r="A66" s="108" t="s">
        <v>36</v>
      </c>
      <c r="B66" s="107"/>
      <c r="C66" s="107"/>
      <c r="D66" s="107"/>
      <c r="E66" s="107"/>
      <c r="F66" s="107"/>
      <c r="G66" s="107"/>
      <c r="H66" s="74"/>
      <c r="I66" s="74"/>
      <c r="J66" s="74"/>
      <c r="K66" s="74"/>
      <c r="L66" s="74"/>
      <c r="M66" s="74"/>
    </row>
    <row r="67" spans="1:13" x14ac:dyDescent="0.25">
      <c r="A67" s="108" t="s">
        <v>37</v>
      </c>
      <c r="B67" s="107"/>
      <c r="C67" s="107"/>
      <c r="D67" s="107"/>
      <c r="E67" s="107"/>
      <c r="F67" s="107"/>
      <c r="G67" s="107"/>
      <c r="H67" s="74">
        <v>70642</v>
      </c>
      <c r="I67" s="74"/>
      <c r="J67" s="74"/>
      <c r="K67" s="74"/>
      <c r="L67" s="74"/>
      <c r="M67" s="74"/>
    </row>
    <row r="68" spans="1:13" x14ac:dyDescent="0.25">
      <c r="A68" s="108" t="s">
        <v>38</v>
      </c>
      <c r="B68" s="107"/>
      <c r="C68" s="107"/>
      <c r="D68" s="107"/>
      <c r="E68" s="107"/>
      <c r="F68" s="107"/>
      <c r="G68" s="107"/>
      <c r="H68" s="74">
        <v>45918</v>
      </c>
      <c r="I68" s="74"/>
      <c r="J68" s="74"/>
      <c r="K68" s="74"/>
      <c r="L68" s="74"/>
      <c r="M68" s="74"/>
    </row>
    <row r="69" spans="1:13" x14ac:dyDescent="0.25">
      <c r="A69" s="108" t="s">
        <v>39</v>
      </c>
      <c r="B69" s="107"/>
      <c r="C69" s="107"/>
      <c r="D69" s="107"/>
      <c r="E69" s="107"/>
      <c r="F69" s="107"/>
      <c r="G69" s="107"/>
      <c r="H69" s="74">
        <v>28257</v>
      </c>
      <c r="I69" s="74"/>
      <c r="J69" s="74"/>
      <c r="K69" s="74"/>
      <c r="L69" s="74"/>
      <c r="M69" s="74"/>
    </row>
    <row r="70" spans="1:13" x14ac:dyDescent="0.25">
      <c r="A70" s="108" t="s">
        <v>162</v>
      </c>
      <c r="B70" s="107"/>
      <c r="C70" s="107"/>
      <c r="D70" s="107"/>
      <c r="E70" s="107"/>
      <c r="F70" s="107"/>
      <c r="G70" s="107"/>
      <c r="H70" s="74">
        <v>1517682</v>
      </c>
      <c r="I70" s="74"/>
      <c r="J70" s="74"/>
      <c r="K70" s="74"/>
      <c r="L70" s="74"/>
      <c r="M70" s="74"/>
    </row>
    <row r="71" spans="1:13" x14ac:dyDescent="0.25">
      <c r="A71" s="118" t="s">
        <v>40</v>
      </c>
      <c r="B71" s="107"/>
      <c r="C71" s="107"/>
      <c r="D71" s="107"/>
      <c r="E71" s="107"/>
      <c r="F71" s="107"/>
      <c r="G71" s="107"/>
      <c r="H71" s="76">
        <v>1517682</v>
      </c>
      <c r="I71" s="74"/>
      <c r="J71" s="74"/>
      <c r="K71" s="74"/>
      <c r="L71" s="74"/>
      <c r="M71" s="76">
        <v>3248.85</v>
      </c>
    </row>
    <row r="72" spans="1:13" x14ac:dyDescent="0.25">
      <c r="A72" s="77"/>
      <c r="B72" s="105"/>
      <c r="C72" s="7"/>
      <c r="D72" s="77"/>
      <c r="E72" s="78"/>
      <c r="F72" s="78"/>
      <c r="G72" s="78"/>
      <c r="H72" s="78"/>
      <c r="I72" s="78"/>
      <c r="J72" s="78"/>
      <c r="K72" s="78"/>
      <c r="L72" s="78"/>
      <c r="M72" s="78"/>
    </row>
    <row r="73" spans="1:13" x14ac:dyDescent="0.25">
      <c r="A73" s="77"/>
      <c r="B73" s="105"/>
      <c r="C73" s="7"/>
      <c r="D73" s="77"/>
      <c r="E73" s="78"/>
      <c r="F73" s="78"/>
      <c r="G73" s="78"/>
      <c r="H73" s="78"/>
      <c r="I73" s="78"/>
      <c r="J73" s="78"/>
      <c r="K73" s="78"/>
      <c r="L73" s="78"/>
      <c r="M73" s="78"/>
    </row>
    <row r="74" spans="1:13" x14ac:dyDescent="0.25">
      <c r="A74" s="77"/>
      <c r="B74" s="105"/>
      <c r="C74" s="7"/>
      <c r="D74" s="77"/>
      <c r="E74" s="78"/>
      <c r="F74" s="78"/>
      <c r="G74" s="78"/>
      <c r="H74" s="78"/>
      <c r="I74" s="78"/>
      <c r="J74" s="78"/>
      <c r="K74" s="78"/>
      <c r="L74" s="78"/>
      <c r="M74" s="78"/>
    </row>
    <row r="75" spans="1:13" x14ac:dyDescent="0.25">
      <c r="A75" s="117" t="s">
        <v>163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</row>
    <row r="76" spans="1:13" x14ac:dyDescent="0.25">
      <c r="A76" s="115" t="s">
        <v>62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</row>
    <row r="77" spans="1:13" x14ac:dyDescent="0.25">
      <c r="A77" s="77"/>
      <c r="B77" s="105"/>
      <c r="C77" s="7"/>
      <c r="D77" s="77"/>
      <c r="E77" s="78"/>
      <c r="F77" s="78"/>
      <c r="G77" s="78"/>
      <c r="H77" s="78"/>
      <c r="I77" s="78"/>
      <c r="J77" s="78"/>
      <c r="K77" s="78"/>
      <c r="L77" s="78"/>
      <c r="M77" s="78"/>
    </row>
    <row r="78" spans="1:13" x14ac:dyDescent="0.25">
      <c r="A78" s="117" t="s">
        <v>164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</row>
    <row r="79" spans="1:13" x14ac:dyDescent="0.25">
      <c r="A79" s="115" t="s">
        <v>62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</row>
    <row r="80" spans="1:13" x14ac:dyDescent="0.25">
      <c r="A80" s="77"/>
      <c r="B80" s="105"/>
      <c r="C80" s="7"/>
      <c r="D80" s="77"/>
      <c r="E80" s="78"/>
      <c r="F80" s="78"/>
      <c r="G80" s="78"/>
      <c r="H80" s="78"/>
      <c r="I80" s="78"/>
      <c r="J80" s="78"/>
      <c r="K80" s="78"/>
      <c r="L80" s="78"/>
      <c r="M80" s="78"/>
    </row>
    <row r="81" spans="1:13" x14ac:dyDescent="0.25">
      <c r="A81" s="77"/>
      <c r="B81" s="105"/>
      <c r="C81" s="7"/>
      <c r="D81" s="77"/>
      <c r="E81" s="78"/>
      <c r="F81" s="78"/>
      <c r="G81" s="78"/>
      <c r="H81" s="78"/>
      <c r="I81" s="78"/>
      <c r="J81" s="78"/>
      <c r="K81" s="78"/>
      <c r="L81" s="78"/>
      <c r="M81" s="78"/>
    </row>
    <row r="82" spans="1:13" x14ac:dyDescent="0.25">
      <c r="A82" s="77"/>
      <c r="B82" s="105"/>
      <c r="C82" s="7"/>
      <c r="D82" s="77"/>
      <c r="E82" s="78"/>
      <c r="F82" s="78"/>
      <c r="G82" s="78"/>
      <c r="H82" s="78"/>
      <c r="I82" s="78"/>
      <c r="J82" s="78"/>
      <c r="K82" s="78"/>
      <c r="L82" s="78"/>
      <c r="M82" s="78"/>
    </row>
  </sheetData>
  <mergeCells count="38">
    <mergeCell ref="A76:M76"/>
    <mergeCell ref="A78:M78"/>
    <mergeCell ref="A79:M79"/>
    <mergeCell ref="A68:G68"/>
    <mergeCell ref="A69:G69"/>
    <mergeCell ref="A70:G70"/>
    <mergeCell ref="A71:G71"/>
    <mergeCell ref="A75:M75"/>
    <mergeCell ref="A63:G63"/>
    <mergeCell ref="A64:G64"/>
    <mergeCell ref="A65:G65"/>
    <mergeCell ref="A66:G66"/>
    <mergeCell ref="A67:G67"/>
    <mergeCell ref="A58:G58"/>
    <mergeCell ref="A59:G59"/>
    <mergeCell ref="A60:G60"/>
    <mergeCell ref="A61:G61"/>
    <mergeCell ref="A62:G62"/>
    <mergeCell ref="A26:M26"/>
    <mergeCell ref="A22:A24"/>
    <mergeCell ref="B22:B24"/>
    <mergeCell ref="C22:C24"/>
    <mergeCell ref="D22:D24"/>
    <mergeCell ref="L22:M23"/>
    <mergeCell ref="G23:G24"/>
    <mergeCell ref="H23:H24"/>
    <mergeCell ref="I23:I24"/>
    <mergeCell ref="K23:K24"/>
    <mergeCell ref="D16:E16"/>
    <mergeCell ref="D17:E17"/>
    <mergeCell ref="D18:E18"/>
    <mergeCell ref="E22:G22"/>
    <mergeCell ref="H22:K22"/>
    <mergeCell ref="A46:M46"/>
    <mergeCell ref="A50:M50"/>
    <mergeCell ref="A55:G55"/>
    <mergeCell ref="A56:G56"/>
    <mergeCell ref="A57:G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7"/>
  <sheetViews>
    <sheetView showZeros="0" tabSelected="1" zoomScale="80" zoomScaleNormal="80" workbookViewId="0">
      <selection activeCell="A14" sqref="A14:K14"/>
    </sheetView>
  </sheetViews>
  <sheetFormatPr defaultColWidth="9.109375" defaultRowHeight="15.6" x14ac:dyDescent="0.3"/>
  <cols>
    <col min="1" max="1" width="44.109375" style="11" customWidth="1"/>
    <col min="2" max="3" width="15.6640625" style="10" customWidth="1"/>
    <col min="4" max="4" width="13.88671875" style="10" customWidth="1"/>
    <col min="5" max="5" width="13" style="10" customWidth="1"/>
    <col min="6" max="7" width="15.6640625" style="10" customWidth="1"/>
    <col min="8" max="8" width="11.6640625" style="10" customWidth="1"/>
    <col min="9" max="12" width="15.6640625" style="10" customWidth="1"/>
    <col min="13" max="13" width="15" style="10" customWidth="1"/>
    <col min="14" max="14" width="18" style="10" customWidth="1"/>
    <col min="15" max="15" width="20.44140625" style="10" customWidth="1"/>
    <col min="16" max="17" width="15.6640625" style="10" customWidth="1"/>
    <col min="18" max="18" width="15.44140625" style="10" customWidth="1"/>
    <col min="19" max="19" width="11.44140625" style="9" customWidth="1"/>
    <col min="20" max="20" width="17.33203125" style="9" customWidth="1"/>
    <col min="21" max="16384" width="9.109375" style="9"/>
  </cols>
  <sheetData>
    <row r="1" spans="1:19" ht="18.75" customHeight="1" x14ac:dyDescent="0.3">
      <c r="A1" s="129" t="s">
        <v>24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9" ht="18.75" customHeight="1" x14ac:dyDescent="0.3">
      <c r="A2" s="129" t="s">
        <v>166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9" ht="15" customHeight="1" x14ac:dyDescent="0.35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43"/>
      <c r="R3" s="43"/>
    </row>
    <row r="4" spans="1:19" s="24" customFormat="1" ht="35.25" customHeight="1" x14ac:dyDescent="0.25">
      <c r="A4" s="131" t="s">
        <v>11</v>
      </c>
      <c r="B4" s="120" t="s">
        <v>10</v>
      </c>
      <c r="C4" s="121"/>
      <c r="D4" s="121"/>
      <c r="E4" s="122"/>
      <c r="F4" s="120" t="s">
        <v>9</v>
      </c>
      <c r="G4" s="121"/>
      <c r="H4" s="121"/>
      <c r="I4" s="122"/>
      <c r="J4" s="120" t="s">
        <v>8</v>
      </c>
      <c r="K4" s="121"/>
      <c r="L4" s="121"/>
      <c r="M4" s="122"/>
      <c r="N4" s="124" t="s">
        <v>44</v>
      </c>
      <c r="O4" s="124" t="s">
        <v>45</v>
      </c>
      <c r="P4" s="124" t="s">
        <v>7</v>
      </c>
      <c r="Q4" s="124"/>
      <c r="R4" s="124"/>
    </row>
    <row r="5" spans="1:19" s="24" customFormat="1" ht="73.5" customHeight="1" x14ac:dyDescent="0.25">
      <c r="A5" s="131"/>
      <c r="B5" s="25" t="s">
        <v>30</v>
      </c>
      <c r="C5" s="25" t="s">
        <v>6</v>
      </c>
      <c r="D5" s="25" t="s">
        <v>5</v>
      </c>
      <c r="E5" s="25" t="s">
        <v>4</v>
      </c>
      <c r="F5" s="25" t="s">
        <v>30</v>
      </c>
      <c r="G5" s="25" t="s">
        <v>6</v>
      </c>
      <c r="H5" s="25" t="s">
        <v>5</v>
      </c>
      <c r="I5" s="25" t="s">
        <v>4</v>
      </c>
      <c r="J5" s="25" t="s">
        <v>30</v>
      </c>
      <c r="K5" s="25" t="s">
        <v>6</v>
      </c>
      <c r="L5" s="25" t="s">
        <v>5</v>
      </c>
      <c r="M5" s="25" t="s">
        <v>4</v>
      </c>
      <c r="N5" s="124"/>
      <c r="O5" s="124"/>
      <c r="P5" s="25" t="s">
        <v>6</v>
      </c>
      <c r="Q5" s="25" t="s">
        <v>5</v>
      </c>
      <c r="R5" s="25" t="s">
        <v>4</v>
      </c>
    </row>
    <row r="6" spans="1:19" s="22" customFormat="1" x14ac:dyDescent="0.25">
      <c r="A6" s="23">
        <v>1</v>
      </c>
      <c r="B6" s="23">
        <v>2</v>
      </c>
      <c r="C6" s="23">
        <v>3</v>
      </c>
      <c r="D6" s="23">
        <v>4</v>
      </c>
      <c r="E6" s="23">
        <v>5</v>
      </c>
      <c r="F6" s="23">
        <v>6</v>
      </c>
      <c r="G6" s="23">
        <v>7</v>
      </c>
      <c r="H6" s="23">
        <v>8</v>
      </c>
      <c r="I6" s="23">
        <v>9</v>
      </c>
      <c r="J6" s="23">
        <v>10</v>
      </c>
      <c r="K6" s="23">
        <v>11</v>
      </c>
      <c r="L6" s="23">
        <v>12</v>
      </c>
      <c r="M6" s="23">
        <v>13</v>
      </c>
      <c r="N6" s="23">
        <v>14</v>
      </c>
      <c r="O6" s="23">
        <v>15</v>
      </c>
      <c r="P6" s="23">
        <v>16</v>
      </c>
      <c r="Q6" s="23">
        <v>17</v>
      </c>
      <c r="R6" s="23">
        <v>18</v>
      </c>
    </row>
    <row r="7" spans="1:19" s="22" customFormat="1" ht="72" customHeight="1" x14ac:dyDescent="0.25">
      <c r="A7" s="51" t="s">
        <v>168</v>
      </c>
      <c r="B7" s="45">
        <f t="shared" ref="B7" si="0">SUM(C7:E7)</f>
        <v>144817</v>
      </c>
      <c r="C7" s="45">
        <v>0</v>
      </c>
      <c r="D7" s="60">
        <v>0</v>
      </c>
      <c r="E7" s="60">
        <f>'7181'!H65</f>
        <v>144817</v>
      </c>
      <c r="F7" s="45">
        <f t="shared" ref="F7" si="1">SUM(G7:I7)</f>
        <v>144817</v>
      </c>
      <c r="G7" s="45">
        <f>C7</f>
        <v>0</v>
      </c>
      <c r="H7" s="45">
        <f>D7</f>
        <v>0</v>
      </c>
      <c r="I7" s="45">
        <f>E7</f>
        <v>144817</v>
      </c>
      <c r="J7" s="45">
        <f t="shared" ref="J7" si="2">SUM(K7:M7)</f>
        <v>144817</v>
      </c>
      <c r="K7" s="45">
        <f>P7</f>
        <v>0</v>
      </c>
      <c r="L7" s="45">
        <f>Q7</f>
        <v>0</v>
      </c>
      <c r="M7" s="45">
        <f>R7</f>
        <v>144817</v>
      </c>
      <c r="N7" s="45"/>
      <c r="O7" s="23">
        <v>7181</v>
      </c>
      <c r="P7" s="45">
        <f>G7</f>
        <v>0</v>
      </c>
      <c r="Q7" s="45">
        <f>H7</f>
        <v>0</v>
      </c>
      <c r="R7" s="45">
        <f>I7</f>
        <v>144817</v>
      </c>
    </row>
    <row r="8" spans="1:19" ht="47.25" customHeight="1" x14ac:dyDescent="0.3">
      <c r="A8" s="21" t="s">
        <v>3</v>
      </c>
      <c r="B8" s="18">
        <f t="shared" ref="B8:M8" si="3">SUM(B7:B7)</f>
        <v>144817</v>
      </c>
      <c r="C8" s="18">
        <f t="shared" si="3"/>
        <v>0</v>
      </c>
      <c r="D8" s="18">
        <f t="shared" si="3"/>
        <v>0</v>
      </c>
      <c r="E8" s="18">
        <f t="shared" si="3"/>
        <v>144817</v>
      </c>
      <c r="F8" s="18">
        <f t="shared" si="3"/>
        <v>144817</v>
      </c>
      <c r="G8" s="18">
        <f t="shared" si="3"/>
        <v>0</v>
      </c>
      <c r="H8" s="18">
        <f t="shared" si="3"/>
        <v>0</v>
      </c>
      <c r="I8" s="18">
        <f t="shared" si="3"/>
        <v>144817</v>
      </c>
      <c r="J8" s="18">
        <f t="shared" si="3"/>
        <v>144817</v>
      </c>
      <c r="K8" s="18">
        <f t="shared" si="3"/>
        <v>0</v>
      </c>
      <c r="L8" s="18">
        <f t="shared" si="3"/>
        <v>0</v>
      </c>
      <c r="M8" s="18">
        <f t="shared" si="3"/>
        <v>144817</v>
      </c>
      <c r="N8" s="18">
        <f>SUM(P8:R8)</f>
        <v>144817</v>
      </c>
      <c r="O8" s="18"/>
      <c r="P8" s="18">
        <f>SUM(P7:P7)</f>
        <v>0</v>
      </c>
      <c r="Q8" s="18">
        <f>SUM(Q7:Q7)</f>
        <v>0</v>
      </c>
      <c r="R8" s="18">
        <f>SUM(R7:R7)</f>
        <v>144817</v>
      </c>
      <c r="S8" s="52"/>
    </row>
    <row r="9" spans="1:19" ht="45.75" customHeight="1" x14ac:dyDescent="0.3">
      <c r="A9" s="19" t="s">
        <v>2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>
        <f t="shared" ref="N7:N10" si="4">SUM(P9:R9)</f>
        <v>1453963</v>
      </c>
      <c r="O9" s="18"/>
      <c r="P9" s="18">
        <f>ROUND(P8*5.98,0)</f>
        <v>0</v>
      </c>
      <c r="Q9" s="18">
        <f>ROUND(Q8*4.21,0)</f>
        <v>0</v>
      </c>
      <c r="R9" s="18">
        <f>ROUND(R8*10.04,0)</f>
        <v>1453963</v>
      </c>
      <c r="S9" s="52"/>
    </row>
    <row r="10" spans="1:19" ht="63" customHeight="1" x14ac:dyDescent="0.3">
      <c r="A10" s="20" t="s">
        <v>46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>
        <f t="shared" si="4"/>
        <v>261713.34</v>
      </c>
      <c r="O10" s="45"/>
      <c r="P10" s="45">
        <f>ROUND(P9*18%,2)</f>
        <v>0</v>
      </c>
      <c r="Q10" s="45">
        <f>ROUND(Q9*18%,2)</f>
        <v>0</v>
      </c>
      <c r="R10" s="45">
        <f>ROUND(R9*18%,2)</f>
        <v>261713.34</v>
      </c>
      <c r="S10" s="52"/>
    </row>
    <row r="11" spans="1:19" ht="56.25" customHeight="1" x14ac:dyDescent="0.3">
      <c r="A11" s="19" t="s">
        <v>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>
        <f>SUM(P11:R11)</f>
        <v>1715676.34</v>
      </c>
      <c r="O11" s="18"/>
      <c r="P11" s="18">
        <f>SUM(P9:P10)</f>
        <v>0</v>
      </c>
      <c r="Q11" s="18">
        <f>SUM(Q9:Q10)</f>
        <v>0</v>
      </c>
      <c r="R11" s="18">
        <f>SUM(R9:R10)</f>
        <v>1715676.34</v>
      </c>
      <c r="S11" s="52"/>
    </row>
    <row r="12" spans="1:19" ht="48.75" customHeight="1" x14ac:dyDescent="0.3">
      <c r="P12" s="16">
        <v>60000000</v>
      </c>
      <c r="S12" s="52"/>
    </row>
    <row r="13" spans="1:19" ht="60.75" customHeight="1" x14ac:dyDescent="0.3">
      <c r="A13" s="119" t="s">
        <v>0</v>
      </c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4">
        <f>P12-P11</f>
        <v>60000000</v>
      </c>
      <c r="R13" s="46"/>
      <c r="S13" s="52"/>
    </row>
    <row r="14" spans="1:19" s="17" customFormat="1" ht="30.75" customHeight="1" x14ac:dyDescent="0.3">
      <c r="A14" s="126" t="s">
        <v>169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0"/>
      <c r="M14" s="10"/>
      <c r="N14" s="10"/>
      <c r="O14" s="10"/>
      <c r="P14" s="10"/>
      <c r="Q14" s="10"/>
      <c r="R14" s="10"/>
    </row>
    <row r="15" spans="1:19" s="17" customFormat="1" ht="24.9" customHeight="1" x14ac:dyDescent="0.3">
      <c r="A15" s="1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</row>
    <row r="16" spans="1:19" ht="24.9" customHeight="1" x14ac:dyDescent="0.35">
      <c r="A16" s="125" t="s">
        <v>26</v>
      </c>
      <c r="B16" s="125"/>
      <c r="C16" s="125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3"/>
      <c r="Q16" s="13"/>
      <c r="R16" s="13"/>
    </row>
    <row r="17" spans="1:20" s="17" customFormat="1" ht="24.9" customHeight="1" x14ac:dyDescent="0.35">
      <c r="A17" s="125" t="s">
        <v>43</v>
      </c>
      <c r="B17" s="125"/>
      <c r="C17" s="125"/>
      <c r="D17" s="12"/>
      <c r="E17" s="12"/>
      <c r="F17" s="12"/>
      <c r="G17" s="48"/>
      <c r="H17" s="128" t="s">
        <v>54</v>
      </c>
      <c r="I17" s="128"/>
      <c r="J17" s="48"/>
      <c r="K17" s="12"/>
      <c r="L17" s="12"/>
      <c r="M17" s="12"/>
      <c r="N17" s="12"/>
      <c r="O17" s="12"/>
      <c r="P17" s="13"/>
      <c r="Q17" s="13"/>
      <c r="R17" s="13"/>
    </row>
    <row r="18" spans="1:20" ht="20.25" customHeight="1" x14ac:dyDescent="0.3">
      <c r="H18" s="127"/>
      <c r="I18" s="127"/>
      <c r="T18" s="15"/>
    </row>
    <row r="19" spans="1:20" ht="24.9" customHeight="1" x14ac:dyDescent="0.35">
      <c r="A19" s="125" t="s">
        <v>47</v>
      </c>
      <c r="B19" s="125"/>
      <c r="C19" s="53"/>
      <c r="D19" s="53"/>
      <c r="E19" s="53"/>
      <c r="F19" s="53"/>
      <c r="G19" s="53"/>
      <c r="H19" s="123" t="s">
        <v>59</v>
      </c>
      <c r="I19" s="123"/>
      <c r="J19" s="53"/>
      <c r="K19" s="53"/>
      <c r="L19" s="53"/>
      <c r="M19" s="53"/>
      <c r="N19" s="53"/>
      <c r="O19" s="53"/>
      <c r="P19" s="53"/>
      <c r="Q19" s="53"/>
      <c r="R19" s="53"/>
      <c r="S19" s="11"/>
      <c r="T19" s="11"/>
    </row>
    <row r="20" spans="1:20" ht="24.9" customHeight="1" x14ac:dyDescent="0.3">
      <c r="H20" s="127"/>
      <c r="I20" s="127"/>
      <c r="S20" s="11"/>
      <c r="T20" s="11"/>
    </row>
    <row r="21" spans="1:20" ht="12.75" customHeight="1" x14ac:dyDescent="0.3">
      <c r="A21" s="46" t="s">
        <v>56</v>
      </c>
      <c r="B21" s="13"/>
      <c r="C21" s="13"/>
      <c r="D21" s="13"/>
      <c r="E21" s="13"/>
      <c r="F21" s="13"/>
      <c r="G21" s="13"/>
      <c r="H21" s="47" t="s">
        <v>57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20" s="12" customFormat="1" ht="18.75" customHeight="1" x14ac:dyDescent="0.35">
      <c r="A22" s="1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20" s="12" customFormat="1" ht="18.75" customHeight="1" x14ac:dyDescent="0.35">
      <c r="A23" s="11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 t="s">
        <v>55</v>
      </c>
      <c r="N23" s="10"/>
      <c r="O23" s="10"/>
      <c r="P23" s="10"/>
      <c r="Q23" s="10"/>
      <c r="R23" s="10"/>
    </row>
    <row r="24" spans="1:20" ht="18.75" customHeight="1" x14ac:dyDescent="0.3"/>
    <row r="25" spans="1:20" s="12" customFormat="1" ht="19.5" customHeight="1" x14ac:dyDescent="0.35">
      <c r="A25" s="11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7" spans="1:20" s="12" customFormat="1" ht="18" x14ac:dyDescent="0.35">
      <c r="A27" s="11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</sheetData>
  <mergeCells count="19">
    <mergeCell ref="A1:R1"/>
    <mergeCell ref="A2:R2"/>
    <mergeCell ref="A3:P3"/>
    <mergeCell ref="A4:A5"/>
    <mergeCell ref="B4:E4"/>
    <mergeCell ref="H20:I20"/>
    <mergeCell ref="A19:B19"/>
    <mergeCell ref="A17:C17"/>
    <mergeCell ref="H17:I17"/>
    <mergeCell ref="H18:I18"/>
    <mergeCell ref="A13:P13"/>
    <mergeCell ref="F4:I4"/>
    <mergeCell ref="H19:I19"/>
    <mergeCell ref="P4:R4"/>
    <mergeCell ref="O4:O5"/>
    <mergeCell ref="J4:M4"/>
    <mergeCell ref="A16:C16"/>
    <mergeCell ref="N4:N5"/>
    <mergeCell ref="A14:K14"/>
  </mergeCells>
  <phoneticPr fontId="38" type="noConversion"/>
  <pageMargins left="0.39370078740157483" right="0.19685039370078741" top="0.19685039370078741" bottom="0" header="0.31496062992125984" footer="0.31496062992125984"/>
  <pageSetup paperSize="9" scale="4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opLeftCell="A10" workbookViewId="0">
      <selection activeCell="F32" sqref="F32"/>
    </sheetView>
  </sheetViews>
  <sheetFormatPr defaultColWidth="9.109375" defaultRowHeight="13.8" x14ac:dyDescent="0.25"/>
  <cols>
    <col min="1" max="1" width="9.5546875" style="26" customWidth="1"/>
    <col min="2" max="2" width="7.44140625" style="26" customWidth="1"/>
    <col min="3" max="3" width="23" style="26" customWidth="1"/>
    <col min="4" max="4" width="9.109375" style="26"/>
    <col min="5" max="5" width="12.33203125" style="26" customWidth="1"/>
    <col min="6" max="6" width="19.88671875" style="26" customWidth="1"/>
    <col min="7" max="7" width="18" style="26" customWidth="1"/>
    <col min="8" max="16384" width="9.109375" style="26"/>
  </cols>
  <sheetData>
    <row r="1" spans="1:7" ht="15.6" x14ac:dyDescent="0.3">
      <c r="G1" s="42"/>
    </row>
    <row r="2" spans="1:7" ht="15.6" x14ac:dyDescent="0.3">
      <c r="G2" s="42"/>
    </row>
    <row r="3" spans="1:7" ht="15.6" x14ac:dyDescent="0.3">
      <c r="G3" s="42"/>
    </row>
    <row r="4" spans="1:7" ht="15.6" x14ac:dyDescent="0.3">
      <c r="G4" s="42"/>
    </row>
    <row r="5" spans="1:7" ht="15.6" x14ac:dyDescent="0.25">
      <c r="G5" s="38"/>
    </row>
    <row r="6" spans="1:7" ht="15.6" x14ac:dyDescent="0.25">
      <c r="G6" s="38"/>
    </row>
    <row r="7" spans="1:7" ht="15.6" x14ac:dyDescent="0.25">
      <c r="G7" s="38"/>
    </row>
    <row r="8" spans="1:7" ht="18" x14ac:dyDescent="0.35">
      <c r="A8" s="148" t="s">
        <v>23</v>
      </c>
      <c r="B8" s="148"/>
      <c r="C8" s="148"/>
      <c r="D8" s="148"/>
      <c r="E8" s="148"/>
      <c r="F8" s="148"/>
      <c r="G8" s="148"/>
    </row>
    <row r="9" spans="1:7" ht="63" customHeight="1" x14ac:dyDescent="0.25">
      <c r="A9" s="149" t="s">
        <v>165</v>
      </c>
      <c r="B9" s="149"/>
      <c r="C9" s="149"/>
      <c r="D9" s="149"/>
      <c r="E9" s="149"/>
      <c r="F9" s="149"/>
      <c r="G9" s="149"/>
    </row>
    <row r="10" spans="1:7" ht="18" x14ac:dyDescent="0.35">
      <c r="A10" s="148" t="s">
        <v>25</v>
      </c>
      <c r="B10" s="148"/>
      <c r="C10" s="148"/>
      <c r="D10" s="148"/>
      <c r="E10" s="148"/>
      <c r="F10" s="148"/>
      <c r="G10" s="148"/>
    </row>
    <row r="11" spans="1:7" ht="15.6" x14ac:dyDescent="0.3">
      <c r="A11" s="147"/>
      <c r="B11" s="147"/>
      <c r="C11" s="147"/>
      <c r="D11" s="147"/>
      <c r="E11" s="147"/>
      <c r="F11" s="147"/>
      <c r="G11" s="147"/>
    </row>
    <row r="12" spans="1:7" ht="15.6" x14ac:dyDescent="0.3">
      <c r="A12" s="27"/>
      <c r="B12" s="27"/>
      <c r="C12" s="27"/>
      <c r="D12" s="27"/>
      <c r="E12" s="27"/>
      <c r="F12" s="27"/>
      <c r="G12" s="27"/>
    </row>
    <row r="13" spans="1:7" ht="15.6" x14ac:dyDescent="0.3">
      <c r="A13" s="27"/>
      <c r="B13" s="27"/>
      <c r="C13" s="27"/>
      <c r="D13" s="27"/>
      <c r="E13" s="27"/>
      <c r="F13" s="37"/>
      <c r="G13" s="36" t="s">
        <v>22</v>
      </c>
    </row>
    <row r="14" spans="1:7" ht="12.75" customHeight="1" x14ac:dyDescent="0.25">
      <c r="A14" s="150" t="s">
        <v>21</v>
      </c>
      <c r="B14" s="151"/>
      <c r="C14" s="133" t="s">
        <v>20</v>
      </c>
      <c r="D14" s="150" t="s">
        <v>19</v>
      </c>
      <c r="E14" s="151"/>
      <c r="F14" s="133" t="s">
        <v>18</v>
      </c>
      <c r="G14" s="133" t="s">
        <v>17</v>
      </c>
    </row>
    <row r="15" spans="1:7" ht="31.5" customHeight="1" x14ac:dyDescent="0.25">
      <c r="A15" s="152"/>
      <c r="B15" s="153"/>
      <c r="C15" s="134"/>
      <c r="D15" s="152"/>
      <c r="E15" s="153"/>
      <c r="F15" s="134"/>
      <c r="G15" s="134"/>
    </row>
    <row r="16" spans="1:7" x14ac:dyDescent="0.25">
      <c r="A16" s="152"/>
      <c r="B16" s="153"/>
      <c r="C16" s="134"/>
      <c r="D16" s="152"/>
      <c r="E16" s="153"/>
      <c r="F16" s="134"/>
      <c r="G16" s="135"/>
    </row>
    <row r="17" spans="1:7" x14ac:dyDescent="0.25">
      <c r="A17" s="152"/>
      <c r="B17" s="153"/>
      <c r="C17" s="134"/>
      <c r="D17" s="152"/>
      <c r="E17" s="153"/>
      <c r="F17" s="134"/>
      <c r="G17" s="154" t="s">
        <v>16</v>
      </c>
    </row>
    <row r="18" spans="1:7" x14ac:dyDescent="0.25">
      <c r="A18" s="152"/>
      <c r="B18" s="153"/>
      <c r="C18" s="134"/>
      <c r="D18" s="152"/>
      <c r="E18" s="153"/>
      <c r="F18" s="134"/>
      <c r="G18" s="155"/>
    </row>
    <row r="19" spans="1:7" x14ac:dyDescent="0.25">
      <c r="A19" s="152"/>
      <c r="B19" s="153"/>
      <c r="C19" s="134"/>
      <c r="D19" s="152"/>
      <c r="E19" s="153"/>
      <c r="F19" s="134"/>
      <c r="G19" s="155"/>
    </row>
    <row r="20" spans="1:7" x14ac:dyDescent="0.25">
      <c r="A20" s="152"/>
      <c r="B20" s="153"/>
      <c r="C20" s="135"/>
      <c r="D20" s="152"/>
      <c r="E20" s="153"/>
      <c r="F20" s="135"/>
      <c r="G20" s="156"/>
    </row>
    <row r="21" spans="1:7" ht="15.6" x14ac:dyDescent="0.3">
      <c r="A21" s="136">
        <v>1</v>
      </c>
      <c r="B21" s="137"/>
      <c r="C21" s="35">
        <v>2</v>
      </c>
      <c r="D21" s="136">
        <v>3</v>
      </c>
      <c r="E21" s="137"/>
      <c r="F21" s="35">
        <v>4</v>
      </c>
      <c r="G21" s="34">
        <v>5</v>
      </c>
    </row>
    <row r="22" spans="1:7" ht="32.25" customHeight="1" x14ac:dyDescent="0.25">
      <c r="A22" s="138" t="s">
        <v>6</v>
      </c>
      <c r="B22" s="139"/>
      <c r="C22" s="31">
        <f>СМР!K8</f>
        <v>0</v>
      </c>
      <c r="D22" s="140">
        <f t="shared" ref="D22:D27" si="0">F22</f>
        <v>0</v>
      </c>
      <c r="E22" s="141"/>
      <c r="F22" s="31">
        <f t="shared" ref="F22:F27" si="1">G22</f>
        <v>0</v>
      </c>
      <c r="G22" s="29">
        <f>СМР!P9</f>
        <v>0</v>
      </c>
    </row>
    <row r="23" spans="1:7" ht="32.25" customHeight="1" x14ac:dyDescent="0.25">
      <c r="A23" s="138" t="s">
        <v>5</v>
      </c>
      <c r="B23" s="139"/>
      <c r="C23" s="31">
        <f>СМР!L8</f>
        <v>0</v>
      </c>
      <c r="D23" s="140">
        <f t="shared" si="0"/>
        <v>0</v>
      </c>
      <c r="E23" s="141"/>
      <c r="F23" s="31">
        <f t="shared" si="1"/>
        <v>0</v>
      </c>
      <c r="G23" s="29">
        <f>СМР!Q9</f>
        <v>0</v>
      </c>
    </row>
    <row r="24" spans="1:7" ht="32.25" customHeight="1" x14ac:dyDescent="0.25">
      <c r="A24" s="138" t="s">
        <v>15</v>
      </c>
      <c r="B24" s="139"/>
      <c r="C24" s="31">
        <f>СМР!M8</f>
        <v>144817</v>
      </c>
      <c r="D24" s="140">
        <f t="shared" si="0"/>
        <v>1453963</v>
      </c>
      <c r="E24" s="141"/>
      <c r="F24" s="31">
        <f t="shared" si="1"/>
        <v>1453963</v>
      </c>
      <c r="G24" s="29">
        <f>СМР!R9</f>
        <v>1453963</v>
      </c>
    </row>
    <row r="25" spans="1:7" ht="21.75" customHeight="1" x14ac:dyDescent="0.25">
      <c r="A25" s="142" t="s">
        <v>1</v>
      </c>
      <c r="B25" s="142"/>
      <c r="C25" s="33">
        <f>SUM(C22:C24)</f>
        <v>144817</v>
      </c>
      <c r="D25" s="140">
        <f t="shared" si="0"/>
        <v>1453963</v>
      </c>
      <c r="E25" s="141"/>
      <c r="F25" s="31">
        <f t="shared" si="1"/>
        <v>1453963</v>
      </c>
      <c r="G25" s="29">
        <f>SUM(G22:G24)</f>
        <v>1453963</v>
      </c>
    </row>
    <row r="26" spans="1:7" ht="22.5" customHeight="1" x14ac:dyDescent="0.3">
      <c r="A26" s="145" t="s">
        <v>14</v>
      </c>
      <c r="B26" s="146"/>
      <c r="C26" s="32"/>
      <c r="D26" s="140">
        <f t="shared" si="0"/>
        <v>261713.34</v>
      </c>
      <c r="E26" s="141"/>
      <c r="F26" s="31">
        <f t="shared" si="1"/>
        <v>261713.34</v>
      </c>
      <c r="G26" s="29">
        <f>СМР!P10+СМР!Q10+СМР!R10</f>
        <v>261713.34</v>
      </c>
    </row>
    <row r="27" spans="1:7" ht="21" customHeight="1" x14ac:dyDescent="0.3">
      <c r="A27" s="143" t="s">
        <v>13</v>
      </c>
      <c r="B27" s="143"/>
      <c r="C27" s="30"/>
      <c r="D27" s="144">
        <f t="shared" si="0"/>
        <v>1715676.34</v>
      </c>
      <c r="E27" s="144"/>
      <c r="F27" s="29">
        <f t="shared" si="1"/>
        <v>1715676.34</v>
      </c>
      <c r="G27" s="29">
        <f>СМР!P11+СМР!Q11+СМР!R11</f>
        <v>1715676.34</v>
      </c>
    </row>
    <row r="28" spans="1:7" ht="15.75" customHeight="1" x14ac:dyDescent="0.3">
      <c r="A28" s="28"/>
      <c r="B28" s="28"/>
      <c r="C28" s="28"/>
      <c r="D28" s="28"/>
      <c r="E28" s="28"/>
      <c r="F28" s="28"/>
      <c r="G28" s="28"/>
    </row>
    <row r="29" spans="1:7" s="39" customFormat="1" ht="18" x14ac:dyDescent="0.35">
      <c r="A29" s="40" t="s">
        <v>12</v>
      </c>
      <c r="B29" s="40"/>
      <c r="C29" s="40"/>
      <c r="D29" s="40"/>
      <c r="E29" s="40"/>
      <c r="F29" s="40"/>
      <c r="G29" s="40"/>
    </row>
    <row r="30" spans="1:7" s="39" customFormat="1" ht="12" customHeight="1" x14ac:dyDescent="0.35">
      <c r="A30" s="41"/>
      <c r="B30" s="41"/>
      <c r="C30" s="41"/>
      <c r="D30" s="41"/>
      <c r="E30" s="41"/>
      <c r="F30" s="41"/>
      <c r="G30" s="41"/>
    </row>
    <row r="31" spans="1:7" s="39" customFormat="1" ht="40.5" customHeight="1" x14ac:dyDescent="0.3">
      <c r="A31" s="132" t="s">
        <v>170</v>
      </c>
      <c r="B31" s="132"/>
      <c r="C31" s="132"/>
      <c r="D31" s="132"/>
      <c r="E31" s="132"/>
      <c r="F31" s="132"/>
      <c r="G31" s="132"/>
    </row>
    <row r="33" spans="1:14" s="12" customFormat="1" ht="18.75" customHeight="1" x14ac:dyDescent="0.35">
      <c r="A33" s="125" t="s">
        <v>26</v>
      </c>
      <c r="B33" s="125"/>
      <c r="C33" s="125"/>
      <c r="D33" s="125"/>
      <c r="K33" s="13"/>
      <c r="L33" s="13"/>
      <c r="M33" s="13"/>
      <c r="N33" s="13"/>
    </row>
    <row r="34" spans="1:14" s="12" customFormat="1" ht="18.75" customHeight="1" x14ac:dyDescent="0.35">
      <c r="A34" s="125" t="s">
        <v>43</v>
      </c>
      <c r="B34" s="125"/>
      <c r="C34" s="125"/>
      <c r="D34" s="125"/>
      <c r="F34" s="49"/>
      <c r="G34" s="59" t="s">
        <v>54</v>
      </c>
      <c r="L34" s="13"/>
      <c r="M34" s="13"/>
      <c r="N34" s="13"/>
    </row>
    <row r="35" spans="1:14" s="9" customFormat="1" ht="18.75" customHeight="1" x14ac:dyDescent="0.35">
      <c r="A35" s="11"/>
      <c r="B35" s="10"/>
      <c r="C35" s="10"/>
      <c r="D35" s="10"/>
      <c r="E35" s="10"/>
      <c r="F35" s="50"/>
      <c r="G35" s="59"/>
      <c r="H35" s="10"/>
      <c r="I35" s="10"/>
      <c r="J35" s="10"/>
      <c r="K35" s="10"/>
      <c r="L35" s="10"/>
      <c r="M35" s="10"/>
      <c r="N35" s="10"/>
    </row>
    <row r="36" spans="1:14" s="12" customFormat="1" ht="19.5" customHeight="1" x14ac:dyDescent="0.35">
      <c r="A36" s="125" t="s">
        <v>47</v>
      </c>
      <c r="B36" s="125"/>
      <c r="C36" s="125"/>
      <c r="D36" s="125"/>
      <c r="E36" s="53"/>
      <c r="F36" s="58"/>
      <c r="G36" s="59" t="s">
        <v>59</v>
      </c>
      <c r="H36" s="53"/>
      <c r="I36" s="53"/>
      <c r="J36" s="53"/>
      <c r="K36" s="53"/>
      <c r="L36" s="53"/>
      <c r="M36" s="53"/>
      <c r="N36" s="53"/>
    </row>
    <row r="37" spans="1:14" x14ac:dyDescent="0.25">
      <c r="F37" s="56"/>
      <c r="G37" s="54"/>
    </row>
    <row r="38" spans="1:14" s="41" customFormat="1" ht="18" x14ac:dyDescent="0.35">
      <c r="A38" s="41" t="s">
        <v>56</v>
      </c>
      <c r="F38" s="57"/>
      <c r="G38" s="55" t="s">
        <v>57</v>
      </c>
    </row>
  </sheetData>
  <mergeCells count="28">
    <mergeCell ref="D26:E26"/>
    <mergeCell ref="D25:E25"/>
    <mergeCell ref="A11:G11"/>
    <mergeCell ref="A8:G8"/>
    <mergeCell ref="A9:G9"/>
    <mergeCell ref="A10:G10"/>
    <mergeCell ref="D22:E22"/>
    <mergeCell ref="A14:B20"/>
    <mergeCell ref="D14:E20"/>
    <mergeCell ref="G17:G20"/>
    <mergeCell ref="C14:C20"/>
    <mergeCell ref="D21:E21"/>
    <mergeCell ref="A36:D36"/>
    <mergeCell ref="A31:G31"/>
    <mergeCell ref="A33:D33"/>
    <mergeCell ref="A34:D34"/>
    <mergeCell ref="F14:F20"/>
    <mergeCell ref="G14:G16"/>
    <mergeCell ref="A21:B21"/>
    <mergeCell ref="A24:B24"/>
    <mergeCell ref="A23:B23"/>
    <mergeCell ref="D23:E23"/>
    <mergeCell ref="A22:B22"/>
    <mergeCell ref="A25:B25"/>
    <mergeCell ref="D24:E24"/>
    <mergeCell ref="A27:B27"/>
    <mergeCell ref="D27:E27"/>
    <mergeCell ref="A26:B26"/>
  </mergeCells>
  <phoneticPr fontId="38" type="noConversion"/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7181</vt:lpstr>
      <vt:lpstr>СМР</vt:lpstr>
      <vt:lpstr>НМЦ договора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2014-10-07T04:06:36Z</cp:lastPrinted>
  <dcterms:created xsi:type="dcterms:W3CDTF">2002-02-11T05:58:42Z</dcterms:created>
  <dcterms:modified xsi:type="dcterms:W3CDTF">2014-10-07T04:06:39Z</dcterms:modified>
</cp:coreProperties>
</file>