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B12" i="1" l="1"/>
  <c r="F12" i="1"/>
  <c r="J12" i="1"/>
  <c r="R13" i="1"/>
  <c r="R14" i="1"/>
  <c r="R15" i="1"/>
  <c r="R12" i="1"/>
  <c r="Q13" i="1"/>
  <c r="Q14" i="1"/>
  <c r="Q15" i="1"/>
  <c r="Q12" i="1"/>
  <c r="P13" i="1"/>
  <c r="N13" i="1" s="1"/>
  <c r="P14" i="1"/>
  <c r="N14" i="1" s="1"/>
  <c r="P15" i="1"/>
  <c r="N15" i="1" s="1"/>
  <c r="P12" i="1"/>
  <c r="N12" i="1" s="1"/>
  <c r="N16" i="1" s="1"/>
  <c r="J15" i="1"/>
  <c r="J14" i="1"/>
  <c r="J13" i="1"/>
  <c r="F15" i="1"/>
  <c r="F14" i="1"/>
  <c r="F13" i="1"/>
  <c r="B13" i="1"/>
  <c r="B14" i="1"/>
  <c r="B15" i="1"/>
  <c r="N17" i="1" l="1"/>
  <c r="N18" i="1" s="1"/>
</calcChain>
</file>

<file path=xl/sharedStrings.xml><?xml version="1.0" encoding="utf-8"?>
<sst xmlns="http://schemas.openxmlformats.org/spreadsheetml/2006/main" count="42" uniqueCount="31">
  <si>
    <t>Наименование глав ССР, объектный сметных расчетов, локальных сметных расчетов, видов прочих работ</t>
  </si>
  <si>
    <t>Сметная стоимость строительства в базисном уровне цен на 01.01.2000г. по ССР</t>
  </si>
  <si>
    <t>Сметная стоимость строительства в базисном уровне цен на 01.01.2000г., выставленная на конкурс</t>
  </si>
  <si>
    <t>Текущая стоимость на момент определения начальной (максимальной) цены</t>
  </si>
  <si>
    <t>№ обосновывающего расчета</t>
  </si>
  <si>
    <t>Всего</t>
  </si>
  <si>
    <t>СМР</t>
  </si>
  <si>
    <t>Оборудование</t>
  </si>
  <si>
    <t>Прочие</t>
  </si>
  <si>
    <t>Остаток сметной стоимости в базисном уровне цен на дату проведения процедуры  закупки</t>
  </si>
  <si>
    <t>Архитектурно-строительные решения</t>
  </si>
  <si>
    <t>Отопление</t>
  </si>
  <si>
    <t>Кондиционирование</t>
  </si>
  <si>
    <t>Силовое электрооборудование. Электрическое освещение. Телевидение.</t>
  </si>
  <si>
    <t>Итого:</t>
  </si>
  <si>
    <t>НДС18%:</t>
  </si>
  <si>
    <t>Всего с НДС:</t>
  </si>
  <si>
    <t>г. Лесной ФГУП "Комбинат "Электрохимприбор"</t>
  </si>
  <si>
    <t>Расчет начальной (максимальной) цены</t>
  </si>
  <si>
    <t>Способ закупки: открытый запрос предложений  в электронной форме</t>
  </si>
  <si>
    <t xml:space="preserve">на выполнение работ по реконструкции холл-комнаты переговоров 3этаж в здании общежития для малосемейных </t>
  </si>
  <si>
    <t>Начальник отдела капитального строительства</t>
  </si>
  <si>
    <t>В.В.Моляков</t>
  </si>
  <si>
    <t>Инженер по проектно-сметной работе  2 кат.</t>
  </si>
  <si>
    <t>Л.Г.Бушманова</t>
  </si>
  <si>
    <t>Отдел 028</t>
  </si>
  <si>
    <t xml:space="preserve">В расчете использованы индексы: </t>
  </si>
  <si>
    <t>5,98 - индекс изменения сметной стоимости СМР к ТЕР 2001 (приказ ФГУП "Комбинат "Электрохимприбор" от 18.09.2013 № 1902-П)</t>
  </si>
  <si>
    <t>4,21 - индекс изменения сметной стоимости оборудования к ТЕР 2001 (приказ ФГУП "Комбинат "Электрохимприбор" от 18.09.2013 № 1902-П)</t>
  </si>
  <si>
    <t>10,48 - индекс изменения сметной стоимости пусконаладочных затрат к ТЕР 2001 (приказ ФГУП "Комбинат "Электрохимприбор" от 18.09.2013 № 1902-П)</t>
  </si>
  <si>
    <t>В том числе по годам строительства             на 2014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</si>
</sst>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3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2"/>
      <color theme="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Arial Cyr"/>
      <charset val="204"/>
    </font>
    <font>
      <b/>
      <i/>
      <sz val="12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2" fillId="0" borderId="0" applyAlignment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21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1" fillId="0" borderId="0"/>
    <xf numFmtId="0" fontId="26" fillId="0" borderId="0" applyNumberFormat="0" applyFill="0" applyBorder="0" applyAlignment="0" applyProtection="0">
      <alignment vertical="top"/>
      <protection locked="0"/>
    </xf>
    <xf numFmtId="44" fontId="27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43" fontId="2" fillId="0" borderId="0" applyFont="0" applyFill="0" applyBorder="0" applyAlignment="0" applyProtection="0"/>
    <xf numFmtId="0" fontId="21" fillId="0" borderId="0"/>
    <xf numFmtId="0" fontId="30" fillId="0" borderId="0">
      <alignment horizontal="left" vertical="center"/>
    </xf>
    <xf numFmtId="0" fontId="30" fillId="0" borderId="0">
      <alignment horizontal="center" vertical="center"/>
    </xf>
    <xf numFmtId="0" fontId="29" fillId="0" borderId="0">
      <alignment horizontal="center" vertical="center"/>
    </xf>
    <xf numFmtId="0" fontId="29" fillId="0" borderId="0">
      <alignment horizontal="left" vertical="center"/>
    </xf>
    <xf numFmtId="0" fontId="2" fillId="0" borderId="0"/>
  </cellStyleXfs>
  <cellXfs count="46">
    <xf numFmtId="0" fontId="0" fillId="0" borderId="0" xfId="0"/>
    <xf numFmtId="0" fontId="2" fillId="0" borderId="0" xfId="98"/>
    <xf numFmtId="4" fontId="3" fillId="0" borderId="11" xfId="87" applyNumberFormat="1" applyFont="1" applyFill="1" applyBorder="1" applyAlignment="1">
      <alignment horizontal="center" vertical="center" wrapText="1"/>
    </xf>
    <xf numFmtId="4" fontId="3" fillId="0" borderId="12" xfId="87" applyNumberFormat="1" applyFont="1" applyFill="1" applyBorder="1" applyAlignment="1">
      <alignment horizontal="center" vertical="center" wrapText="1"/>
    </xf>
    <xf numFmtId="4" fontId="3" fillId="0" borderId="12" xfId="87" applyNumberFormat="1" applyFont="1" applyFill="1" applyBorder="1" applyAlignment="1">
      <alignment horizontal="center" vertical="center" wrapText="1"/>
    </xf>
    <xf numFmtId="4" fontId="3" fillId="0" borderId="10" xfId="87" applyNumberFormat="1" applyFont="1" applyFill="1" applyBorder="1" applyAlignment="1">
      <alignment horizontal="center" vertical="center" wrapText="1"/>
    </xf>
    <xf numFmtId="43" fontId="0" fillId="0" borderId="0" xfId="1" applyFont="1"/>
    <xf numFmtId="0" fontId="0" fillId="0" borderId="0" xfId="0" applyAlignment="1">
      <alignment wrapText="1"/>
    </xf>
    <xf numFmtId="0" fontId="22" fillId="0" borderId="0" xfId="87" applyFont="1" applyFill="1" applyAlignment="1">
      <alignment horizontal="center" vertical="center" wrapText="1"/>
    </xf>
    <xf numFmtId="0" fontId="3" fillId="0" borderId="0" xfId="98" applyFont="1"/>
    <xf numFmtId="49" fontId="31" fillId="0" borderId="0" xfId="93" applyNumberFormat="1" applyFont="1" applyFill="1" applyAlignment="1">
      <alignment horizontal="center" vertical="center" wrapText="1"/>
    </xf>
    <xf numFmtId="0" fontId="24" fillId="0" borderId="0" xfId="98" applyFont="1" applyAlignment="1">
      <alignment wrapText="1"/>
    </xf>
    <xf numFmtId="0" fontId="3" fillId="0" borderId="12" xfId="87" applyFont="1" applyFill="1" applyBorder="1" applyAlignment="1">
      <alignment horizontal="center" vertical="center" wrapText="1"/>
    </xf>
    <xf numFmtId="0" fontId="3" fillId="0" borderId="15" xfId="87" applyFont="1" applyFill="1" applyBorder="1" applyAlignment="1">
      <alignment horizontal="center" vertical="center" wrapText="1"/>
    </xf>
    <xf numFmtId="4" fontId="3" fillId="0" borderId="13" xfId="87" applyNumberFormat="1" applyFont="1" applyFill="1" applyBorder="1" applyAlignment="1">
      <alignment horizontal="center" vertical="center" wrapText="1"/>
    </xf>
    <xf numFmtId="4" fontId="3" fillId="0" borderId="15" xfId="87" applyNumberFormat="1" applyFont="1" applyFill="1" applyBorder="1" applyAlignment="1">
      <alignment horizontal="center" vertical="center" wrapText="1"/>
    </xf>
    <xf numFmtId="4" fontId="3" fillId="0" borderId="14" xfId="87" applyNumberFormat="1" applyFont="1" applyFill="1" applyBorder="1" applyAlignment="1">
      <alignment horizontal="center" vertical="center" wrapText="1"/>
    </xf>
    <xf numFmtId="0" fontId="25" fillId="0" borderId="0" xfId="98" applyFont="1"/>
    <xf numFmtId="0" fontId="25" fillId="0" borderId="0" xfId="93" applyFont="1" applyFill="1" applyBorder="1"/>
    <xf numFmtId="0" fontId="25" fillId="0" borderId="0" xfId="93" applyFont="1" applyFill="1" applyBorder="1" applyAlignment="1">
      <alignment horizontal="center" vertical="center"/>
    </xf>
    <xf numFmtId="0" fontId="25" fillId="0" borderId="0" xfId="98" applyFont="1" applyBorder="1"/>
    <xf numFmtId="0" fontId="25" fillId="0" borderId="0" xfId="93" applyFont="1" applyFill="1"/>
    <xf numFmtId="0" fontId="25" fillId="0" borderId="0" xfId="93" applyFont="1" applyFill="1" applyAlignment="1">
      <alignment horizontal="center" vertical="center"/>
    </xf>
    <xf numFmtId="0" fontId="3" fillId="0" borderId="0" xfId="98" applyFont="1"/>
    <xf numFmtId="0" fontId="32" fillId="0" borderId="10" xfId="0" applyFont="1" applyBorder="1" applyAlignment="1">
      <alignment horizontal="center" vertical="center"/>
    </xf>
    <xf numFmtId="0" fontId="32" fillId="0" borderId="0" xfId="0" applyFont="1" applyAlignment="1">
      <alignment wrapText="1"/>
    </xf>
    <xf numFmtId="43" fontId="32" fillId="0" borderId="0" xfId="1" applyFont="1"/>
    <xf numFmtId="43" fontId="33" fillId="0" borderId="0" xfId="1" applyFont="1"/>
    <xf numFmtId="0" fontId="32" fillId="0" borderId="0" xfId="0" applyFont="1"/>
    <xf numFmtId="43" fontId="32" fillId="0" borderId="10" xfId="1" applyFont="1" applyBorder="1" applyAlignment="1">
      <alignment horizontal="center" vertical="center"/>
    </xf>
    <xf numFmtId="0" fontId="32" fillId="0" borderId="10" xfId="0" applyFont="1" applyBorder="1" applyAlignment="1">
      <alignment horizontal="left" vertical="top" wrapText="1"/>
    </xf>
    <xf numFmtId="0" fontId="22" fillId="0" borderId="0" xfId="93" applyFont="1" applyFill="1" applyAlignment="1">
      <alignment horizontal="center" vertical="center"/>
    </xf>
    <xf numFmtId="0" fontId="22" fillId="0" borderId="0" xfId="98" applyFont="1" applyAlignment="1"/>
    <xf numFmtId="0" fontId="34" fillId="0" borderId="0" xfId="0" applyFont="1" applyAlignment="1"/>
    <xf numFmtId="0" fontId="34" fillId="0" borderId="0" xfId="0" applyFont="1"/>
    <xf numFmtId="0" fontId="22" fillId="0" borderId="0" xfId="98" applyFont="1"/>
    <xf numFmtId="0" fontId="22" fillId="0" borderId="0" xfId="93" applyFont="1" applyFill="1" applyAlignment="1">
      <alignment horizontal="center" vertical="center"/>
    </xf>
    <xf numFmtId="0" fontId="22" fillId="0" borderId="0" xfId="98" applyFont="1" applyAlignment="1"/>
    <xf numFmtId="0" fontId="35" fillId="0" borderId="0" xfId="98" applyFont="1"/>
    <xf numFmtId="0" fontId="36" fillId="0" borderId="0" xfId="98" applyFont="1"/>
    <xf numFmtId="49" fontId="23" fillId="0" borderId="0" xfId="93" applyNumberFormat="1" applyFont="1" applyFill="1" applyAlignment="1">
      <alignment horizontal="center" vertical="center"/>
    </xf>
    <xf numFmtId="49" fontId="23" fillId="0" borderId="0" xfId="93" applyNumberFormat="1" applyFont="1" applyFill="1" applyAlignment="1">
      <alignment horizontal="center" vertical="center" wrapText="1"/>
    </xf>
    <xf numFmtId="0" fontId="22" fillId="0" borderId="0" xfId="93" applyFont="1" applyFill="1"/>
    <xf numFmtId="0" fontId="22" fillId="0" borderId="0" xfId="93" applyFont="1" applyFill="1" applyAlignment="1">
      <alignment horizontal="left" indent="1"/>
    </xf>
    <xf numFmtId="0" fontId="22" fillId="0" borderId="0" xfId="93" applyFont="1" applyFill="1" applyBorder="1"/>
    <xf numFmtId="0" fontId="28" fillId="0" borderId="0" xfId="0" applyFont="1"/>
  </cellXfs>
  <cellStyles count="99">
    <cellStyle name="20% - Акцент1 2" xfId="3"/>
    <cellStyle name="20% - Акцент1 3" xfId="4"/>
    <cellStyle name="20% - Акцент2 2" xfId="5"/>
    <cellStyle name="20% - Акцент2 3" xfId="6"/>
    <cellStyle name="20% - Акцент3 2" xfId="7"/>
    <cellStyle name="20% - Акцент3 3" xfId="8"/>
    <cellStyle name="20% - Акцент4 2" xfId="9"/>
    <cellStyle name="20% - Акцент4 3" xfId="10"/>
    <cellStyle name="20% - Акцент5 2" xfId="11"/>
    <cellStyle name="20% - Акцент5 3" xfId="12"/>
    <cellStyle name="20% - Акцент6 2" xfId="13"/>
    <cellStyle name="20% - Акцент6 3" xfId="14"/>
    <cellStyle name="40% - Акцент1 2" xfId="15"/>
    <cellStyle name="40% - Акцент1 3" xfId="16"/>
    <cellStyle name="40% - Акцент2 2" xfId="17"/>
    <cellStyle name="40% - Акцент2 3" xfId="18"/>
    <cellStyle name="40% - Акцент3 2" xfId="19"/>
    <cellStyle name="40% - Акцент3 3" xfId="20"/>
    <cellStyle name="40% - Акцент4 2" xfId="21"/>
    <cellStyle name="40% - Акцент4 3" xfId="22"/>
    <cellStyle name="40% - Акцент5 2" xfId="23"/>
    <cellStyle name="40% - Акцент5 3" xfId="24"/>
    <cellStyle name="40% - Акцент6 2" xfId="25"/>
    <cellStyle name="40% - Акцент6 3" xfId="26"/>
    <cellStyle name="60% - Акцент1 2" xfId="27"/>
    <cellStyle name="60% - Акцент1 3" xfId="28"/>
    <cellStyle name="60% - Акцент2 2" xfId="29"/>
    <cellStyle name="60% - Акцент2 3" xfId="30"/>
    <cellStyle name="60% - Акцент3 2" xfId="31"/>
    <cellStyle name="60% - Акцент3 3" xfId="32"/>
    <cellStyle name="60% - Акцент4 2" xfId="33"/>
    <cellStyle name="60% - Акцент4 3" xfId="34"/>
    <cellStyle name="60% - Акцент5 2" xfId="35"/>
    <cellStyle name="60% - Акцент5 3" xfId="36"/>
    <cellStyle name="60% - Акцент6 2" xfId="37"/>
    <cellStyle name="60% - Акцент6 3" xfId="38"/>
    <cellStyle name="S10" xfId="97"/>
    <cellStyle name="S5" xfId="96"/>
    <cellStyle name="S7" xfId="95"/>
    <cellStyle name="S8" xfId="94"/>
    <cellStyle name="Акцент1 2" xfId="39"/>
    <cellStyle name="Акцент1 3" xfId="40"/>
    <cellStyle name="Акцент2 2" xfId="41"/>
    <cellStyle name="Акцент2 3" xfId="42"/>
    <cellStyle name="Акцент3 2" xfId="43"/>
    <cellStyle name="Акцент3 3" xfId="44"/>
    <cellStyle name="Акцент4 2" xfId="45"/>
    <cellStyle name="Акцент4 3" xfId="46"/>
    <cellStyle name="Акцент5 2" xfId="47"/>
    <cellStyle name="Акцент5 3" xfId="48"/>
    <cellStyle name="Акцент6 2" xfId="49"/>
    <cellStyle name="Акцент6 3" xfId="50"/>
    <cellStyle name="Ввод  2" xfId="51"/>
    <cellStyle name="Ввод  3" xfId="52"/>
    <cellStyle name="Вывод 2" xfId="53"/>
    <cellStyle name="Вывод 3" xfId="54"/>
    <cellStyle name="Вычисление 2" xfId="55"/>
    <cellStyle name="Вычисление 3" xfId="56"/>
    <cellStyle name="Гиперссылка 2" xfId="88"/>
    <cellStyle name="Денежный 2" xfId="89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2 2" xfId="91"/>
    <cellStyle name="Обычный 2 3" xfId="98"/>
    <cellStyle name="Обычный 3" xfId="87"/>
    <cellStyle name="Обычный 4" xfId="2"/>
    <cellStyle name="Обычный_Сводка затрат 153 с НМЦ для Катаева" xfId="9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Финансовый" xfId="1" builtinId="3"/>
    <cellStyle name="Финансовый 2" xfId="90"/>
    <cellStyle name="Финансовый 3" xfId="92"/>
    <cellStyle name="Хороший 2" xfId="85"/>
    <cellStyle name="Хороший 3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tabSelected="1" topLeftCell="A10" workbookViewId="0">
      <selection activeCell="F23" sqref="F23"/>
    </sheetView>
  </sheetViews>
  <sheetFormatPr defaultRowHeight="15" x14ac:dyDescent="0.25"/>
  <cols>
    <col min="1" max="1" width="24.42578125" customWidth="1"/>
    <col min="2" max="3" width="11.5703125" customWidth="1"/>
    <col min="4" max="4" width="10.28515625" customWidth="1"/>
    <col min="5" max="5" width="9.85546875" customWidth="1"/>
    <col min="6" max="6" width="11.140625" customWidth="1"/>
    <col min="7" max="7" width="10.42578125" customWidth="1"/>
    <col min="8" max="8" width="9.85546875" customWidth="1"/>
    <col min="9" max="9" width="10.42578125" customWidth="1"/>
    <col min="10" max="10" width="10.5703125" customWidth="1"/>
    <col min="11" max="11" width="11" customWidth="1"/>
    <col min="12" max="12" width="9.85546875" customWidth="1"/>
    <col min="13" max="13" width="10" customWidth="1"/>
    <col min="14" max="14" width="17.140625" customWidth="1"/>
    <col min="15" max="15" width="11.42578125" customWidth="1"/>
    <col min="16" max="16" width="12.42578125" customWidth="1"/>
    <col min="17" max="17" width="11.85546875" customWidth="1"/>
    <col min="18" max="18" width="10.5703125" customWidth="1"/>
  </cols>
  <sheetData>
    <row r="1" spans="1:19" s="34" customFormat="1" ht="15.75" x14ac:dyDescent="0.25">
      <c r="A1" s="31" t="s">
        <v>17</v>
      </c>
      <c r="B1" s="32"/>
      <c r="C1" s="32"/>
      <c r="D1" s="32"/>
      <c r="E1" s="32"/>
      <c r="F1" s="32"/>
      <c r="G1" s="32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</row>
    <row r="2" spans="1:19" s="34" customFormat="1" ht="15.75" x14ac:dyDescent="0.25">
      <c r="A2" s="35"/>
      <c r="B2" s="36"/>
      <c r="C2" s="36"/>
      <c r="D2" s="36"/>
      <c r="E2" s="36"/>
      <c r="F2" s="36"/>
      <c r="G2" s="37"/>
      <c r="H2" s="35"/>
      <c r="I2" s="35"/>
      <c r="J2" s="38"/>
      <c r="K2" s="38"/>
      <c r="L2" s="38"/>
      <c r="M2" s="38"/>
      <c r="N2" s="38"/>
      <c r="O2" s="38"/>
    </row>
    <row r="3" spans="1:19" s="34" customFormat="1" ht="15.75" x14ac:dyDescent="0.25">
      <c r="A3" s="39" t="s">
        <v>19</v>
      </c>
      <c r="B3" s="36"/>
      <c r="C3" s="36"/>
      <c r="D3" s="36"/>
      <c r="E3" s="36"/>
      <c r="F3" s="36"/>
      <c r="G3" s="37"/>
      <c r="H3" s="35"/>
      <c r="I3" s="35"/>
      <c r="J3" s="38"/>
      <c r="K3" s="38"/>
      <c r="L3" s="38"/>
      <c r="M3" s="38"/>
      <c r="N3" s="38"/>
      <c r="O3" s="38"/>
    </row>
    <row r="4" spans="1:19" s="34" customFormat="1" ht="15.75" x14ac:dyDescent="0.25">
      <c r="A4" s="35"/>
      <c r="B4" s="36"/>
      <c r="C4" s="36"/>
      <c r="D4" s="36"/>
      <c r="E4" s="36"/>
      <c r="F4" s="36"/>
      <c r="G4" s="37"/>
      <c r="H4" s="35"/>
      <c r="I4" s="35"/>
      <c r="J4" s="38"/>
      <c r="K4" s="38"/>
      <c r="L4" s="38"/>
      <c r="M4" s="38"/>
      <c r="N4" s="38"/>
      <c r="O4" s="38"/>
    </row>
    <row r="5" spans="1:19" s="34" customFormat="1" ht="15.75" x14ac:dyDescent="0.25">
      <c r="A5" s="35"/>
      <c r="B5" s="36"/>
      <c r="C5" s="36"/>
      <c r="D5" s="36"/>
      <c r="E5" s="36"/>
      <c r="F5" s="36"/>
      <c r="G5" s="37"/>
      <c r="H5" s="35"/>
      <c r="I5" s="35"/>
      <c r="J5" s="38"/>
      <c r="K5" s="38"/>
      <c r="L5" s="38"/>
      <c r="M5" s="38"/>
      <c r="N5" s="38"/>
      <c r="O5" s="38"/>
    </row>
    <row r="6" spans="1:19" s="34" customFormat="1" ht="15.75" x14ac:dyDescent="0.25">
      <c r="A6" s="35"/>
      <c r="B6" s="36"/>
      <c r="C6" s="36"/>
      <c r="D6" s="36"/>
      <c r="E6" s="36"/>
      <c r="F6" s="36"/>
      <c r="G6" s="37"/>
      <c r="H6" s="35"/>
      <c r="I6" s="35"/>
      <c r="J6" s="38"/>
      <c r="K6" s="38"/>
      <c r="L6" s="38"/>
      <c r="M6" s="38"/>
      <c r="N6" s="38"/>
      <c r="O6" s="38"/>
    </row>
    <row r="7" spans="1:19" s="34" customFormat="1" ht="15.75" x14ac:dyDescent="0.25">
      <c r="A7" s="40" t="s">
        <v>18</v>
      </c>
      <c r="B7" s="40"/>
      <c r="C7" s="40"/>
      <c r="D7" s="40"/>
      <c r="E7" s="40"/>
      <c r="F7" s="40"/>
      <c r="G7" s="40"/>
      <c r="H7" s="33"/>
      <c r="I7" s="33"/>
      <c r="J7" s="33"/>
      <c r="K7" s="33"/>
      <c r="L7" s="33"/>
      <c r="M7" s="33"/>
      <c r="N7" s="33"/>
      <c r="O7" s="33"/>
      <c r="P7" s="33"/>
      <c r="Q7" s="33"/>
      <c r="R7" s="33"/>
    </row>
    <row r="8" spans="1:19" s="34" customFormat="1" ht="15" customHeight="1" x14ac:dyDescent="0.25">
      <c r="A8" s="41" t="s">
        <v>20</v>
      </c>
      <c r="B8" s="41"/>
      <c r="C8" s="41"/>
      <c r="D8" s="41"/>
      <c r="E8" s="41"/>
      <c r="F8" s="41"/>
      <c r="G8" s="41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</row>
    <row r="9" spans="1:19" x14ac:dyDescent="0.25">
      <c r="A9" s="10"/>
      <c r="B9" s="11"/>
      <c r="C9" s="11"/>
      <c r="D9" s="11"/>
      <c r="E9" s="11"/>
      <c r="F9" s="11"/>
      <c r="G9" s="11"/>
      <c r="H9" s="9"/>
      <c r="I9" s="9"/>
      <c r="J9" s="1"/>
      <c r="K9" s="1"/>
      <c r="L9" s="1"/>
      <c r="M9" s="1"/>
      <c r="N9" s="1"/>
      <c r="O9" s="1"/>
    </row>
    <row r="10" spans="1:19" ht="69" customHeight="1" x14ac:dyDescent="0.25">
      <c r="A10" s="13" t="s">
        <v>0</v>
      </c>
      <c r="B10" s="14" t="s">
        <v>1</v>
      </c>
      <c r="C10" s="16"/>
      <c r="D10" s="16"/>
      <c r="E10" s="2"/>
      <c r="F10" s="14" t="s">
        <v>9</v>
      </c>
      <c r="G10" s="16"/>
      <c r="H10" s="16"/>
      <c r="I10" s="2"/>
      <c r="J10" s="14" t="s">
        <v>2</v>
      </c>
      <c r="K10" s="16"/>
      <c r="L10" s="16"/>
      <c r="M10" s="2"/>
      <c r="N10" s="15" t="s">
        <v>3</v>
      </c>
      <c r="O10" s="15" t="s">
        <v>4</v>
      </c>
      <c r="P10" s="5" t="s">
        <v>30</v>
      </c>
      <c r="Q10" s="5"/>
      <c r="R10" s="5"/>
      <c r="S10" s="8"/>
    </row>
    <row r="11" spans="1:19" ht="64.5" customHeight="1" x14ac:dyDescent="0.25">
      <c r="A11" s="12"/>
      <c r="B11" s="3" t="s">
        <v>5</v>
      </c>
      <c r="C11" s="3" t="s">
        <v>6</v>
      </c>
      <c r="D11" s="3" t="s">
        <v>7</v>
      </c>
      <c r="E11" s="3" t="s">
        <v>8</v>
      </c>
      <c r="F11" s="3" t="s">
        <v>5</v>
      </c>
      <c r="G11" s="3" t="s">
        <v>6</v>
      </c>
      <c r="H11" s="3" t="s">
        <v>7</v>
      </c>
      <c r="I11" s="3" t="s">
        <v>8</v>
      </c>
      <c r="J11" s="3" t="s">
        <v>5</v>
      </c>
      <c r="K11" s="3" t="s">
        <v>6</v>
      </c>
      <c r="L11" s="3" t="s">
        <v>7</v>
      </c>
      <c r="M11" s="3" t="s">
        <v>8</v>
      </c>
      <c r="N11" s="4"/>
      <c r="O11" s="4"/>
      <c r="P11" s="3" t="s">
        <v>6</v>
      </c>
      <c r="Q11" s="3" t="s">
        <v>7</v>
      </c>
      <c r="R11" s="3" t="s">
        <v>8</v>
      </c>
      <c r="S11" s="8"/>
    </row>
    <row r="12" spans="1:19" ht="25.5" x14ac:dyDescent="0.25">
      <c r="A12" s="30" t="s">
        <v>10</v>
      </c>
      <c r="B12" s="29">
        <f>C12+D12+E12</f>
        <v>62368</v>
      </c>
      <c r="C12" s="29">
        <v>62368</v>
      </c>
      <c r="D12" s="29"/>
      <c r="E12" s="29"/>
      <c r="F12" s="29">
        <f>G12+H12+I12</f>
        <v>62368</v>
      </c>
      <c r="G12" s="29">
        <v>62368</v>
      </c>
      <c r="H12" s="29"/>
      <c r="I12" s="29"/>
      <c r="J12" s="29">
        <f>K12+L12+M12</f>
        <v>62368</v>
      </c>
      <c r="K12" s="29">
        <v>62368</v>
      </c>
      <c r="L12" s="29"/>
      <c r="M12" s="29"/>
      <c r="N12" s="29">
        <f>SUM(P12:R12)</f>
        <v>372961</v>
      </c>
      <c r="O12" s="24">
        <v>25325</v>
      </c>
      <c r="P12" s="29">
        <f>ROUND(K12*5.98,0)</f>
        <v>372961</v>
      </c>
      <c r="Q12" s="29">
        <f>ROUND(L12*4.21,0)</f>
        <v>0</v>
      </c>
      <c r="R12" s="29">
        <f>ROUND(M12*10.48,0)</f>
        <v>0</v>
      </c>
    </row>
    <row r="13" spans="1:19" x14ac:dyDescent="0.25">
      <c r="A13" s="30" t="s">
        <v>11</v>
      </c>
      <c r="B13" s="29">
        <f t="shared" ref="B13:B15" si="0">C13+D13+E13</f>
        <v>2372</v>
      </c>
      <c r="C13" s="29">
        <v>2372</v>
      </c>
      <c r="D13" s="29"/>
      <c r="E13" s="29"/>
      <c r="F13" s="29">
        <f t="shared" ref="F13:F15" si="1">G13+H13+I13</f>
        <v>2372</v>
      </c>
      <c r="G13" s="29">
        <v>2372</v>
      </c>
      <c r="H13" s="29"/>
      <c r="I13" s="29"/>
      <c r="J13" s="29">
        <f t="shared" ref="J13:J15" si="2">K13+L13+M13</f>
        <v>2372</v>
      </c>
      <c r="K13" s="29">
        <v>2372</v>
      </c>
      <c r="L13" s="29"/>
      <c r="M13" s="29"/>
      <c r="N13" s="29">
        <f t="shared" ref="N13:N15" si="3">SUM(P13:R13)</f>
        <v>14185</v>
      </c>
      <c r="O13" s="24">
        <v>25314</v>
      </c>
      <c r="P13" s="29">
        <f t="shared" ref="P13:P15" si="4">ROUND(K13*5.98,0)</f>
        <v>14185</v>
      </c>
      <c r="Q13" s="29">
        <f t="shared" ref="Q13:Q15" si="5">ROUND(L13*4.21,0)</f>
        <v>0</v>
      </c>
      <c r="R13" s="29">
        <f t="shared" ref="R13:R15" si="6">ROUND(M13*10.48,0)</f>
        <v>0</v>
      </c>
    </row>
    <row r="14" spans="1:19" x14ac:dyDescent="0.25">
      <c r="A14" s="30" t="s">
        <v>12</v>
      </c>
      <c r="B14" s="29">
        <f t="shared" si="0"/>
        <v>14811</v>
      </c>
      <c r="C14" s="29">
        <v>5529</v>
      </c>
      <c r="D14" s="29">
        <v>9045</v>
      </c>
      <c r="E14" s="29">
        <v>237</v>
      </c>
      <c r="F14" s="29">
        <f t="shared" si="1"/>
        <v>14811</v>
      </c>
      <c r="G14" s="29">
        <v>5529</v>
      </c>
      <c r="H14" s="29">
        <v>9045</v>
      </c>
      <c r="I14" s="29">
        <v>237</v>
      </c>
      <c r="J14" s="29">
        <f t="shared" si="2"/>
        <v>14811</v>
      </c>
      <c r="K14" s="29">
        <v>5529</v>
      </c>
      <c r="L14" s="29">
        <v>9045</v>
      </c>
      <c r="M14" s="29">
        <v>237</v>
      </c>
      <c r="N14" s="29">
        <f t="shared" si="3"/>
        <v>73626</v>
      </c>
      <c r="O14" s="24">
        <v>25312</v>
      </c>
      <c r="P14" s="29">
        <f t="shared" si="4"/>
        <v>33063</v>
      </c>
      <c r="Q14" s="29">
        <f t="shared" si="5"/>
        <v>38079</v>
      </c>
      <c r="R14" s="29">
        <f t="shared" si="6"/>
        <v>2484</v>
      </c>
    </row>
    <row r="15" spans="1:19" ht="51" x14ac:dyDescent="0.25">
      <c r="A15" s="30" t="s">
        <v>13</v>
      </c>
      <c r="B15" s="29">
        <f t="shared" si="0"/>
        <v>23040</v>
      </c>
      <c r="C15" s="29">
        <v>21123</v>
      </c>
      <c r="D15" s="29">
        <v>0</v>
      </c>
      <c r="E15" s="29">
        <v>1917</v>
      </c>
      <c r="F15" s="29">
        <f t="shared" si="1"/>
        <v>23040</v>
      </c>
      <c r="G15" s="29">
        <v>21123</v>
      </c>
      <c r="H15" s="29">
        <v>0</v>
      </c>
      <c r="I15" s="29">
        <v>1917</v>
      </c>
      <c r="J15" s="29">
        <f t="shared" si="2"/>
        <v>23040</v>
      </c>
      <c r="K15" s="29">
        <v>21123</v>
      </c>
      <c r="L15" s="29">
        <v>0</v>
      </c>
      <c r="M15" s="29">
        <v>1917</v>
      </c>
      <c r="N15" s="29">
        <f t="shared" si="3"/>
        <v>146406</v>
      </c>
      <c r="O15" s="24">
        <v>25361</v>
      </c>
      <c r="P15" s="29">
        <f t="shared" si="4"/>
        <v>126316</v>
      </c>
      <c r="Q15" s="29">
        <f t="shared" si="5"/>
        <v>0</v>
      </c>
      <c r="R15" s="29">
        <f t="shared" si="6"/>
        <v>20090</v>
      </c>
    </row>
    <row r="16" spans="1:19" x14ac:dyDescent="0.25">
      <c r="A16" s="25"/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7" t="s">
        <v>14</v>
      </c>
      <c r="N16" s="27">
        <f>SUM(N12:N15)</f>
        <v>607178</v>
      </c>
      <c r="O16" s="28"/>
      <c r="P16" s="26"/>
      <c r="Q16" s="26"/>
      <c r="R16" s="26"/>
    </row>
    <row r="17" spans="1:18" x14ac:dyDescent="0.25">
      <c r="A17" s="25"/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7" t="s">
        <v>15</v>
      </c>
      <c r="N17" s="27">
        <f>N16*0.18</f>
        <v>109292.04</v>
      </c>
      <c r="O17" s="28"/>
      <c r="P17" s="26"/>
      <c r="Q17" s="26"/>
      <c r="R17" s="26"/>
    </row>
    <row r="18" spans="1:18" x14ac:dyDescent="0.25">
      <c r="A18" s="25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7" t="s">
        <v>16</v>
      </c>
      <c r="N18" s="27">
        <f>N16+N17</f>
        <v>716470.04</v>
      </c>
      <c r="O18" s="28"/>
      <c r="P18" s="26"/>
      <c r="Q18" s="26"/>
      <c r="R18" s="26"/>
    </row>
    <row r="19" spans="1:18" x14ac:dyDescent="0.25">
      <c r="A19" s="7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P19" s="6"/>
      <c r="Q19" s="6"/>
      <c r="R19" s="6"/>
    </row>
    <row r="20" spans="1:18" x14ac:dyDescent="0.25">
      <c r="A20" s="23" t="s">
        <v>26</v>
      </c>
      <c r="B20" s="18"/>
      <c r="C20" s="18"/>
      <c r="D20" s="18"/>
      <c r="E20" s="18"/>
      <c r="F20" s="19"/>
      <c r="G20" s="20"/>
      <c r="H20" s="23"/>
      <c r="I20" s="23"/>
      <c r="J20" s="6"/>
      <c r="K20" s="6"/>
      <c r="L20" s="6"/>
      <c r="M20" s="6"/>
      <c r="N20" s="6"/>
    </row>
    <row r="21" spans="1:18" x14ac:dyDescent="0.25">
      <c r="A21" s="17" t="s">
        <v>27</v>
      </c>
      <c r="B21" s="21"/>
      <c r="C21" s="21"/>
      <c r="D21" s="21"/>
      <c r="E21" s="21"/>
      <c r="F21" s="22"/>
      <c r="G21" s="17"/>
      <c r="H21" s="23"/>
      <c r="I21" s="23"/>
    </row>
    <row r="22" spans="1:18" x14ac:dyDescent="0.25">
      <c r="A22" s="17" t="s">
        <v>28</v>
      </c>
      <c r="B22" s="21"/>
      <c r="C22" s="21"/>
      <c r="D22" s="21"/>
      <c r="E22" s="21"/>
      <c r="F22" s="22"/>
      <c r="G22" s="17"/>
      <c r="H22" s="23"/>
      <c r="I22" s="23"/>
    </row>
    <row r="23" spans="1:18" x14ac:dyDescent="0.25">
      <c r="A23" s="17" t="s">
        <v>29</v>
      </c>
      <c r="B23" s="21"/>
      <c r="C23" s="21"/>
      <c r="D23" s="21"/>
      <c r="E23" s="21"/>
      <c r="F23" s="22"/>
      <c r="G23" s="17"/>
      <c r="H23" s="23"/>
      <c r="I23" s="23"/>
    </row>
    <row r="24" spans="1:18" x14ac:dyDescent="0.25">
      <c r="A24" s="17"/>
      <c r="B24" s="21"/>
      <c r="C24" s="21"/>
      <c r="D24" s="21"/>
      <c r="E24" s="21"/>
      <c r="F24" s="22"/>
      <c r="G24" s="17"/>
      <c r="H24" s="23"/>
      <c r="I24" s="23"/>
    </row>
    <row r="25" spans="1:18" x14ac:dyDescent="0.25">
      <c r="A25" s="17"/>
      <c r="B25" s="21"/>
      <c r="C25" s="21"/>
      <c r="D25" s="21"/>
      <c r="E25" s="21"/>
      <c r="F25" s="22"/>
      <c r="G25" s="17"/>
      <c r="H25" s="23"/>
      <c r="I25" s="23"/>
    </row>
    <row r="26" spans="1:18" x14ac:dyDescent="0.25">
      <c r="A26" s="17"/>
      <c r="B26" s="21"/>
      <c r="C26" s="21"/>
      <c r="D26" s="21"/>
      <c r="E26" s="21"/>
      <c r="F26" s="22"/>
      <c r="G26" s="17"/>
      <c r="H26" s="23"/>
      <c r="I26" s="23"/>
    </row>
    <row r="27" spans="1:18" x14ac:dyDescent="0.25">
      <c r="A27" s="17"/>
      <c r="B27" s="21"/>
      <c r="C27" s="21"/>
      <c r="D27" s="21"/>
      <c r="E27" s="21"/>
      <c r="F27" s="22"/>
      <c r="G27" s="17"/>
      <c r="H27" s="23"/>
      <c r="I27" s="23"/>
    </row>
    <row r="28" spans="1:18" s="45" customFormat="1" ht="15.75" x14ac:dyDescent="0.25">
      <c r="B28" s="42"/>
      <c r="C28" s="42" t="s">
        <v>21</v>
      </c>
      <c r="E28" s="42"/>
      <c r="F28" s="42"/>
      <c r="G28" s="35"/>
      <c r="H28" s="35"/>
      <c r="I28" s="35"/>
      <c r="M28" s="42" t="s">
        <v>22</v>
      </c>
    </row>
    <row r="29" spans="1:18" s="45" customFormat="1" ht="15.75" x14ac:dyDescent="0.25">
      <c r="B29" s="42"/>
      <c r="C29" s="35"/>
      <c r="E29" s="42"/>
      <c r="F29" s="43"/>
      <c r="G29" s="35"/>
      <c r="H29" s="35"/>
      <c r="I29" s="35"/>
      <c r="M29" s="42"/>
    </row>
    <row r="30" spans="1:18" s="45" customFormat="1" ht="15.75" x14ac:dyDescent="0.25">
      <c r="B30" s="42"/>
      <c r="C30" s="35"/>
      <c r="E30" s="42"/>
      <c r="F30" s="43"/>
      <c r="G30" s="35"/>
      <c r="H30" s="35"/>
      <c r="I30" s="35"/>
      <c r="M30" s="42"/>
    </row>
    <row r="31" spans="1:18" s="45" customFormat="1" ht="15.75" x14ac:dyDescent="0.25">
      <c r="B31" s="42"/>
      <c r="C31" s="42" t="s">
        <v>23</v>
      </c>
      <c r="E31" s="44"/>
      <c r="F31" s="36"/>
      <c r="G31" s="35"/>
      <c r="H31" s="35"/>
      <c r="I31" s="35"/>
      <c r="M31" s="44" t="s">
        <v>24</v>
      </c>
    </row>
    <row r="32" spans="1:18" s="45" customFormat="1" ht="15.75" x14ac:dyDescent="0.25">
      <c r="B32" s="42"/>
      <c r="C32" s="35"/>
      <c r="E32" s="42"/>
      <c r="F32" s="36"/>
      <c r="G32" s="35"/>
      <c r="H32" s="35"/>
      <c r="I32" s="35"/>
      <c r="M32" s="42"/>
    </row>
    <row r="33" spans="2:13" s="45" customFormat="1" ht="15.75" x14ac:dyDescent="0.25">
      <c r="B33" s="42"/>
      <c r="C33" s="35"/>
      <c r="E33" s="42"/>
      <c r="F33" s="36"/>
      <c r="G33" s="35"/>
      <c r="H33" s="35"/>
      <c r="I33" s="35"/>
      <c r="M33" s="42"/>
    </row>
    <row r="34" spans="2:13" s="45" customFormat="1" ht="15.75" x14ac:dyDescent="0.25">
      <c r="B34" s="42"/>
      <c r="C34" s="42" t="s">
        <v>25</v>
      </c>
      <c r="E34" s="42"/>
      <c r="F34" s="36"/>
      <c r="G34" s="35"/>
      <c r="H34" s="35"/>
      <c r="I34" s="35"/>
      <c r="M34" s="42"/>
    </row>
    <row r="35" spans="2:13" s="45" customFormat="1" ht="15.75" x14ac:dyDescent="0.25"/>
  </sheetData>
  <mergeCells count="10">
    <mergeCell ref="A7:R7"/>
    <mergeCell ref="A8:R8"/>
    <mergeCell ref="A1:R1"/>
    <mergeCell ref="N10:N11"/>
    <mergeCell ref="A10:A11"/>
    <mergeCell ref="B10:E10"/>
    <mergeCell ref="F10:I10"/>
    <mergeCell ref="P10:R10"/>
    <mergeCell ref="O10:O11"/>
    <mergeCell ref="J10:M10"/>
  </mergeCells>
  <pageMargins left="0.25" right="0.25" top="0.75" bottom="0.75" header="0.3" footer="0.3"/>
  <pageSetup paperSize="9" scale="66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2014-06-16T05:05:40Z</cp:lastPrinted>
  <dcterms:created xsi:type="dcterms:W3CDTF">2014-06-16T04:15:17Z</dcterms:created>
  <dcterms:modified xsi:type="dcterms:W3CDTF">2014-06-16T05:10:28Z</dcterms:modified>
</cp:coreProperties>
</file>