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F8" i="1"/>
  <c r="F9" i="1"/>
  <c r="F10" i="1"/>
  <c r="D7" i="1"/>
  <c r="D8" i="1"/>
  <c r="D9" i="1"/>
  <c r="D10" i="1"/>
  <c r="A7" i="1"/>
  <c r="A8" i="1" s="1"/>
  <c r="A9" i="1" s="1"/>
  <c r="A10" i="1" s="1"/>
  <c r="D6" i="1" l="1"/>
  <c r="F6" i="1" l="1"/>
  <c r="F11" i="1" s="1"/>
  <c r="F12" i="1" s="1"/>
  <c r="F13" i="1" s="1"/>
  <c r="F14" i="1" s="1"/>
  <c r="F15" i="1" s="1"/>
  <c r="F16" i="1" l="1"/>
  <c r="F17" i="1" s="1"/>
</calcChain>
</file>

<file path=xl/sharedStrings.xml><?xml version="1.0" encoding="utf-8"?>
<sst xmlns="http://schemas.openxmlformats.org/spreadsheetml/2006/main" count="21" uniqueCount="21">
  <si>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</si>
  <si>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</si>
  <si>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</si>
  <si>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</si>
  <si>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</si>
  <si>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</si>
  <si>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Сметная стоимость строительства в текущем уровне цен на 2014г., руб.</t>
  </si>
  <si>
    <t xml:space="preserve">ИТОГО </t>
  </si>
  <si>
    <t>НДС - 18%</t>
  </si>
  <si>
    <t>Итого с НДС 18%</t>
  </si>
  <si>
    <t>Цех 11. Ремонт здания №706 (Столовая №10 - кабинеты администрации 2 этаж)                                             (№ЛС-563-ц11-706-2014-1)</t>
  </si>
  <si>
    <t>Цех 11. Ремонт здания №706 (Столовая №10 - подсобн. помещения)                                             (№ЛС-564-ц11-706-2014-2)</t>
  </si>
  <si>
    <t>Цех 11. Ремонт здания №706 (Столовая №10 - помещения)                                             (№ЛС-565-ц11-706-2014-3)</t>
  </si>
  <si>
    <t>Цех 11. Ремонт здания №706 (Столовая №10 - 1 этаж) (№ЛС-566-ц11-706-2014-4)</t>
  </si>
  <si>
    <t>Цех 11. Ремонт здания №706 (Столовая 10 - помещения) (№ЛС-567-ц11-706-2014-5)</t>
  </si>
  <si>
    <t>Итого с индексом-дефлятором на период с июля 2014 года по декабрь 2014 года в размере 1,037</t>
  </si>
  <si>
    <t>Итого с индексом-дефлятором на период с января 2015 года по июль 2015 года в размере 1,032</t>
  </si>
  <si>
    <t>Итого с договорным коэффициентом к=0,9990000007</t>
  </si>
  <si>
    <t>Итого с договорным коэффициентом к=0,998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</si>
  <si>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</si>
  <si>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«Ремонтные работы по зданию 706 цеха 11. Столовая № 10 АО ЧМЗ»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</si>
</sst>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A3" sqref="A3:F3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1" t="s">
        <v>19</v>
      </c>
      <c r="D1" s="21"/>
      <c r="E1" s="21"/>
      <c r="F1" s="21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9" t="s">
        <v>20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6</v>
      </c>
      <c r="E5" s="7" t="s">
        <v>3</v>
      </c>
      <c r="F5" s="7" t="s">
        <v>4</v>
      </c>
    </row>
    <row r="6" spans="1:6" ht="57.75" customHeight="1" x14ac:dyDescent="0.25">
      <c r="A6" s="12">
        <v>1</v>
      </c>
      <c r="B6" s="12" t="s">
        <v>10</v>
      </c>
      <c r="C6" s="13">
        <v>81166</v>
      </c>
      <c r="D6" s="13">
        <f>E6</f>
        <v>457384</v>
      </c>
      <c r="E6" s="13">
        <v>457384</v>
      </c>
      <c r="F6" s="13">
        <f t="shared" ref="F6:F10" si="0">E6</f>
        <v>457384</v>
      </c>
    </row>
    <row r="7" spans="1:6" s="1" customFormat="1" ht="57.75" customHeight="1" x14ac:dyDescent="0.25">
      <c r="A7" s="12">
        <f>A6+1</f>
        <v>2</v>
      </c>
      <c r="B7" s="12" t="s">
        <v>11</v>
      </c>
      <c r="C7" s="13">
        <v>159368</v>
      </c>
      <c r="D7" s="13">
        <f t="shared" ref="D7:D10" si="1">E7</f>
        <v>963151</v>
      </c>
      <c r="E7" s="13">
        <v>963151</v>
      </c>
      <c r="F7" s="13">
        <f t="shared" si="0"/>
        <v>963151</v>
      </c>
    </row>
    <row r="8" spans="1:6" s="1" customFormat="1" ht="57.75" customHeight="1" x14ac:dyDescent="0.25">
      <c r="A8" s="12">
        <f t="shared" ref="A8:A10" si="2">A7+1</f>
        <v>3</v>
      </c>
      <c r="B8" s="12" t="s">
        <v>12</v>
      </c>
      <c r="C8" s="13">
        <v>477054</v>
      </c>
      <c r="D8" s="13">
        <f t="shared" si="1"/>
        <v>2989420</v>
      </c>
      <c r="E8" s="13">
        <v>2989420</v>
      </c>
      <c r="F8" s="13">
        <f t="shared" si="0"/>
        <v>2989420</v>
      </c>
    </row>
    <row r="9" spans="1:6" s="1" customFormat="1" ht="57.75" customHeight="1" x14ac:dyDescent="0.25">
      <c r="A9" s="12">
        <f t="shared" si="2"/>
        <v>4</v>
      </c>
      <c r="B9" s="12" t="s">
        <v>13</v>
      </c>
      <c r="C9" s="13">
        <v>187970</v>
      </c>
      <c r="D9" s="13">
        <f t="shared" si="1"/>
        <v>1117955</v>
      </c>
      <c r="E9" s="13">
        <v>1117955</v>
      </c>
      <c r="F9" s="13">
        <f t="shared" si="0"/>
        <v>1117955</v>
      </c>
    </row>
    <row r="10" spans="1:6" s="1" customFormat="1" ht="57.75" customHeight="1" x14ac:dyDescent="0.25">
      <c r="A10" s="12">
        <f t="shared" si="2"/>
        <v>5</v>
      </c>
      <c r="B10" s="12" t="s">
        <v>14</v>
      </c>
      <c r="C10" s="13">
        <v>339798</v>
      </c>
      <c r="D10" s="13">
        <f t="shared" si="1"/>
        <v>2067596</v>
      </c>
      <c r="E10" s="13">
        <v>2067596</v>
      </c>
      <c r="F10" s="13">
        <f t="shared" si="0"/>
        <v>2067596</v>
      </c>
    </row>
    <row r="11" spans="1:6" s="1" customFormat="1" ht="19.5" customHeight="1" x14ac:dyDescent="0.25">
      <c r="A11" s="12"/>
      <c r="B11" s="18" t="s">
        <v>7</v>
      </c>
      <c r="C11" s="13"/>
      <c r="D11" s="13"/>
      <c r="E11" s="13"/>
      <c r="F11" s="14">
        <f>SUM(F6:F10)</f>
        <v>7595506</v>
      </c>
    </row>
    <row r="12" spans="1:6" s="1" customFormat="1" ht="46.5" customHeight="1" x14ac:dyDescent="0.25">
      <c r="A12" s="12"/>
      <c r="B12" s="18" t="s">
        <v>15</v>
      </c>
      <c r="C12" s="13"/>
      <c r="D12" s="13"/>
      <c r="E12" s="13"/>
      <c r="F12" s="14">
        <f>ROUND(F11*1.037,2)</f>
        <v>7876539.7199999997</v>
      </c>
    </row>
    <row r="13" spans="1:6" s="1" customFormat="1" ht="45" customHeight="1" x14ac:dyDescent="0.25">
      <c r="A13" s="12"/>
      <c r="B13" s="18" t="s">
        <v>16</v>
      </c>
      <c r="C13" s="13"/>
      <c r="D13" s="13"/>
      <c r="E13" s="13"/>
      <c r="F13" s="14">
        <f>ROUND(F12*1.032,2)</f>
        <v>8128588.9900000002</v>
      </c>
    </row>
    <row r="14" spans="1:6" s="1" customFormat="1" ht="34.5" customHeight="1" x14ac:dyDescent="0.25">
      <c r="A14" s="12"/>
      <c r="B14" s="18" t="s">
        <v>17</v>
      </c>
      <c r="C14" s="13"/>
      <c r="D14" s="13"/>
      <c r="E14" s="13"/>
      <c r="F14" s="14">
        <f>ROUND(F13*0.9990000007,2)</f>
        <v>8120460.4100000001</v>
      </c>
    </row>
    <row r="15" spans="1:6" s="1" customFormat="1" ht="34.5" customHeight="1" x14ac:dyDescent="0.25">
      <c r="A15" s="12"/>
      <c r="B15" s="18" t="s">
        <v>18</v>
      </c>
      <c r="C15" s="13"/>
      <c r="D15" s="13"/>
      <c r="E15" s="13"/>
      <c r="F15" s="14">
        <f>ROUND(F14*0.998,2)</f>
        <v>8104219.4900000002</v>
      </c>
    </row>
    <row r="16" spans="1:6" ht="20.25" customHeight="1" x14ac:dyDescent="0.25">
      <c r="A16" s="15"/>
      <c r="B16" s="18" t="s">
        <v>8</v>
      </c>
      <c r="C16" s="14"/>
      <c r="D16" s="14"/>
      <c r="E16" s="16"/>
      <c r="F16" s="14">
        <f>ROUND(F15*18%,2)</f>
        <v>1458759.51</v>
      </c>
    </row>
    <row r="17" spans="1:6" ht="18" customHeight="1" x14ac:dyDescent="0.25">
      <c r="A17" s="15"/>
      <c r="B17" s="18" t="s">
        <v>9</v>
      </c>
      <c r="C17" s="14"/>
      <c r="D17" s="14"/>
      <c r="E17" s="17"/>
      <c r="F17" s="14">
        <f>F15+F16</f>
        <v>9562979</v>
      </c>
    </row>
    <row r="18" spans="1:6" x14ac:dyDescent="0.25">
      <c r="A18" s="6"/>
      <c r="B18" s="9"/>
      <c r="C18" s="10"/>
      <c r="D18" s="11"/>
      <c r="E18" s="5"/>
      <c r="F18" s="5"/>
    </row>
    <row r="19" spans="1:6" x14ac:dyDescent="0.25">
      <c r="A19" s="6"/>
      <c r="B19" s="5"/>
      <c r="C19" s="10"/>
      <c r="D19" s="6"/>
      <c r="E19" s="5" t="s">
        <v>5</v>
      </c>
      <c r="F19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2015-03-05T15:16:09Z</dcterms:modified>
</cp:coreProperties>
</file>