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2" i="2"/>
  <c r="AO82"/>
  <c r="AN82"/>
  <c r="AP80"/>
  <c r="AO80"/>
  <c r="AN80"/>
  <c r="AP72"/>
  <c r="AO72"/>
  <c r="AN72"/>
  <c r="AP68"/>
  <c r="AO68"/>
  <c r="AN68"/>
  <c r="AP66"/>
  <c r="AO66"/>
  <c r="AO63"/>
  <c r="AN63"/>
  <c r="AF57"/>
  <c r="AF56"/>
  <c r="AF55"/>
  <c r="AF47"/>
  <c r="AE47"/>
  <c r="H47"/>
  <c r="AF46"/>
  <c r="AF45"/>
  <c r="AF44"/>
  <c r="AE44"/>
  <c r="H44"/>
  <c r="AF43"/>
  <c r="AG40"/>
  <c r="AF40"/>
  <c r="AE40"/>
  <c r="H40"/>
  <c r="AF39"/>
  <c r="AB39"/>
  <c r="AF38"/>
  <c r="H38"/>
  <c r="AF36"/>
  <c r="AF35"/>
  <c r="AF32"/>
  <c r="AF31"/>
  <c r="AE31"/>
  <c r="AF30"/>
  <c r="AF28"/>
  <c r="Z28"/>
  <c r="V28"/>
  <c r="AF27"/>
  <c r="Y27"/>
  <c r="AP63"/>
  <c r="AF23"/>
  <c r="AF17"/>
  <c r="AE17"/>
  <c r="AN64"/>
  <c r="AN66" s="1"/>
</calcChain>
</file>

<file path=xl/sharedStrings.xml><?xml version="1.0" encoding="utf-8"?>
<sst xmlns="http://schemas.openxmlformats.org/spreadsheetml/2006/main" count="116" uniqueCount="71">
  <si>
    <t>м3</t>
  </si>
  <si>
    <t>В40</t>
  </si>
  <si>
    <t>В 30</t>
  </si>
  <si>
    <t>В25 особо тяжелый</t>
  </si>
  <si>
    <t>В 25</t>
  </si>
  <si>
    <t>В20</t>
  </si>
  <si>
    <t>В15 особо тяжелый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</si>
  <si>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</si>
  <si>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</si>
  <si>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</si>
  <si>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</si>
  <si>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</si>
  <si>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</si>
  <si>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</si>
  <si>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</si>
  <si>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</si>
  <si>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</si>
  <si>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</si>
  <si>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</si>
  <si>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</si>
  <si>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</si>
  <si>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</si>
  <si>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</si>
  <si>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</si>
  <si>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</si>
  <si>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</si>
  <si>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</si>
  <si>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</si>
  <si>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</si>
  <si>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</si>
  <si>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</si>
  <si>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</si>
  <si>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</si>
  <si>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</si>
  <si>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</si>
  <si>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</si>
  <si>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</si>
  <si>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</si>
  <si>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</si>
  <si>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</si>
  <si>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</si>
  <si>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</si>
  <si>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</si>
  <si>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</si>
  <si>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</si>
  <si>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</si>
  <si>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</si>
  <si>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</si>
  <si>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В25с/с</t>
  </si>
  <si>
    <t>Ед.изм.</t>
  </si>
  <si>
    <t>Кол-во</t>
  </si>
  <si>
    <t>№ п/п</t>
  </si>
  <si>
    <t>Спецификация</t>
  </si>
  <si>
    <t>Приложение №1</t>
  </si>
  <si>
    <t>к договору №_______________</t>
  </si>
  <si>
    <t>от _____________ 2012г.</t>
  </si>
  <si>
    <t>_________________________ (Ф.И.О.)</t>
  </si>
  <si>
    <t>на поставку бетонных смесей</t>
  </si>
  <si>
    <t>Цена с НДС 18% за ед. изм.</t>
  </si>
  <si>
    <t>Наименование продукции</t>
  </si>
  <si>
    <t>Сумма с НДС 18%</t>
  </si>
  <si>
    <t>Всего с НДС 18%</t>
  </si>
  <si>
    <t>в том числе НДС 18%</t>
  </si>
  <si>
    <t>Сумма:</t>
  </si>
  <si>
    <t>От Покупателя:</t>
  </si>
  <si>
    <t>От Поставщика:</t>
  </si>
  <si>
    <t>___________________(А.Б. Хазин)</t>
  </si>
  <si>
    <t xml:space="preserve">  для выполнения СМР на стройплощадке Балтийской АЭС (Блок №1. Здание паровой камеры (UJE)) фундаментная плита</t>
  </si>
  <si>
    <t>Бетон В25 W6 F100 П4 ГОСТ 7473-2010</t>
  </si>
  <si>
    <t>Раствор М200 Пк3 ГОСТ28013-98</t>
  </si>
  <si>
    <t>Раствор М200 П1к4 ГОСТ 28013-98 (пусковая смесь)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</si>
</sst>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0"/>
      <name val="Arial Cyr"/>
      <charset val="204"/>
    </font>
    <font>
      <b/>
      <i/>
      <sz val="14"/>
      <name val="Times New Roman"/>
      <family val="1"/>
      <charset val="204"/>
    </font>
    <font>
      <i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 wrapText="1"/>
    </xf>
    <xf numFmtId="4" fontId="6" fillId="0" borderId="0" xfId="0" applyNumberFormat="1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2" fontId="9" fillId="3" borderId="1" xfId="0" applyNumberFormat="1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4" fontId="9" fillId="0" borderId="6" xfId="0" applyNumberFormat="1" applyFont="1" applyBorder="1" applyAlignment="1">
      <alignment wrapText="1"/>
    </xf>
    <xf numFmtId="0" fontId="10" fillId="0" borderId="1" xfId="0" applyNumberFormat="1" applyFont="1" applyFill="1" applyBorder="1" applyAlignment="1" applyProtection="1">
      <alignment horizontal="left" vertical="top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top"/>
    </xf>
    <xf numFmtId="0" fontId="10" fillId="0" borderId="1" xfId="0" applyFont="1" applyBorder="1" applyAlignment="1">
      <alignment horizontal="center" vertical="top" wrapText="1"/>
    </xf>
    <xf numFmtId="4" fontId="10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0" fillId="0" borderId="2" xfId="0" applyNumberFormat="1" applyFont="1" applyFill="1" applyBorder="1" applyAlignment="1" applyProtection="1">
      <alignment horizontal="left" vertical="top"/>
    </xf>
    <xf numFmtId="0" fontId="7" fillId="0" borderId="7" xfId="0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top" wrapText="1"/>
    </xf>
    <xf numFmtId="4" fontId="10" fillId="0" borderId="9" xfId="0" applyNumberFormat="1" applyFont="1" applyBorder="1" applyAlignment="1">
      <alignment horizontal="center" vertical="top" wrapText="1"/>
    </xf>
    <xf numFmtId="0" fontId="8" fillId="0" borderId="0" xfId="0" applyFont="1" applyAlignment="1"/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8" fillId="0" borderId="10" xfId="0" applyNumberFormat="1" applyFont="1" applyFill="1" applyBorder="1" applyAlignment="1" applyProtection="1">
      <alignment horizontal="left" vertical="top" wrapText="1"/>
    </xf>
    <xf numFmtId="0" fontId="11" fillId="0" borderId="11" xfId="0" applyFont="1" applyBorder="1" applyAlignment="1">
      <alignment horizontal="left" vertical="top"/>
    </xf>
    <xf numFmtId="0" fontId="11" fillId="0" borderId="12" xfId="0" applyFont="1" applyBorder="1" applyAlignment="1">
      <alignment horizontal="left" vertical="top"/>
    </xf>
    <xf numFmtId="0" fontId="8" fillId="0" borderId="13" xfId="0" applyFont="1" applyBorder="1" applyAlignment="1">
      <alignment vertical="center" wrapText="1"/>
    </xf>
    <xf numFmtId="0" fontId="5" fillId="0" borderId="14" xfId="0" applyFont="1" applyBorder="1" applyAlignment="1">
      <alignment wrapText="1"/>
    </xf>
    <xf numFmtId="0" fontId="5" fillId="0" borderId="15" xfId="0" applyFont="1" applyBorder="1" applyAlignment="1">
      <alignment wrapText="1"/>
    </xf>
    <xf numFmtId="0" fontId="7" fillId="0" borderId="0" xfId="0" applyFont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9" fillId="0" borderId="3" xfId="0" applyFont="1" applyBorder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7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top" wrapText="1"/>
    </xf>
    <xf numFmtId="0" fontId="10" fillId="0" borderId="2" xfId="0" applyNumberFormat="1" applyFont="1" applyFill="1" applyBorder="1" applyAlignment="1" applyProtection="1">
      <alignment horizontal="center" vertical="top" wrapText="1"/>
    </xf>
    <xf numFmtId="0" fontId="10" fillId="0" borderId="2" xfId="0" applyNumberFormat="1" applyFont="1" applyFill="1" applyBorder="1" applyAlignment="1" applyProtection="1">
      <alignment horizontal="center" vertical="top"/>
    </xf>
    <xf numFmtId="0" fontId="8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4" fontId="10" fillId="0" borderId="2" xfId="0" applyNumberFormat="1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wrapText="1"/>
    </xf>
    <xf numFmtId="0" fontId="9" fillId="0" borderId="21" xfId="0" applyFont="1" applyBorder="1" applyAlignment="1">
      <alignment horizontal="center" textRotation="90" wrapText="1"/>
    </xf>
    <xf numFmtId="0" fontId="9" fillId="0" borderId="22" xfId="0" applyFont="1" applyBorder="1" applyAlignment="1">
      <alignment horizontal="center" textRotation="90" wrapText="1"/>
    </xf>
    <xf numFmtId="0" fontId="9" fillId="0" borderId="23" xfId="0" applyFont="1" applyBorder="1" applyAlignment="1">
      <alignment horizontal="center" wrapText="1"/>
    </xf>
    <xf numFmtId="0" fontId="9" fillId="0" borderId="24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wrapText="1"/>
    </xf>
    <xf numFmtId="0" fontId="9" fillId="0" borderId="24" xfId="0" applyFont="1" applyBorder="1" applyAlignment="1">
      <alignment horizontal="center" textRotation="90" wrapText="1"/>
    </xf>
    <xf numFmtId="2" fontId="9" fillId="3" borderId="24" xfId="0" applyNumberFormat="1" applyFont="1" applyFill="1" applyBorder="1" applyAlignment="1">
      <alignment horizontal="center" vertical="top" wrapText="1"/>
    </xf>
    <xf numFmtId="0" fontId="9" fillId="3" borderId="24" xfId="0" applyFont="1" applyFill="1" applyBorder="1" applyAlignment="1">
      <alignment wrapText="1"/>
    </xf>
    <xf numFmtId="0" fontId="9" fillId="0" borderId="24" xfId="0" applyFont="1" applyBorder="1" applyAlignment="1">
      <alignment horizontal="center" wrapText="1"/>
    </xf>
    <xf numFmtId="0" fontId="9" fillId="2" borderId="24" xfId="0" applyFont="1" applyFill="1" applyBorder="1" applyAlignment="1">
      <alignment wrapText="1"/>
    </xf>
    <xf numFmtId="0" fontId="9" fillId="0" borderId="24" xfId="0" applyFont="1" applyBorder="1" applyAlignment="1">
      <alignment horizontal="center" wrapText="1"/>
    </xf>
    <xf numFmtId="0" fontId="9" fillId="0" borderId="24" xfId="0" applyFont="1" applyBorder="1" applyAlignment="1">
      <alignment horizontal="center" textRotation="90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1" xfId="0" applyFont="1" applyBorder="1" applyAlignment="1">
      <alignment wrapText="1"/>
    </xf>
    <xf numFmtId="0" fontId="9" fillId="0" borderId="32" xfId="0" applyFont="1" applyBorder="1" applyAlignment="1">
      <alignment wrapText="1"/>
    </xf>
    <xf numFmtId="0" fontId="7" fillId="0" borderId="33" xfId="0" applyFont="1" applyBorder="1" applyAlignment="1">
      <alignment horizontal="center" vertical="center" wrapText="1"/>
    </xf>
    <xf numFmtId="0" fontId="9" fillId="0" borderId="21" xfId="0" applyFont="1" applyBorder="1" applyAlignment="1">
      <alignment wrapText="1"/>
    </xf>
    <xf numFmtId="0" fontId="9" fillId="0" borderId="22" xfId="0" applyFont="1" applyBorder="1" applyAlignment="1">
      <alignment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left" vertical="top" wrapText="1"/>
    </xf>
    <xf numFmtId="0" fontId="9" fillId="0" borderId="0" xfId="0" applyFont="1" applyAlignment="1">
      <alignment wrapText="1"/>
    </xf>
    <xf numFmtId="0" fontId="7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106"/>
  <sheetViews>
    <sheetView tabSelected="1" topLeftCell="A11" zoomScale="70" zoomScaleNormal="70" workbookViewId="0">
      <selection activeCell="AR93" sqref="AR93"/>
    </sheetView>
  </sheetViews>
  <sheetFormatPr defaultColWidth="34.140625" defaultRowHeight="14.25"/>
  <cols>
    <col min="1" max="1" width="6.5703125" style="1" customWidth="1"/>
    <col min="2" max="2" width="53.425781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4" width="22.85546875" style="1" customWidth="1"/>
    <col min="45" max="45" width="22.5703125" style="1" customWidth="1"/>
    <col min="46" max="46" width="34.140625" style="13"/>
    <col min="47" max="16384" width="34.140625" style="1"/>
  </cols>
  <sheetData>
    <row r="1" spans="1:46" ht="30" customHeight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107" t="s">
        <v>53</v>
      </c>
      <c r="AS1" s="107"/>
    </row>
    <row r="2" spans="1:46" ht="23.25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107" t="s">
        <v>54</v>
      </c>
      <c r="AS2" s="107"/>
    </row>
    <row r="3" spans="1:46" ht="28.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107" t="s">
        <v>55</v>
      </c>
      <c r="AS3" s="107"/>
    </row>
    <row r="4" spans="1:46" ht="28.5" customHeigh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</row>
    <row r="5" spans="1:46" ht="28.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6" ht="18.75" customHeight="1">
      <c r="A6" s="21"/>
      <c r="B6" s="59" t="s">
        <v>52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</row>
    <row r="7" spans="1:46" s="8" customFormat="1" ht="29.25" customHeight="1">
      <c r="A7" s="22"/>
      <c r="B7" s="60" t="s">
        <v>57</v>
      </c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10"/>
    </row>
    <row r="8" spans="1:46" s="8" customFormat="1" ht="40.5" customHeight="1">
      <c r="A8" s="22"/>
      <c r="B8" s="60" t="s">
        <v>67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1"/>
      <c r="AS8" s="61"/>
      <c r="AT8" s="10"/>
    </row>
    <row r="9" spans="1:46" s="8" customFormat="1" ht="18" customHeight="1" thickBot="1">
      <c r="A9" s="22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AS9" s="21"/>
      <c r="AT9" s="10"/>
    </row>
    <row r="10" spans="1:46" s="4" customFormat="1" ht="12" hidden="1" customHeight="1" thickBot="1">
      <c r="A10" s="22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4"/>
      <c r="AO10" s="25"/>
      <c r="AP10" s="25"/>
      <c r="AQ10" s="25"/>
      <c r="AR10" s="54"/>
      <c r="AS10" s="54"/>
      <c r="AT10" s="11"/>
    </row>
    <row r="11" spans="1:46" s="3" customFormat="1" ht="25.5" customHeight="1">
      <c r="A11" s="82" t="s">
        <v>51</v>
      </c>
      <c r="B11" s="93" t="s">
        <v>59</v>
      </c>
      <c r="C11" s="85" t="s">
        <v>47</v>
      </c>
      <c r="D11" s="58"/>
      <c r="E11" s="58"/>
      <c r="F11" s="58"/>
      <c r="G11" s="55" t="s">
        <v>46</v>
      </c>
      <c r="H11" s="55" t="s">
        <v>45</v>
      </c>
      <c r="I11" s="55" t="s">
        <v>44</v>
      </c>
      <c r="J11" s="55" t="s">
        <v>43</v>
      </c>
      <c r="K11" s="55" t="s">
        <v>42</v>
      </c>
      <c r="L11" s="55" t="s">
        <v>41</v>
      </c>
      <c r="M11" s="55" t="s">
        <v>40</v>
      </c>
      <c r="N11" s="55" t="s">
        <v>39</v>
      </c>
      <c r="O11" s="55" t="s">
        <v>38</v>
      </c>
      <c r="P11" s="55" t="s">
        <v>37</v>
      </c>
      <c r="Q11" s="55" t="s">
        <v>36</v>
      </c>
      <c r="R11" s="55" t="s">
        <v>35</v>
      </c>
      <c r="S11" s="55" t="s">
        <v>34</v>
      </c>
      <c r="T11" s="55" t="s">
        <v>33</v>
      </c>
      <c r="U11" s="55"/>
      <c r="V11" s="55" t="s">
        <v>32</v>
      </c>
      <c r="W11" s="55" t="s">
        <v>31</v>
      </c>
      <c r="X11" s="55" t="s">
        <v>30</v>
      </c>
      <c r="Y11" s="55" t="s">
        <v>29</v>
      </c>
      <c r="Z11" s="55" t="s">
        <v>28</v>
      </c>
      <c r="AA11" s="55" t="s">
        <v>27</v>
      </c>
      <c r="AB11" s="55" t="s">
        <v>26</v>
      </c>
      <c r="AC11" s="55" t="s">
        <v>25</v>
      </c>
      <c r="AD11" s="55" t="s">
        <v>24</v>
      </c>
      <c r="AE11" s="55" t="s">
        <v>23</v>
      </c>
      <c r="AF11" s="55" t="s">
        <v>22</v>
      </c>
      <c r="AG11" s="55" t="s">
        <v>21</v>
      </c>
      <c r="AH11" s="55" t="s">
        <v>20</v>
      </c>
      <c r="AI11" s="55" t="s">
        <v>19</v>
      </c>
      <c r="AJ11" s="55" t="s">
        <v>18</v>
      </c>
      <c r="AK11" s="55" t="s">
        <v>17</v>
      </c>
      <c r="AL11" s="55" t="s">
        <v>16</v>
      </c>
      <c r="AM11" s="75" t="s">
        <v>15</v>
      </c>
      <c r="AN11" s="80" t="s">
        <v>49</v>
      </c>
      <c r="AO11" s="77"/>
      <c r="AP11" s="63" t="s">
        <v>50</v>
      </c>
      <c r="AQ11" s="98"/>
      <c r="AR11" s="93" t="s">
        <v>58</v>
      </c>
      <c r="AS11" s="100" t="s">
        <v>60</v>
      </c>
      <c r="AT11" s="12"/>
    </row>
    <row r="12" spans="1:46" ht="58.5" customHeight="1" thickBot="1">
      <c r="A12" s="83"/>
      <c r="B12" s="94"/>
      <c r="C12" s="86" t="s">
        <v>13</v>
      </c>
      <c r="D12" s="43" t="s">
        <v>12</v>
      </c>
      <c r="E12" s="43" t="s">
        <v>11</v>
      </c>
      <c r="F12" s="43" t="s">
        <v>10</v>
      </c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76"/>
      <c r="AN12" s="81"/>
      <c r="AO12" s="78" t="s">
        <v>8</v>
      </c>
      <c r="AP12" s="64"/>
      <c r="AQ12" s="99"/>
      <c r="AR12" s="102"/>
      <c r="AS12" s="101"/>
    </row>
    <row r="13" spans="1:46" ht="19.5" hidden="1" customHeight="1">
      <c r="A13" s="83"/>
      <c r="B13" s="95"/>
      <c r="C13" s="86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79"/>
      <c r="AO13" s="44"/>
      <c r="AP13" s="44"/>
      <c r="AQ13" s="44"/>
      <c r="AR13" s="42"/>
      <c r="AS13" s="62"/>
    </row>
    <row r="14" spans="1:46" ht="15.75" hidden="1" customHeight="1">
      <c r="A14" s="83"/>
      <c r="B14" s="95"/>
      <c r="C14" s="86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4"/>
      <c r="AO14" s="44"/>
      <c r="AP14" s="44"/>
      <c r="AQ14" s="44"/>
      <c r="AR14" s="41"/>
      <c r="AS14" s="62"/>
    </row>
    <row r="15" spans="1:46" s="7" customFormat="1" ht="20.25" hidden="1" customHeight="1">
      <c r="A15" s="83"/>
      <c r="B15" s="95"/>
      <c r="C15" s="87"/>
      <c r="D15" s="26"/>
      <c r="E15" s="26"/>
      <c r="F15" s="26"/>
      <c r="G15" s="26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41"/>
      <c r="AS15" s="62"/>
      <c r="AT15" s="14"/>
    </row>
    <row r="16" spans="1:46" s="7" customFormat="1" ht="28.5" hidden="1" customHeight="1">
      <c r="A16" s="83"/>
      <c r="B16" s="95"/>
      <c r="C16" s="87"/>
      <c r="D16" s="26"/>
      <c r="E16" s="26"/>
      <c r="F16" s="26"/>
      <c r="G16" s="26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41"/>
      <c r="AS16" s="62"/>
      <c r="AT16" s="14"/>
    </row>
    <row r="17" spans="1:46" s="7" customFormat="1" ht="27" hidden="1" customHeight="1">
      <c r="A17" s="83"/>
      <c r="B17" s="95"/>
      <c r="C17" s="87"/>
      <c r="D17" s="26"/>
      <c r="E17" s="26"/>
      <c r="F17" s="26"/>
      <c r="G17" s="26"/>
      <c r="H17" s="27">
        <v>66.36</v>
      </c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>
        <v>2975</v>
      </c>
      <c r="V17" s="27"/>
      <c r="W17" s="27"/>
      <c r="X17" s="27"/>
      <c r="Y17" s="27"/>
      <c r="Z17" s="27">
        <v>655.11800000000005</v>
      </c>
      <c r="AA17" s="27"/>
      <c r="AB17" s="27"/>
      <c r="AC17" s="27"/>
      <c r="AD17" s="27"/>
      <c r="AE17" s="27">
        <f>0.95+0.151+31.053+75.117+0.247+1.91+1.18+0.024+0.008+0.271</f>
        <v>110.911</v>
      </c>
      <c r="AF17" s="27">
        <f>0.017+7.626</f>
        <v>7.6429999999999998</v>
      </c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41"/>
      <c r="AS17" s="62"/>
      <c r="AT17" s="14"/>
    </row>
    <row r="18" spans="1:46" ht="20.25" hidden="1" customHeight="1">
      <c r="A18" s="83"/>
      <c r="B18" s="95"/>
      <c r="C18" s="78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1"/>
      <c r="AS18" s="62"/>
    </row>
    <row r="19" spans="1:46" ht="20.25" hidden="1" customHeight="1">
      <c r="A19" s="83"/>
      <c r="B19" s="95"/>
      <c r="C19" s="78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>
        <v>770</v>
      </c>
      <c r="AQ19" s="44"/>
      <c r="AR19" s="41"/>
      <c r="AS19" s="62"/>
    </row>
    <row r="20" spans="1:46" ht="20.25" hidden="1" customHeight="1">
      <c r="A20" s="83"/>
      <c r="B20" s="95"/>
      <c r="C20" s="78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>
        <v>110</v>
      </c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1"/>
      <c r="AS20" s="62"/>
    </row>
    <row r="21" spans="1:46" ht="20.25" hidden="1" customHeight="1">
      <c r="A21" s="83"/>
      <c r="B21" s="95"/>
      <c r="C21" s="78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1"/>
      <c r="AS21" s="62"/>
    </row>
    <row r="22" spans="1:46" ht="20.25" hidden="1" customHeight="1">
      <c r="A22" s="83"/>
      <c r="B22" s="95"/>
      <c r="C22" s="78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1"/>
      <c r="AS22" s="62"/>
    </row>
    <row r="23" spans="1:46" ht="20.25" hidden="1" customHeight="1">
      <c r="A23" s="83"/>
      <c r="B23" s="95"/>
      <c r="C23" s="78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>
        <v>32.57</v>
      </c>
      <c r="Z23" s="44">
        <v>21.66</v>
      </c>
      <c r="AA23" s="44"/>
      <c r="AB23" s="44"/>
      <c r="AC23" s="44"/>
      <c r="AD23" s="44"/>
      <c r="AE23" s="44">
        <v>2.1</v>
      </c>
      <c r="AF23" s="44">
        <f>2+4.4+1.429</f>
        <v>7.8289999999999997</v>
      </c>
      <c r="AG23" s="44"/>
      <c r="AH23" s="44"/>
      <c r="AI23" s="44"/>
      <c r="AJ23" s="44"/>
      <c r="AK23" s="44"/>
      <c r="AL23" s="44"/>
      <c r="AM23" s="44"/>
      <c r="AN23" s="44"/>
      <c r="AO23" s="44"/>
      <c r="AP23" s="44">
        <v>111</v>
      </c>
      <c r="AQ23" s="44"/>
      <c r="AR23" s="41"/>
      <c r="AS23" s="62"/>
    </row>
    <row r="24" spans="1:46" ht="20.25" hidden="1" customHeight="1">
      <c r="A24" s="83"/>
      <c r="B24" s="95"/>
      <c r="C24" s="78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>
        <v>180</v>
      </c>
      <c r="AQ24" s="44"/>
      <c r="AR24" s="41"/>
      <c r="AS24" s="62"/>
    </row>
    <row r="25" spans="1:46" s="7" customFormat="1" ht="20.25" hidden="1" customHeight="1">
      <c r="A25" s="83"/>
      <c r="B25" s="95"/>
      <c r="C25" s="88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41"/>
      <c r="AS25" s="62"/>
      <c r="AT25" s="14"/>
    </row>
    <row r="26" spans="1:46" s="7" customFormat="1" ht="20.25" hidden="1" customHeight="1">
      <c r="A26" s="83"/>
      <c r="B26" s="95"/>
      <c r="C26" s="88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41"/>
      <c r="AS26" s="62"/>
      <c r="AT26" s="14"/>
    </row>
    <row r="27" spans="1:46" s="7" customFormat="1" ht="20.25" hidden="1" customHeight="1">
      <c r="A27" s="83"/>
      <c r="B27" s="95"/>
      <c r="C27" s="88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>
        <v>2.5430000000000001</v>
      </c>
      <c r="W27" s="27"/>
      <c r="X27" s="27"/>
      <c r="Y27" s="27">
        <f>463.473+1.39</f>
        <v>464.863</v>
      </c>
      <c r="Z27" s="27"/>
      <c r="AA27" s="27"/>
      <c r="AB27" s="27"/>
      <c r="AC27" s="27"/>
      <c r="AD27" s="27"/>
      <c r="AE27" s="27">
        <v>28.65</v>
      </c>
      <c r="AF27" s="27">
        <f>4.28+6.418</f>
        <v>10.698</v>
      </c>
      <c r="AG27" s="27"/>
      <c r="AH27" s="27"/>
      <c r="AI27" s="27"/>
      <c r="AJ27" s="27"/>
      <c r="AK27" s="27"/>
      <c r="AL27" s="27"/>
      <c r="AM27" s="27"/>
      <c r="AN27" s="27"/>
      <c r="AO27" s="27"/>
      <c r="AP27" s="27">
        <v>1040</v>
      </c>
      <c r="AQ27" s="27"/>
      <c r="AR27" s="41"/>
      <c r="AS27" s="62"/>
      <c r="AT27" s="14"/>
    </row>
    <row r="28" spans="1:46" s="7" customFormat="1" ht="20.25" hidden="1" customHeight="1">
      <c r="A28" s="83"/>
      <c r="B28" s="95"/>
      <c r="C28" s="88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44">
        <f>0.503+0.833</f>
        <v>1.3360000000000001</v>
      </c>
      <c r="W28" s="27"/>
      <c r="X28" s="27"/>
      <c r="Y28" s="27"/>
      <c r="Z28" s="27">
        <f>6.357+12.772</f>
        <v>19.129000000000001</v>
      </c>
      <c r="AA28" s="27"/>
      <c r="AB28" s="27"/>
      <c r="AC28" s="27"/>
      <c r="AD28" s="27"/>
      <c r="AE28" s="27"/>
      <c r="AF28" s="27">
        <f>0.008+0.023+0.008+0.061</f>
        <v>0.1</v>
      </c>
      <c r="AG28" s="27"/>
      <c r="AH28" s="27"/>
      <c r="AI28" s="27"/>
      <c r="AJ28" s="27"/>
      <c r="AK28" s="27"/>
      <c r="AL28" s="27"/>
      <c r="AM28" s="27"/>
      <c r="AN28" s="27"/>
      <c r="AO28" s="27"/>
      <c r="AP28" s="27">
        <v>79</v>
      </c>
      <c r="AQ28" s="27"/>
      <c r="AR28" s="41"/>
      <c r="AS28" s="62"/>
      <c r="AT28" s="14"/>
    </row>
    <row r="29" spans="1:46" s="7" customFormat="1" ht="15" hidden="1" customHeight="1">
      <c r="A29" s="83"/>
      <c r="B29" s="95"/>
      <c r="C29" s="88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41"/>
      <c r="AS29" s="62"/>
      <c r="AT29" s="14"/>
    </row>
    <row r="30" spans="1:46" s="7" customFormat="1" ht="30" hidden="1" customHeight="1">
      <c r="A30" s="83"/>
      <c r="B30" s="95"/>
      <c r="C30" s="88"/>
      <c r="D30" s="27"/>
      <c r="E30" s="27"/>
      <c r="F30" s="27"/>
      <c r="G30" s="27"/>
      <c r="H30" s="27"/>
      <c r="I30" s="27"/>
      <c r="J30" s="27"/>
      <c r="K30" s="27">
        <v>101.5</v>
      </c>
      <c r="L30" s="27"/>
      <c r="M30" s="27">
        <v>71</v>
      </c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>
        <v>29.376000000000001</v>
      </c>
      <c r="AA30" s="27"/>
      <c r="AB30" s="27">
        <v>69.319999999999993</v>
      </c>
      <c r="AC30" s="27"/>
      <c r="AD30" s="27"/>
      <c r="AE30" s="27">
        <v>210.02</v>
      </c>
      <c r="AF30" s="27">
        <f>0.438+8.717+25.596+1.665</f>
        <v>36.415999999999997</v>
      </c>
      <c r="AG30" s="27">
        <v>0.45300000000000001</v>
      </c>
      <c r="AH30" s="27"/>
      <c r="AI30" s="27"/>
      <c r="AJ30" s="27"/>
      <c r="AK30" s="27"/>
      <c r="AL30" s="27"/>
      <c r="AM30" s="27"/>
      <c r="AN30" s="27"/>
      <c r="AO30" s="27"/>
      <c r="AP30" s="27">
        <v>548.1</v>
      </c>
      <c r="AQ30" s="27"/>
      <c r="AR30" s="41"/>
      <c r="AS30" s="62"/>
      <c r="AT30" s="14"/>
    </row>
    <row r="31" spans="1:46" s="7" customFormat="1" ht="15" hidden="1" customHeight="1">
      <c r="A31" s="83"/>
      <c r="B31" s="95"/>
      <c r="C31" s="88"/>
      <c r="D31" s="27"/>
      <c r="E31" s="27"/>
      <c r="F31" s="27"/>
      <c r="G31" s="27"/>
      <c r="H31" s="27"/>
      <c r="I31" s="27"/>
      <c r="J31" s="27"/>
      <c r="K31" s="27">
        <v>136.38</v>
      </c>
      <c r="L31" s="27"/>
      <c r="M31" s="27">
        <v>32.82</v>
      </c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>
        <v>9.34</v>
      </c>
      <c r="AA31" s="27"/>
      <c r="AB31" s="27">
        <v>49.53</v>
      </c>
      <c r="AC31" s="27"/>
      <c r="AD31" s="27"/>
      <c r="AE31" s="27">
        <f>0.004+0.056+5.22</f>
        <v>5.28</v>
      </c>
      <c r="AF31" s="27">
        <f>0.857+0.268+0.298+1.221+0.789</f>
        <v>3.4329999999999998</v>
      </c>
      <c r="AG31" s="27">
        <v>0.26100000000000001</v>
      </c>
      <c r="AH31" s="27"/>
      <c r="AI31" s="27"/>
      <c r="AJ31" s="27"/>
      <c r="AK31" s="27"/>
      <c r="AL31" s="27"/>
      <c r="AM31" s="27"/>
      <c r="AN31" s="27"/>
      <c r="AO31" s="27"/>
      <c r="AP31" s="27">
        <v>559.1</v>
      </c>
      <c r="AQ31" s="27"/>
      <c r="AR31" s="41"/>
      <c r="AS31" s="62"/>
      <c r="AT31" s="14"/>
    </row>
    <row r="32" spans="1:46" s="7" customFormat="1" ht="15" hidden="1" customHeight="1">
      <c r="A32" s="83"/>
      <c r="B32" s="95"/>
      <c r="C32" s="88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>
        <v>5.26</v>
      </c>
      <c r="W32" s="27"/>
      <c r="X32" s="27"/>
      <c r="Y32" s="27"/>
      <c r="Z32" s="27"/>
      <c r="AA32" s="27"/>
      <c r="AB32" s="27"/>
      <c r="AC32" s="27"/>
      <c r="AD32" s="27"/>
      <c r="AE32" s="27"/>
      <c r="AF32" s="27">
        <f>0.045+2.147+0.742</f>
        <v>2.9340000000000002</v>
      </c>
      <c r="AG32" s="27"/>
      <c r="AH32" s="27"/>
      <c r="AI32" s="27"/>
      <c r="AJ32" s="27"/>
      <c r="AK32" s="27"/>
      <c r="AL32" s="27"/>
      <c r="AM32" s="27"/>
      <c r="AN32" s="27"/>
      <c r="AO32" s="27"/>
      <c r="AP32" s="27">
        <v>36.799999999999997</v>
      </c>
      <c r="AQ32" s="27"/>
      <c r="AR32" s="41"/>
      <c r="AS32" s="62"/>
      <c r="AT32" s="14"/>
    </row>
    <row r="33" spans="1:46" ht="20.25" hidden="1" customHeight="1">
      <c r="A33" s="83"/>
      <c r="B33" s="95"/>
      <c r="C33" s="78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1"/>
      <c r="AS33" s="62"/>
    </row>
    <row r="34" spans="1:46" s="7" customFormat="1" ht="20.25" hidden="1" customHeight="1">
      <c r="A34" s="83"/>
      <c r="B34" s="95"/>
      <c r="C34" s="88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>
        <v>39.613999999999997</v>
      </c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>
        <v>200</v>
      </c>
      <c r="AQ34" s="27"/>
      <c r="AR34" s="41"/>
      <c r="AS34" s="62"/>
      <c r="AT34" s="14"/>
    </row>
    <row r="35" spans="1:46" s="7" customFormat="1" ht="20.25" hidden="1" customHeight="1">
      <c r="A35" s="83"/>
      <c r="B35" s="95"/>
      <c r="C35" s="88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>
        <f>0.88+0.621</f>
        <v>1.5009999999999999</v>
      </c>
      <c r="AG35" s="27"/>
      <c r="AH35" s="27"/>
      <c r="AI35" s="27"/>
      <c r="AJ35" s="27"/>
      <c r="AK35" s="27"/>
      <c r="AL35" s="27"/>
      <c r="AM35" s="27"/>
      <c r="AN35" s="27"/>
      <c r="AO35" s="27"/>
      <c r="AP35" s="27">
        <v>280.60000000000002</v>
      </c>
      <c r="AQ35" s="27"/>
      <c r="AR35" s="41"/>
      <c r="AS35" s="62"/>
      <c r="AT35" s="14"/>
    </row>
    <row r="36" spans="1:46" s="7" customFormat="1" ht="20.25" hidden="1" customHeight="1">
      <c r="A36" s="83"/>
      <c r="B36" s="95"/>
      <c r="C36" s="88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>
        <v>6.25</v>
      </c>
      <c r="W36" s="27"/>
      <c r="X36" s="27"/>
      <c r="Y36" s="27"/>
      <c r="Z36" s="27">
        <v>28.173999999999999</v>
      </c>
      <c r="AA36" s="27"/>
      <c r="AB36" s="27">
        <v>22.891999999999999</v>
      </c>
      <c r="AC36" s="27"/>
      <c r="AD36" s="27"/>
      <c r="AE36" s="27">
        <v>56.722999999999999</v>
      </c>
      <c r="AF36" s="27">
        <f>0.404+14.596</f>
        <v>15</v>
      </c>
      <c r="AG36" s="27">
        <v>2.1709999999999998</v>
      </c>
      <c r="AH36" s="27"/>
      <c r="AI36" s="27"/>
      <c r="AJ36" s="27"/>
      <c r="AK36" s="27"/>
      <c r="AL36" s="27"/>
      <c r="AM36" s="27"/>
      <c r="AN36" s="27"/>
      <c r="AO36" s="27"/>
      <c r="AP36" s="27">
        <v>674</v>
      </c>
      <c r="AQ36" s="27"/>
      <c r="AR36" s="41"/>
      <c r="AS36" s="62"/>
      <c r="AT36" s="14"/>
    </row>
    <row r="37" spans="1:46" s="7" customFormat="1" ht="20.25" hidden="1" customHeight="1">
      <c r="A37" s="83"/>
      <c r="B37" s="95"/>
      <c r="C37" s="88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41"/>
      <c r="AS37" s="62"/>
      <c r="AT37" s="14"/>
    </row>
    <row r="38" spans="1:46" s="7" customFormat="1" ht="20.25" hidden="1" customHeight="1">
      <c r="A38" s="83"/>
      <c r="B38" s="95"/>
      <c r="C38" s="88"/>
      <c r="D38" s="27"/>
      <c r="E38" s="27"/>
      <c r="F38" s="27"/>
      <c r="G38" s="27"/>
      <c r="H38" s="27">
        <f>28.4+57.3</f>
        <v>85.7</v>
      </c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>
        <v>33.5</v>
      </c>
      <c r="AC38" s="27">
        <v>7.8959999999999999</v>
      </c>
      <c r="AD38" s="27"/>
      <c r="AE38" s="27"/>
      <c r="AF38" s="27">
        <f>2.486+1.436</f>
        <v>3.9220000000000002</v>
      </c>
      <c r="AG38" s="27"/>
      <c r="AH38" s="27"/>
      <c r="AI38" s="27"/>
      <c r="AJ38" s="27"/>
      <c r="AK38" s="27"/>
      <c r="AL38" s="27"/>
      <c r="AM38" s="27"/>
      <c r="AN38" s="27"/>
      <c r="AO38" s="27"/>
      <c r="AP38" s="27">
        <v>185.3</v>
      </c>
      <c r="AQ38" s="27"/>
      <c r="AR38" s="41"/>
      <c r="AS38" s="62"/>
      <c r="AT38" s="14"/>
    </row>
    <row r="39" spans="1:46" s="7" customFormat="1" ht="20.25" hidden="1" customHeight="1">
      <c r="A39" s="83"/>
      <c r="B39" s="95"/>
      <c r="C39" s="88"/>
      <c r="D39" s="27"/>
      <c r="E39" s="27"/>
      <c r="F39" s="27"/>
      <c r="G39" s="27"/>
      <c r="H39" s="27">
        <v>177.9</v>
      </c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>
        <v>0.48499999999999999</v>
      </c>
      <c r="W39" s="27"/>
      <c r="X39" s="27"/>
      <c r="Y39" s="27">
        <v>50.759</v>
      </c>
      <c r="Z39" s="27"/>
      <c r="AA39" s="27"/>
      <c r="AB39" s="27">
        <f>29.074+0.72166</f>
        <v>29.795660000000002</v>
      </c>
      <c r="AC39" s="27">
        <v>20.167000000000002</v>
      </c>
      <c r="AD39" s="27"/>
      <c r="AE39" s="27"/>
      <c r="AF39" s="27">
        <f>1.988+1.323+0.281+0.24+2.007</f>
        <v>5.8390000000000004</v>
      </c>
      <c r="AG39" s="27">
        <v>0.45200000000000001</v>
      </c>
      <c r="AH39" s="27"/>
      <c r="AI39" s="27"/>
      <c r="AJ39" s="27"/>
      <c r="AK39" s="27"/>
      <c r="AL39" s="27"/>
      <c r="AM39" s="27"/>
      <c r="AN39" s="27"/>
      <c r="AO39" s="27"/>
      <c r="AP39" s="27">
        <v>756</v>
      </c>
      <c r="AQ39" s="27"/>
      <c r="AR39" s="41"/>
      <c r="AS39" s="62"/>
      <c r="AT39" s="14"/>
    </row>
    <row r="40" spans="1:46" s="7" customFormat="1" ht="20.25" hidden="1" customHeight="1">
      <c r="A40" s="83"/>
      <c r="B40" s="95"/>
      <c r="C40" s="88"/>
      <c r="D40" s="27"/>
      <c r="E40" s="27"/>
      <c r="F40" s="27"/>
      <c r="G40" s="27"/>
      <c r="H40" s="27">
        <f>105.23+12.59</f>
        <v>117.82</v>
      </c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>
        <v>29.481000000000002</v>
      </c>
      <c r="Z40" s="27"/>
      <c r="AA40" s="27"/>
      <c r="AB40" s="27">
        <v>26.34</v>
      </c>
      <c r="AC40" s="27">
        <v>12.625999999999999</v>
      </c>
      <c r="AD40" s="27"/>
      <c r="AE40" s="27">
        <f>1.721+0.076+0.171</f>
        <v>1.968</v>
      </c>
      <c r="AF40" s="27">
        <f>5.711+0.157+0.441+1.701</f>
        <v>8.01</v>
      </c>
      <c r="AG40" s="27">
        <f>1.728+0.76</f>
        <v>2.488</v>
      </c>
      <c r="AH40" s="27"/>
      <c r="AI40" s="27"/>
      <c r="AJ40" s="27"/>
      <c r="AK40" s="27"/>
      <c r="AL40" s="27"/>
      <c r="AM40" s="27"/>
      <c r="AN40" s="27"/>
      <c r="AO40" s="27"/>
      <c r="AP40" s="27">
        <v>500.6</v>
      </c>
      <c r="AQ40" s="27"/>
      <c r="AR40" s="41"/>
      <c r="AS40" s="62"/>
      <c r="AT40" s="14"/>
    </row>
    <row r="41" spans="1:46" s="7" customFormat="1" ht="15.75" hidden="1" customHeight="1">
      <c r="A41" s="83"/>
      <c r="B41" s="95"/>
      <c r="C41" s="88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41"/>
      <c r="AS41" s="62"/>
      <c r="AT41" s="14"/>
    </row>
    <row r="42" spans="1:46" s="7" customFormat="1" ht="20.25" hidden="1" customHeight="1">
      <c r="A42" s="83"/>
      <c r="B42" s="95"/>
      <c r="C42" s="88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41"/>
      <c r="AS42" s="62"/>
      <c r="AT42" s="14"/>
    </row>
    <row r="43" spans="1:46" s="7" customFormat="1" ht="20.25" hidden="1" customHeight="1">
      <c r="A43" s="83"/>
      <c r="B43" s="95"/>
      <c r="C43" s="88"/>
      <c r="D43" s="27"/>
      <c r="E43" s="27"/>
      <c r="F43" s="27"/>
      <c r="G43" s="27"/>
      <c r="H43" s="27">
        <v>890</v>
      </c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>
        <v>76.58</v>
      </c>
      <c r="Z43" s="27"/>
      <c r="AA43" s="27"/>
      <c r="AB43" s="27">
        <v>293</v>
      </c>
      <c r="AC43" s="27"/>
      <c r="AD43" s="27"/>
      <c r="AE43" s="27">
        <v>35.921999999999997</v>
      </c>
      <c r="AF43" s="27">
        <f>1.202+1.24+0.528</f>
        <v>2.97</v>
      </c>
      <c r="AG43" s="27"/>
      <c r="AH43" s="27"/>
      <c r="AI43" s="27"/>
      <c r="AJ43" s="27"/>
      <c r="AK43" s="27"/>
      <c r="AL43" s="27"/>
      <c r="AM43" s="27"/>
      <c r="AN43" s="27"/>
      <c r="AO43" s="27"/>
      <c r="AP43" s="27">
        <v>220</v>
      </c>
      <c r="AQ43" s="27"/>
      <c r="AR43" s="41"/>
      <c r="AS43" s="62"/>
      <c r="AT43" s="14"/>
    </row>
    <row r="44" spans="1:46" s="7" customFormat="1" ht="32.25" hidden="1" customHeight="1">
      <c r="A44" s="83"/>
      <c r="B44" s="95"/>
      <c r="C44" s="88"/>
      <c r="D44" s="27"/>
      <c r="E44" s="27"/>
      <c r="F44" s="27"/>
      <c r="G44" s="27"/>
      <c r="H44" s="27">
        <f>17.9+66.3+94.22</f>
        <v>178.42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>
        <v>75.355999999999995</v>
      </c>
      <c r="AC44" s="27">
        <v>11.6</v>
      </c>
      <c r="AD44" s="27"/>
      <c r="AE44" s="27">
        <f>2.42+0.394</f>
        <v>2.8140000000000001</v>
      </c>
      <c r="AF44" s="27">
        <f>3.05+0.605</f>
        <v>3.6549999999999998</v>
      </c>
      <c r="AG44" s="27"/>
      <c r="AH44" s="27"/>
      <c r="AI44" s="27"/>
      <c r="AJ44" s="27"/>
      <c r="AK44" s="27"/>
      <c r="AL44" s="27"/>
      <c r="AM44" s="27"/>
      <c r="AN44" s="27"/>
      <c r="AO44" s="27"/>
      <c r="AP44" s="27">
        <v>520</v>
      </c>
      <c r="AQ44" s="27"/>
      <c r="AR44" s="41"/>
      <c r="AS44" s="62"/>
      <c r="AT44" s="14"/>
    </row>
    <row r="45" spans="1:46" s="7" customFormat="1" ht="29.25" hidden="1" customHeight="1">
      <c r="A45" s="83"/>
      <c r="B45" s="95"/>
      <c r="C45" s="88"/>
      <c r="D45" s="27"/>
      <c r="E45" s="27"/>
      <c r="F45" s="27"/>
      <c r="G45" s="27"/>
      <c r="H45" s="27">
        <v>283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>
        <v>34.834000000000003</v>
      </c>
      <c r="Z45" s="27"/>
      <c r="AA45" s="27"/>
      <c r="AB45" s="27">
        <v>41.228999999999999</v>
      </c>
      <c r="AC45" s="27">
        <v>25.88</v>
      </c>
      <c r="AD45" s="27"/>
      <c r="AE45" s="27">
        <v>4.319</v>
      </c>
      <c r="AF45" s="27">
        <f>2.138+3.102+0.17+0.963</f>
        <v>6.3730000000000002</v>
      </c>
      <c r="AG45" s="27">
        <v>1.266</v>
      </c>
      <c r="AH45" s="27"/>
      <c r="AI45" s="27"/>
      <c r="AJ45" s="27"/>
      <c r="AK45" s="27"/>
      <c r="AL45" s="27"/>
      <c r="AM45" s="27"/>
      <c r="AN45" s="27"/>
      <c r="AO45" s="27"/>
      <c r="AP45" s="27">
        <v>240</v>
      </c>
      <c r="AQ45" s="27"/>
      <c r="AR45" s="41"/>
      <c r="AS45" s="62"/>
      <c r="AT45" s="14"/>
    </row>
    <row r="46" spans="1:46" ht="20.25" hidden="1" customHeight="1">
      <c r="A46" s="83"/>
      <c r="B46" s="95"/>
      <c r="C46" s="78"/>
      <c r="D46" s="44"/>
      <c r="E46" s="44"/>
      <c r="F46" s="44"/>
      <c r="G46" s="44"/>
      <c r="H46" s="44">
        <v>248.92</v>
      </c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>
        <v>0.96799999999999997</v>
      </c>
      <c r="W46" s="44"/>
      <c r="X46" s="44"/>
      <c r="Y46" s="44">
        <v>324.64999999999998</v>
      </c>
      <c r="Z46" s="44"/>
      <c r="AA46" s="44"/>
      <c r="AB46" s="44"/>
      <c r="AC46" s="44">
        <v>15.247999999999999</v>
      </c>
      <c r="AD46" s="44"/>
      <c r="AE46" s="44">
        <v>49.96</v>
      </c>
      <c r="AF46" s="44">
        <f>2264.4+2.578</f>
        <v>2266.9780000000001</v>
      </c>
      <c r="AG46" s="44">
        <v>7.5819999999999999</v>
      </c>
      <c r="AH46" s="44"/>
      <c r="AI46" s="44"/>
      <c r="AJ46" s="44"/>
      <c r="AK46" s="44"/>
      <c r="AL46" s="44"/>
      <c r="AM46" s="44"/>
      <c r="AN46" s="44"/>
      <c r="AO46" s="44"/>
      <c r="AP46" s="44">
        <v>1236</v>
      </c>
      <c r="AQ46" s="44"/>
      <c r="AR46" s="41"/>
      <c r="AS46" s="62"/>
    </row>
    <row r="47" spans="1:46" ht="20.25" hidden="1" customHeight="1">
      <c r="A47" s="83"/>
      <c r="B47" s="95"/>
      <c r="C47" s="78"/>
      <c r="D47" s="44"/>
      <c r="E47" s="44"/>
      <c r="F47" s="44"/>
      <c r="G47" s="44"/>
      <c r="H47" s="44">
        <f>152.5+1.8</f>
        <v>154.30000000000001</v>
      </c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>
        <v>52.29</v>
      </c>
      <c r="AC47" s="44"/>
      <c r="AD47" s="44"/>
      <c r="AE47" s="44">
        <f>3.779+0.634+0.034+3</f>
        <v>7.4470000000000001</v>
      </c>
      <c r="AF47" s="44">
        <f>0.745+0.675</f>
        <v>1.42</v>
      </c>
      <c r="AG47" s="44">
        <v>0.09</v>
      </c>
      <c r="AH47" s="44"/>
      <c r="AI47" s="44"/>
      <c r="AJ47" s="44"/>
      <c r="AK47" s="44"/>
      <c r="AL47" s="44"/>
      <c r="AM47" s="44"/>
      <c r="AN47" s="44"/>
      <c r="AO47" s="44"/>
      <c r="AP47" s="44">
        <v>393.1</v>
      </c>
      <c r="AQ47" s="44"/>
      <c r="AR47" s="41"/>
      <c r="AS47" s="62"/>
    </row>
    <row r="48" spans="1:46" ht="20.25" hidden="1" customHeight="1">
      <c r="A48" s="83"/>
      <c r="B48" s="95"/>
      <c r="C48" s="78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1"/>
      <c r="AS48" s="62"/>
    </row>
    <row r="49" spans="1:46" ht="20.25" hidden="1" customHeight="1">
      <c r="A49" s="83"/>
      <c r="B49" s="95"/>
      <c r="C49" s="78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>
        <v>376</v>
      </c>
      <c r="AQ49" s="44"/>
      <c r="AR49" s="41"/>
      <c r="AS49" s="62"/>
    </row>
    <row r="50" spans="1:46" ht="20.25" hidden="1" customHeight="1">
      <c r="A50" s="83"/>
      <c r="B50" s="95"/>
      <c r="C50" s="78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>
        <v>954.1</v>
      </c>
      <c r="AQ50" s="44"/>
      <c r="AR50" s="41"/>
      <c r="AS50" s="62"/>
    </row>
    <row r="51" spans="1:46" ht="20.25" hidden="1" customHeight="1">
      <c r="A51" s="83"/>
      <c r="B51" s="95"/>
      <c r="C51" s="7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>
        <v>696</v>
      </c>
      <c r="AQ51" s="44"/>
      <c r="AR51" s="41"/>
      <c r="AS51" s="62"/>
    </row>
    <row r="52" spans="1:46" ht="20.25" hidden="1" customHeight="1">
      <c r="A52" s="83"/>
      <c r="B52" s="95"/>
      <c r="C52" s="78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>
        <v>968</v>
      </c>
      <c r="AQ52" s="44"/>
      <c r="AR52" s="41"/>
      <c r="AS52" s="62"/>
    </row>
    <row r="53" spans="1:46" ht="20.25" hidden="1" customHeight="1">
      <c r="A53" s="83"/>
      <c r="B53" s="95"/>
      <c r="C53" s="89"/>
      <c r="D53" s="45"/>
      <c r="E53" s="45"/>
      <c r="F53" s="45"/>
      <c r="G53" s="45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1"/>
      <c r="AS53" s="62"/>
    </row>
    <row r="54" spans="1:46" ht="20.25" hidden="1" customHeight="1">
      <c r="A54" s="83"/>
      <c r="B54" s="95"/>
      <c r="C54" s="78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>
        <v>7.9139999999999997</v>
      </c>
      <c r="AG54" s="44"/>
      <c r="AH54" s="44">
        <v>4.6719999999999997</v>
      </c>
      <c r="AI54" s="44"/>
      <c r="AJ54" s="44"/>
      <c r="AK54" s="44"/>
      <c r="AL54" s="44"/>
      <c r="AM54" s="44"/>
      <c r="AN54" s="44"/>
      <c r="AO54" s="44"/>
      <c r="AP54" s="44">
        <v>30</v>
      </c>
      <c r="AQ54" s="44"/>
      <c r="AR54" s="41"/>
      <c r="AS54" s="62"/>
    </row>
    <row r="55" spans="1:46" ht="20.25" hidden="1" customHeight="1">
      <c r="A55" s="83"/>
      <c r="B55" s="95"/>
      <c r="C55" s="78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>
        <v>0.35399999999999998</v>
      </c>
      <c r="AF55" s="44">
        <f>6.096+1.555+0.055+2.038</f>
        <v>9.7439999999999998</v>
      </c>
      <c r="AG55" s="44"/>
      <c r="AH55" s="44"/>
      <c r="AI55" s="44"/>
      <c r="AJ55" s="44"/>
      <c r="AK55" s="44"/>
      <c r="AL55" s="44"/>
      <c r="AM55" s="44"/>
      <c r="AN55" s="44"/>
      <c r="AO55" s="44"/>
      <c r="AP55" s="44">
        <v>338.13</v>
      </c>
      <c r="AQ55" s="44"/>
      <c r="AR55" s="41"/>
      <c r="AS55" s="62"/>
    </row>
    <row r="56" spans="1:46" ht="20.25" hidden="1" customHeight="1">
      <c r="A56" s="83"/>
      <c r="B56" s="95"/>
      <c r="C56" s="78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>
        <v>0.9</v>
      </c>
      <c r="AF56" s="44">
        <f>0.155+4.13+21.047</f>
        <v>25.332000000000001</v>
      </c>
      <c r="AG56" s="44"/>
      <c r="AH56" s="44"/>
      <c r="AI56" s="44"/>
      <c r="AJ56" s="44"/>
      <c r="AK56" s="44"/>
      <c r="AL56" s="44"/>
      <c r="AM56" s="44"/>
      <c r="AN56" s="44"/>
      <c r="AO56" s="44"/>
      <c r="AP56" s="44">
        <v>377.4</v>
      </c>
      <c r="AQ56" s="44"/>
      <c r="AR56" s="41"/>
      <c r="AS56" s="62"/>
    </row>
    <row r="57" spans="1:46" ht="20.25" hidden="1" customHeight="1">
      <c r="A57" s="83"/>
      <c r="B57" s="95"/>
      <c r="C57" s="78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>
        <f>2.531+12.394+1.223</f>
        <v>16.148</v>
      </c>
      <c r="AG57" s="44"/>
      <c r="AH57" s="44"/>
      <c r="AI57" s="44"/>
      <c r="AJ57" s="44"/>
      <c r="AK57" s="44"/>
      <c r="AL57" s="44"/>
      <c r="AM57" s="44"/>
      <c r="AN57" s="44"/>
      <c r="AO57" s="44"/>
      <c r="AP57" s="44">
        <v>108.426</v>
      </c>
      <c r="AQ57" s="44"/>
      <c r="AR57" s="41"/>
      <c r="AS57" s="62"/>
    </row>
    <row r="58" spans="1:46" ht="20.25" hidden="1" customHeight="1">
      <c r="A58" s="83"/>
      <c r="B58" s="95"/>
      <c r="C58" s="78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>
        <v>0.27900000000000003</v>
      </c>
      <c r="AG58" s="44"/>
      <c r="AH58" s="44"/>
      <c r="AI58" s="44"/>
      <c r="AJ58" s="44"/>
      <c r="AK58" s="44"/>
      <c r="AL58" s="44"/>
      <c r="AM58" s="44"/>
      <c r="AN58" s="44"/>
      <c r="AO58" s="44"/>
      <c r="AP58" s="44">
        <v>13.055999999999999</v>
      </c>
      <c r="AQ58" s="44"/>
      <c r="AR58" s="41"/>
      <c r="AS58" s="62"/>
    </row>
    <row r="59" spans="1:46" ht="20.25" hidden="1" customHeight="1">
      <c r="A59" s="83"/>
      <c r="B59" s="95"/>
      <c r="C59" s="89"/>
      <c r="D59" s="45"/>
      <c r="E59" s="45"/>
      <c r="F59" s="45"/>
      <c r="G59" s="45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>
        <v>126</v>
      </c>
      <c r="AQ59" s="44"/>
      <c r="AR59" s="41"/>
      <c r="AS59" s="62"/>
    </row>
    <row r="60" spans="1:46" ht="20.25" hidden="1" customHeight="1">
      <c r="A60" s="83"/>
      <c r="B60" s="95"/>
      <c r="C60" s="89"/>
      <c r="D60" s="45"/>
      <c r="E60" s="45"/>
      <c r="F60" s="45"/>
      <c r="G60" s="45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>
        <v>82.263999999999996</v>
      </c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>
        <v>147.9</v>
      </c>
      <c r="AQ60" s="44"/>
      <c r="AR60" s="41"/>
      <c r="AS60" s="62"/>
    </row>
    <row r="61" spans="1:46" ht="20.25" hidden="1" customHeight="1">
      <c r="A61" s="83"/>
      <c r="B61" s="95"/>
      <c r="C61" s="89"/>
      <c r="D61" s="45"/>
      <c r="E61" s="45"/>
      <c r="F61" s="45"/>
      <c r="G61" s="45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1"/>
      <c r="AS61" s="62"/>
    </row>
    <row r="62" spans="1:46" ht="20.25" hidden="1" customHeight="1">
      <c r="A62" s="83"/>
      <c r="B62" s="95"/>
      <c r="C62" s="89"/>
      <c r="D62" s="45"/>
      <c r="E62" s="45"/>
      <c r="F62" s="45"/>
      <c r="G62" s="45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1"/>
      <c r="AS62" s="62"/>
    </row>
    <row r="63" spans="1:46" s="3" customFormat="1" ht="20.25" hidden="1" customHeight="1">
      <c r="A63" s="83"/>
      <c r="B63" s="95"/>
      <c r="C63" s="90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>
        <f>SUM(AN8:AN61)</f>
        <v>0</v>
      </c>
      <c r="AO63" s="28">
        <f>SUM(AO8:AO61)</f>
        <v>0</v>
      </c>
      <c r="AP63" s="28">
        <f>SUM(AP8:AP61)</f>
        <v>12664.611999999999</v>
      </c>
      <c r="AQ63" s="28"/>
      <c r="AR63" s="41"/>
      <c r="AS63" s="62"/>
      <c r="AT63" s="12"/>
    </row>
    <row r="64" spans="1:46" ht="20.25" hidden="1" customHeight="1">
      <c r="A64" s="83"/>
      <c r="B64" s="95"/>
      <c r="C64" s="78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>
        <f>SUM(AN63)</f>
        <v>0</v>
      </c>
      <c r="AO64" s="44"/>
      <c r="AP64" s="44"/>
      <c r="AQ64" s="44"/>
      <c r="AR64" s="41"/>
      <c r="AS64" s="62"/>
    </row>
    <row r="65" spans="1:46" ht="20.25" hidden="1" customHeight="1">
      <c r="A65" s="83"/>
      <c r="B65" s="95"/>
      <c r="C65" s="78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1"/>
      <c r="AS65" s="62"/>
    </row>
    <row r="66" spans="1:46" s="5" customFormat="1" ht="20.25" hidden="1" customHeight="1">
      <c r="A66" s="83"/>
      <c r="B66" s="95"/>
      <c r="C66" s="90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>
        <f>SUM(AN64:AN65)</f>
        <v>0</v>
      </c>
      <c r="AO66" s="28">
        <f>SUM(AO64:AO65)</f>
        <v>0</v>
      </c>
      <c r="AP66" s="28">
        <f>SUM(AP64:AP65)</f>
        <v>0</v>
      </c>
      <c r="AQ66" s="28"/>
      <c r="AR66" s="41"/>
      <c r="AS66" s="62"/>
      <c r="AT66" s="15"/>
    </row>
    <row r="67" spans="1:46" ht="20.25" hidden="1" customHeight="1">
      <c r="A67" s="83"/>
      <c r="B67" s="95"/>
      <c r="C67" s="78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1"/>
      <c r="AS67" s="62"/>
    </row>
    <row r="68" spans="1:46" s="5" customFormat="1" ht="20.25" hidden="1" customHeight="1">
      <c r="A68" s="83"/>
      <c r="B68" s="95"/>
      <c r="C68" s="90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>
        <f>AN67</f>
        <v>0</v>
      </c>
      <c r="AO68" s="28">
        <f>AO67</f>
        <v>0</v>
      </c>
      <c r="AP68" s="28">
        <f>AP67</f>
        <v>0</v>
      </c>
      <c r="AQ68" s="28"/>
      <c r="AR68" s="41"/>
      <c r="AS68" s="62"/>
      <c r="AT68" s="15"/>
    </row>
    <row r="69" spans="1:46" ht="20.25" hidden="1" customHeight="1">
      <c r="A69" s="83"/>
      <c r="B69" s="95"/>
      <c r="C69" s="78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1"/>
      <c r="AS69" s="62"/>
    </row>
    <row r="70" spans="1:46" ht="20.25" hidden="1" customHeight="1">
      <c r="A70" s="83"/>
      <c r="B70" s="95"/>
      <c r="C70" s="78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1"/>
      <c r="AS70" s="62"/>
    </row>
    <row r="71" spans="1:46" ht="20.25" hidden="1" customHeight="1">
      <c r="A71" s="83"/>
      <c r="B71" s="95"/>
      <c r="C71" s="78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1"/>
      <c r="AS71" s="62"/>
    </row>
    <row r="72" spans="1:46" s="5" customFormat="1" ht="20.25" hidden="1" customHeight="1">
      <c r="A72" s="83"/>
      <c r="B72" s="95"/>
      <c r="C72" s="90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>
        <f>SUM(AN69:AN71)</f>
        <v>0</v>
      </c>
      <c r="AO72" s="28">
        <f>SUM(AO69:AO71)</f>
        <v>0</v>
      </c>
      <c r="AP72" s="28">
        <f>SUM(AP69:AP71)</f>
        <v>0</v>
      </c>
      <c r="AQ72" s="28"/>
      <c r="AR72" s="41"/>
      <c r="AS72" s="62"/>
      <c r="AT72" s="15"/>
    </row>
    <row r="73" spans="1:46" s="3" customFormat="1" ht="25.5" hidden="1" customHeight="1">
      <c r="A73" s="83"/>
      <c r="B73" s="95"/>
      <c r="C73" s="91" t="s">
        <v>47</v>
      </c>
      <c r="D73" s="56"/>
      <c r="E73" s="56"/>
      <c r="F73" s="56"/>
      <c r="G73" s="53" t="s">
        <v>46</v>
      </c>
      <c r="H73" s="53" t="s">
        <v>45</v>
      </c>
      <c r="I73" s="53" t="s">
        <v>44</v>
      </c>
      <c r="J73" s="53" t="s">
        <v>43</v>
      </c>
      <c r="K73" s="53" t="s">
        <v>42</v>
      </c>
      <c r="L73" s="53" t="s">
        <v>41</v>
      </c>
      <c r="M73" s="53" t="s">
        <v>40</v>
      </c>
      <c r="N73" s="53" t="s">
        <v>39</v>
      </c>
      <c r="O73" s="53" t="s">
        <v>38</v>
      </c>
      <c r="P73" s="53" t="s">
        <v>37</v>
      </c>
      <c r="Q73" s="53" t="s">
        <v>36</v>
      </c>
      <c r="R73" s="53" t="s">
        <v>35</v>
      </c>
      <c r="S73" s="53" t="s">
        <v>34</v>
      </c>
      <c r="T73" s="53" t="s">
        <v>33</v>
      </c>
      <c r="U73" s="53"/>
      <c r="V73" s="53" t="s">
        <v>32</v>
      </c>
      <c r="W73" s="53" t="s">
        <v>31</v>
      </c>
      <c r="X73" s="53" t="s">
        <v>30</v>
      </c>
      <c r="Y73" s="53" t="s">
        <v>29</v>
      </c>
      <c r="Z73" s="53" t="s">
        <v>28</v>
      </c>
      <c r="AA73" s="53" t="s">
        <v>27</v>
      </c>
      <c r="AB73" s="53" t="s">
        <v>26</v>
      </c>
      <c r="AC73" s="53" t="s">
        <v>25</v>
      </c>
      <c r="AD73" s="53" t="s">
        <v>24</v>
      </c>
      <c r="AE73" s="53" t="s">
        <v>23</v>
      </c>
      <c r="AF73" s="53" t="s">
        <v>22</v>
      </c>
      <c r="AG73" s="53" t="s">
        <v>21</v>
      </c>
      <c r="AH73" s="53" t="s">
        <v>20</v>
      </c>
      <c r="AI73" s="53" t="s">
        <v>19</v>
      </c>
      <c r="AJ73" s="53" t="s">
        <v>18</v>
      </c>
      <c r="AK73" s="53" t="s">
        <v>17</v>
      </c>
      <c r="AL73" s="53" t="s">
        <v>16</v>
      </c>
      <c r="AM73" s="53" t="s">
        <v>15</v>
      </c>
      <c r="AN73" s="56" t="s">
        <v>14</v>
      </c>
      <c r="AO73" s="56"/>
      <c r="AP73" s="56"/>
      <c r="AQ73" s="56"/>
      <c r="AR73" s="41"/>
      <c r="AS73" s="62"/>
      <c r="AT73" s="12"/>
    </row>
    <row r="74" spans="1:46" ht="57.75" hidden="1" customHeight="1">
      <c r="A74" s="83"/>
      <c r="B74" s="95"/>
      <c r="C74" s="92" t="s">
        <v>13</v>
      </c>
      <c r="D74" s="53" t="s">
        <v>12</v>
      </c>
      <c r="E74" s="53" t="s">
        <v>11</v>
      </c>
      <c r="F74" s="53" t="s">
        <v>10</v>
      </c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44" t="s">
        <v>9</v>
      </c>
      <c r="AO74" s="44" t="s">
        <v>8</v>
      </c>
      <c r="AP74" s="44" t="s">
        <v>7</v>
      </c>
      <c r="AQ74" s="44"/>
      <c r="AR74" s="41"/>
      <c r="AS74" s="62"/>
    </row>
    <row r="75" spans="1:46" ht="13.5" hidden="1" customHeight="1">
      <c r="A75" s="83"/>
      <c r="B75" s="95"/>
      <c r="C75" s="92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45" t="s">
        <v>0</v>
      </c>
      <c r="AO75" s="45" t="s">
        <v>0</v>
      </c>
      <c r="AP75" s="45" t="s">
        <v>0</v>
      </c>
      <c r="AQ75" s="45"/>
      <c r="AR75" s="41"/>
      <c r="AS75" s="62"/>
    </row>
    <row r="76" spans="1:46" s="6" customFormat="1" ht="20.25" hidden="1" customHeight="1">
      <c r="A76" s="83"/>
      <c r="B76" s="95"/>
      <c r="C76" s="88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41"/>
      <c r="AS76" s="62"/>
      <c r="AT76" s="16"/>
    </row>
    <row r="77" spans="1:46" ht="19.5" hidden="1" customHeight="1">
      <c r="A77" s="83"/>
      <c r="B77" s="95"/>
      <c r="C77" s="78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1"/>
      <c r="AS77" s="62"/>
    </row>
    <row r="78" spans="1:46" ht="24" hidden="1" customHeight="1">
      <c r="A78" s="83"/>
      <c r="B78" s="95"/>
      <c r="C78" s="78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1"/>
      <c r="AS78" s="62"/>
    </row>
    <row r="79" spans="1:46" ht="24" hidden="1" customHeight="1">
      <c r="A79" s="83"/>
      <c r="B79" s="95"/>
      <c r="C79" s="78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1"/>
      <c r="AS79" s="62"/>
    </row>
    <row r="80" spans="1:46" s="5" customFormat="1" ht="20.25" hidden="1" customHeight="1">
      <c r="A80" s="83"/>
      <c r="B80" s="95"/>
      <c r="C80" s="90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>
        <f>SUM(AN77:AN79)</f>
        <v>0</v>
      </c>
      <c r="AO80" s="28">
        <f>SUM(AO77:AO79)</f>
        <v>0</v>
      </c>
      <c r="AP80" s="28">
        <f>SUM(AP77:AP79)</f>
        <v>0</v>
      </c>
      <c r="AQ80" s="28"/>
      <c r="AR80" s="41"/>
      <c r="AS80" s="62"/>
      <c r="AT80" s="15"/>
    </row>
    <row r="81" spans="1:46" ht="20.25" hidden="1" customHeight="1">
      <c r="A81" s="83"/>
      <c r="B81" s="95"/>
      <c r="C81" s="78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1"/>
      <c r="AS81" s="62"/>
    </row>
    <row r="82" spans="1:46" s="5" customFormat="1" ht="20.25" hidden="1" customHeight="1">
      <c r="A82" s="83"/>
      <c r="B82" s="95"/>
      <c r="C82" s="90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>
        <f>AN81</f>
        <v>0</v>
      </c>
      <c r="AO82" s="28">
        <f>AO81</f>
        <v>0</v>
      </c>
      <c r="AP82" s="28">
        <f>AP81</f>
        <v>0</v>
      </c>
      <c r="AQ82" s="28"/>
      <c r="AR82" s="41"/>
      <c r="AS82" s="62"/>
      <c r="AT82" s="15"/>
    </row>
    <row r="83" spans="1:46" ht="15" hidden="1" customHeight="1">
      <c r="A83" s="83"/>
      <c r="B83" s="95"/>
      <c r="C83" s="78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1"/>
      <c r="AS83" s="62"/>
    </row>
    <row r="84" spans="1:46" ht="15" hidden="1" customHeight="1">
      <c r="A84" s="83"/>
      <c r="B84" s="95"/>
      <c r="C84" s="78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4"/>
      <c r="AO84" s="44"/>
      <c r="AP84" s="44"/>
      <c r="AQ84" s="44"/>
      <c r="AR84" s="41"/>
      <c r="AS84" s="62"/>
    </row>
    <row r="85" spans="1:46" ht="15" hidden="1" customHeight="1">
      <c r="A85" s="84"/>
      <c r="B85" s="96"/>
      <c r="C85" s="78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74"/>
      <c r="AO85" s="44"/>
      <c r="AP85" s="74"/>
      <c r="AQ85" s="44"/>
      <c r="AR85" s="41"/>
      <c r="AS85" s="103"/>
    </row>
    <row r="86" spans="1:46" s="9" customFormat="1" ht="18.75" customHeight="1" thickBot="1">
      <c r="A86" s="37">
        <v>1</v>
      </c>
      <c r="B86" s="37">
        <v>2</v>
      </c>
      <c r="C86" s="71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3"/>
      <c r="AN86" s="37">
        <v>3</v>
      </c>
      <c r="AO86" s="97"/>
      <c r="AP86" s="37">
        <v>4</v>
      </c>
      <c r="AQ86" s="71"/>
      <c r="AR86" s="73">
        <v>5</v>
      </c>
      <c r="AS86" s="37">
        <v>6</v>
      </c>
      <c r="AT86" s="17"/>
    </row>
    <row r="87" spans="1:46" ht="30" customHeight="1">
      <c r="A87" s="65">
        <v>1</v>
      </c>
      <c r="B87" s="36" t="s">
        <v>68</v>
      </c>
      <c r="C87" s="66" t="s">
        <v>0</v>
      </c>
      <c r="D87" s="67">
        <v>5</v>
      </c>
      <c r="E87" s="68" t="s">
        <v>6</v>
      </c>
      <c r="F87" s="69" t="s">
        <v>5</v>
      </c>
      <c r="G87" s="69" t="s">
        <v>4</v>
      </c>
      <c r="H87" s="69" t="s">
        <v>48</v>
      </c>
      <c r="I87" s="68" t="s">
        <v>3</v>
      </c>
      <c r="J87" s="69" t="s">
        <v>2</v>
      </c>
      <c r="K87" s="69" t="s">
        <v>1</v>
      </c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104" t="s">
        <v>0</v>
      </c>
      <c r="AO87" s="69" t="s">
        <v>0</v>
      </c>
      <c r="AP87" s="70">
        <v>800</v>
      </c>
      <c r="AQ87" s="70">
        <v>3387.69</v>
      </c>
      <c r="AR87" s="70"/>
      <c r="AS87" s="39"/>
    </row>
    <row r="88" spans="1:46" ht="30" customHeight="1">
      <c r="A88" s="33">
        <v>2</v>
      </c>
      <c r="B88" s="30" t="s">
        <v>69</v>
      </c>
      <c r="C88" s="31"/>
      <c r="D88" s="32"/>
      <c r="E88" s="35"/>
      <c r="F88" s="33"/>
      <c r="G88" s="33"/>
      <c r="H88" s="33"/>
      <c r="I88" s="35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 t="s">
        <v>0</v>
      </c>
      <c r="AO88" s="33"/>
      <c r="AP88" s="34">
        <v>10</v>
      </c>
      <c r="AQ88" s="34"/>
      <c r="AR88" s="34"/>
      <c r="AS88" s="34"/>
    </row>
    <row r="89" spans="1:46" ht="49.5" customHeight="1">
      <c r="A89" s="33">
        <v>3</v>
      </c>
      <c r="B89" s="105" t="s">
        <v>70</v>
      </c>
      <c r="C89" s="31"/>
      <c r="D89" s="32"/>
      <c r="E89" s="35"/>
      <c r="F89" s="33"/>
      <c r="G89" s="33"/>
      <c r="H89" s="33"/>
      <c r="I89" s="35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69" t="s">
        <v>0</v>
      </c>
      <c r="AO89" s="33"/>
      <c r="AP89" s="34">
        <v>20</v>
      </c>
      <c r="AQ89" s="34"/>
      <c r="AR89" s="34"/>
      <c r="AS89" s="34"/>
    </row>
    <row r="90" spans="1:46" ht="24" customHeight="1" thickBot="1">
      <c r="A90" s="46" t="s">
        <v>61</v>
      </c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8"/>
      <c r="AS90" s="38"/>
    </row>
    <row r="91" spans="1:46" ht="27" customHeight="1" thickBot="1">
      <c r="A91" s="49" t="s">
        <v>62</v>
      </c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1"/>
      <c r="AS91" s="29"/>
      <c r="AT91" s="18"/>
    </row>
    <row r="92" spans="1:46" ht="20.25">
      <c r="A92" s="40" t="s">
        <v>63</v>
      </c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</row>
    <row r="93" spans="1:46" ht="18.75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</row>
    <row r="94" spans="1:46" ht="18.75">
      <c r="A94" s="22"/>
      <c r="B94" s="106"/>
      <c r="C94" s="106"/>
      <c r="D94" s="106"/>
      <c r="E94" s="106"/>
      <c r="F94" s="106"/>
      <c r="G94" s="106"/>
      <c r="H94" s="106"/>
      <c r="I94" s="106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  <c r="AQ94" s="106"/>
      <c r="AR94" s="22"/>
      <c r="AS94" s="22"/>
    </row>
    <row r="95" spans="1:46" ht="18.75">
      <c r="A95" s="22"/>
      <c r="B95" s="106"/>
      <c r="C95" s="106"/>
      <c r="D95" s="106"/>
      <c r="E95" s="106"/>
      <c r="F95" s="106"/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  <c r="AQ95" s="106"/>
      <c r="AR95" s="22"/>
      <c r="AS95" s="22"/>
    </row>
    <row r="96" spans="1:46" ht="18.75">
      <c r="A96" s="22"/>
      <c r="B96" s="106" t="s">
        <v>65</v>
      </c>
      <c r="C96" s="106"/>
      <c r="D96" s="106"/>
      <c r="E96" s="106"/>
      <c r="F96" s="106"/>
      <c r="G96" s="106"/>
      <c r="H96" s="106"/>
      <c r="I96" s="106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  <c r="AQ96" s="106"/>
      <c r="AR96" s="106" t="s">
        <v>64</v>
      </c>
      <c r="AS96" s="106"/>
    </row>
    <row r="97" spans="1:46" ht="18.75">
      <c r="A97" s="22"/>
      <c r="B97" s="106"/>
      <c r="C97" s="106"/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  <c r="AQ97" s="106"/>
      <c r="AR97" s="106"/>
      <c r="AS97" s="106"/>
    </row>
    <row r="98" spans="1:46" ht="15" customHeight="1">
      <c r="A98" s="22"/>
      <c r="B98" s="106" t="s">
        <v>56</v>
      </c>
      <c r="C98" s="106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22"/>
      <c r="AP98" s="22"/>
      <c r="AQ98" s="22"/>
      <c r="AR98" s="106" t="s">
        <v>66</v>
      </c>
      <c r="AS98" s="106"/>
    </row>
    <row r="99" spans="1:46" s="20" customFormat="1" ht="42" customHeight="1">
      <c r="A99" s="22"/>
      <c r="B99" s="106"/>
      <c r="C99" s="106"/>
      <c r="D99" s="106"/>
      <c r="E99" s="106"/>
      <c r="F99" s="106"/>
      <c r="G99" s="106"/>
      <c r="H99" s="106"/>
      <c r="I99" s="106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  <c r="AQ99" s="106"/>
      <c r="AR99" s="22"/>
      <c r="AS99" s="22"/>
      <c r="AT99" s="19"/>
    </row>
    <row r="100" spans="1:46" ht="9.7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</row>
    <row r="101" spans="1:46" ht="7.5" customHeight="1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</row>
    <row r="102" spans="1:46" ht="18.75">
      <c r="A102" s="21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21"/>
      <c r="AP102" s="21"/>
      <c r="AQ102" s="21"/>
      <c r="AR102" s="52"/>
      <c r="AS102" s="52"/>
    </row>
    <row r="103" spans="1:46" ht="9.7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</row>
    <row r="104" spans="1:46" ht="18.75">
      <c r="A104" s="21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21"/>
      <c r="AP104" s="21"/>
      <c r="AQ104" s="21"/>
      <c r="AR104" s="52"/>
      <c r="AS104" s="52"/>
    </row>
    <row r="105" spans="1:46" ht="8.25" customHeight="1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</row>
    <row r="106" spans="1:46" ht="20.25">
      <c r="B106" s="57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20"/>
      <c r="AP106" s="20"/>
      <c r="AQ106" s="20"/>
      <c r="AR106" s="57"/>
      <c r="AS106" s="57"/>
    </row>
  </sheetData>
  <mergeCells count="103">
    <mergeCell ref="AR1:AS1"/>
    <mergeCell ref="AR2:AS2"/>
    <mergeCell ref="AR3:AS3"/>
    <mergeCell ref="AR11:AR12"/>
    <mergeCell ref="AS11:AS85"/>
    <mergeCell ref="AN11:AN12"/>
    <mergeCell ref="AP11:AP12"/>
    <mergeCell ref="M11:M12"/>
    <mergeCell ref="N11:N12"/>
    <mergeCell ref="AD73:AD75"/>
    <mergeCell ref="Z73:Z75"/>
    <mergeCell ref="AA11:AA12"/>
    <mergeCell ref="V11:V12"/>
    <mergeCell ref="W11:W12"/>
    <mergeCell ref="X11:X12"/>
    <mergeCell ref="Y11:Y12"/>
    <mergeCell ref="Z11:Z12"/>
    <mergeCell ref="AJ73:AJ75"/>
    <mergeCell ref="AH11:AH12"/>
    <mergeCell ref="G11:G12"/>
    <mergeCell ref="H11:H12"/>
    <mergeCell ref="I11:I12"/>
    <mergeCell ref="U11:U12"/>
    <mergeCell ref="J11:J12"/>
    <mergeCell ref="K11:K12"/>
    <mergeCell ref="L11:L12"/>
    <mergeCell ref="Q11:Q12"/>
    <mergeCell ref="R11:R12"/>
    <mergeCell ref="T11:T12"/>
    <mergeCell ref="B6:AS6"/>
    <mergeCell ref="AB11:AB12"/>
    <mergeCell ref="AC11:AC12"/>
    <mergeCell ref="AD11:AD12"/>
    <mergeCell ref="AE11:AE12"/>
    <mergeCell ref="AF11:AF12"/>
    <mergeCell ref="B8:AS8"/>
    <mergeCell ref="B7:AS7"/>
    <mergeCell ref="AJ11:AJ12"/>
    <mergeCell ref="AK11:AK12"/>
    <mergeCell ref="B11:B85"/>
    <mergeCell ref="AE73:AE75"/>
    <mergeCell ref="T73:T75"/>
    <mergeCell ref="W73:W75"/>
    <mergeCell ref="X73:X75"/>
    <mergeCell ref="Y73:Y75"/>
    <mergeCell ref="AM73:AM75"/>
    <mergeCell ref="AA73:AA75"/>
    <mergeCell ref="AB73:AB75"/>
    <mergeCell ref="AC73:AC75"/>
    <mergeCell ref="AI11:AI12"/>
    <mergeCell ref="AL73:AL75"/>
    <mergeCell ref="AG11:AG12"/>
    <mergeCell ref="A11:A85"/>
    <mergeCell ref="C74:C75"/>
    <mergeCell ref="D74:D75"/>
    <mergeCell ref="E74:E75"/>
    <mergeCell ref="C73:F73"/>
    <mergeCell ref="C11:F11"/>
    <mergeCell ref="B99:AQ99"/>
    <mergeCell ref="R73:R75"/>
    <mergeCell ref="S73:S75"/>
    <mergeCell ref="AG73:AG75"/>
    <mergeCell ref="P73:P75"/>
    <mergeCell ref="F74:F75"/>
    <mergeCell ref="M73:M75"/>
    <mergeCell ref="N73:N75"/>
    <mergeCell ref="O73:O75"/>
    <mergeCell ref="H73:H75"/>
    <mergeCell ref="I73:I75"/>
    <mergeCell ref="U73:U75"/>
    <mergeCell ref="V73:V75"/>
    <mergeCell ref="AF73:AF75"/>
    <mergeCell ref="AK73:AK75"/>
    <mergeCell ref="AH73:AH75"/>
    <mergeCell ref="B106:AN106"/>
    <mergeCell ref="AR106:AS106"/>
    <mergeCell ref="B102:AN102"/>
    <mergeCell ref="AR102:AS102"/>
    <mergeCell ref="B104:AN104"/>
    <mergeCell ref="AR104:AS104"/>
    <mergeCell ref="J73:J75"/>
    <mergeCell ref="K73:K75"/>
    <mergeCell ref="Q73:Q75"/>
    <mergeCell ref="B96:AQ96"/>
    <mergeCell ref="AR10:AS10"/>
    <mergeCell ref="B94:AQ94"/>
    <mergeCell ref="B95:AQ95"/>
    <mergeCell ref="S11:S12"/>
    <mergeCell ref="O11:O12"/>
    <mergeCell ref="P11:P12"/>
    <mergeCell ref="AN73:AQ73"/>
    <mergeCell ref="G73:G75"/>
    <mergeCell ref="L73:L75"/>
    <mergeCell ref="AL11:AL12"/>
    <mergeCell ref="AM11:AM12"/>
    <mergeCell ref="AI73:AI75"/>
    <mergeCell ref="A90:AR90"/>
    <mergeCell ref="A91:AR91"/>
    <mergeCell ref="B98:AN98"/>
    <mergeCell ref="AR96:AS96"/>
    <mergeCell ref="AR97:AS97"/>
    <mergeCell ref="AR98:AS98"/>
    <mergeCell ref="B97:AQ97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2012-05-15T10:16:20Z</cp:lastPrinted>
  <dcterms:created xsi:type="dcterms:W3CDTF">2011-12-21T08:36:58Z</dcterms:created>
  <dcterms:modified xsi:type="dcterms:W3CDTF">2012-06-20T05:28:33Z</dcterms:modified>
</cp:coreProperties>
</file>