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1340" windowHeight="9225" tabRatio="866" activeTab="1"/>
  </bookViews>
  <sheets>
    <sheet name="7134" sheetId="123" r:id="rId1"/>
    <sheet name="Расчет" sheetId="124" r:id="rId2"/>
    <sheet name="НМЦ" sheetId="125" r:id="rId3"/>
  </sheets>
  <externalReferences>
    <externalReference r:id="rId4"/>
  </externalReferences>
  <definedNames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B8" i="124" l="1"/>
  <c r="E8" i="124" s="1"/>
  <c r="B15" i="124"/>
  <c r="B14" i="124"/>
  <c r="B13" i="124"/>
  <c r="B12" i="124"/>
  <c r="B11" i="124"/>
  <c r="B10" i="124"/>
  <c r="B16" i="124" s="1"/>
  <c r="A3" i="125" l="1"/>
  <c r="G18" i="125"/>
  <c r="F18" i="125"/>
  <c r="D18" i="125"/>
  <c r="C18" i="125"/>
  <c r="G17" i="125"/>
  <c r="F17" i="125"/>
  <c r="D17" i="125"/>
  <c r="C17" i="125"/>
  <c r="C16" i="124" l="1"/>
  <c r="D16" i="124"/>
  <c r="G13" i="124"/>
  <c r="H13" i="124"/>
  <c r="Q13" i="124"/>
  <c r="K13" i="124" s="1"/>
  <c r="R13" i="124"/>
  <c r="L13" i="124" s="1"/>
  <c r="G14" i="124"/>
  <c r="H14" i="124"/>
  <c r="Q14" i="124"/>
  <c r="K14" i="124" s="1"/>
  <c r="G15" i="124"/>
  <c r="Q15" i="124" s="1"/>
  <c r="K15" i="124" s="1"/>
  <c r="H15" i="124"/>
  <c r="R15" i="124"/>
  <c r="L15" i="124" s="1"/>
  <c r="E15" i="124"/>
  <c r="F14" i="124"/>
  <c r="P14" i="124" s="1"/>
  <c r="E13" i="124"/>
  <c r="J14" i="124" l="1"/>
  <c r="N14" i="124"/>
  <c r="E14" i="124"/>
  <c r="F15" i="124"/>
  <c r="F13" i="124"/>
  <c r="I14" i="124"/>
  <c r="R14" i="124"/>
  <c r="I15" i="124" l="1"/>
  <c r="P15" i="124"/>
  <c r="P13" i="124"/>
  <c r="I13" i="124"/>
  <c r="L14" i="124"/>
  <c r="M14" i="124" s="1"/>
  <c r="J13" i="124" l="1"/>
  <c r="M13" i="124" s="1"/>
  <c r="N13" i="124"/>
  <c r="J15" i="124"/>
  <c r="M15" i="124" s="1"/>
  <c r="N15" i="124"/>
  <c r="E10" i="124"/>
  <c r="F10" i="124"/>
  <c r="I10" i="124" s="1"/>
  <c r="G10" i="124"/>
  <c r="H10" i="124"/>
  <c r="P10" i="124"/>
  <c r="N10" i="124" s="1"/>
  <c r="Q10" i="124"/>
  <c r="R10" i="124"/>
  <c r="E11" i="124"/>
  <c r="F11" i="124"/>
  <c r="P11" i="124" s="1"/>
  <c r="G11" i="124"/>
  <c r="Q11" i="124" s="1"/>
  <c r="K11" i="124" s="1"/>
  <c r="H11" i="124"/>
  <c r="R11" i="124" s="1"/>
  <c r="L11" i="124" s="1"/>
  <c r="E12" i="124"/>
  <c r="F12" i="124"/>
  <c r="G12" i="124"/>
  <c r="H12" i="124"/>
  <c r="R12" i="124" s="1"/>
  <c r="L12" i="124" s="1"/>
  <c r="Q12" i="124"/>
  <c r="K12" i="124" s="1"/>
  <c r="J11" i="124" l="1"/>
  <c r="N11" i="124"/>
  <c r="K10" i="124"/>
  <c r="K16" i="124" s="1"/>
  <c r="Q16" i="124"/>
  <c r="G16" i="124"/>
  <c r="E16" i="124"/>
  <c r="L10" i="124"/>
  <c r="L16" i="124" s="1"/>
  <c r="R16" i="124"/>
  <c r="J10" i="124"/>
  <c r="H16" i="124"/>
  <c r="F16" i="124"/>
  <c r="I11" i="124"/>
  <c r="I12" i="124"/>
  <c r="M10" i="124"/>
  <c r="P12" i="124"/>
  <c r="M11" i="124"/>
  <c r="A24" i="125"/>
  <c r="J12" i="124" l="1"/>
  <c r="M12" i="124" s="1"/>
  <c r="N12" i="124"/>
  <c r="N16" i="124" s="1"/>
  <c r="I16" i="124"/>
  <c r="J16" i="124"/>
  <c r="M16" i="124"/>
  <c r="C16" i="125" s="1"/>
  <c r="C19" i="125" s="1"/>
  <c r="P16" i="124"/>
  <c r="P17" i="124" s="1"/>
  <c r="G16" i="125" s="1"/>
  <c r="G8" i="124"/>
  <c r="F8" i="124"/>
  <c r="P8" i="124" s="1"/>
  <c r="N8" i="124" s="1"/>
  <c r="Q8" i="124" l="1"/>
  <c r="Q17" i="124"/>
  <c r="K8" i="124"/>
  <c r="H8" i="124"/>
  <c r="Q18" i="124" l="1"/>
  <c r="Q19" i="124" s="1"/>
  <c r="R8" i="124"/>
  <c r="J8" i="124"/>
  <c r="I8" i="124"/>
  <c r="L8" i="124" l="1"/>
  <c r="M8" i="124" l="1"/>
  <c r="P18" i="124"/>
  <c r="R17" i="124"/>
  <c r="P19" i="124" l="1"/>
  <c r="G20" i="125"/>
  <c r="N17" i="124"/>
  <c r="D16" i="125" s="1"/>
  <c r="R18" i="124"/>
  <c r="R19" i="124" s="1"/>
  <c r="F16" i="125" l="1"/>
  <c r="D19" i="125"/>
  <c r="N18" i="124"/>
  <c r="N19" i="124" s="1"/>
  <c r="G19" i="125" l="1"/>
  <c r="F19" i="125" l="1"/>
  <c r="G21" i="125"/>
  <c r="D20" i="125" l="1"/>
  <c r="D21" i="125" l="1"/>
  <c r="F20" i="125"/>
  <c r="F21" i="125" s="1"/>
</calcChain>
</file>

<file path=xl/sharedStrings.xml><?xml version="1.0" encoding="utf-8"?>
<sst xmlns="http://schemas.openxmlformats.org/spreadsheetml/2006/main" count="344" uniqueCount="256">
  <si>
    <t>(наименование стройки)</t>
  </si>
  <si>
    <t xml:space="preserve">на </t>
  </si>
  <si>
    <t>№ пп</t>
  </si>
  <si>
    <t>Всего</t>
  </si>
  <si>
    <t>Итого прямые затраты по смете в ценах 2001г.</t>
  </si>
  <si>
    <t>Накладные расходы</t>
  </si>
  <si>
    <t>Сметная прибыль</t>
  </si>
  <si>
    <t xml:space="preserve">  Итого</t>
  </si>
  <si>
    <t xml:space="preserve">    В том числе: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</si>
  <si>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</si>
  <si>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</si>
  <si>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</si>
  <si>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</si>
  <si>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</si>
  <si>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</si>
  <si>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</si>
  <si>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</si>
  <si>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</si>
  <si>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</si>
  <si>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</si>
  <si>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</si>
  <si>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</si>
  <si>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</si>
  <si>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</si>
  <si>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>ИТОГИ ПО СМЕТЕ:</t>
  </si>
  <si>
    <t>Итого прямые затраты по разделу в ценах 2001г.</t>
  </si>
  <si>
    <t xml:space="preserve"> </t>
  </si>
  <si>
    <t>* В расчете использованы индексы:</t>
  </si>
  <si>
    <t>Всего:</t>
  </si>
  <si>
    <t>Итого в текущих ценах*: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</si>
  <si>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</si>
  <si>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</si>
  <si>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</si>
  <si>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</si>
  <si>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</si>
  <si>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</si>
  <si>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НДС</t>
  </si>
  <si>
    <t>Прочие затраты</t>
  </si>
  <si>
    <t>в том числе по годам строительства</t>
  </si>
  <si>
    <t>Начальная (максимальная) цена</t>
  </si>
  <si>
    <t>Сметная стоимость строительства в базисном уровне цен на 01.01.2000 г.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</si>
  <si>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</si>
  <si>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</si>
  <si>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(должность, подпись, расшифровка)</t>
  </si>
  <si>
    <t>Согласовано</t>
  </si>
  <si>
    <t>отд. 028</t>
  </si>
  <si>
    <t>Средства на оплату труда _______________________________________________________________________________________________</t>
  </si>
  <si>
    <t>на 2015 год</t>
  </si>
  <si>
    <t>2015 г.</t>
  </si>
  <si>
    <t xml:space="preserve">Расчет начальной (максимальной) цены </t>
  </si>
  <si>
    <t>2015 год</t>
  </si>
  <si>
    <t>Всего с НДС:</t>
  </si>
  <si>
    <t>Начальник отдела капитального строительства              ФГУП "Комбинат "Электрохимприбор"</t>
  </si>
  <si>
    <r>
      <t xml:space="preserve">Способ закупки: </t>
    </r>
    <r>
      <rPr>
        <i/>
        <sz val="12"/>
        <rFont val="Times New Roman"/>
        <family val="1"/>
        <charset val="204"/>
      </rPr>
      <t>запрос предложений</t>
    </r>
  </si>
  <si>
    <t>СОГЛАСОВАНО:</t>
  </si>
  <si>
    <t>УТВЕРЖДАЮ:</t>
  </si>
  <si>
    <t>Глава 9. Прочие работы и затраты</t>
  </si>
  <si>
    <t>Остаток сметной стоимости в базисном уровне цен на дату проведения процедуры закупки</t>
  </si>
  <si>
    <t xml:space="preserve">  В том числе, справочно:</t>
  </si>
  <si>
    <t>ВСЕГО по смете</t>
  </si>
  <si>
    <t>Составил: ___________________________</t>
  </si>
  <si>
    <t>Проверил: ___________________________</t>
  </si>
  <si>
    <t>Итого прямые затраты по смете с учетом коэффициентов к итогам</t>
  </si>
  <si>
    <t>Наименование услуг                                                               и работ (затрат)</t>
  </si>
  <si>
    <t>Сметная стоимость строительства в  текущем уровне цен, пересчитанная на момент проведения процедуры закупки</t>
  </si>
  <si>
    <t>Итого с НДС:</t>
  </si>
  <si>
    <t xml:space="preserve">  в том числе:</t>
  </si>
  <si>
    <r>
      <t xml:space="preserve">7134                                           </t>
    </r>
    <r>
      <rPr>
        <i/>
        <sz val="10"/>
        <rFont val="Times New Roman"/>
        <family val="1"/>
        <charset val="204"/>
      </rPr>
      <t>(взамен сметы № 6993)</t>
    </r>
  </si>
  <si>
    <t>Раздел 1. Валка леса</t>
  </si>
  <si>
    <t>Раздел 2. Замена илистого грунта в основании габионных конструкций</t>
  </si>
  <si>
    <t>Раздел 3. Временная дорога</t>
  </si>
  <si>
    <t>Раздел 4. Водоотводная канава</t>
  </si>
  <si>
    <t>Раздел 5. Монтаж габионных конструкций</t>
  </si>
  <si>
    <t>Раздел 6. Засыпка русла ручья</t>
  </si>
  <si>
    <t>_________________</t>
  </si>
  <si>
    <t>" _____ " ________________ 2015 г.</t>
  </si>
  <si>
    <t>"______ " _______________2015 г.</t>
  </si>
  <si>
    <t>ФГУП "Комбинат "Электрохимприбор"</t>
  </si>
  <si>
    <t>ЛОКАЛЬНЫЙ СМЕТНЫЙ РАСЧЕТ № 7134 (взамен сметы № 6993)</t>
  </si>
  <si>
    <t>Основание: тех.проект инв.№ 28/062 от 25.03.2011г., тех. решение от 09.02.2015 № 072-15/338</t>
  </si>
  <si>
    <t>Сметная стоимость строительных работ _______________________________________________________________________________________________</t>
  </si>
  <si>
    <t>_______________________________________________________________________________________________2012,87</t>
  </si>
  <si>
    <t>Составлен(а) в базовых ценах 2001г. (в редакции 2009г.)</t>
  </si>
  <si>
    <t>Обосно-
вание</t>
  </si>
  <si>
    <t>Наименование</t>
  </si>
  <si>
    <t>Ед. изм.</t>
  </si>
  <si>
    <t>Кол.</t>
  </si>
  <si>
    <t>Т/з осн.
раб.на ед.</t>
  </si>
  <si>
    <t>Т/з осн.
раб.
Всего</t>
  </si>
  <si>
    <t>Общая масса обору-дования, т</t>
  </si>
  <si>
    <t>В том числе</t>
  </si>
  <si>
    <t>Обору-
дование</t>
  </si>
  <si>
    <t>Осн.З/п</t>
  </si>
  <si>
    <t>Эк.Маш</t>
  </si>
  <si>
    <t>З/пМех</t>
  </si>
  <si>
    <t xml:space="preserve">                           Раздел 1. Валка леса</t>
  </si>
  <si>
    <t>ТЕР01-02-099-02</t>
  </si>
  <si>
    <r>
      <t>Валка деревьев мягких пород с корня, диаметр стволов до 20 см</t>
    </r>
    <r>
      <rPr>
        <i/>
        <sz val="7"/>
        <rFont val="Arial"/>
        <family val="2"/>
        <charset val="204"/>
      </rPr>
      <t xml:space="preserve">
НР (97 руб.): 80% от ФОТ
СП (54 руб.): 45% от ФОТ</t>
    </r>
  </si>
  <si>
    <t>100 деревьев</t>
  </si>
  <si>
    <r>
      <t>1,34</t>
    </r>
    <r>
      <rPr>
        <i/>
        <sz val="6"/>
        <rFont val="Arial"/>
        <family val="2"/>
        <charset val="204"/>
      </rPr>
      <t xml:space="preserve">
134/100</t>
    </r>
  </si>
  <si>
    <t>ТЕР01-02-099-05</t>
  </si>
  <si>
    <r>
      <t>Валка деревьев мягких пород с корня, диаметр стволов до 32 см</t>
    </r>
    <r>
      <rPr>
        <i/>
        <sz val="7"/>
        <rFont val="Arial"/>
        <family val="2"/>
        <charset val="204"/>
      </rPr>
      <t xml:space="preserve">
НР (84 руб.): 80% от ФОТ
СП (47 руб.): 45% от ФОТ</t>
    </r>
  </si>
  <si>
    <r>
      <t>0,57</t>
    </r>
    <r>
      <rPr>
        <i/>
        <sz val="6"/>
        <rFont val="Arial"/>
        <family val="2"/>
        <charset val="204"/>
      </rPr>
      <t xml:space="preserve">
57/100</t>
    </r>
  </si>
  <si>
    <t>ТЕР01-02-099-06</t>
  </si>
  <si>
    <r>
      <t>Валка деревьев мягких пород с корня, диаметр стволов более 32 см</t>
    </r>
    <r>
      <rPr>
        <i/>
        <sz val="7"/>
        <rFont val="Arial"/>
        <family val="2"/>
        <charset val="204"/>
      </rPr>
      <t xml:space="preserve">
НР (4 руб.): 80% от ФОТ
СП (2 руб.): 45% от ФОТ</t>
    </r>
  </si>
  <si>
    <r>
      <t>0,02</t>
    </r>
    <r>
      <rPr>
        <i/>
        <sz val="6"/>
        <rFont val="Arial"/>
        <family val="2"/>
        <charset val="204"/>
      </rPr>
      <t xml:space="preserve">
2/100</t>
    </r>
  </si>
  <si>
    <t>ТЕР01-02-100-04</t>
  </si>
  <si>
    <r>
      <t>Трелевка древесины на расстояние до 300 м тракторами мощностью 79 кВт (108 л.с.), диаметр стволов до 20 см</t>
    </r>
    <r>
      <rPr>
        <i/>
        <sz val="7"/>
        <rFont val="Arial"/>
        <family val="2"/>
        <charset val="204"/>
      </rPr>
      <t xml:space="preserve">
НР (165 руб.): 80% от ФОТ
СП (93 руб.): 45% от ФОТ</t>
    </r>
  </si>
  <si>
    <t>100 хлыстов</t>
  </si>
  <si>
    <t>ТЕР01-02-100-10</t>
  </si>
  <si>
    <r>
      <t>При трелевке на каждые последующие 100 м добавлять к расценке 01-02-100-04</t>
    </r>
    <r>
      <rPr>
        <i/>
        <sz val="7"/>
        <rFont val="Arial"/>
        <family val="2"/>
        <charset val="204"/>
      </rPr>
      <t xml:space="preserve">
(Трелевка на расстояние до 1 км ПЗ=7 (ОЗП=7; ЭМ=7 к расх.; ЗПМ=7; МАТ=7 к расх.; ТЗ=7; ТЗМ=7))
НР (256 руб.): 80% от ФОТ
СП (144 руб.): 45% от ФОТ</t>
    </r>
  </si>
  <si>
    <t>ТЕР01-02-100-05</t>
  </si>
  <si>
    <r>
      <t>Трелевка древесины на расстояние до 300 м тракторами мощностью 79 кВт (108 л.с.), диаметр стволов до 30 см</t>
    </r>
    <r>
      <rPr>
        <i/>
        <sz val="7"/>
        <rFont val="Arial"/>
        <family val="2"/>
        <charset val="204"/>
      </rPr>
      <t xml:space="preserve">
НР (122 руб.): 80% от ФОТ
СП (68 руб.): 45% от ФОТ</t>
    </r>
  </si>
  <si>
    <t>ТЕР01-02-100-11</t>
  </si>
  <si>
    <r>
      <t>При трелевке на каждые последующие 100 м добавлять к расценке 01-02-100-05</t>
    </r>
    <r>
      <rPr>
        <i/>
        <sz val="7"/>
        <rFont val="Arial"/>
        <family val="2"/>
        <charset val="204"/>
      </rPr>
      <t xml:space="preserve">
(Трелевка на расстояние до 1 км ПЗ=7 (ОЗП=7; ЭМ=7 к расх.; ЗПМ=7; МАТ=7 к расх.; ТЗ=7; ТЗМ=7))
НР (254 руб.): 80% от ФОТ
СП (143 руб.): 45% от ФОТ</t>
    </r>
  </si>
  <si>
    <t>ТЕР01-02-100-06</t>
  </si>
  <si>
    <r>
      <t>Трелевка древесины на расстояние до 300 м тракторами мощностью 79 кВт (108 л.с.), диаметр стволов свыше 30 см</t>
    </r>
    <r>
      <rPr>
        <i/>
        <sz val="7"/>
        <rFont val="Arial"/>
        <family val="2"/>
        <charset val="204"/>
      </rPr>
      <t xml:space="preserve">
НР (6 руб.): 80% от ФОТ
СП (4 руб.): 45% от ФОТ</t>
    </r>
  </si>
  <si>
    <t>ТЕР01-02-100-12</t>
  </si>
  <si>
    <r>
      <t>При трелевке на каждые последующие 100 м добавлять к расценке 01-02-100-06</t>
    </r>
    <r>
      <rPr>
        <i/>
        <sz val="7"/>
        <rFont val="Arial"/>
        <family val="2"/>
        <charset val="204"/>
      </rPr>
      <t xml:space="preserve">
(Трелевка на расстояние до 1 км ПЗ=7 (ОЗП=7; ЭМ=7 к расх.; ЗПМ=7; МАТ=7 к расх.; ТЗ=7; ТЗМ=7))
НР (12 руб.): 80% от ФОТ
СП (7 руб.): 45% от ФОТ</t>
    </r>
  </si>
  <si>
    <t>ТЕР01-02-105-01</t>
  </si>
  <si>
    <r>
      <t>Корчевка пней в грунтах естественного залегания корчевателями-собирателями на тракторе мощностью 79 кВт (108 л.с.) с перемещением пней до 5 м, диаметр пней до 24 см</t>
    </r>
    <r>
      <rPr>
        <i/>
        <sz val="7"/>
        <rFont val="Arial"/>
        <family val="2"/>
        <charset val="204"/>
      </rPr>
      <t xml:space="preserve">
НР (40 руб.): 80% от ФОТ
СП (23 руб.): 45% от ФОТ</t>
    </r>
  </si>
  <si>
    <t>100 пней</t>
  </si>
  <si>
    <t>ТЕР01-02-105-04</t>
  </si>
  <si>
    <r>
      <t>При перемещении пней на каждые последующие 10 м добавлять к расценке 01-02-105-01</t>
    </r>
    <r>
      <rPr>
        <i/>
        <sz val="7"/>
        <rFont val="Arial"/>
        <family val="2"/>
        <charset val="204"/>
      </rPr>
      <t xml:space="preserve">
(Перемещение пней на расстояние до 1 км ПЗ=99,5 (ОЗП=99,5; ЭМ=99,5 к расх.; ЗПМ=99,5; МАТ=99,5 к расх.; ТЗ=99,5; ТЗМ=99,5))
НР (521 руб.): 80% от ФОТ
СП (293 руб.): 45% от ФОТ</t>
    </r>
  </si>
  <si>
    <t>ТЕР01-02-105-02</t>
  </si>
  <si>
    <r>
      <t>Корчевка пней в грунтах естественного залегания корчевателями-собирателями на тракторе мощностью 79 кВт (108 л.с.) с перемещением пней до 5 м, диаметр пней до 32 см</t>
    </r>
    <r>
      <rPr>
        <i/>
        <sz val="7"/>
        <rFont val="Arial"/>
        <family val="2"/>
        <charset val="204"/>
      </rPr>
      <t xml:space="preserve">
НР (30 руб.): 80% от ФОТ
СП (17 руб.): 45% от ФОТ</t>
    </r>
  </si>
  <si>
    <t>ТЕР01-02-105-05</t>
  </si>
  <si>
    <r>
      <t>При перемещении пней на каждые последующие 10 м добавлять к расценке 01-02-105-02</t>
    </r>
    <r>
      <rPr>
        <i/>
        <sz val="7"/>
        <rFont val="Arial"/>
        <family val="2"/>
        <charset val="204"/>
      </rPr>
      <t xml:space="preserve">
(Перемещение пней на расстояние до 1 км ПЗ=99,5 (ОЗП=99,5; ЭМ=99,5 к расх.; ЗПМ=99,5; МАТ=99,5 к расх.; ТЗ=99,5; ТЗМ=99,5))
НР (429 руб.): 80% от ФОТ
СП (241 руб.): 45% от ФОТ</t>
    </r>
  </si>
  <si>
    <t>ТЕР01-02-105-03</t>
  </si>
  <si>
    <r>
      <t>Корчевка пней в грунтах естественного залегания корчевателями-собирателями на тракторе мощностью 79 кВт (108 л.с.) с перемещением пней до 5 м, диаметр пней свыше 32 см</t>
    </r>
    <r>
      <rPr>
        <i/>
        <sz val="7"/>
        <rFont val="Arial"/>
        <family val="2"/>
        <charset val="204"/>
      </rPr>
      <t xml:space="preserve">
НР (2 руб.): 80% от ФОТ
СП (1 руб.): 45% от ФОТ</t>
    </r>
  </si>
  <si>
    <t>ТЕР01-02-105-06</t>
  </si>
  <si>
    <r>
      <t>При перемещении пней на каждые последующие 10 м добавлять к расценке 01-02-105-03</t>
    </r>
    <r>
      <rPr>
        <i/>
        <sz val="7"/>
        <rFont val="Arial"/>
        <family val="2"/>
        <charset val="204"/>
      </rPr>
      <t xml:space="preserve">
(Перемещение пней на расстояние до 1 км ПЗ=99,5 (ОЗП=99,5; ЭМ=99,5 к расх.; ЗПМ=99,5; МАТ=99,5 к расх.; ТЗ=99,5; ТЗМ=99,5))
НР (28 руб.): 80% от ФОТ
СП (16 руб.): 45% от ФОТ</t>
    </r>
  </si>
  <si>
    <t>ТЕР01-02-112-01</t>
  </si>
  <si>
    <r>
      <t>Срезка кустарника и мелколесья в грунтах естественного залегания кусторезами на тракторе мощностью 79 кВт (108 л.с.), кустарник и мелколесье густые</t>
    </r>
    <r>
      <rPr>
        <i/>
        <sz val="7"/>
        <rFont val="Arial"/>
        <family val="2"/>
        <charset val="204"/>
      </rPr>
      <t xml:space="preserve">
НР (6 руб.): 80% от ФОТ
СП (4 руб.): 45% от ФОТ</t>
    </r>
  </si>
  <si>
    <t>1 га</t>
  </si>
  <si>
    <r>
      <t>0,1092</t>
    </r>
    <r>
      <rPr>
        <i/>
        <sz val="6"/>
        <rFont val="Arial"/>
        <family val="2"/>
        <charset val="204"/>
      </rPr>
      <t xml:space="preserve">
1820*60%/10000</t>
    </r>
  </si>
  <si>
    <t>ТЕР01-02-119-03</t>
  </si>
  <si>
    <r>
      <t>Расчистка площадей от кустарника и мелколесья вручную при густой поросли</t>
    </r>
    <r>
      <rPr>
        <i/>
        <sz val="7"/>
        <rFont val="Arial"/>
        <family val="2"/>
        <charset val="204"/>
      </rPr>
      <t xml:space="preserve">
НР (661 руб.): 80% от ФОТ
СП (372 руб.): 45% от ФОТ</t>
    </r>
  </si>
  <si>
    <t>100 м2</t>
  </si>
  <si>
    <r>
      <t>7,28</t>
    </r>
    <r>
      <rPr>
        <i/>
        <sz val="6"/>
        <rFont val="Arial"/>
        <family val="2"/>
        <charset val="204"/>
      </rPr>
      <t xml:space="preserve">
1820*40%/100</t>
    </r>
  </si>
  <si>
    <t>ТЕР01-02-117-01</t>
  </si>
  <si>
    <r>
      <t>Сгребание срезанного или выкорчеванного кустарника и мелколесья корчевателями-собирателями на тракторе мощностью 79 кВт (108 л.с.) с перемещением до 20 м, кустарник и мелколесье густые</t>
    </r>
    <r>
      <rPr>
        <i/>
        <sz val="7"/>
        <rFont val="Arial"/>
        <family val="2"/>
        <charset val="204"/>
      </rPr>
      <t xml:space="preserve">
НР (18 руб.): 80% от ФОТ
СП (10 руб.): 45% от ФОТ</t>
    </r>
  </si>
  <si>
    <r>
      <t>0,182</t>
    </r>
    <r>
      <rPr>
        <i/>
        <sz val="6"/>
        <rFont val="Arial"/>
        <family val="2"/>
        <charset val="204"/>
      </rPr>
      <t xml:space="preserve">
1820/10000</t>
    </r>
  </si>
  <si>
    <t>ТЕР01-02-117-04</t>
  </si>
  <si>
    <r>
      <t>При перемещении на каждые последующие 10 м добавлять к расценке 01-02-117-01</t>
    </r>
    <r>
      <rPr>
        <i/>
        <sz val="7"/>
        <rFont val="Arial"/>
        <family val="2"/>
        <charset val="204"/>
      </rPr>
      <t xml:space="preserve">
(Сгребание на расстояние до 1 км ПЗ=98 (ОЗП=98; ЭМ=98 к расх.; ЗПМ=98; МАТ=98 к расх.; ТЗ=98; ТЗМ=98))
НР (296 руб.): 80% от ФОТ
СП (167 руб.): 45% от ФОТ</t>
    </r>
  </si>
  <si>
    <t>ТЕР01-02-107-01</t>
  </si>
  <si>
    <r>
      <t>Засыпка ям подкоренных бульдозерами мощностью 79 кВт (108 л.с.)</t>
    </r>
    <r>
      <rPr>
        <i/>
        <sz val="7"/>
        <rFont val="Arial"/>
        <family val="2"/>
        <charset val="204"/>
      </rPr>
      <t xml:space="preserve">
НР (63 руб.): 80% от ФОТ
СП (36 руб.): 45% от ФОТ</t>
    </r>
  </si>
  <si>
    <t>100 ям</t>
  </si>
  <si>
    <r>
      <t>1,93</t>
    </r>
    <r>
      <rPr>
        <i/>
        <sz val="6"/>
        <rFont val="Arial"/>
        <family val="2"/>
        <charset val="204"/>
      </rPr>
      <t xml:space="preserve">
193/100</t>
    </r>
  </si>
  <si>
    <t>ФССЦпг01-01-01-007</t>
  </si>
  <si>
    <r>
      <t>Погрузочные работы при автомобильных перевозках: леса круглого</t>
    </r>
    <r>
      <rPr>
        <i/>
        <sz val="7"/>
        <rFont val="Arial"/>
        <family val="2"/>
        <charset val="204"/>
      </rPr>
      <t xml:space="preserve">
(ОП п.1.1.9 Поясной коэффициент: Свердловская область ПЗ=1,1 (ОЗП=1,1; ЭМ=1,1 к расх.; ЗПМ=1,1; МАТ=1,1 к расх.; ТЗ=1,1; ТЗМ=1,1))
НР 0% от ФОТ
СП 0% от ФОТ</t>
    </r>
  </si>
  <si>
    <t>1 т груза</t>
  </si>
  <si>
    <t>ФССЦпг03-01-01-010</t>
  </si>
  <si>
    <r>
      <t>Перевозка бетонных и ж/б изделий, стеновых и перегородочных материалов (кирпич, блоки, камни, плиты и панели), лесоматериалов круглых и пиломатериалов автомобилями бортовыми грузоподъемностью до 15 т, на расстояние до 10 км I класс груза</t>
    </r>
    <r>
      <rPr>
        <i/>
        <sz val="7"/>
        <rFont val="Arial"/>
        <family val="2"/>
        <charset val="204"/>
      </rPr>
      <t xml:space="preserve">
(ОП п.1.1.9 Поясной коэффициент: Свердловская область ПЗ=1,1 (ОЗП=1,1; ЭМ=1,1 к расх.; ЗПМ=1,1; МАТ=1,1 к расх.; ТЗ=1,1; ТЗМ=1,1))
НР 0% от ФОТ
СП 0% от ФОТ</t>
    </r>
  </si>
  <si>
    <t>ФССЦпг01-01-02-007</t>
  </si>
  <si>
    <r>
      <t>Разгрузочные работы при автомобильных перевозках: леса круглого</t>
    </r>
    <r>
      <rPr>
        <i/>
        <sz val="7"/>
        <rFont val="Arial"/>
        <family val="2"/>
        <charset val="204"/>
      </rPr>
      <t xml:space="preserve">
(ОП п.1.1.9 Поясной коэффициент: Свердловская область ПЗ=1,1 (ОЗП=1,1; ЭМ=1,1 к расх.; ЗПМ=1,1; МАТ=1,1 к расх.; ТЗ=1,1; ТЗМ=1,1))
НР 0% от ФОТ
СП 0% от ФОТ</t>
    </r>
  </si>
  <si>
    <t>ФССЦпг03-21-01-047</t>
  </si>
  <si>
    <r>
      <t>Перевозка грузов автомобилями-самосвалами грузоподъемностью 10 т, работающих вне карьера, на расстояние: до 47 км I класс груза</t>
    </r>
    <r>
      <rPr>
        <i/>
        <sz val="7"/>
        <rFont val="Arial"/>
        <family val="2"/>
        <charset val="204"/>
      </rPr>
      <t xml:space="preserve">
(ОП п.1.1.9 Поясной коэффициент: Свердловская область ПЗ=1,1 (ОЗП=1,1; ЭМ=1,1 к расх.; ЗПМ=1,1; МАТ=1,1 к расх.; ТЗ=1,1; ТЗМ=1,1))
НР 0% от ФОТ
СП 0% от ФОТ</t>
    </r>
  </si>
  <si>
    <t>Итого прямые затраты по разделу с учетом коэффициентов к итогам</t>
  </si>
  <si>
    <t xml:space="preserve">   Районный к-т 4,34%  (Поз. 1-20)</t>
  </si>
  <si>
    <t>Итого по разделу 1 Валка леса</t>
  </si>
  <si>
    <t xml:space="preserve">                           Раздел 2. Замена илистого грунта в основании габионных конструкций</t>
  </si>
  <si>
    <t>ТЕР01-01-013-14</t>
  </si>
  <si>
    <r>
      <t>Разработка грунта с погрузкой на автомобили-самосвалы экскаваторами с ковшом вместимостью 0,5 (0,5-0,63) м3, группа грунтов 2</t>
    </r>
    <r>
      <rPr>
        <i/>
        <sz val="7"/>
        <rFont val="Arial"/>
        <family val="2"/>
        <charset val="204"/>
      </rPr>
      <t xml:space="preserve">
НР (45 руб.): 95% от ФОТ
СП (24 руб.): 50% от ФОТ</t>
    </r>
  </si>
  <si>
    <t>1000 м3 грунта</t>
  </si>
  <si>
    <r>
      <t>0,0522</t>
    </r>
    <r>
      <rPr>
        <i/>
        <sz val="6"/>
        <rFont val="Arial"/>
        <family val="2"/>
        <charset val="204"/>
      </rPr>
      <t xml:space="preserve">
52,2/1000</t>
    </r>
  </si>
  <si>
    <t>ФССЦпг03-21-01-010</t>
  </si>
  <si>
    <r>
      <t>Перевозка грузов автомобилями-самосвалами грузоподъемностью 10 т, работающих вне карьера, на расстояние: до 10 км I класс груза</t>
    </r>
    <r>
      <rPr>
        <i/>
        <sz val="7"/>
        <rFont val="Arial"/>
        <family val="2"/>
        <charset val="204"/>
      </rPr>
      <t xml:space="preserve">
(ОП п.1.1.9 Поясной коэффициент: Свердловская область ПЗ=1,1 (ОЗП=1,1; ЭМ=1,1 к расх.; ЗПМ=1,1; МАТ=1,1 к расх.; ТЗ=1,1; ТЗМ=1,1))
НР 0% от ФОТ
СП 0% от ФОТ</t>
    </r>
  </si>
  <si>
    <r>
      <t>91,35</t>
    </r>
    <r>
      <rPr>
        <i/>
        <sz val="6"/>
        <rFont val="Arial"/>
        <family val="2"/>
        <charset val="204"/>
      </rPr>
      <t xml:space="preserve">
52,2*1,75</t>
    </r>
  </si>
  <si>
    <t>ТЕР27-04-001-04</t>
  </si>
  <si>
    <r>
      <t>Устройство подстилающих и выравнивающих слоев оснований из щебня</t>
    </r>
    <r>
      <rPr>
        <i/>
        <sz val="7"/>
        <rFont val="Arial"/>
        <family val="2"/>
        <charset val="204"/>
      </rPr>
      <t xml:space="preserve">
НР (483 руб.): 142% от ФОТ
СП (323 руб.): 95% от ФОТ</t>
    </r>
  </si>
  <si>
    <t>100 м3 материала основания (в плотном теле)</t>
  </si>
  <si>
    <r>
      <t>0,522</t>
    </r>
    <r>
      <rPr>
        <i/>
        <sz val="6"/>
        <rFont val="Arial"/>
        <family val="2"/>
        <charset val="204"/>
      </rPr>
      <t xml:space="preserve">
52,2/100</t>
    </r>
  </si>
  <si>
    <t>ТСЦ-408-0007</t>
  </si>
  <si>
    <t>Щебень из природного камня для строительных работ марка 1200, фракция 20-40 мм</t>
  </si>
  <si>
    <t>м3</t>
  </si>
  <si>
    <r>
      <t>65,772</t>
    </r>
    <r>
      <rPr>
        <i/>
        <sz val="6"/>
        <rFont val="Arial"/>
        <family val="2"/>
        <charset val="204"/>
      </rPr>
      <t xml:space="preserve">
52,2*1,26</t>
    </r>
  </si>
  <si>
    <t xml:space="preserve">   Районный к-т 4,34%  (Поз. 26, 28)</t>
  </si>
  <si>
    <t>Итого по разделу 2 Замена илистого грунта в основании габионных конструкций</t>
  </si>
  <si>
    <t xml:space="preserve">                           Раздел 3. Временная дорога</t>
  </si>
  <si>
    <t>ТЕР01-01-036-02</t>
  </si>
  <si>
    <r>
      <t>Планировка площадей бульдозерами мощностью 79 кВт (108 л.с.)</t>
    </r>
    <r>
      <rPr>
        <i/>
        <sz val="7"/>
        <rFont val="Arial"/>
        <family val="2"/>
        <charset val="204"/>
      </rPr>
      <t xml:space="preserve">
НР (5 руб.): 95% от ФОТ
СП (3 руб.): 50% от ФОТ</t>
    </r>
  </si>
  <si>
    <t>1000 м2 спланированной поверхности за 1 проход бульдозера</t>
  </si>
  <si>
    <r>
      <t>1,17</t>
    </r>
    <r>
      <rPr>
        <i/>
        <sz val="6"/>
        <rFont val="Arial"/>
        <family val="2"/>
        <charset val="204"/>
      </rPr>
      <t xml:space="preserve">
260*4,5/1000</t>
    </r>
  </si>
  <si>
    <r>
      <t>Устройство подстилающих и выравнивающих слоев оснований из из скального грунта толщиной 300 мм</t>
    </r>
    <r>
      <rPr>
        <i/>
        <sz val="7"/>
        <rFont val="Arial"/>
        <family val="2"/>
        <charset val="204"/>
      </rPr>
      <t xml:space="preserve">
НР (3252 руб.): 142% от ФОТ
СП (2176 руб.): 95% от ФОТ</t>
    </r>
  </si>
  <si>
    <r>
      <t>3,51</t>
    </r>
    <r>
      <rPr>
        <i/>
        <sz val="6"/>
        <rFont val="Arial"/>
        <family val="2"/>
        <charset val="204"/>
      </rPr>
      <t xml:space="preserve">
260*4,5*0,3/100</t>
    </r>
  </si>
  <si>
    <r>
      <t>ТСЦ-408-0426</t>
    </r>
    <r>
      <rPr>
        <i/>
        <sz val="9"/>
        <rFont val="Arial"/>
        <family val="2"/>
        <charset val="204"/>
      </rPr>
      <t xml:space="preserve">
прим.</t>
    </r>
  </si>
  <si>
    <t>Скальный грунт</t>
  </si>
  <si>
    <r>
      <t>442,26</t>
    </r>
    <r>
      <rPr>
        <i/>
        <sz val="6"/>
        <rFont val="Arial"/>
        <family val="2"/>
        <charset val="204"/>
      </rPr>
      <t xml:space="preserve">
351*1,26</t>
    </r>
  </si>
  <si>
    <t>ТЕР27-04-007-01</t>
  </si>
  <si>
    <r>
      <t>Устройство оснований толщиной 15 см из щебня фракции 40-70 мм при укатке каменных материалов с пределом прочности на сжатие до 68,6 МПа (700 кгс/см2) однослойных</t>
    </r>
    <r>
      <rPr>
        <i/>
        <sz val="7"/>
        <rFont val="Arial"/>
        <family val="2"/>
        <charset val="204"/>
      </rPr>
      <t xml:space="preserve">
НР (1781 руб.): 142% от ФОТ
СП (1191 руб.): 95% от ФОТ</t>
    </r>
  </si>
  <si>
    <t>1000 м2 основания</t>
  </si>
  <si>
    <r>
      <t>ТЕР22-01-011-11</t>
    </r>
    <r>
      <rPr>
        <i/>
        <sz val="9"/>
        <rFont val="Arial"/>
        <family val="2"/>
        <charset val="204"/>
      </rPr>
      <t xml:space="preserve">
прим.</t>
    </r>
  </si>
  <si>
    <r>
      <t>Укладка стальных  водопропускных труб диаметром 500 мм</t>
    </r>
    <r>
      <rPr>
        <i/>
        <sz val="7"/>
        <rFont val="Arial"/>
        <family val="2"/>
        <charset val="204"/>
      </rPr>
      <t xml:space="preserve">
НР (354 руб.): 130% от ФОТ
СП (242 руб.): 89% от ФОТ</t>
    </r>
  </si>
  <si>
    <t>1 км трубопровода</t>
  </si>
  <si>
    <r>
      <t>0,014</t>
    </r>
    <r>
      <rPr>
        <i/>
        <sz val="6"/>
        <rFont val="Arial"/>
        <family val="2"/>
        <charset val="204"/>
      </rPr>
      <t xml:space="preserve">
7*2/1000</t>
    </r>
  </si>
  <si>
    <t>ТЕР13-03-002-04</t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</si>
  <si>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НР (18 руб.): 90% от ФОТ
СП (14 руб.): 70% от ФОТ</t>
    </r>
  </si>
  <si>
    <t>100 м2 окрашиваемой поверхности</t>
  </si>
  <si>
    <r>
      <t>0,2394</t>
    </r>
    <r>
      <rPr>
        <i/>
        <sz val="6"/>
        <rFont val="Arial"/>
        <family val="2"/>
        <charset val="204"/>
      </rPr>
      <t xml:space="preserve">
11,97*2/100</t>
    </r>
  </si>
  <si>
    <t xml:space="preserve">   Районный к-т 4,34%  (Поз. 31-35)</t>
  </si>
  <si>
    <t>Итого по разделу 3 Временная дорога</t>
  </si>
  <si>
    <t xml:space="preserve">                           Раздел 4. Водоотводная канава</t>
  </si>
  <si>
    <t>ТЕР01-01-048-02</t>
  </si>
  <si>
    <r>
      <t>Разработка продольных водоотводных и нагорных канав, группа грунтов 2</t>
    </r>
    <r>
      <rPr>
        <i/>
        <sz val="7"/>
        <rFont val="Arial"/>
        <family val="2"/>
        <charset val="204"/>
      </rPr>
      <t xml:space="preserve">
НР (3652 руб.): 95% от ФОТ
СП (1922 руб.): 50% от ФОТ</t>
    </r>
  </si>
  <si>
    <t>ТЕР01-01-033-05</t>
  </si>
  <si>
    <r>
      <t>Засыпка траншей и котлованов с перемещением грунта до 5 м бульдозерами мощностью 79 кВт (108 л.с.), группа грунтов 2</t>
    </r>
    <r>
      <rPr>
        <i/>
        <sz val="7"/>
        <rFont val="Arial"/>
        <family val="2"/>
        <charset val="204"/>
      </rPr>
      <t xml:space="preserve">
НР (18 руб.): 95% от ФОТ
СП (10 руб.): 50% от ФОТ</t>
    </r>
  </si>
  <si>
    <t xml:space="preserve">   Районный к-т 4,34%  (Поз. 36-37)</t>
  </si>
  <si>
    <t>Итого по разделу 4 Водоотводная канава</t>
  </si>
  <si>
    <t xml:space="preserve">                           Раздел 5. Монтаж габионных конструкций</t>
  </si>
  <si>
    <t>ТЕР30-08-048-01</t>
  </si>
  <si>
    <r>
      <t>Укрепление поверхности матрацами «Рено»</t>
    </r>
    <r>
      <rPr>
        <i/>
        <sz val="7"/>
        <rFont val="Arial"/>
        <family val="2"/>
        <charset val="204"/>
      </rPr>
      <t xml:space="preserve">
1 843,45 = 2 920,92 - 1,39 x 280,00 - 2,19 x 138,70 - 3,15 x 122,07
НР (18285 руб.): 110% от ФОТ
СП (13298 руб.): 80% от ФОТ</t>
    </r>
  </si>
  <si>
    <t>10 м2 поверхности</t>
  </si>
  <si>
    <r>
      <t>16,8</t>
    </r>
    <r>
      <rPr>
        <i/>
        <sz val="6"/>
        <rFont val="Arial"/>
        <family val="2"/>
        <charset val="204"/>
      </rPr>
      <t xml:space="preserve">
((6*2*5)+(27*2)+(27*2))/10</t>
    </r>
  </si>
  <si>
    <t>ТСЦ-101-0792</t>
  </si>
  <si>
    <t>Полотно иглопробивное для дорожного строительства «Дорнит-2»</t>
  </si>
  <si>
    <t>10 м2</t>
  </si>
  <si>
    <t>ТСЦ-408-0011</t>
  </si>
  <si>
    <t>Щебень из природного камня для строительных работ марка 1000, фракция 20-40 мм</t>
  </si>
  <si>
    <t>ТСЦ-408-0012</t>
  </si>
  <si>
    <t>Щебень из природного камня для строительных работ марка 1000, фракция 40-70 мм</t>
  </si>
  <si>
    <t>ТСЦ-408-0425</t>
  </si>
  <si>
    <t>Щебень из природного камня для строительных работ марка 1000, фракции 70-120 мм</t>
  </si>
  <si>
    <t>ТСЦ-101-0814</t>
  </si>
  <si>
    <t>Проволока стальная низкоуглеродистая разного назначения оцинкованная диаметром 6,0-6,3 мм</t>
  </si>
  <si>
    <t>т</t>
  </si>
  <si>
    <r>
      <t>0,260184</t>
    </r>
    <r>
      <rPr>
        <i/>
        <sz val="6"/>
        <rFont val="Arial"/>
        <family val="2"/>
        <charset val="204"/>
      </rPr>
      <t xml:space="preserve">
260,184/1000</t>
    </r>
  </si>
  <si>
    <t xml:space="preserve">   Районный к-т 4,34%  (Поз. 38-39, 43)</t>
  </si>
  <si>
    <t>Итого по разделу 5 Монтаж габионных конструкций</t>
  </si>
  <si>
    <t xml:space="preserve">                           Раздел 6. Засыпка русла ручья</t>
  </si>
  <si>
    <r>
      <t>ТЕР01-02-061-02</t>
    </r>
    <r>
      <rPr>
        <i/>
        <sz val="9"/>
        <rFont val="Arial"/>
        <family val="2"/>
        <charset val="204"/>
      </rPr>
      <t xml:space="preserve">
прим.</t>
    </r>
  </si>
  <si>
    <r>
      <t>Засыпка вручную русла ручья Мельничного щебнем</t>
    </r>
    <r>
      <rPr>
        <i/>
        <sz val="7"/>
        <rFont val="Arial"/>
        <family val="2"/>
        <charset val="204"/>
      </rPr>
      <t xml:space="preserve">
НР (1501 руб.): 80% от ФОТ
СП (844 руб.): 45% от ФОТ</t>
    </r>
  </si>
  <si>
    <t>100 м3 грунта</t>
  </si>
  <si>
    <t>ТСЦ-408-0016</t>
  </si>
  <si>
    <t>Щебень из природного камня для строительных работ марка 800, фракция 40-70 мм</t>
  </si>
  <si>
    <t xml:space="preserve">   Районный к-т 4,34%  (Поз. 44)</t>
  </si>
  <si>
    <t>Итого по разделу 6 Засыпка русла ручья</t>
  </si>
  <si>
    <t xml:space="preserve">      Материалы</t>
  </si>
  <si>
    <t xml:space="preserve">      Машины и механизмы</t>
  </si>
  <si>
    <t>___________________________30,459</t>
  </si>
  <si>
    <t xml:space="preserve">   Районный к-т 4,34%  (Поз. 1-20, 26, 28, 31-39, 43-44)</t>
  </si>
  <si>
    <t xml:space="preserve">  Итого по разделу 1 Валка леса</t>
  </si>
  <si>
    <t xml:space="preserve">  Итого по разделу 2 Замена илистого грунта в основании габионных конструкций</t>
  </si>
  <si>
    <t xml:space="preserve">  Итого по разделу 3 Временная дорога</t>
  </si>
  <si>
    <t xml:space="preserve">  Итого по разделу 4 Водоотводная канава</t>
  </si>
  <si>
    <t xml:space="preserve">  Итого по разделу 5 Монтаж габионных конструкций</t>
  </si>
  <si>
    <t xml:space="preserve">  Итого по разделу 6 Засыпка русла ручья</t>
  </si>
  <si>
    <t>Итого по ЛСР в ценах 2000 года:</t>
  </si>
  <si>
    <r>
      <t xml:space="preserve"> - </t>
    </r>
    <r>
      <rPr>
        <sz val="14"/>
        <color rgb="FF0000FF"/>
        <rFont val="Times New Roman"/>
        <family val="1"/>
        <charset val="204"/>
      </rPr>
      <t>5,74</t>
    </r>
    <r>
      <rPr>
        <sz val="14"/>
        <rFont val="Times New Roman"/>
        <family val="1"/>
        <charset val="204"/>
      </rPr>
      <t xml:space="preserve"> индекс изменения сметной стоимости СМР к ТЕР 2001 </t>
    </r>
    <r>
      <rPr>
        <sz val="14"/>
        <color rgb="FF0000FF"/>
        <rFont val="Times New Roman"/>
        <family val="1"/>
        <charset val="204"/>
      </rPr>
      <t>(письмо Минстроя России от 06.02.2015г. № 3004-АС/08 приложение 1, прочие объекты)</t>
    </r>
  </si>
  <si>
    <t>для очистки сточных вод выпуска В-10б и пойменного участка ручья Мельничного."</t>
  </si>
  <si>
    <t>___________________________293,063</t>
  </si>
  <si>
    <r>
      <t>ФССЦпг01-01-01-045</t>
    </r>
    <r>
      <rPr>
        <i/>
        <sz val="9"/>
        <rFont val="Arial"/>
        <family val="2"/>
        <charset val="204"/>
      </rPr>
      <t xml:space="preserve">
прим.</t>
    </r>
  </si>
  <si>
    <r>
      <t>Погрузочные работы при автомобильных перевозках: пни и порубочные остатки древесно-кустарниковой растительности (с использованием погрузчика)</t>
    </r>
    <r>
      <rPr>
        <i/>
        <sz val="7"/>
        <rFont val="Arial"/>
        <family val="2"/>
        <charset val="204"/>
      </rPr>
      <t xml:space="preserve">
(ОП п.1.1.9 Поясной коэффициент: Свердловская область ПЗ=1,1 (ОЗП=1,1; ЭМ=1,1 к расх.; ЗПМ=1,1; МАТ=1,1 к расх.; ТЗ=1,1; ТЗМ=1,1))
НР 0% от ФОТ
СП 0% от ФОТ</t>
    </r>
  </si>
  <si>
    <t>на строительно-монтажные работы по объекту "Инженерно-техническое обустройство заболоченного участка для очистки сточных вод выпуска В-10б и пойменного участка ручья Мельничного."</t>
  </si>
  <si>
    <t>Строительно-монтажные работы. "Инженерно-техническое обустройство заболоченного участка для очистки сточных вод выпуска В-10б и пойменного участка ручья Мельничного."</t>
  </si>
  <si>
    <t xml:space="preserve">строительно-монтажные работы по объекту "Инженерно-техническое обустройство заболоченного участка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</si>
</sst>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5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i/>
      <sz val="12"/>
      <name val="Times New Roman"/>
      <family val="1"/>
      <charset val="204"/>
    </font>
    <font>
      <sz val="18"/>
      <name val="Times New Roman"/>
      <family val="1"/>
      <charset val="204"/>
    </font>
    <font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4"/>
      <color rgb="FF0000FF"/>
      <name val="Times New Roman"/>
      <family val="1"/>
      <charset val="204"/>
    </font>
    <font>
      <b/>
      <sz val="13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6"/>
      <name val="Arial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sz val="12"/>
      <color rgb="FF0000FF"/>
      <name val="Times New Roman"/>
      <family val="1"/>
      <charset val="204"/>
    </font>
    <font>
      <sz val="13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</borders>
  <cellStyleXfs count="88">
    <xf numFmtId="0" fontId="0" fillId="0" borderId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21" borderId="7" applyNumberFormat="0" applyAlignment="0" applyProtection="0"/>
    <xf numFmtId="0" fontId="17" fillId="21" borderId="7" applyNumberFormat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2" fillId="0" borderId="0" applyAlignment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5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1" fillId="0" borderId="0"/>
    <xf numFmtId="0" fontId="32" fillId="0" borderId="0" applyNumberFormat="0" applyFill="0" applyBorder="0" applyAlignment="0" applyProtection="0">
      <alignment vertical="top"/>
      <protection locked="0"/>
    </xf>
    <xf numFmtId="44" fontId="33" fillId="0" borderId="0" applyFont="0" applyFill="0" applyBorder="0" applyAlignment="0" applyProtection="0"/>
  </cellStyleXfs>
  <cellXfs count="188">
    <xf numFmtId="0" fontId="0" fillId="0" borderId="0" xfId="0"/>
    <xf numFmtId="0" fontId="26" fillId="0" borderId="0" xfId="85" applyFont="1" applyFill="1" applyAlignment="1">
      <alignment wrapText="1"/>
    </xf>
    <xf numFmtId="0" fontId="26" fillId="0" borderId="0" xfId="85" applyFont="1" applyFill="1" applyAlignment="1">
      <alignment vertical="center" wrapText="1"/>
    </xf>
    <xf numFmtId="4" fontId="27" fillId="0" borderId="0" xfId="85" applyNumberFormat="1" applyFont="1" applyFill="1" applyAlignment="1">
      <alignment horizontal="center" vertical="center" wrapText="1"/>
    </xf>
    <xf numFmtId="4" fontId="26" fillId="0" borderId="0" xfId="85" applyNumberFormat="1" applyFont="1" applyFill="1" applyAlignment="1">
      <alignment horizontal="left" vertical="center" wrapText="1"/>
    </xf>
    <xf numFmtId="0" fontId="28" fillId="0" borderId="0" xfId="85" applyFont="1" applyFill="1" applyAlignment="1">
      <alignment wrapText="1"/>
    </xf>
    <xf numFmtId="4" fontId="28" fillId="0" borderId="12" xfId="85" applyNumberFormat="1" applyFont="1" applyFill="1" applyBorder="1" applyAlignment="1">
      <alignment horizontal="center" vertical="center" wrapText="1"/>
    </xf>
    <xf numFmtId="0" fontId="28" fillId="0" borderId="12" xfId="85" applyFont="1" applyFill="1" applyBorder="1" applyAlignment="1">
      <alignment vertical="center" wrapText="1"/>
    </xf>
    <xf numFmtId="0" fontId="26" fillId="0" borderId="12" xfId="85" applyFont="1" applyFill="1" applyBorder="1" applyAlignment="1">
      <alignment vertical="center" wrapText="1"/>
    </xf>
    <xf numFmtId="0" fontId="28" fillId="0" borderId="0" xfId="85" applyNumberFormat="1" applyFont="1" applyFill="1" applyAlignment="1">
      <alignment wrapText="1"/>
    </xf>
    <xf numFmtId="1" fontId="26" fillId="0" borderId="0" xfId="85" applyNumberFormat="1" applyFont="1" applyFill="1" applyAlignment="1">
      <alignment horizontal="center" vertical="center" wrapText="1"/>
    </xf>
    <xf numFmtId="1" fontId="26" fillId="0" borderId="12" xfId="85" applyNumberFormat="1" applyFont="1" applyFill="1" applyBorder="1" applyAlignment="1">
      <alignment horizontal="center" vertical="center" wrapText="1"/>
    </xf>
    <xf numFmtId="0" fontId="26" fillId="0" borderId="0" xfId="85" applyFont="1" applyFill="1" applyAlignment="1">
      <alignment horizontal="center" vertical="center" wrapText="1"/>
    </xf>
    <xf numFmtId="4" fontId="26" fillId="0" borderId="17" xfId="85" applyNumberFormat="1" applyFont="1" applyFill="1" applyBorder="1" applyAlignment="1">
      <alignment horizontal="center" vertical="center" wrapText="1"/>
    </xf>
    <xf numFmtId="0" fontId="34" fillId="0" borderId="0" xfId="85" applyFont="1"/>
    <xf numFmtId="0" fontId="26" fillId="0" borderId="0" xfId="85" applyFont="1"/>
    <xf numFmtId="0" fontId="26" fillId="0" borderId="0" xfId="85" applyFont="1" applyBorder="1" applyAlignment="1">
      <alignment horizontal="center"/>
    </xf>
    <xf numFmtId="4" fontId="26" fillId="0" borderId="12" xfId="85" applyNumberFormat="1" applyFont="1" applyBorder="1" applyAlignment="1">
      <alignment horizontal="center" wrapText="1"/>
    </xf>
    <xf numFmtId="4" fontId="26" fillId="0" borderId="12" xfId="85" applyNumberFormat="1" applyFont="1" applyBorder="1" applyAlignment="1">
      <alignment horizontal="center"/>
    </xf>
    <xf numFmtId="0" fontId="26" fillId="0" borderId="12" xfId="85" applyFont="1" applyBorder="1" applyAlignment="1">
      <alignment horizontal="center"/>
    </xf>
    <xf numFmtId="0" fontId="26" fillId="0" borderId="0" xfId="85" applyFont="1" applyBorder="1" applyAlignment="1">
      <alignment horizontal="right"/>
    </xf>
    <xf numFmtId="0" fontId="26" fillId="0" borderId="10" xfId="85" applyFont="1" applyBorder="1" applyAlignment="1"/>
    <xf numFmtId="0" fontId="26" fillId="0" borderId="0" xfId="85" applyFont="1" applyAlignment="1">
      <alignment horizontal="left" vertical="center"/>
    </xf>
    <xf numFmtId="0" fontId="35" fillId="0" borderId="0" xfId="85" applyFont="1"/>
    <xf numFmtId="0" fontId="36" fillId="0" borderId="0" xfId="85" applyFont="1"/>
    <xf numFmtId="0" fontId="37" fillId="0" borderId="0" xfId="85" applyFont="1" applyAlignment="1">
      <alignment horizontal="right"/>
    </xf>
    <xf numFmtId="0" fontId="27" fillId="0" borderId="0" xfId="85" applyFont="1" applyFill="1" applyAlignment="1">
      <alignment wrapText="1"/>
    </xf>
    <xf numFmtId="4" fontId="26" fillId="0" borderId="0" xfId="85" applyNumberFormat="1" applyFont="1" applyFill="1" applyAlignment="1">
      <alignment horizontal="right" vertical="center" wrapText="1"/>
    </xf>
    <xf numFmtId="0" fontId="26" fillId="0" borderId="0" xfId="85" applyNumberFormat="1" applyFont="1" applyFill="1" applyAlignment="1">
      <alignment wrapText="1"/>
    </xf>
    <xf numFmtId="0" fontId="28" fillId="0" borderId="0" xfId="85" applyNumberFormat="1" applyFont="1" applyFill="1" applyAlignment="1">
      <alignment vertical="center" wrapText="1"/>
    </xf>
    <xf numFmtId="0" fontId="28" fillId="0" borderId="0" xfId="85" applyFont="1" applyFill="1" applyAlignment="1">
      <alignment vertical="center" wrapText="1"/>
    </xf>
    <xf numFmtId="4" fontId="27" fillId="0" borderId="0" xfId="85" applyNumberFormat="1" applyFont="1" applyFill="1" applyAlignment="1">
      <alignment horizontal="center" wrapText="1"/>
    </xf>
    <xf numFmtId="4" fontId="26" fillId="0" borderId="0" xfId="85" applyNumberFormat="1" applyFont="1" applyFill="1" applyAlignment="1">
      <alignment horizontal="center" vertical="center" wrapText="1"/>
    </xf>
    <xf numFmtId="0" fontId="27" fillId="0" borderId="0" xfId="85" applyFont="1" applyAlignment="1">
      <alignment horizontal="center"/>
    </xf>
    <xf numFmtId="0" fontId="36" fillId="0" borderId="0" xfId="85" applyFont="1" applyAlignment="1">
      <alignment vertical="center"/>
    </xf>
    <xf numFmtId="0" fontId="35" fillId="0" borderId="0" xfId="85" applyFont="1" applyAlignment="1">
      <alignment vertical="center"/>
    </xf>
    <xf numFmtId="0" fontId="27" fillId="0" borderId="0" xfId="85" applyFont="1" applyFill="1" applyAlignment="1">
      <alignment horizontal="right" vertical="center"/>
    </xf>
    <xf numFmtId="0" fontId="27" fillId="0" borderId="0" xfId="85" applyFont="1" applyFill="1" applyAlignment="1">
      <alignment horizontal="left" vertical="center"/>
    </xf>
    <xf numFmtId="4" fontId="27" fillId="0" borderId="0" xfId="85" applyNumberFormat="1" applyFont="1" applyFill="1" applyAlignment="1">
      <alignment horizontal="right" vertical="center" wrapText="1"/>
    </xf>
    <xf numFmtId="0" fontId="34" fillId="0" borderId="0" xfId="85" applyFont="1" applyAlignment="1">
      <alignment vertical="center"/>
    </xf>
    <xf numFmtId="0" fontId="34" fillId="0" borderId="0" xfId="85" applyFont="1" applyAlignment="1">
      <alignment horizontal="right" vertical="center"/>
    </xf>
    <xf numFmtId="0" fontId="34" fillId="0" borderId="0" xfId="85" applyFont="1" applyAlignment="1">
      <alignment horizontal="left" vertical="center"/>
    </xf>
    <xf numFmtId="0" fontId="36" fillId="0" borderId="0" xfId="85" applyFont="1" applyAlignment="1">
      <alignment horizontal="right" vertical="center"/>
    </xf>
    <xf numFmtId="0" fontId="36" fillId="0" borderId="0" xfId="85" applyFont="1" applyAlignment="1">
      <alignment horizontal="left" vertical="center"/>
    </xf>
    <xf numFmtId="4" fontId="40" fillId="0" borderId="0" xfId="85" applyNumberFormat="1" applyFont="1" applyFill="1" applyAlignment="1">
      <alignment vertical="center" wrapText="1"/>
    </xf>
    <xf numFmtId="0" fontId="41" fillId="0" borderId="0" xfId="85" applyFont="1" applyFill="1" applyAlignment="1">
      <alignment wrapText="1"/>
    </xf>
    <xf numFmtId="0" fontId="41" fillId="0" borderId="0" xfId="85" applyFont="1" applyFill="1" applyAlignment="1"/>
    <xf numFmtId="0" fontId="27" fillId="0" borderId="0" xfId="85" applyFont="1" applyFill="1" applyAlignment="1"/>
    <xf numFmtId="4" fontId="41" fillId="0" borderId="0" xfId="85" applyNumberFormat="1" applyFont="1" applyFill="1" applyAlignment="1">
      <alignment horizontal="center" wrapText="1"/>
    </xf>
    <xf numFmtId="4" fontId="41" fillId="0" borderId="0" xfId="85" applyNumberFormat="1" applyFont="1" applyFill="1" applyAlignment="1">
      <alignment wrapText="1"/>
    </xf>
    <xf numFmtId="4" fontId="27" fillId="0" borderId="0" xfId="85" applyNumberFormat="1" applyFont="1" applyFill="1" applyAlignment="1">
      <alignment horizontal="left" wrapText="1"/>
    </xf>
    <xf numFmtId="4" fontId="41" fillId="0" borderId="0" xfId="85" applyNumberFormat="1" applyFont="1" applyFill="1" applyAlignment="1">
      <alignment horizontal="center" vertical="center" wrapText="1"/>
    </xf>
    <xf numFmtId="4" fontId="41" fillId="0" borderId="0" xfId="85" applyNumberFormat="1" applyFont="1" applyFill="1" applyAlignment="1">
      <alignment vertical="center" wrapText="1"/>
    </xf>
    <xf numFmtId="4" fontId="41" fillId="0" borderId="0" xfId="85" applyNumberFormat="1" applyFont="1" applyFill="1" applyAlignment="1">
      <alignment horizontal="left" vertical="center" wrapText="1"/>
    </xf>
    <xf numFmtId="0" fontId="27" fillId="0" borderId="0" xfId="85" applyFont="1" applyFill="1" applyAlignment="1">
      <alignment vertical="center"/>
    </xf>
    <xf numFmtId="4" fontId="41" fillId="0" borderId="0" xfId="85" applyNumberFormat="1" applyFont="1" applyFill="1" applyAlignment="1">
      <alignment horizontal="left" vertical="center"/>
    </xf>
    <xf numFmtId="1" fontId="26" fillId="0" borderId="21" xfId="85" applyNumberFormat="1" applyFont="1" applyFill="1" applyBorder="1" applyAlignment="1">
      <alignment horizontal="center" vertical="center" wrapText="1"/>
    </xf>
    <xf numFmtId="1" fontId="28" fillId="0" borderId="21" xfId="85" applyNumberFormat="1" applyFont="1" applyFill="1" applyBorder="1" applyAlignment="1">
      <alignment horizontal="left" vertical="center" wrapText="1"/>
    </xf>
    <xf numFmtId="0" fontId="41" fillId="0" borderId="0" xfId="85" applyFont="1" applyFill="1" applyAlignment="1">
      <alignment vertical="center" wrapText="1"/>
    </xf>
    <xf numFmtId="4" fontId="26" fillId="0" borderId="12" xfId="85" applyNumberFormat="1" applyFont="1" applyFill="1" applyBorder="1" applyAlignment="1">
      <alignment horizontal="center" vertical="center" wrapText="1"/>
    </xf>
    <xf numFmtId="0" fontId="27" fillId="0" borderId="0" xfId="85" applyFont="1" applyFill="1" applyAlignment="1">
      <alignment horizontal="center" wrapText="1"/>
    </xf>
    <xf numFmtId="0" fontId="27" fillId="0" borderId="0" xfId="85" applyFont="1" applyFill="1" applyAlignment="1">
      <alignment vertical="center" wrapText="1"/>
    </xf>
    <xf numFmtId="4" fontId="26" fillId="0" borderId="19" xfId="85" applyNumberFormat="1" applyFont="1" applyBorder="1" applyAlignment="1">
      <alignment horizontal="center" vertical="center"/>
    </xf>
    <xf numFmtId="4" fontId="26" fillId="0" borderId="12" xfId="85" applyNumberFormat="1" applyFont="1" applyBorder="1" applyAlignment="1">
      <alignment horizontal="center" vertical="center"/>
    </xf>
    <xf numFmtId="0" fontId="27" fillId="0" borderId="0" xfId="85" applyFont="1" applyAlignment="1">
      <alignment horizontal="center" vertical="center"/>
    </xf>
    <xf numFmtId="0" fontId="26" fillId="0" borderId="18" xfId="85" applyFont="1" applyBorder="1" applyAlignment="1">
      <alignment horizontal="center" vertical="center"/>
    </xf>
    <xf numFmtId="0" fontId="27" fillId="0" borderId="0" xfId="85" applyFont="1" applyFill="1" applyAlignment="1">
      <alignment vertical="center" wrapText="1"/>
    </xf>
    <xf numFmtId="1" fontId="26" fillId="0" borderId="23" xfId="85" applyNumberFormat="1" applyFont="1" applyFill="1" applyBorder="1" applyAlignment="1">
      <alignment horizontal="center" vertical="center" wrapText="1"/>
    </xf>
    <xf numFmtId="4" fontId="28" fillId="0" borderId="18" xfId="85" applyNumberFormat="1" applyFont="1" applyBorder="1" applyAlignment="1">
      <alignment horizontal="center" vertical="center"/>
    </xf>
    <xf numFmtId="4" fontId="28" fillId="0" borderId="19" xfId="85" applyNumberFormat="1" applyFont="1" applyBorder="1" applyAlignment="1">
      <alignment horizontal="center" vertical="center"/>
    </xf>
    <xf numFmtId="4" fontId="28" fillId="0" borderId="12" xfId="85" applyNumberFormat="1" applyFont="1" applyBorder="1" applyAlignment="1">
      <alignment horizontal="center" vertical="center"/>
    </xf>
    <xf numFmtId="4" fontId="28" fillId="0" borderId="12" xfId="85" applyNumberFormat="1" applyFont="1" applyBorder="1" applyAlignment="1">
      <alignment horizontal="center" vertical="center"/>
    </xf>
    <xf numFmtId="4" fontId="28" fillId="0" borderId="19" xfId="85" applyNumberFormat="1" applyFont="1" applyBorder="1" applyAlignment="1">
      <alignment horizontal="center" vertical="center"/>
    </xf>
    <xf numFmtId="4" fontId="28" fillId="0" borderId="12" xfId="85" applyNumberFormat="1" applyFont="1" applyBorder="1" applyAlignment="1">
      <alignment horizontal="center" vertical="center"/>
    </xf>
    <xf numFmtId="4" fontId="37" fillId="24" borderId="24" xfId="85" applyNumberFormat="1" applyFont="1" applyFill="1" applyBorder="1" applyAlignment="1">
      <alignment horizontal="center" vertical="center" wrapText="1"/>
    </xf>
    <xf numFmtId="4" fontId="26" fillId="24" borderId="25" xfId="85" applyNumberFormat="1" applyFont="1" applyFill="1" applyBorder="1" applyAlignment="1">
      <alignment horizontal="center" vertical="center" wrapText="1"/>
    </xf>
    <xf numFmtId="4" fontId="26" fillId="24" borderId="24" xfId="85" applyNumberFormat="1" applyFont="1" applyFill="1" applyBorder="1" applyAlignment="1">
      <alignment horizontal="center" vertical="center" wrapText="1"/>
    </xf>
    <xf numFmtId="0" fontId="38" fillId="24" borderId="14" xfId="85" applyFont="1" applyFill="1" applyBorder="1" applyAlignment="1">
      <alignment horizontal="left" vertical="center" wrapText="1"/>
    </xf>
    <xf numFmtId="4" fontId="26" fillId="24" borderId="14" xfId="85" applyNumberFormat="1" applyFont="1" applyFill="1" applyBorder="1" applyAlignment="1">
      <alignment horizontal="center" vertical="center" wrapText="1"/>
    </xf>
    <xf numFmtId="0" fontId="26" fillId="24" borderId="14" xfId="85" applyFont="1" applyFill="1" applyBorder="1" applyAlignment="1">
      <alignment horizontal="left" vertical="center" wrapText="1"/>
    </xf>
    <xf numFmtId="0" fontId="26" fillId="24" borderId="25" xfId="85" applyFont="1" applyFill="1" applyBorder="1" applyAlignment="1">
      <alignment horizontal="left" vertical="center" wrapText="1"/>
    </xf>
    <xf numFmtId="0" fontId="26" fillId="24" borderId="24" xfId="85" applyFont="1" applyFill="1" applyBorder="1" applyAlignment="1">
      <alignment horizontal="left" vertical="center" wrapText="1"/>
    </xf>
    <xf numFmtId="4" fontId="26" fillId="24" borderId="26" xfId="85" applyNumberFormat="1" applyFont="1" applyFill="1" applyBorder="1" applyAlignment="1">
      <alignment horizontal="center" vertical="center" wrapText="1"/>
    </xf>
    <xf numFmtId="0" fontId="28" fillId="24" borderId="25" xfId="85" applyFont="1" applyFill="1" applyBorder="1" applyAlignment="1">
      <alignment horizontal="right" vertical="center" wrapText="1"/>
    </xf>
    <xf numFmtId="4" fontId="28" fillId="24" borderId="24" xfId="85" applyNumberFormat="1" applyFont="1" applyFill="1" applyBorder="1" applyAlignment="1">
      <alignment horizontal="center" vertical="center" wrapText="1"/>
    </xf>
    <xf numFmtId="49" fontId="38" fillId="24" borderId="14" xfId="85" applyNumberFormat="1" applyFont="1" applyFill="1" applyBorder="1" applyAlignment="1">
      <alignment horizontal="center" vertical="center" wrapText="1"/>
    </xf>
    <xf numFmtId="49" fontId="38" fillId="24" borderId="24" xfId="85" applyNumberFormat="1" applyFont="1" applyFill="1" applyBorder="1" applyAlignment="1">
      <alignment horizontal="center" vertical="center" wrapText="1"/>
    </xf>
    <xf numFmtId="0" fontId="3" fillId="0" borderId="0" xfId="71" applyFont="1" applyAlignment="1">
      <alignment horizontal="left" vertical="top"/>
    </xf>
    <xf numFmtId="49" fontId="5" fillId="0" borderId="0" xfId="71" applyNumberFormat="1" applyFont="1" applyAlignment="1">
      <alignment horizontal="left" vertical="top"/>
    </xf>
    <xf numFmtId="0" fontId="5" fillId="0" borderId="0" xfId="71" applyFont="1" applyAlignment="1">
      <alignment horizontal="left" vertical="top" wrapText="1"/>
    </xf>
    <xf numFmtId="0" fontId="5" fillId="0" borderId="0" xfId="71" applyFont="1" applyAlignment="1">
      <alignment horizontal="center" vertical="top" wrapText="1"/>
    </xf>
    <xf numFmtId="0" fontId="5" fillId="0" borderId="0" xfId="71" applyFont="1" applyAlignment="1">
      <alignment horizontal="right" vertical="top"/>
    </xf>
    <xf numFmtId="0" fontId="5" fillId="0" borderId="0" xfId="71" applyFont="1"/>
    <xf numFmtId="0" fontId="5" fillId="0" borderId="0" xfId="71" applyFont="1" applyAlignment="1">
      <alignment horizontal="left" vertical="top"/>
    </xf>
    <xf numFmtId="0" fontId="5" fillId="0" borderId="0" xfId="71" applyFont="1" applyAlignment="1">
      <alignment horizontal="center" vertical="top"/>
    </xf>
    <xf numFmtId="0" fontId="5" fillId="0" borderId="10" xfId="71" applyFont="1" applyBorder="1"/>
    <xf numFmtId="0" fontId="6" fillId="0" borderId="0" xfId="71" applyFont="1" applyAlignment="1">
      <alignment horizontal="right" vertical="top"/>
    </xf>
    <xf numFmtId="0" fontId="5" fillId="0" borderId="10" xfId="71" applyFont="1" applyBorder="1" applyAlignment="1">
      <alignment horizontal="right" vertical="top"/>
    </xf>
    <xf numFmtId="0" fontId="5" fillId="0" borderId="0" xfId="71" applyFont="1" applyBorder="1"/>
    <xf numFmtId="0" fontId="5" fillId="0" borderId="11" xfId="71" applyFont="1" applyBorder="1" applyAlignment="1">
      <alignment horizontal="right" vertical="top"/>
    </xf>
    <xf numFmtId="0" fontId="30" fillId="0" borderId="11" xfId="71" applyFont="1" applyBorder="1" applyAlignment="1">
      <alignment horizontal="center" vertical="top"/>
    </xf>
    <xf numFmtId="0" fontId="30" fillId="0" borderId="0" xfId="71" applyFont="1" applyBorder="1" applyAlignment="1">
      <alignment horizontal="center" vertical="top"/>
    </xf>
    <xf numFmtId="0" fontId="5" fillId="0" borderId="0" xfId="71" applyFont="1" applyBorder="1" applyAlignment="1">
      <alignment horizontal="right" vertical="top"/>
    </xf>
    <xf numFmtId="0" fontId="3" fillId="0" borderId="0" xfId="71" applyFont="1" applyAlignment="1">
      <alignment horizontal="center" vertical="top"/>
    </xf>
    <xf numFmtId="0" fontId="5" fillId="0" borderId="0" xfId="71" applyFont="1" applyAlignment="1">
      <alignment horizontal="right" vertical="top" wrapText="1"/>
    </xf>
    <xf numFmtId="0" fontId="5" fillId="0" borderId="0" xfId="71" applyFont="1" applyAlignment="1">
      <alignment horizontal="left"/>
    </xf>
    <xf numFmtId="0" fontId="30" fillId="0" borderId="0" xfId="71" applyFont="1" applyAlignment="1">
      <alignment horizontal="center" vertical="top"/>
    </xf>
    <xf numFmtId="49" fontId="30" fillId="0" borderId="0" xfId="71" applyNumberFormat="1" applyFont="1" applyAlignment="1">
      <alignment horizontal="left" vertical="top"/>
    </xf>
    <xf numFmtId="0" fontId="5" fillId="0" borderId="0" xfId="71" applyFont="1" applyAlignment="1"/>
    <xf numFmtId="0" fontId="4" fillId="0" borderId="12" xfId="71" applyFont="1" applyBorder="1" applyAlignment="1">
      <alignment horizontal="center" vertical="top"/>
    </xf>
    <xf numFmtId="0" fontId="4" fillId="0" borderId="12" xfId="71" applyFont="1" applyBorder="1" applyAlignment="1">
      <alignment horizontal="center" vertical="top" wrapText="1"/>
    </xf>
    <xf numFmtId="49" fontId="7" fillId="0" borderId="12" xfId="71" applyNumberFormat="1" applyFont="1" applyBorder="1" applyAlignment="1">
      <alignment horizontal="left" vertical="top" wrapText="1"/>
    </xf>
    <xf numFmtId="0" fontId="6" fillId="0" borderId="12" xfId="71" applyFont="1" applyBorder="1" applyAlignment="1">
      <alignment horizontal="center" vertical="top" wrapText="1"/>
    </xf>
    <xf numFmtId="0" fontId="46" fillId="0" borderId="12" xfId="71" applyFont="1" applyBorder="1" applyAlignment="1">
      <alignment horizontal="right" vertical="top" wrapText="1"/>
    </xf>
    <xf numFmtId="0" fontId="46" fillId="0" borderId="12" xfId="71" applyFont="1" applyBorder="1" applyAlignment="1">
      <alignment horizontal="right" vertical="top"/>
    </xf>
    <xf numFmtId="0" fontId="6" fillId="0" borderId="12" xfId="71" applyFont="1" applyBorder="1" applyAlignment="1">
      <alignment horizontal="center" vertical="top"/>
    </xf>
    <xf numFmtId="0" fontId="47" fillId="0" borderId="12" xfId="71" applyFont="1" applyBorder="1" applyAlignment="1">
      <alignment horizontal="right" vertical="top" wrapText="1"/>
    </xf>
    <xf numFmtId="0" fontId="4" fillId="0" borderId="0" xfId="71" applyFont="1" applyAlignment="1">
      <alignment horizontal="center" vertical="top"/>
    </xf>
    <xf numFmtId="49" fontId="4" fillId="0" borderId="0" xfId="71" applyNumberFormat="1" applyFont="1" applyAlignment="1">
      <alignment horizontal="left" vertical="top"/>
    </xf>
    <xf numFmtId="0" fontId="4" fillId="0" borderId="0" xfId="71" applyFont="1" applyAlignment="1">
      <alignment horizontal="left" vertical="top" wrapText="1"/>
    </xf>
    <xf numFmtId="0" fontId="6" fillId="0" borderId="0" xfId="71" applyFont="1" applyAlignment="1">
      <alignment horizontal="center" vertical="top" wrapText="1"/>
    </xf>
    <xf numFmtId="0" fontId="46" fillId="0" borderId="0" xfId="71" applyFont="1" applyAlignment="1">
      <alignment horizontal="right" vertical="top"/>
    </xf>
    <xf numFmtId="0" fontId="4" fillId="0" borderId="0" xfId="71" applyFont="1" applyAlignment="1">
      <alignment horizontal="center" vertical="top" wrapText="1"/>
    </xf>
    <xf numFmtId="0" fontId="4" fillId="0" borderId="12" xfId="71" applyFont="1" applyBorder="1" applyAlignment="1">
      <alignment horizontal="left" vertical="top" wrapText="1"/>
    </xf>
    <xf numFmtId="0" fontId="4" fillId="0" borderId="12" xfId="71" applyFont="1" applyBorder="1" applyAlignment="1">
      <alignment horizontal="center" vertical="center" wrapText="1"/>
    </xf>
    <xf numFmtId="0" fontId="4" fillId="0" borderId="12" xfId="71" applyFont="1" applyBorder="1" applyAlignment="1">
      <alignment horizontal="center" vertical="center"/>
    </xf>
    <xf numFmtId="49" fontId="4" fillId="0" borderId="12" xfId="71" applyNumberFormat="1" applyFont="1" applyBorder="1" applyAlignment="1">
      <alignment horizontal="center" vertical="center"/>
    </xf>
    <xf numFmtId="0" fontId="5" fillId="0" borderId="10" xfId="71" applyFont="1" applyBorder="1" applyAlignment="1">
      <alignment horizontal="left"/>
    </xf>
    <xf numFmtId="0" fontId="5" fillId="0" borderId="10" xfId="71" applyFont="1" applyBorder="1" applyAlignment="1">
      <alignment horizontal="center" vertical="top"/>
    </xf>
    <xf numFmtId="0" fontId="5" fillId="0" borderId="20" xfId="71" applyFont="1" applyBorder="1" applyAlignment="1">
      <alignment horizontal="left"/>
    </xf>
    <xf numFmtId="0" fontId="5" fillId="0" borderId="20" xfId="71" applyFont="1" applyBorder="1" applyAlignment="1">
      <alignment horizontal="right" vertical="top"/>
    </xf>
    <xf numFmtId="0" fontId="5" fillId="0" borderId="20" xfId="71" applyFont="1" applyBorder="1" applyAlignment="1">
      <alignment horizontal="center" vertical="top"/>
    </xf>
    <xf numFmtId="0" fontId="40" fillId="24" borderId="24" xfId="85" applyFont="1" applyFill="1" applyBorder="1" applyAlignment="1">
      <alignment horizontal="left" vertical="center" wrapText="1"/>
    </xf>
    <xf numFmtId="0" fontId="31" fillId="0" borderId="0" xfId="71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12" xfId="71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7" fillId="0" borderId="12" xfId="71" applyFont="1" applyBorder="1" applyAlignment="1">
      <alignment horizontal="left" vertical="top" wrapText="1"/>
    </xf>
    <xf numFmtId="0" fontId="7" fillId="0" borderId="12" xfId="71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4" fillId="0" borderId="12" xfId="71" applyFont="1" applyBorder="1" applyAlignment="1">
      <alignment horizontal="center" vertical="center" wrapText="1"/>
    </xf>
    <xf numFmtId="0" fontId="4" fillId="0" borderId="12" xfId="71" applyFont="1" applyBorder="1" applyAlignment="1">
      <alignment horizontal="center" vertical="center"/>
    </xf>
    <xf numFmtId="0" fontId="5" fillId="0" borderId="12" xfId="71" applyFont="1" applyBorder="1" applyAlignment="1">
      <alignment horizontal="center" vertical="center"/>
    </xf>
    <xf numFmtId="0" fontId="5" fillId="0" borderId="12" xfId="71" applyFont="1" applyBorder="1" applyAlignment="1">
      <alignment horizontal="center" vertical="center" wrapText="1"/>
    </xf>
    <xf numFmtId="0" fontId="4" fillId="0" borderId="0" xfId="71" applyFont="1" applyAlignment="1">
      <alignment horizontal="center" vertical="top" wrapText="1"/>
    </xf>
    <xf numFmtId="0" fontId="4" fillId="0" borderId="12" xfId="71" applyFont="1" applyBorder="1" applyAlignment="1">
      <alignment horizontal="left" vertical="top" wrapText="1"/>
    </xf>
    <xf numFmtId="0" fontId="6" fillId="0" borderId="12" xfId="71" applyFont="1" applyBorder="1" applyAlignment="1">
      <alignment horizontal="center" vertical="center" textRotation="90" wrapText="1" readingOrder="1"/>
    </xf>
    <xf numFmtId="0" fontId="5" fillId="0" borderId="0" xfId="71" applyFont="1" applyAlignment="1">
      <alignment horizontal="right"/>
    </xf>
    <xf numFmtId="0" fontId="0" fillId="0" borderId="0" xfId="0" applyAlignment="1">
      <alignment horizontal="right"/>
    </xf>
    <xf numFmtId="49" fontId="4" fillId="0" borderId="12" xfId="71" applyNumberFormat="1" applyFont="1" applyBorder="1" applyAlignment="1">
      <alignment horizontal="center" vertical="center" wrapText="1"/>
    </xf>
    <xf numFmtId="49" fontId="4" fillId="0" borderId="12" xfId="71" applyNumberFormat="1" applyFont="1" applyBorder="1" applyAlignment="1">
      <alignment horizontal="center" vertical="center"/>
    </xf>
    <xf numFmtId="0" fontId="27" fillId="0" borderId="0" xfId="85" applyFont="1" applyFill="1" applyAlignment="1">
      <alignment horizontal="left" vertical="center" wrapText="1"/>
    </xf>
    <xf numFmtId="0" fontId="41" fillId="0" borderId="0" xfId="85" applyFont="1" applyFill="1" applyAlignment="1">
      <alignment horizontal="left" vertical="center" wrapText="1"/>
    </xf>
    <xf numFmtId="0" fontId="41" fillId="0" borderId="0" xfId="85" applyFont="1" applyFill="1" applyAlignment="1">
      <alignment vertical="center" wrapText="1"/>
    </xf>
    <xf numFmtId="0" fontId="39" fillId="0" borderId="0" xfId="85" applyFont="1" applyFill="1" applyAlignment="1">
      <alignment horizontal="center" vertical="center" wrapText="1"/>
    </xf>
    <xf numFmtId="0" fontId="27" fillId="0" borderId="0" xfId="85" applyFont="1" applyFill="1" applyAlignment="1">
      <alignment horizontal="center" wrapText="1"/>
    </xf>
    <xf numFmtId="0" fontId="26" fillId="0" borderId="12" xfId="85" applyFont="1" applyFill="1" applyBorder="1" applyAlignment="1">
      <alignment horizontal="center" vertical="center" wrapText="1"/>
    </xf>
    <xf numFmtId="4" fontId="26" fillId="0" borderId="18" xfId="85" applyNumberFormat="1" applyFont="1" applyFill="1" applyBorder="1" applyAlignment="1">
      <alignment horizontal="center" vertical="center" wrapText="1"/>
    </xf>
    <xf numFmtId="4" fontId="26" fillId="0" borderId="20" xfId="85" applyNumberFormat="1" applyFont="1" applyFill="1" applyBorder="1" applyAlignment="1">
      <alignment horizontal="center" vertical="center" wrapText="1"/>
    </xf>
    <xf numFmtId="4" fontId="26" fillId="0" borderId="13" xfId="85" applyNumberFormat="1" applyFont="1" applyFill="1" applyBorder="1" applyAlignment="1">
      <alignment horizontal="center" vertical="center" wrapText="1"/>
    </xf>
    <xf numFmtId="4" fontId="26" fillId="0" borderId="12" xfId="85" applyNumberFormat="1" applyFont="1" applyFill="1" applyBorder="1" applyAlignment="1">
      <alignment horizontal="center" vertical="center" wrapText="1"/>
    </xf>
    <xf numFmtId="0" fontId="28" fillId="0" borderId="12" xfId="85" applyFont="1" applyBorder="1" applyAlignment="1">
      <alignment horizontal="left" vertical="center" wrapText="1"/>
    </xf>
    <xf numFmtId="4" fontId="28" fillId="0" borderId="12" xfId="85" applyNumberFormat="1" applyFont="1" applyBorder="1" applyAlignment="1">
      <alignment horizontal="center" vertical="center"/>
    </xf>
    <xf numFmtId="0" fontId="48" fillId="0" borderId="0" xfId="85" applyFont="1" applyAlignment="1">
      <alignment horizontal="left" vertical="center" wrapText="1"/>
    </xf>
    <xf numFmtId="0" fontId="27" fillId="0" borderId="0" xfId="85" applyFont="1" applyFill="1" applyAlignment="1">
      <alignment vertical="center" wrapText="1"/>
    </xf>
    <xf numFmtId="0" fontId="43" fillId="0" borderId="19" xfId="85" applyFont="1" applyBorder="1" applyAlignment="1">
      <alignment horizontal="left" vertical="center"/>
    </xf>
    <xf numFmtId="0" fontId="43" fillId="0" borderId="22" xfId="85" applyFont="1" applyBorder="1" applyAlignment="1">
      <alignment horizontal="left" vertical="center"/>
    </xf>
    <xf numFmtId="4" fontId="28" fillId="0" borderId="19" xfId="85" applyNumberFormat="1" applyFont="1" applyBorder="1" applyAlignment="1">
      <alignment horizontal="center" vertical="center"/>
    </xf>
    <xf numFmtId="4" fontId="28" fillId="0" borderId="22" xfId="85" applyNumberFormat="1" applyFont="1" applyBorder="1" applyAlignment="1">
      <alignment horizontal="center" vertical="center"/>
    </xf>
    <xf numFmtId="0" fontId="28" fillId="0" borderId="12" xfId="85" applyFont="1" applyBorder="1" applyAlignment="1">
      <alignment horizontal="left" vertical="center"/>
    </xf>
    <xf numFmtId="0" fontId="26" fillId="0" borderId="18" xfId="85" applyFont="1" applyBorder="1" applyAlignment="1">
      <alignment horizontal="left" vertical="center"/>
    </xf>
    <xf numFmtId="0" fontId="26" fillId="0" borderId="20" xfId="85" applyFont="1" applyBorder="1" applyAlignment="1">
      <alignment horizontal="left" vertical="center"/>
    </xf>
    <xf numFmtId="4" fontId="26" fillId="0" borderId="19" xfId="85" applyNumberFormat="1" applyFont="1" applyBorder="1" applyAlignment="1">
      <alignment horizontal="center" vertical="center"/>
    </xf>
    <xf numFmtId="4" fontId="26" fillId="0" borderId="22" xfId="85" applyNumberFormat="1" applyFont="1" applyBorder="1" applyAlignment="1">
      <alignment horizontal="center" vertical="center"/>
    </xf>
    <xf numFmtId="0" fontId="26" fillId="0" borderId="18" xfId="85" applyFont="1" applyBorder="1" applyAlignment="1">
      <alignment horizontal="center" vertical="center"/>
    </xf>
    <xf numFmtId="0" fontId="26" fillId="0" borderId="13" xfId="85" applyFont="1" applyBorder="1" applyAlignment="1">
      <alignment horizontal="center" vertical="center"/>
    </xf>
    <xf numFmtId="0" fontId="27" fillId="0" borderId="0" xfId="85" applyFont="1" applyAlignment="1">
      <alignment horizontal="center" vertical="center"/>
    </xf>
    <xf numFmtId="0" fontId="49" fillId="0" borderId="0" xfId="85" applyFont="1" applyAlignment="1">
      <alignment horizontal="center" vertical="center" wrapText="1"/>
    </xf>
    <xf numFmtId="0" fontId="26" fillId="0" borderId="19" xfId="85" applyFont="1" applyBorder="1" applyAlignment="1">
      <alignment horizontal="center" vertical="center" wrapText="1"/>
    </xf>
    <xf numFmtId="0" fontId="26" fillId="0" borderId="22" xfId="85" applyFont="1" applyBorder="1" applyAlignment="1">
      <alignment horizontal="center" vertical="center" wrapText="1"/>
    </xf>
    <xf numFmtId="0" fontId="26" fillId="0" borderId="16" xfId="85" applyFont="1" applyBorder="1" applyAlignment="1">
      <alignment horizontal="center" vertical="center" wrapText="1"/>
    </xf>
    <xf numFmtId="0" fontId="26" fillId="0" borderId="15" xfId="85" applyFont="1" applyBorder="1" applyAlignment="1">
      <alignment horizontal="center" vertical="center" wrapText="1"/>
    </xf>
    <xf numFmtId="0" fontId="26" fillId="0" borderId="21" xfId="85" applyFont="1" applyBorder="1" applyAlignment="1">
      <alignment horizontal="center" vertical="center" wrapText="1"/>
    </xf>
    <xf numFmtId="0" fontId="26" fillId="0" borderId="14" xfId="85" applyFont="1" applyBorder="1" applyAlignment="1">
      <alignment horizontal="center" vertical="center" wrapText="1"/>
    </xf>
    <xf numFmtId="0" fontId="26" fillId="0" borderId="17" xfId="85" applyFont="1" applyBorder="1" applyAlignment="1">
      <alignment horizontal="center" vertical="center" wrapText="1"/>
    </xf>
    <xf numFmtId="0" fontId="26" fillId="0" borderId="21" xfId="85" applyFont="1" applyBorder="1" applyAlignment="1">
      <alignment horizontal="center" vertical="center"/>
    </xf>
    <xf numFmtId="0" fontId="26" fillId="0" borderId="14" xfId="85" applyFont="1" applyBorder="1" applyAlignment="1">
      <alignment horizontal="center" vertical="center"/>
    </xf>
    <xf numFmtId="0" fontId="26" fillId="0" borderId="17" xfId="85" applyFont="1" applyBorder="1" applyAlignment="1">
      <alignment horizontal="center" vertical="center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49"/>
  <sheetViews>
    <sheetView showGridLines="0" workbookViewId="0">
      <selection activeCell="C15" sqref="C15"/>
    </sheetView>
  </sheetViews>
  <sheetFormatPr defaultRowHeight="12.75" outlineLevelRow="2" outlineLevelCol="1" x14ac:dyDescent="0.2"/>
  <cols>
    <col min="1" max="1" width="3.28515625" style="117" customWidth="1"/>
    <col min="2" max="2" width="9" style="118" customWidth="1"/>
    <col min="3" max="3" width="34.28515625" style="119" customWidth="1"/>
    <col min="4" max="4" width="7.7109375" style="122" customWidth="1"/>
    <col min="5" max="5" width="16.42578125" style="120" customWidth="1"/>
    <col min="6" max="6" width="7.28515625" style="96" customWidth="1"/>
    <col min="7" max="9" width="6.7109375" style="96" customWidth="1"/>
    <col min="10" max="10" width="7.7109375" style="96" customWidth="1"/>
    <col min="11" max="11" width="7.28515625" style="96" customWidth="1"/>
    <col min="12" max="16" width="6.7109375" style="96" customWidth="1"/>
    <col min="17" max="17" width="5.7109375" style="92" customWidth="1" outlineLevel="1"/>
    <col min="18" max="16384" width="9.140625" style="92"/>
  </cols>
  <sheetData>
    <row r="1" spans="1:17" outlineLevel="2" x14ac:dyDescent="0.2">
      <c r="A1" s="87" t="s">
        <v>54</v>
      </c>
      <c r="B1" s="88"/>
      <c r="C1" s="89"/>
      <c r="D1" s="90"/>
      <c r="E1" s="90"/>
      <c r="F1" s="91"/>
      <c r="G1" s="91"/>
      <c r="H1" s="91"/>
      <c r="I1" s="91"/>
      <c r="J1" s="91"/>
      <c r="K1" s="91"/>
      <c r="L1" s="91"/>
      <c r="M1" s="87" t="s">
        <v>55</v>
      </c>
      <c r="N1" s="91"/>
      <c r="O1" s="91"/>
      <c r="P1" s="91"/>
      <c r="Q1"/>
    </row>
    <row r="2" spans="1:17" outlineLevel="1" x14ac:dyDescent="0.2">
      <c r="A2" s="93"/>
      <c r="B2" s="88"/>
      <c r="C2" s="89"/>
      <c r="D2" s="90"/>
      <c r="E2" s="90"/>
      <c r="F2" s="91"/>
      <c r="G2" s="91"/>
      <c r="H2" s="91"/>
      <c r="I2" s="91"/>
      <c r="J2" s="91"/>
      <c r="K2" s="91"/>
      <c r="L2" s="91"/>
      <c r="M2" s="93"/>
      <c r="N2" s="91"/>
      <c r="O2" s="91"/>
      <c r="P2" s="91"/>
      <c r="Q2"/>
    </row>
    <row r="3" spans="1:17" outlineLevel="1" x14ac:dyDescent="0.2">
      <c r="A3" s="93"/>
      <c r="B3" s="88"/>
      <c r="C3" s="89"/>
      <c r="D3" s="90"/>
      <c r="E3" s="90"/>
      <c r="F3" s="91"/>
      <c r="G3" s="91"/>
      <c r="H3" s="91"/>
      <c r="I3" s="91"/>
      <c r="J3" s="91"/>
      <c r="K3" s="91"/>
      <c r="L3" s="91"/>
      <c r="M3" s="93"/>
      <c r="N3" s="91"/>
      <c r="O3" s="91"/>
      <c r="P3" s="91"/>
      <c r="Q3"/>
    </row>
    <row r="4" spans="1:17" outlineLevel="1" x14ac:dyDescent="0.2">
      <c r="A4" s="93" t="s">
        <v>74</v>
      </c>
      <c r="B4" s="88"/>
      <c r="C4" s="89"/>
      <c r="D4" s="90"/>
      <c r="E4" s="90"/>
      <c r="F4" s="91"/>
      <c r="G4" s="91"/>
      <c r="H4" s="91"/>
      <c r="I4" s="91"/>
      <c r="J4" s="91"/>
      <c r="K4" s="91"/>
      <c r="L4" s="91"/>
      <c r="M4" s="93" t="s">
        <v>74</v>
      </c>
      <c r="N4" s="91"/>
      <c r="O4" s="91"/>
      <c r="P4" s="91"/>
      <c r="Q4"/>
    </row>
    <row r="5" spans="1:17" outlineLevel="1" x14ac:dyDescent="0.2">
      <c r="A5" s="93" t="s">
        <v>75</v>
      </c>
      <c r="B5" s="88"/>
      <c r="C5" s="89"/>
      <c r="D5" s="90"/>
      <c r="E5" s="90"/>
      <c r="F5" s="91"/>
      <c r="G5" s="91"/>
      <c r="H5" s="91"/>
      <c r="I5" s="91"/>
      <c r="J5" s="91"/>
      <c r="K5" s="91"/>
      <c r="L5" s="91"/>
      <c r="M5" s="93" t="s">
        <v>76</v>
      </c>
      <c r="N5" s="91"/>
      <c r="O5" s="91"/>
      <c r="P5" s="91"/>
      <c r="Q5"/>
    </row>
    <row r="6" spans="1:17" x14ac:dyDescent="0.2">
      <c r="A6" s="94"/>
      <c r="B6" s="88"/>
      <c r="C6" s="90"/>
      <c r="D6" s="95"/>
      <c r="E6" s="91"/>
      <c r="F6"/>
      <c r="G6"/>
      <c r="H6"/>
      <c r="I6" s="97" t="s">
        <v>77</v>
      </c>
      <c r="J6" s="97"/>
      <c r="K6" s="97"/>
      <c r="L6" s="91"/>
      <c r="M6" s="91"/>
      <c r="N6" s="91"/>
      <c r="O6" s="91"/>
      <c r="P6" s="91"/>
      <c r="Q6"/>
    </row>
    <row r="7" spans="1:17" x14ac:dyDescent="0.2">
      <c r="A7" s="94"/>
      <c r="B7" s="88"/>
      <c r="C7" s="90"/>
      <c r="D7" s="98"/>
      <c r="E7" s="99"/>
      <c r="F7" s="99"/>
      <c r="G7" s="100" t="s">
        <v>0</v>
      </c>
      <c r="H7" s="100"/>
      <c r="I7" s="101"/>
      <c r="J7" s="102"/>
      <c r="K7" s="91"/>
      <c r="L7" s="91"/>
      <c r="M7" s="91"/>
      <c r="N7" s="91"/>
      <c r="O7" s="91"/>
      <c r="P7" s="91"/>
      <c r="Q7"/>
    </row>
    <row r="8" spans="1:17" x14ac:dyDescent="0.2">
      <c r="A8" s="94"/>
      <c r="B8" s="88"/>
      <c r="C8" s="90"/>
      <c r="D8" s="92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/>
    </row>
    <row r="9" spans="1:17" x14ac:dyDescent="0.2">
      <c r="A9" s="94"/>
      <c r="B9" s="88"/>
      <c r="C9" s="90"/>
      <c r="D9" s="92"/>
      <c r="E9" s="91"/>
      <c r="F9" s="91"/>
      <c r="G9" s="103" t="s">
        <v>78</v>
      </c>
      <c r="H9" s="103"/>
      <c r="I9" s="103"/>
      <c r="J9" s="91"/>
      <c r="K9" s="91"/>
      <c r="L9" s="91"/>
      <c r="M9" s="91"/>
      <c r="N9" s="91"/>
      <c r="O9" s="91"/>
      <c r="P9" s="91"/>
      <c r="Q9"/>
    </row>
    <row r="10" spans="1:17" x14ac:dyDescent="0.2">
      <c r="A10" s="94"/>
      <c r="B10" s="88"/>
      <c r="C10" s="90"/>
      <c r="D10" s="92"/>
      <c r="E10" s="91"/>
      <c r="F10" s="91"/>
      <c r="G10" s="94" t="s">
        <v>23</v>
      </c>
      <c r="H10" s="94"/>
      <c r="I10" s="94"/>
      <c r="J10" s="91"/>
      <c r="K10" s="91"/>
      <c r="L10" s="91"/>
      <c r="M10" s="91"/>
      <c r="N10" s="91"/>
      <c r="O10" s="91"/>
      <c r="P10" s="91"/>
      <c r="Q10"/>
    </row>
    <row r="11" spans="1:17" x14ac:dyDescent="0.2">
      <c r="A11" s="94"/>
      <c r="B11" s="88"/>
      <c r="C11" s="90"/>
      <c r="D11" s="92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/>
    </row>
    <row r="12" spans="1:17" x14ac:dyDescent="0.2">
      <c r="A12" s="94"/>
      <c r="B12" s="88"/>
      <c r="C12" s="104" t="s">
        <v>1</v>
      </c>
      <c r="D12" s="127" t="s">
        <v>255</v>
      </c>
      <c r="E12" s="97"/>
      <c r="F12" s="97"/>
      <c r="G12" s="128"/>
      <c r="H12" s="97"/>
      <c r="I12" s="97"/>
      <c r="J12" s="97"/>
      <c r="K12" s="97"/>
      <c r="L12" s="97"/>
      <c r="M12" s="97"/>
      <c r="N12" s="97"/>
      <c r="O12" s="91"/>
      <c r="P12" s="91"/>
      <c r="Q12"/>
    </row>
    <row r="13" spans="1:17" x14ac:dyDescent="0.2">
      <c r="A13" s="94"/>
      <c r="B13" s="88"/>
      <c r="C13" s="104"/>
      <c r="D13" s="129" t="s">
        <v>249</v>
      </c>
      <c r="E13" s="130"/>
      <c r="F13" s="130"/>
      <c r="G13" s="131"/>
      <c r="H13" s="130"/>
      <c r="I13" s="130"/>
      <c r="J13" s="130"/>
      <c r="K13" s="130"/>
      <c r="L13" s="130"/>
      <c r="M13" s="130"/>
      <c r="N13" s="130"/>
      <c r="O13" s="91"/>
      <c r="P13" s="91"/>
      <c r="Q13"/>
    </row>
    <row r="14" spans="1:17" x14ac:dyDescent="0.2">
      <c r="A14" s="94"/>
      <c r="B14" s="88"/>
      <c r="C14" s="90"/>
      <c r="D14" s="98"/>
      <c r="E14" s="102"/>
      <c r="F14" s="102"/>
      <c r="G14" s="101" t="s">
        <v>22</v>
      </c>
      <c r="H14" s="101"/>
      <c r="I14" s="101"/>
      <c r="J14" s="102"/>
      <c r="K14" s="102"/>
      <c r="L14" s="91"/>
      <c r="M14" s="91"/>
      <c r="N14" s="91"/>
      <c r="O14" s="91"/>
      <c r="P14" s="91"/>
    </row>
    <row r="15" spans="1:17" x14ac:dyDescent="0.2">
      <c r="A15" s="106"/>
      <c r="B15" s="107"/>
      <c r="C15" s="90"/>
      <c r="D15" s="92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</row>
    <row r="16" spans="1:17" x14ac:dyDescent="0.2">
      <c r="A16" s="94"/>
      <c r="B16" s="88"/>
      <c r="C16" s="90"/>
      <c r="D16" s="105" t="s">
        <v>79</v>
      </c>
      <c r="E16" s="91"/>
      <c r="F16" s="91"/>
      <c r="G16" s="91"/>
      <c r="H16" s="105"/>
      <c r="I16" s="105"/>
      <c r="J16" s="105"/>
      <c r="K16" s="91"/>
      <c r="L16" s="91"/>
      <c r="M16" s="91"/>
      <c r="N16" s="91"/>
      <c r="O16" s="91"/>
      <c r="P16" s="91"/>
      <c r="Q16" s="91"/>
    </row>
    <row r="17" spans="1:17" x14ac:dyDescent="0.2">
      <c r="A17" s="94"/>
      <c r="B17" s="88"/>
      <c r="C17" s="90"/>
      <c r="D17" s="105" t="s">
        <v>80</v>
      </c>
      <c r="E17" s="91"/>
      <c r="F17" s="91"/>
      <c r="G17" s="91"/>
      <c r="H17" s="105"/>
      <c r="I17" s="105"/>
      <c r="J17" s="147" t="s">
        <v>250</v>
      </c>
      <c r="K17" s="148"/>
      <c r="L17" s="93" t="s">
        <v>21</v>
      </c>
      <c r="M17" s="91"/>
      <c r="N17" s="91"/>
      <c r="O17" s="91"/>
      <c r="P17" s="91"/>
    </row>
    <row r="18" spans="1:17" x14ac:dyDescent="0.2">
      <c r="A18" s="94"/>
      <c r="B18" s="88"/>
      <c r="C18" s="90"/>
      <c r="D18" s="105" t="s">
        <v>46</v>
      </c>
      <c r="E18" s="91"/>
      <c r="F18" s="91"/>
      <c r="G18" s="91"/>
      <c r="H18" s="105"/>
      <c r="I18" s="105"/>
      <c r="J18" s="147" t="s">
        <v>239</v>
      </c>
      <c r="K18" s="148"/>
      <c r="L18" s="93" t="s">
        <v>21</v>
      </c>
      <c r="M18" s="91"/>
      <c r="N18" s="91"/>
      <c r="O18" s="91"/>
      <c r="P18" s="91"/>
    </row>
    <row r="19" spans="1:17" outlineLevel="1" x14ac:dyDescent="0.2">
      <c r="A19" s="94"/>
      <c r="B19" s="88"/>
      <c r="C19" s="90"/>
      <c r="D19" s="105" t="s">
        <v>13</v>
      </c>
      <c r="E19" s="91"/>
      <c r="F19" s="91"/>
      <c r="G19" s="91"/>
      <c r="H19" s="105"/>
      <c r="I19" s="105"/>
      <c r="J19" s="147" t="s">
        <v>81</v>
      </c>
      <c r="K19" s="148"/>
      <c r="L19" s="93" t="s">
        <v>14</v>
      </c>
      <c r="M19" s="91"/>
      <c r="N19" s="91"/>
      <c r="O19" s="91"/>
      <c r="P19" s="91"/>
    </row>
    <row r="20" spans="1:17" x14ac:dyDescent="0.2">
      <c r="A20" s="94"/>
      <c r="B20" s="88"/>
      <c r="C20" s="90"/>
      <c r="D20" s="108" t="s">
        <v>82</v>
      </c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</row>
    <row r="21" spans="1:17" x14ac:dyDescent="0.2">
      <c r="A21" s="94"/>
      <c r="B21" s="88"/>
      <c r="C21" s="89"/>
      <c r="D21" s="90"/>
      <c r="E21" s="94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</row>
    <row r="22" spans="1:17" x14ac:dyDescent="0.2">
      <c r="A22" s="94"/>
      <c r="B22" s="88"/>
      <c r="C22" s="89"/>
      <c r="D22" s="90"/>
      <c r="E22" s="94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</row>
    <row r="23" spans="1:17" ht="19.5" customHeight="1" x14ac:dyDescent="0.2">
      <c r="A23" s="140" t="s">
        <v>2</v>
      </c>
      <c r="B23" s="149" t="s">
        <v>83</v>
      </c>
      <c r="C23" s="140" t="s">
        <v>84</v>
      </c>
      <c r="D23" s="140" t="s">
        <v>85</v>
      </c>
      <c r="E23" s="140" t="s">
        <v>86</v>
      </c>
      <c r="F23" s="140" t="s">
        <v>20</v>
      </c>
      <c r="G23" s="141"/>
      <c r="H23" s="141"/>
      <c r="I23" s="141"/>
      <c r="J23" s="140" t="s">
        <v>19</v>
      </c>
      <c r="K23" s="142"/>
      <c r="L23" s="142"/>
      <c r="M23" s="142"/>
      <c r="N23" s="142"/>
      <c r="O23" s="140" t="s">
        <v>87</v>
      </c>
      <c r="P23" s="140" t="s">
        <v>88</v>
      </c>
      <c r="Q23" s="146" t="s">
        <v>89</v>
      </c>
    </row>
    <row r="24" spans="1:17" ht="18.75" customHeight="1" x14ac:dyDescent="0.2">
      <c r="A24" s="141"/>
      <c r="B24" s="150"/>
      <c r="C24" s="143"/>
      <c r="D24" s="140"/>
      <c r="E24" s="140"/>
      <c r="F24" s="140" t="s">
        <v>3</v>
      </c>
      <c r="G24" s="140" t="s">
        <v>90</v>
      </c>
      <c r="H24" s="141"/>
      <c r="I24" s="141"/>
      <c r="J24" s="140" t="s">
        <v>91</v>
      </c>
      <c r="K24" s="140" t="s">
        <v>3</v>
      </c>
      <c r="L24" s="140" t="s">
        <v>90</v>
      </c>
      <c r="M24" s="141"/>
      <c r="N24" s="141"/>
      <c r="O24" s="140"/>
      <c r="P24" s="140"/>
      <c r="Q24" s="146"/>
    </row>
    <row r="25" spans="1:17" ht="22.5" customHeight="1" x14ac:dyDescent="0.2">
      <c r="A25" s="141"/>
      <c r="B25" s="150"/>
      <c r="C25" s="143"/>
      <c r="D25" s="140"/>
      <c r="E25" s="140"/>
      <c r="F25" s="141"/>
      <c r="G25" s="124" t="s">
        <v>92</v>
      </c>
      <c r="H25" s="124" t="s">
        <v>93</v>
      </c>
      <c r="I25" s="124" t="s">
        <v>94</v>
      </c>
      <c r="J25" s="143"/>
      <c r="K25" s="141"/>
      <c r="L25" s="124" t="s">
        <v>92</v>
      </c>
      <c r="M25" s="124" t="s">
        <v>93</v>
      </c>
      <c r="N25" s="124" t="s">
        <v>94</v>
      </c>
      <c r="O25" s="140"/>
      <c r="P25" s="140"/>
      <c r="Q25" s="146"/>
    </row>
    <row r="26" spans="1:17" x14ac:dyDescent="0.2">
      <c r="A26" s="109">
        <v>1</v>
      </c>
      <c r="B26" s="126">
        <v>2</v>
      </c>
      <c r="C26" s="124">
        <v>3</v>
      </c>
      <c r="D26" s="124">
        <v>4</v>
      </c>
      <c r="E26" s="110">
        <v>5</v>
      </c>
      <c r="F26" s="125">
        <v>6</v>
      </c>
      <c r="G26" s="125">
        <v>7</v>
      </c>
      <c r="H26" s="125">
        <v>8</v>
      </c>
      <c r="I26" s="125">
        <v>9</v>
      </c>
      <c r="J26" s="125">
        <v>10</v>
      </c>
      <c r="K26" s="125">
        <v>11</v>
      </c>
      <c r="L26" s="125">
        <v>12</v>
      </c>
      <c r="M26" s="125">
        <v>13</v>
      </c>
      <c r="N26" s="125">
        <v>14</v>
      </c>
      <c r="O26" s="125">
        <v>15</v>
      </c>
      <c r="P26" s="125">
        <v>16</v>
      </c>
      <c r="Q26" s="125">
        <v>17</v>
      </c>
    </row>
    <row r="27" spans="1:17" ht="19.149999999999999" customHeight="1" x14ac:dyDescent="0.2">
      <c r="A27" s="135" t="s">
        <v>95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</row>
    <row r="28" spans="1:17" ht="43.5" x14ac:dyDescent="0.2">
      <c r="A28" s="109">
        <v>1</v>
      </c>
      <c r="B28" s="111" t="s">
        <v>96</v>
      </c>
      <c r="C28" s="123" t="s">
        <v>97</v>
      </c>
      <c r="D28" s="110" t="s">
        <v>98</v>
      </c>
      <c r="E28" s="112" t="s">
        <v>99</v>
      </c>
      <c r="F28" s="113">
        <v>100.36</v>
      </c>
      <c r="G28" s="113">
        <v>86.39</v>
      </c>
      <c r="H28" s="113">
        <v>13.97</v>
      </c>
      <c r="I28" s="114"/>
      <c r="J28" s="114"/>
      <c r="K28" s="114">
        <v>134</v>
      </c>
      <c r="L28" s="114">
        <v>116</v>
      </c>
      <c r="M28" s="114">
        <v>18</v>
      </c>
      <c r="N28" s="114"/>
      <c r="O28" s="114">
        <v>6.52</v>
      </c>
      <c r="P28" s="114">
        <v>8.74</v>
      </c>
      <c r="Q28" s="114"/>
    </row>
    <row r="29" spans="1:17" ht="43.5" x14ac:dyDescent="0.2">
      <c r="A29" s="109">
        <v>2</v>
      </c>
      <c r="B29" s="111" t="s">
        <v>100</v>
      </c>
      <c r="C29" s="123" t="s">
        <v>101</v>
      </c>
      <c r="D29" s="110" t="s">
        <v>98</v>
      </c>
      <c r="E29" s="112" t="s">
        <v>102</v>
      </c>
      <c r="F29" s="113">
        <v>207.62</v>
      </c>
      <c r="G29" s="113">
        <v>177.55</v>
      </c>
      <c r="H29" s="113">
        <v>30.07</v>
      </c>
      <c r="I29" s="114"/>
      <c r="J29" s="114"/>
      <c r="K29" s="114">
        <v>118</v>
      </c>
      <c r="L29" s="114">
        <v>101</v>
      </c>
      <c r="M29" s="114">
        <v>17</v>
      </c>
      <c r="N29" s="114"/>
      <c r="O29" s="114">
        <v>13.4</v>
      </c>
      <c r="P29" s="114">
        <v>7.64</v>
      </c>
      <c r="Q29" s="114"/>
    </row>
    <row r="30" spans="1:17" ht="43.5" x14ac:dyDescent="0.2">
      <c r="A30" s="109">
        <v>3</v>
      </c>
      <c r="B30" s="111" t="s">
        <v>103</v>
      </c>
      <c r="C30" s="123" t="s">
        <v>104</v>
      </c>
      <c r="D30" s="110" t="s">
        <v>98</v>
      </c>
      <c r="E30" s="112" t="s">
        <v>105</v>
      </c>
      <c r="F30" s="113">
        <v>315.62</v>
      </c>
      <c r="G30" s="113">
        <v>271.63</v>
      </c>
      <c r="H30" s="113">
        <v>43.99</v>
      </c>
      <c r="I30" s="114"/>
      <c r="J30" s="114"/>
      <c r="K30" s="114">
        <v>6</v>
      </c>
      <c r="L30" s="114">
        <v>5</v>
      </c>
      <c r="M30" s="114">
        <v>1</v>
      </c>
      <c r="N30" s="114"/>
      <c r="O30" s="114">
        <v>20.5</v>
      </c>
      <c r="P30" s="114">
        <v>0.41</v>
      </c>
      <c r="Q30" s="114"/>
    </row>
    <row r="31" spans="1:17" ht="55.5" x14ac:dyDescent="0.2">
      <c r="A31" s="109">
        <v>4</v>
      </c>
      <c r="B31" s="111" t="s">
        <v>106</v>
      </c>
      <c r="C31" s="123" t="s">
        <v>107</v>
      </c>
      <c r="D31" s="110" t="s">
        <v>108</v>
      </c>
      <c r="E31" s="112" t="s">
        <v>99</v>
      </c>
      <c r="F31" s="113">
        <v>502.9</v>
      </c>
      <c r="G31" s="113">
        <v>78.14</v>
      </c>
      <c r="H31" s="113">
        <v>424.76</v>
      </c>
      <c r="I31" s="113">
        <v>68.7</v>
      </c>
      <c r="J31" s="114"/>
      <c r="K31" s="114">
        <v>674</v>
      </c>
      <c r="L31" s="114">
        <v>105</v>
      </c>
      <c r="M31" s="114">
        <v>569</v>
      </c>
      <c r="N31" s="114">
        <v>92</v>
      </c>
      <c r="O31" s="114">
        <v>7.11</v>
      </c>
      <c r="P31" s="114">
        <v>9.5299999999999994</v>
      </c>
      <c r="Q31" s="114"/>
    </row>
    <row r="32" spans="1:17" ht="84.75" x14ac:dyDescent="0.2">
      <c r="A32" s="109">
        <v>5</v>
      </c>
      <c r="B32" s="111" t="s">
        <v>109</v>
      </c>
      <c r="C32" s="123" t="s">
        <v>110</v>
      </c>
      <c r="D32" s="110" t="s">
        <v>108</v>
      </c>
      <c r="E32" s="115">
        <v>1.34</v>
      </c>
      <c r="F32" s="113">
        <v>787.92</v>
      </c>
      <c r="G32" s="113">
        <v>121.52</v>
      </c>
      <c r="H32" s="113">
        <v>666.4</v>
      </c>
      <c r="I32" s="113">
        <v>107.8</v>
      </c>
      <c r="J32" s="114"/>
      <c r="K32" s="114">
        <v>1056</v>
      </c>
      <c r="L32" s="114">
        <v>163</v>
      </c>
      <c r="M32" s="114">
        <v>893</v>
      </c>
      <c r="N32" s="114">
        <v>144</v>
      </c>
      <c r="O32" s="114">
        <v>11.06</v>
      </c>
      <c r="P32" s="114">
        <v>14.82</v>
      </c>
      <c r="Q32" s="114"/>
    </row>
    <row r="33" spans="1:17" ht="55.5" x14ac:dyDescent="0.2">
      <c r="A33" s="109">
        <v>6</v>
      </c>
      <c r="B33" s="111" t="s">
        <v>111</v>
      </c>
      <c r="C33" s="123" t="s">
        <v>112</v>
      </c>
      <c r="D33" s="110" t="s">
        <v>108</v>
      </c>
      <c r="E33" s="112" t="s">
        <v>102</v>
      </c>
      <c r="F33" s="113">
        <v>877.32</v>
      </c>
      <c r="G33" s="113">
        <v>136.61000000000001</v>
      </c>
      <c r="H33" s="113">
        <v>740.71</v>
      </c>
      <c r="I33" s="113">
        <v>119.79</v>
      </c>
      <c r="J33" s="114"/>
      <c r="K33" s="114">
        <v>500</v>
      </c>
      <c r="L33" s="114">
        <v>78</v>
      </c>
      <c r="M33" s="114">
        <v>422</v>
      </c>
      <c r="N33" s="114">
        <v>68</v>
      </c>
      <c r="O33" s="114">
        <v>12.43</v>
      </c>
      <c r="P33" s="114">
        <v>7.09</v>
      </c>
      <c r="Q33" s="114"/>
    </row>
    <row r="34" spans="1:17" ht="84.75" x14ac:dyDescent="0.2">
      <c r="A34" s="109">
        <v>7</v>
      </c>
      <c r="B34" s="111" t="s">
        <v>113</v>
      </c>
      <c r="C34" s="123" t="s">
        <v>114</v>
      </c>
      <c r="D34" s="110" t="s">
        <v>108</v>
      </c>
      <c r="E34" s="115">
        <v>0.56999999999999995</v>
      </c>
      <c r="F34" s="113">
        <v>1829.87</v>
      </c>
      <c r="G34" s="113">
        <v>284.62</v>
      </c>
      <c r="H34" s="113">
        <v>1545.25</v>
      </c>
      <c r="I34" s="113">
        <v>249.9</v>
      </c>
      <c r="J34" s="114"/>
      <c r="K34" s="114">
        <v>1043</v>
      </c>
      <c r="L34" s="114">
        <v>162</v>
      </c>
      <c r="M34" s="114">
        <v>881</v>
      </c>
      <c r="N34" s="114">
        <v>142</v>
      </c>
      <c r="O34" s="114">
        <v>25.9</v>
      </c>
      <c r="P34" s="114">
        <v>14.76</v>
      </c>
      <c r="Q34" s="114"/>
    </row>
    <row r="35" spans="1:17" ht="67.5" x14ac:dyDescent="0.2">
      <c r="A35" s="109">
        <v>8</v>
      </c>
      <c r="B35" s="111" t="s">
        <v>115</v>
      </c>
      <c r="C35" s="123" t="s">
        <v>116</v>
      </c>
      <c r="D35" s="110" t="s">
        <v>108</v>
      </c>
      <c r="E35" s="112" t="s">
        <v>105</v>
      </c>
      <c r="F35" s="113">
        <v>1429.59</v>
      </c>
      <c r="G35" s="113">
        <v>221.23</v>
      </c>
      <c r="H35" s="113">
        <v>1208.3599999999999</v>
      </c>
      <c r="I35" s="113">
        <v>195.43</v>
      </c>
      <c r="J35" s="114"/>
      <c r="K35" s="114">
        <v>29</v>
      </c>
      <c r="L35" s="114">
        <v>4</v>
      </c>
      <c r="M35" s="114">
        <v>25</v>
      </c>
      <c r="N35" s="114">
        <v>4</v>
      </c>
      <c r="O35" s="114">
        <v>20.13</v>
      </c>
      <c r="P35" s="114">
        <v>0.4</v>
      </c>
      <c r="Q35" s="114"/>
    </row>
    <row r="36" spans="1:17" ht="84.75" x14ac:dyDescent="0.2">
      <c r="A36" s="109">
        <v>9</v>
      </c>
      <c r="B36" s="111" t="s">
        <v>117</v>
      </c>
      <c r="C36" s="123" t="s">
        <v>118</v>
      </c>
      <c r="D36" s="110" t="s">
        <v>108</v>
      </c>
      <c r="E36" s="115">
        <v>0.02</v>
      </c>
      <c r="F36" s="113">
        <v>2556.61</v>
      </c>
      <c r="G36" s="113">
        <v>396.2</v>
      </c>
      <c r="H36" s="113">
        <v>2160.41</v>
      </c>
      <c r="I36" s="113">
        <v>349.37</v>
      </c>
      <c r="J36" s="114"/>
      <c r="K36" s="114">
        <v>51</v>
      </c>
      <c r="L36" s="114">
        <v>8</v>
      </c>
      <c r="M36" s="114">
        <v>43</v>
      </c>
      <c r="N36" s="114">
        <v>7</v>
      </c>
      <c r="O36" s="114">
        <v>36.049999999999997</v>
      </c>
      <c r="P36" s="114">
        <v>0.72</v>
      </c>
      <c r="Q36" s="114"/>
    </row>
    <row r="37" spans="1:17" ht="79.5" x14ac:dyDescent="0.2">
      <c r="A37" s="109">
        <v>10</v>
      </c>
      <c r="B37" s="111" t="s">
        <v>119</v>
      </c>
      <c r="C37" s="123" t="s">
        <v>120</v>
      </c>
      <c r="D37" s="110" t="s">
        <v>121</v>
      </c>
      <c r="E37" s="112" t="s">
        <v>99</v>
      </c>
      <c r="F37" s="113">
        <v>265.91000000000003</v>
      </c>
      <c r="G37" s="114"/>
      <c r="H37" s="113">
        <v>265.91000000000003</v>
      </c>
      <c r="I37" s="113">
        <v>35.67</v>
      </c>
      <c r="J37" s="114"/>
      <c r="K37" s="114">
        <v>356</v>
      </c>
      <c r="L37" s="114"/>
      <c r="M37" s="114">
        <v>356</v>
      </c>
      <c r="N37" s="114">
        <v>48</v>
      </c>
      <c r="O37" s="114"/>
      <c r="P37" s="114"/>
      <c r="Q37" s="114"/>
    </row>
    <row r="38" spans="1:17" ht="84.75" x14ac:dyDescent="0.2">
      <c r="A38" s="109">
        <v>11</v>
      </c>
      <c r="B38" s="111" t="s">
        <v>122</v>
      </c>
      <c r="C38" s="123" t="s">
        <v>123</v>
      </c>
      <c r="D38" s="110" t="s">
        <v>121</v>
      </c>
      <c r="E38" s="115">
        <v>1.34</v>
      </c>
      <c r="F38" s="113">
        <v>3469.57</v>
      </c>
      <c r="G38" s="114"/>
      <c r="H38" s="113">
        <v>3469.57</v>
      </c>
      <c r="I38" s="113">
        <v>465.66</v>
      </c>
      <c r="J38" s="114"/>
      <c r="K38" s="114">
        <v>4649</v>
      </c>
      <c r="L38" s="114"/>
      <c r="M38" s="114">
        <v>4649</v>
      </c>
      <c r="N38" s="114">
        <v>624</v>
      </c>
      <c r="O38" s="114"/>
      <c r="P38" s="114"/>
      <c r="Q38" s="114"/>
    </row>
    <row r="39" spans="1:17" ht="79.5" x14ac:dyDescent="0.2">
      <c r="A39" s="109">
        <v>12</v>
      </c>
      <c r="B39" s="111" t="s">
        <v>124</v>
      </c>
      <c r="C39" s="123" t="s">
        <v>125</v>
      </c>
      <c r="D39" s="110" t="s">
        <v>121</v>
      </c>
      <c r="E39" s="112" t="s">
        <v>102</v>
      </c>
      <c r="F39" s="113">
        <v>451.18</v>
      </c>
      <c r="G39" s="114"/>
      <c r="H39" s="113">
        <v>451.18</v>
      </c>
      <c r="I39" s="113">
        <v>60.53</v>
      </c>
      <c r="J39" s="114"/>
      <c r="K39" s="114">
        <v>257</v>
      </c>
      <c r="L39" s="114"/>
      <c r="M39" s="114">
        <v>257</v>
      </c>
      <c r="N39" s="114">
        <v>35</v>
      </c>
      <c r="O39" s="114"/>
      <c r="P39" s="114"/>
      <c r="Q39" s="114"/>
    </row>
    <row r="40" spans="1:17" ht="84.75" x14ac:dyDescent="0.2">
      <c r="A40" s="109">
        <v>13</v>
      </c>
      <c r="B40" s="111" t="s">
        <v>126</v>
      </c>
      <c r="C40" s="123" t="s">
        <v>127</v>
      </c>
      <c r="D40" s="110" t="s">
        <v>121</v>
      </c>
      <c r="E40" s="115">
        <v>0.56999999999999995</v>
      </c>
      <c r="F40" s="113">
        <v>6723.22</v>
      </c>
      <c r="G40" s="114"/>
      <c r="H40" s="113">
        <v>6723.22</v>
      </c>
      <c r="I40" s="113">
        <v>901.47</v>
      </c>
      <c r="J40" s="114"/>
      <c r="K40" s="114">
        <v>3832</v>
      </c>
      <c r="L40" s="114"/>
      <c r="M40" s="114">
        <v>3832</v>
      </c>
      <c r="N40" s="114">
        <v>514</v>
      </c>
      <c r="O40" s="114"/>
      <c r="P40" s="114"/>
      <c r="Q40" s="114"/>
    </row>
    <row r="41" spans="1:17" ht="79.5" x14ac:dyDescent="0.2">
      <c r="A41" s="109">
        <v>14</v>
      </c>
      <c r="B41" s="111" t="s">
        <v>128</v>
      </c>
      <c r="C41" s="123" t="s">
        <v>129</v>
      </c>
      <c r="D41" s="110" t="s">
        <v>121</v>
      </c>
      <c r="E41" s="112" t="s">
        <v>105</v>
      </c>
      <c r="F41" s="113">
        <v>731.26</v>
      </c>
      <c r="G41" s="114"/>
      <c r="H41" s="113">
        <v>731.26</v>
      </c>
      <c r="I41" s="113">
        <v>98.1</v>
      </c>
      <c r="J41" s="114"/>
      <c r="K41" s="114">
        <v>15</v>
      </c>
      <c r="L41" s="114"/>
      <c r="M41" s="114">
        <v>15</v>
      </c>
      <c r="N41" s="114">
        <v>2</v>
      </c>
      <c r="O41" s="114"/>
      <c r="P41" s="114"/>
      <c r="Q41" s="114"/>
    </row>
    <row r="42" spans="1:17" ht="84.75" x14ac:dyDescent="0.2">
      <c r="A42" s="109">
        <v>15</v>
      </c>
      <c r="B42" s="111" t="s">
        <v>130</v>
      </c>
      <c r="C42" s="123" t="s">
        <v>131</v>
      </c>
      <c r="D42" s="110" t="s">
        <v>121</v>
      </c>
      <c r="E42" s="115">
        <v>0.02</v>
      </c>
      <c r="F42" s="113">
        <v>12687.25</v>
      </c>
      <c r="G42" s="114"/>
      <c r="H42" s="113">
        <v>12687.25</v>
      </c>
      <c r="I42" s="113">
        <v>1702.45</v>
      </c>
      <c r="J42" s="114"/>
      <c r="K42" s="114">
        <v>254</v>
      </c>
      <c r="L42" s="114"/>
      <c r="M42" s="114">
        <v>254</v>
      </c>
      <c r="N42" s="114">
        <v>34</v>
      </c>
      <c r="O42" s="114"/>
      <c r="P42" s="114"/>
      <c r="Q42" s="114"/>
    </row>
    <row r="43" spans="1:17" ht="79.5" x14ac:dyDescent="0.2">
      <c r="A43" s="109">
        <v>16</v>
      </c>
      <c r="B43" s="111" t="s">
        <v>132</v>
      </c>
      <c r="C43" s="123" t="s">
        <v>133</v>
      </c>
      <c r="D43" s="110" t="s">
        <v>134</v>
      </c>
      <c r="E43" s="112" t="s">
        <v>135</v>
      </c>
      <c r="F43" s="113">
        <v>454.65</v>
      </c>
      <c r="G43" s="114"/>
      <c r="H43" s="113">
        <v>454.65</v>
      </c>
      <c r="I43" s="113">
        <v>75.709999999999994</v>
      </c>
      <c r="J43" s="114"/>
      <c r="K43" s="114">
        <v>50</v>
      </c>
      <c r="L43" s="114"/>
      <c r="M43" s="114">
        <v>50</v>
      </c>
      <c r="N43" s="114">
        <v>8</v>
      </c>
      <c r="O43" s="114"/>
      <c r="P43" s="114"/>
      <c r="Q43" s="114"/>
    </row>
    <row r="44" spans="1:17" ht="55.5" x14ac:dyDescent="0.2">
      <c r="A44" s="109">
        <v>17</v>
      </c>
      <c r="B44" s="111" t="s">
        <v>136</v>
      </c>
      <c r="C44" s="123" t="s">
        <v>137</v>
      </c>
      <c r="D44" s="110" t="s">
        <v>138</v>
      </c>
      <c r="E44" s="112" t="s">
        <v>139</v>
      </c>
      <c r="F44" s="113">
        <v>108.81</v>
      </c>
      <c r="G44" s="113">
        <v>108.81</v>
      </c>
      <c r="H44" s="114"/>
      <c r="I44" s="114"/>
      <c r="J44" s="114"/>
      <c r="K44" s="114">
        <v>792</v>
      </c>
      <c r="L44" s="114">
        <v>792</v>
      </c>
      <c r="M44" s="114"/>
      <c r="N44" s="114"/>
      <c r="O44" s="114">
        <v>9.06</v>
      </c>
      <c r="P44" s="114">
        <v>65.959999999999994</v>
      </c>
      <c r="Q44" s="114"/>
    </row>
    <row r="45" spans="1:17" ht="91.5" x14ac:dyDescent="0.2">
      <c r="A45" s="109">
        <v>18</v>
      </c>
      <c r="B45" s="111" t="s">
        <v>140</v>
      </c>
      <c r="C45" s="123" t="s">
        <v>141</v>
      </c>
      <c r="D45" s="110" t="s">
        <v>134</v>
      </c>
      <c r="E45" s="112" t="s">
        <v>142</v>
      </c>
      <c r="F45" s="113">
        <v>877.29</v>
      </c>
      <c r="G45" s="114"/>
      <c r="H45" s="113">
        <v>877.29</v>
      </c>
      <c r="I45" s="113">
        <v>117.69</v>
      </c>
      <c r="J45" s="114"/>
      <c r="K45" s="114">
        <v>160</v>
      </c>
      <c r="L45" s="114"/>
      <c r="M45" s="114">
        <v>160</v>
      </c>
      <c r="N45" s="114">
        <v>21</v>
      </c>
      <c r="O45" s="114"/>
      <c r="P45" s="114"/>
      <c r="Q45" s="114"/>
    </row>
    <row r="46" spans="1:17" ht="84.75" x14ac:dyDescent="0.2">
      <c r="A46" s="109">
        <v>19</v>
      </c>
      <c r="B46" s="111" t="s">
        <v>143</v>
      </c>
      <c r="C46" s="123" t="s">
        <v>144</v>
      </c>
      <c r="D46" s="110" t="s">
        <v>134</v>
      </c>
      <c r="E46" s="115">
        <v>0.182</v>
      </c>
      <c r="F46" s="113">
        <v>14524.58</v>
      </c>
      <c r="G46" s="114"/>
      <c r="H46" s="113">
        <v>14524.58</v>
      </c>
      <c r="I46" s="113">
        <v>1948.24</v>
      </c>
      <c r="J46" s="114"/>
      <c r="K46" s="114">
        <v>2643</v>
      </c>
      <c r="L46" s="114"/>
      <c r="M46" s="114">
        <v>2643</v>
      </c>
      <c r="N46" s="114">
        <v>355</v>
      </c>
      <c r="O46" s="114"/>
      <c r="P46" s="114"/>
      <c r="Q46" s="114"/>
    </row>
    <row r="47" spans="1:17" ht="55.5" x14ac:dyDescent="0.2">
      <c r="A47" s="109">
        <v>20</v>
      </c>
      <c r="B47" s="111" t="s">
        <v>145</v>
      </c>
      <c r="C47" s="123" t="s">
        <v>146</v>
      </c>
      <c r="D47" s="110" t="s">
        <v>147</v>
      </c>
      <c r="E47" s="112" t="s">
        <v>148</v>
      </c>
      <c r="F47" s="113">
        <v>248.47</v>
      </c>
      <c r="G47" s="114"/>
      <c r="H47" s="113">
        <v>248.47</v>
      </c>
      <c r="I47" s="113">
        <v>39.42</v>
      </c>
      <c r="J47" s="114"/>
      <c r="K47" s="114">
        <v>480</v>
      </c>
      <c r="L47" s="114"/>
      <c r="M47" s="114">
        <v>480</v>
      </c>
      <c r="N47" s="114">
        <v>76</v>
      </c>
      <c r="O47" s="114"/>
      <c r="P47" s="114"/>
      <c r="Q47" s="114"/>
    </row>
    <row r="48" spans="1:17" ht="84.75" x14ac:dyDescent="0.2">
      <c r="A48" s="109">
        <v>21</v>
      </c>
      <c r="B48" s="111" t="s">
        <v>149</v>
      </c>
      <c r="C48" s="123" t="s">
        <v>150</v>
      </c>
      <c r="D48" s="110" t="s">
        <v>151</v>
      </c>
      <c r="E48" s="115">
        <v>31</v>
      </c>
      <c r="F48" s="113">
        <v>13.33</v>
      </c>
      <c r="G48" s="114"/>
      <c r="H48" s="113">
        <v>13.33</v>
      </c>
      <c r="I48" s="114"/>
      <c r="J48" s="114"/>
      <c r="K48" s="114">
        <v>413</v>
      </c>
      <c r="L48" s="114"/>
      <c r="M48" s="114">
        <v>413</v>
      </c>
      <c r="N48" s="114"/>
      <c r="O48" s="114"/>
      <c r="P48" s="114"/>
      <c r="Q48" s="114"/>
    </row>
    <row r="49" spans="1:17" ht="144.75" x14ac:dyDescent="0.2">
      <c r="A49" s="109">
        <v>22</v>
      </c>
      <c r="B49" s="111" t="s">
        <v>152</v>
      </c>
      <c r="C49" s="123" t="s">
        <v>153</v>
      </c>
      <c r="D49" s="110" t="s">
        <v>151</v>
      </c>
      <c r="E49" s="115">
        <v>31</v>
      </c>
      <c r="F49" s="113">
        <v>13.92</v>
      </c>
      <c r="G49" s="114"/>
      <c r="H49" s="113">
        <v>13.92</v>
      </c>
      <c r="I49" s="114"/>
      <c r="J49" s="114"/>
      <c r="K49" s="114">
        <v>432</v>
      </c>
      <c r="L49" s="114"/>
      <c r="M49" s="114">
        <v>432</v>
      </c>
      <c r="N49" s="114"/>
      <c r="O49" s="114"/>
      <c r="P49" s="114"/>
      <c r="Q49" s="114"/>
    </row>
    <row r="50" spans="1:17" ht="84.75" x14ac:dyDescent="0.2">
      <c r="A50" s="109">
        <v>23</v>
      </c>
      <c r="B50" s="111" t="s">
        <v>154</v>
      </c>
      <c r="C50" s="123" t="s">
        <v>155</v>
      </c>
      <c r="D50" s="110" t="s">
        <v>151</v>
      </c>
      <c r="E50" s="115">
        <v>31</v>
      </c>
      <c r="F50" s="113">
        <v>13.33</v>
      </c>
      <c r="G50" s="114"/>
      <c r="H50" s="113">
        <v>13.33</v>
      </c>
      <c r="I50" s="114"/>
      <c r="J50" s="114"/>
      <c r="K50" s="114">
        <v>413</v>
      </c>
      <c r="L50" s="114"/>
      <c r="M50" s="114">
        <v>413</v>
      </c>
      <c r="N50" s="114"/>
      <c r="O50" s="114"/>
      <c r="P50" s="114"/>
      <c r="Q50" s="114"/>
    </row>
    <row r="51" spans="1:17" ht="108.75" x14ac:dyDescent="0.2">
      <c r="A51" s="109">
        <v>24</v>
      </c>
      <c r="B51" s="111" t="s">
        <v>251</v>
      </c>
      <c r="C51" s="123" t="s">
        <v>252</v>
      </c>
      <c r="D51" s="110" t="s">
        <v>151</v>
      </c>
      <c r="E51" s="115">
        <v>12</v>
      </c>
      <c r="F51" s="113">
        <v>19.75</v>
      </c>
      <c r="G51" s="114"/>
      <c r="H51" s="113">
        <v>19.75</v>
      </c>
      <c r="I51" s="114"/>
      <c r="J51" s="114"/>
      <c r="K51" s="114">
        <v>237</v>
      </c>
      <c r="L51" s="114"/>
      <c r="M51" s="114">
        <v>237</v>
      </c>
      <c r="N51" s="114"/>
      <c r="O51" s="114"/>
      <c r="P51" s="114"/>
      <c r="Q51" s="114"/>
    </row>
    <row r="52" spans="1:17" ht="96.75" x14ac:dyDescent="0.2">
      <c r="A52" s="109">
        <v>25</v>
      </c>
      <c r="B52" s="111" t="s">
        <v>156</v>
      </c>
      <c r="C52" s="123" t="s">
        <v>157</v>
      </c>
      <c r="D52" s="110" t="s">
        <v>151</v>
      </c>
      <c r="E52" s="115">
        <v>12</v>
      </c>
      <c r="F52" s="113">
        <v>28.58</v>
      </c>
      <c r="G52" s="114"/>
      <c r="H52" s="113">
        <v>28.58</v>
      </c>
      <c r="I52" s="114"/>
      <c r="J52" s="114"/>
      <c r="K52" s="114">
        <v>343</v>
      </c>
      <c r="L52" s="114"/>
      <c r="M52" s="114">
        <v>343</v>
      </c>
      <c r="N52" s="114"/>
      <c r="O52" s="114"/>
      <c r="P52" s="114"/>
      <c r="Q52" s="114"/>
    </row>
    <row r="53" spans="1:17" x14ac:dyDescent="0.2">
      <c r="A53" s="145" t="s">
        <v>25</v>
      </c>
      <c r="B53" s="136"/>
      <c r="C53" s="136"/>
      <c r="D53" s="136"/>
      <c r="E53" s="136"/>
      <c r="F53" s="136"/>
      <c r="G53" s="136"/>
      <c r="H53" s="136"/>
      <c r="I53" s="136"/>
      <c r="J53" s="136"/>
      <c r="K53" s="113">
        <v>18937</v>
      </c>
      <c r="L53" s="113">
        <v>1534</v>
      </c>
      <c r="M53" s="113">
        <v>17403</v>
      </c>
      <c r="N53" s="113">
        <v>2174</v>
      </c>
      <c r="O53" s="114"/>
      <c r="P53" s="113">
        <v>130.07</v>
      </c>
      <c r="Q53" s="114"/>
    </row>
    <row r="54" spans="1:17" x14ac:dyDescent="0.2">
      <c r="A54" s="145" t="s">
        <v>158</v>
      </c>
      <c r="B54" s="136"/>
      <c r="C54" s="136"/>
      <c r="D54" s="136"/>
      <c r="E54" s="136"/>
      <c r="F54" s="136"/>
      <c r="G54" s="136"/>
      <c r="H54" s="136"/>
      <c r="I54" s="136"/>
      <c r="J54" s="136"/>
      <c r="K54" s="113">
        <v>19098</v>
      </c>
      <c r="L54" s="113">
        <v>1601</v>
      </c>
      <c r="M54" s="113">
        <v>17497</v>
      </c>
      <c r="N54" s="113">
        <v>2268</v>
      </c>
      <c r="O54" s="114"/>
      <c r="P54" s="113">
        <v>130.07</v>
      </c>
      <c r="Q54" s="114"/>
    </row>
    <row r="55" spans="1:17" x14ac:dyDescent="0.2">
      <c r="A55" s="145" t="s">
        <v>58</v>
      </c>
      <c r="B55" s="136"/>
      <c r="C55" s="136"/>
      <c r="D55" s="136"/>
      <c r="E55" s="136"/>
      <c r="F55" s="136"/>
      <c r="G55" s="136"/>
      <c r="H55" s="136"/>
      <c r="I55" s="136"/>
      <c r="J55" s="136"/>
      <c r="K55" s="114"/>
      <c r="L55" s="114"/>
      <c r="M55" s="114"/>
      <c r="N55" s="114"/>
      <c r="O55" s="114"/>
      <c r="P55" s="114"/>
      <c r="Q55" s="114"/>
    </row>
    <row r="56" spans="1:17" x14ac:dyDescent="0.2">
      <c r="A56" s="145" t="s">
        <v>159</v>
      </c>
      <c r="B56" s="136"/>
      <c r="C56" s="136"/>
      <c r="D56" s="136"/>
      <c r="E56" s="136"/>
      <c r="F56" s="136"/>
      <c r="G56" s="136"/>
      <c r="H56" s="136"/>
      <c r="I56" s="136"/>
      <c r="J56" s="136"/>
      <c r="K56" s="113">
        <v>161</v>
      </c>
      <c r="L56" s="113">
        <v>67</v>
      </c>
      <c r="M56" s="113">
        <v>94</v>
      </c>
      <c r="N56" s="113">
        <v>94</v>
      </c>
      <c r="O56" s="114"/>
      <c r="P56" s="114"/>
      <c r="Q56" s="114"/>
    </row>
    <row r="57" spans="1:17" x14ac:dyDescent="0.2">
      <c r="A57" s="145" t="s">
        <v>5</v>
      </c>
      <c r="B57" s="136"/>
      <c r="C57" s="136"/>
      <c r="D57" s="136"/>
      <c r="E57" s="136"/>
      <c r="F57" s="136"/>
      <c r="G57" s="136"/>
      <c r="H57" s="136"/>
      <c r="I57" s="136"/>
      <c r="J57" s="136"/>
      <c r="K57" s="113">
        <v>3095</v>
      </c>
      <c r="L57" s="114"/>
      <c r="M57" s="114"/>
      <c r="N57" s="114"/>
      <c r="O57" s="114"/>
      <c r="P57" s="114"/>
      <c r="Q57" s="114"/>
    </row>
    <row r="58" spans="1:17" x14ac:dyDescent="0.2">
      <c r="A58" s="145" t="s">
        <v>6</v>
      </c>
      <c r="B58" s="136"/>
      <c r="C58" s="136"/>
      <c r="D58" s="136"/>
      <c r="E58" s="136"/>
      <c r="F58" s="136"/>
      <c r="G58" s="136"/>
      <c r="H58" s="136"/>
      <c r="I58" s="136"/>
      <c r="J58" s="136"/>
      <c r="K58" s="113">
        <v>1741</v>
      </c>
      <c r="L58" s="114"/>
      <c r="M58" s="114"/>
      <c r="N58" s="114"/>
      <c r="O58" s="114"/>
      <c r="P58" s="114"/>
      <c r="Q58" s="114"/>
    </row>
    <row r="59" spans="1:17" x14ac:dyDescent="0.2">
      <c r="A59" s="137" t="s">
        <v>160</v>
      </c>
      <c r="B59" s="136"/>
      <c r="C59" s="136"/>
      <c r="D59" s="136"/>
      <c r="E59" s="136"/>
      <c r="F59" s="136"/>
      <c r="G59" s="136"/>
      <c r="H59" s="136"/>
      <c r="I59" s="136"/>
      <c r="J59" s="136"/>
      <c r="K59" s="116">
        <v>23934</v>
      </c>
      <c r="L59" s="114"/>
      <c r="M59" s="114"/>
      <c r="N59" s="114"/>
      <c r="O59" s="114"/>
      <c r="P59" s="116">
        <v>130.07</v>
      </c>
      <c r="Q59" s="114"/>
    </row>
    <row r="60" spans="1:17" ht="19.149999999999999" customHeight="1" x14ac:dyDescent="0.2">
      <c r="A60" s="135" t="s">
        <v>161</v>
      </c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</row>
    <row r="61" spans="1:17" ht="67.5" x14ac:dyDescent="0.2">
      <c r="A61" s="109">
        <v>26</v>
      </c>
      <c r="B61" s="111" t="s">
        <v>162</v>
      </c>
      <c r="C61" s="123" t="s">
        <v>163</v>
      </c>
      <c r="D61" s="110" t="s">
        <v>164</v>
      </c>
      <c r="E61" s="112" t="s">
        <v>165</v>
      </c>
      <c r="F61" s="113">
        <v>5705.72</v>
      </c>
      <c r="G61" s="113">
        <v>165.73</v>
      </c>
      <c r="H61" s="113">
        <v>5534.89</v>
      </c>
      <c r="I61" s="113">
        <v>694.87</v>
      </c>
      <c r="J61" s="114"/>
      <c r="K61" s="114">
        <v>298</v>
      </c>
      <c r="L61" s="114">
        <v>9</v>
      </c>
      <c r="M61" s="114">
        <v>289</v>
      </c>
      <c r="N61" s="114">
        <v>36</v>
      </c>
      <c r="O61" s="114">
        <v>15.08</v>
      </c>
      <c r="P61" s="114">
        <v>0.79</v>
      </c>
      <c r="Q61" s="114"/>
    </row>
    <row r="62" spans="1:17" ht="96.75" x14ac:dyDescent="0.2">
      <c r="A62" s="109">
        <v>27</v>
      </c>
      <c r="B62" s="111" t="s">
        <v>166</v>
      </c>
      <c r="C62" s="123" t="s">
        <v>167</v>
      </c>
      <c r="D62" s="110" t="s">
        <v>151</v>
      </c>
      <c r="E62" s="112" t="s">
        <v>168</v>
      </c>
      <c r="F62" s="113">
        <v>12.56</v>
      </c>
      <c r="G62" s="114"/>
      <c r="H62" s="113">
        <v>12.56</v>
      </c>
      <c r="I62" s="114"/>
      <c r="J62" s="114"/>
      <c r="K62" s="114">
        <v>1147</v>
      </c>
      <c r="L62" s="114"/>
      <c r="M62" s="114">
        <v>1147</v>
      </c>
      <c r="N62" s="114"/>
      <c r="O62" s="114"/>
      <c r="P62" s="114"/>
      <c r="Q62" s="114"/>
    </row>
    <row r="63" spans="1:17" ht="84" x14ac:dyDescent="0.2">
      <c r="A63" s="109">
        <v>28</v>
      </c>
      <c r="B63" s="111" t="s">
        <v>169</v>
      </c>
      <c r="C63" s="123" t="s">
        <v>170</v>
      </c>
      <c r="D63" s="110" t="s">
        <v>171</v>
      </c>
      <c r="E63" s="112" t="s">
        <v>172</v>
      </c>
      <c r="F63" s="113">
        <v>4139.32</v>
      </c>
      <c r="G63" s="113">
        <v>275.77</v>
      </c>
      <c r="H63" s="113">
        <v>3829.39</v>
      </c>
      <c r="I63" s="113">
        <v>349.58</v>
      </c>
      <c r="J63" s="114"/>
      <c r="K63" s="114">
        <v>2161</v>
      </c>
      <c r="L63" s="114">
        <v>144</v>
      </c>
      <c r="M63" s="114">
        <v>1999</v>
      </c>
      <c r="N63" s="114">
        <v>182</v>
      </c>
      <c r="O63" s="114">
        <v>24.19</v>
      </c>
      <c r="P63" s="114">
        <v>12.63</v>
      </c>
      <c r="Q63" s="114"/>
    </row>
    <row r="64" spans="1:17" ht="36" x14ac:dyDescent="0.2">
      <c r="A64" s="109">
        <v>29</v>
      </c>
      <c r="B64" s="111" t="s">
        <v>173</v>
      </c>
      <c r="C64" s="123" t="s">
        <v>174</v>
      </c>
      <c r="D64" s="110" t="s">
        <v>175</v>
      </c>
      <c r="E64" s="112" t="s">
        <v>176</v>
      </c>
      <c r="F64" s="113">
        <v>130.15</v>
      </c>
      <c r="G64" s="114"/>
      <c r="H64" s="114"/>
      <c r="I64" s="114"/>
      <c r="J64" s="114"/>
      <c r="K64" s="114">
        <v>8560</v>
      </c>
      <c r="L64" s="114"/>
      <c r="M64" s="114"/>
      <c r="N64" s="114"/>
      <c r="O64" s="114"/>
      <c r="P64" s="114"/>
      <c r="Q64" s="114"/>
    </row>
    <row r="65" spans="1:17" x14ac:dyDescent="0.2">
      <c r="A65" s="145" t="s">
        <v>25</v>
      </c>
      <c r="B65" s="136"/>
      <c r="C65" s="136"/>
      <c r="D65" s="136"/>
      <c r="E65" s="136"/>
      <c r="F65" s="136"/>
      <c r="G65" s="136"/>
      <c r="H65" s="136"/>
      <c r="I65" s="136"/>
      <c r="J65" s="136"/>
      <c r="K65" s="113">
        <v>12166</v>
      </c>
      <c r="L65" s="113">
        <v>153</v>
      </c>
      <c r="M65" s="113">
        <v>3435</v>
      </c>
      <c r="N65" s="113">
        <v>218</v>
      </c>
      <c r="O65" s="114"/>
      <c r="P65" s="113">
        <v>13.42</v>
      </c>
      <c r="Q65" s="114"/>
    </row>
    <row r="66" spans="1:17" x14ac:dyDescent="0.2">
      <c r="A66" s="145" t="s">
        <v>158</v>
      </c>
      <c r="B66" s="136"/>
      <c r="C66" s="136"/>
      <c r="D66" s="136"/>
      <c r="E66" s="136"/>
      <c r="F66" s="136"/>
      <c r="G66" s="136"/>
      <c r="H66" s="136"/>
      <c r="I66" s="136"/>
      <c r="J66" s="136"/>
      <c r="K66" s="113">
        <v>12182</v>
      </c>
      <c r="L66" s="113">
        <v>159</v>
      </c>
      <c r="M66" s="113">
        <v>3445</v>
      </c>
      <c r="N66" s="113">
        <v>228</v>
      </c>
      <c r="O66" s="114"/>
      <c r="P66" s="113">
        <v>13.42</v>
      </c>
      <c r="Q66" s="114"/>
    </row>
    <row r="67" spans="1:17" x14ac:dyDescent="0.2">
      <c r="A67" s="145" t="s">
        <v>58</v>
      </c>
      <c r="B67" s="136"/>
      <c r="C67" s="136"/>
      <c r="D67" s="136"/>
      <c r="E67" s="136"/>
      <c r="F67" s="136"/>
      <c r="G67" s="136"/>
      <c r="H67" s="136"/>
      <c r="I67" s="136"/>
      <c r="J67" s="136"/>
      <c r="K67" s="114"/>
      <c r="L67" s="114"/>
      <c r="M67" s="114"/>
      <c r="N67" s="114"/>
      <c r="O67" s="114"/>
      <c r="P67" s="114"/>
      <c r="Q67" s="114"/>
    </row>
    <row r="68" spans="1:17" x14ac:dyDescent="0.2">
      <c r="A68" s="145" t="s">
        <v>177</v>
      </c>
      <c r="B68" s="136"/>
      <c r="C68" s="136"/>
      <c r="D68" s="136"/>
      <c r="E68" s="136"/>
      <c r="F68" s="136"/>
      <c r="G68" s="136"/>
      <c r="H68" s="136"/>
      <c r="I68" s="136"/>
      <c r="J68" s="136"/>
      <c r="K68" s="113">
        <v>16</v>
      </c>
      <c r="L68" s="113">
        <v>7</v>
      </c>
      <c r="M68" s="113">
        <v>9</v>
      </c>
      <c r="N68" s="113">
        <v>9</v>
      </c>
      <c r="O68" s="114"/>
      <c r="P68" s="114"/>
      <c r="Q68" s="114"/>
    </row>
    <row r="69" spans="1:17" x14ac:dyDescent="0.2">
      <c r="A69" s="145" t="s">
        <v>5</v>
      </c>
      <c r="B69" s="136"/>
      <c r="C69" s="136"/>
      <c r="D69" s="136"/>
      <c r="E69" s="136"/>
      <c r="F69" s="136"/>
      <c r="G69" s="136"/>
      <c r="H69" s="136"/>
      <c r="I69" s="136"/>
      <c r="J69" s="136"/>
      <c r="K69" s="113">
        <v>528</v>
      </c>
      <c r="L69" s="114"/>
      <c r="M69" s="114"/>
      <c r="N69" s="114"/>
      <c r="O69" s="114"/>
      <c r="P69" s="114"/>
      <c r="Q69" s="114"/>
    </row>
    <row r="70" spans="1:17" x14ac:dyDescent="0.2">
      <c r="A70" s="145" t="s">
        <v>6</v>
      </c>
      <c r="B70" s="136"/>
      <c r="C70" s="136"/>
      <c r="D70" s="136"/>
      <c r="E70" s="136"/>
      <c r="F70" s="136"/>
      <c r="G70" s="136"/>
      <c r="H70" s="136"/>
      <c r="I70" s="136"/>
      <c r="J70" s="136"/>
      <c r="K70" s="113">
        <v>347</v>
      </c>
      <c r="L70" s="114"/>
      <c r="M70" s="114"/>
      <c r="N70" s="114"/>
      <c r="O70" s="114"/>
      <c r="P70" s="114"/>
      <c r="Q70" s="114"/>
    </row>
    <row r="71" spans="1:17" x14ac:dyDescent="0.2">
      <c r="A71" s="137" t="s">
        <v>178</v>
      </c>
      <c r="B71" s="136"/>
      <c r="C71" s="136"/>
      <c r="D71" s="136"/>
      <c r="E71" s="136"/>
      <c r="F71" s="136"/>
      <c r="G71" s="136"/>
      <c r="H71" s="136"/>
      <c r="I71" s="136"/>
      <c r="J71" s="136"/>
      <c r="K71" s="116">
        <v>13057</v>
      </c>
      <c r="L71" s="114"/>
      <c r="M71" s="114"/>
      <c r="N71" s="114"/>
      <c r="O71" s="114"/>
      <c r="P71" s="116">
        <v>13.42</v>
      </c>
      <c r="Q71" s="114"/>
    </row>
    <row r="72" spans="1:17" ht="19.149999999999999" customHeight="1" x14ac:dyDescent="0.2">
      <c r="A72" s="135" t="s">
        <v>179</v>
      </c>
      <c r="B72" s="136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</row>
    <row r="73" spans="1:17" ht="120" x14ac:dyDescent="0.2">
      <c r="A73" s="109">
        <v>30</v>
      </c>
      <c r="B73" s="111" t="s">
        <v>180</v>
      </c>
      <c r="C73" s="123" t="s">
        <v>181</v>
      </c>
      <c r="D73" s="110" t="s">
        <v>182</v>
      </c>
      <c r="E73" s="112" t="s">
        <v>183</v>
      </c>
      <c r="F73" s="113">
        <v>26.66</v>
      </c>
      <c r="G73" s="114"/>
      <c r="H73" s="113">
        <v>26.66</v>
      </c>
      <c r="I73" s="113">
        <v>4.2300000000000004</v>
      </c>
      <c r="J73" s="114"/>
      <c r="K73" s="114">
        <v>31</v>
      </c>
      <c r="L73" s="114"/>
      <c r="M73" s="114">
        <v>31</v>
      </c>
      <c r="N73" s="114">
        <v>5</v>
      </c>
      <c r="O73" s="114"/>
      <c r="P73" s="114"/>
      <c r="Q73" s="114"/>
    </row>
    <row r="74" spans="1:17" ht="84" x14ac:dyDescent="0.2">
      <c r="A74" s="109">
        <v>31</v>
      </c>
      <c r="B74" s="111" t="s">
        <v>169</v>
      </c>
      <c r="C74" s="123" t="s">
        <v>184</v>
      </c>
      <c r="D74" s="110" t="s">
        <v>171</v>
      </c>
      <c r="E74" s="112" t="s">
        <v>185</v>
      </c>
      <c r="F74" s="113">
        <v>4139.32</v>
      </c>
      <c r="G74" s="113">
        <v>275.77</v>
      </c>
      <c r="H74" s="113">
        <v>3829.39</v>
      </c>
      <c r="I74" s="113">
        <v>349.58</v>
      </c>
      <c r="J74" s="114"/>
      <c r="K74" s="114">
        <v>14529</v>
      </c>
      <c r="L74" s="114">
        <v>968</v>
      </c>
      <c r="M74" s="114">
        <v>13441</v>
      </c>
      <c r="N74" s="114">
        <v>1227</v>
      </c>
      <c r="O74" s="114">
        <v>24.19</v>
      </c>
      <c r="P74" s="114">
        <v>84.91</v>
      </c>
      <c r="Q74" s="114"/>
    </row>
    <row r="75" spans="1:17" ht="36" x14ac:dyDescent="0.2">
      <c r="A75" s="109">
        <v>32</v>
      </c>
      <c r="B75" s="111" t="s">
        <v>186</v>
      </c>
      <c r="C75" s="123" t="s">
        <v>187</v>
      </c>
      <c r="D75" s="110" t="s">
        <v>175</v>
      </c>
      <c r="E75" s="112" t="s">
        <v>188</v>
      </c>
      <c r="F75" s="113">
        <v>119.83</v>
      </c>
      <c r="G75" s="114"/>
      <c r="H75" s="114"/>
      <c r="I75" s="114"/>
      <c r="J75" s="114"/>
      <c r="K75" s="114">
        <v>52996</v>
      </c>
      <c r="L75" s="114"/>
      <c r="M75" s="114"/>
      <c r="N75" s="114"/>
      <c r="O75" s="114"/>
      <c r="P75" s="114"/>
      <c r="Q75" s="114"/>
    </row>
    <row r="76" spans="1:17" ht="79.5" x14ac:dyDescent="0.2">
      <c r="A76" s="109">
        <v>33</v>
      </c>
      <c r="B76" s="111" t="s">
        <v>189</v>
      </c>
      <c r="C76" s="123" t="s">
        <v>190</v>
      </c>
      <c r="D76" s="110" t="s">
        <v>191</v>
      </c>
      <c r="E76" s="112" t="s">
        <v>183</v>
      </c>
      <c r="F76" s="113">
        <v>29664.29</v>
      </c>
      <c r="G76" s="113">
        <v>425.41</v>
      </c>
      <c r="H76" s="113">
        <v>4316.0200000000004</v>
      </c>
      <c r="I76" s="113">
        <v>601.22</v>
      </c>
      <c r="J76" s="114"/>
      <c r="K76" s="114">
        <v>34707</v>
      </c>
      <c r="L76" s="114">
        <v>498</v>
      </c>
      <c r="M76" s="114">
        <v>5050</v>
      </c>
      <c r="N76" s="114">
        <v>703</v>
      </c>
      <c r="O76" s="114">
        <v>36.96</v>
      </c>
      <c r="P76" s="114">
        <v>43.24</v>
      </c>
      <c r="Q76" s="114"/>
    </row>
    <row r="77" spans="1:17" ht="43.5" x14ac:dyDescent="0.2">
      <c r="A77" s="109">
        <v>34</v>
      </c>
      <c r="B77" s="111" t="s">
        <v>192</v>
      </c>
      <c r="C77" s="123" t="s">
        <v>193</v>
      </c>
      <c r="D77" s="110" t="s">
        <v>194</v>
      </c>
      <c r="E77" s="112" t="s">
        <v>195</v>
      </c>
      <c r="F77" s="113">
        <v>1353780.7</v>
      </c>
      <c r="G77" s="113">
        <v>14196.07</v>
      </c>
      <c r="H77" s="113">
        <v>37774.199999999997</v>
      </c>
      <c r="I77" s="113">
        <v>4358.55</v>
      </c>
      <c r="J77" s="114"/>
      <c r="K77" s="114">
        <v>18953</v>
      </c>
      <c r="L77" s="114">
        <v>199</v>
      </c>
      <c r="M77" s="114">
        <v>529</v>
      </c>
      <c r="N77" s="114">
        <v>61</v>
      </c>
      <c r="O77" s="114">
        <v>973</v>
      </c>
      <c r="P77" s="114">
        <v>13.62</v>
      </c>
      <c r="Q77" s="114"/>
    </row>
    <row r="78" spans="1:17" ht="60" x14ac:dyDescent="0.2">
      <c r="A78" s="109">
        <v>35</v>
      </c>
      <c r="B78" s="111" t="s">
        <v>196</v>
      </c>
      <c r="C78" s="123" t="s">
        <v>197</v>
      </c>
      <c r="D78" s="110" t="s">
        <v>198</v>
      </c>
      <c r="E78" s="112" t="s">
        <v>199</v>
      </c>
      <c r="F78" s="113">
        <v>417.46</v>
      </c>
      <c r="G78" s="113">
        <v>79.650000000000006</v>
      </c>
      <c r="H78" s="113">
        <v>10.15</v>
      </c>
      <c r="I78" s="113">
        <v>0.16</v>
      </c>
      <c r="J78" s="114"/>
      <c r="K78" s="114">
        <v>100</v>
      </c>
      <c r="L78" s="114">
        <v>19</v>
      </c>
      <c r="M78" s="114">
        <v>2</v>
      </c>
      <c r="N78" s="114"/>
      <c r="O78" s="114">
        <v>5.31</v>
      </c>
      <c r="P78" s="114">
        <v>1.27</v>
      </c>
      <c r="Q78" s="114"/>
    </row>
    <row r="79" spans="1:17" x14ac:dyDescent="0.2">
      <c r="A79" s="145" t="s">
        <v>25</v>
      </c>
      <c r="B79" s="136"/>
      <c r="C79" s="136"/>
      <c r="D79" s="136"/>
      <c r="E79" s="136"/>
      <c r="F79" s="136"/>
      <c r="G79" s="136"/>
      <c r="H79" s="136"/>
      <c r="I79" s="136"/>
      <c r="J79" s="136"/>
      <c r="K79" s="113">
        <v>121316</v>
      </c>
      <c r="L79" s="113">
        <v>1684</v>
      </c>
      <c r="M79" s="113">
        <v>19053</v>
      </c>
      <c r="N79" s="113">
        <v>1996</v>
      </c>
      <c r="O79" s="114"/>
      <c r="P79" s="113">
        <v>143.04</v>
      </c>
      <c r="Q79" s="114"/>
    </row>
    <row r="80" spans="1:17" x14ac:dyDescent="0.2">
      <c r="A80" s="145" t="s">
        <v>158</v>
      </c>
      <c r="B80" s="136"/>
      <c r="C80" s="136"/>
      <c r="D80" s="136"/>
      <c r="E80" s="136"/>
      <c r="F80" s="136"/>
      <c r="G80" s="136"/>
      <c r="H80" s="136"/>
      <c r="I80" s="136"/>
      <c r="J80" s="136"/>
      <c r="K80" s="113">
        <v>121477</v>
      </c>
      <c r="L80" s="113">
        <v>1758</v>
      </c>
      <c r="M80" s="113">
        <v>19140</v>
      </c>
      <c r="N80" s="113">
        <v>2083</v>
      </c>
      <c r="O80" s="114"/>
      <c r="P80" s="113">
        <v>143.04</v>
      </c>
      <c r="Q80" s="114"/>
    </row>
    <row r="81" spans="1:17" x14ac:dyDescent="0.2">
      <c r="A81" s="145" t="s">
        <v>58</v>
      </c>
      <c r="B81" s="136"/>
      <c r="C81" s="136"/>
      <c r="D81" s="136"/>
      <c r="E81" s="136"/>
      <c r="F81" s="136"/>
      <c r="G81" s="136"/>
      <c r="H81" s="136"/>
      <c r="I81" s="136"/>
      <c r="J81" s="136"/>
      <c r="K81" s="114"/>
      <c r="L81" s="114"/>
      <c r="M81" s="114"/>
      <c r="N81" s="114"/>
      <c r="O81" s="114"/>
      <c r="P81" s="114"/>
      <c r="Q81" s="114"/>
    </row>
    <row r="82" spans="1:17" x14ac:dyDescent="0.2">
      <c r="A82" s="145" t="s">
        <v>200</v>
      </c>
      <c r="B82" s="136"/>
      <c r="C82" s="136"/>
      <c r="D82" s="136"/>
      <c r="E82" s="136"/>
      <c r="F82" s="136"/>
      <c r="G82" s="136"/>
      <c r="H82" s="136"/>
      <c r="I82" s="136"/>
      <c r="J82" s="136"/>
      <c r="K82" s="113">
        <v>161</v>
      </c>
      <c r="L82" s="113">
        <v>73</v>
      </c>
      <c r="M82" s="113">
        <v>86</v>
      </c>
      <c r="N82" s="113">
        <v>86</v>
      </c>
      <c r="O82" s="114"/>
      <c r="P82" s="114"/>
      <c r="Q82" s="114"/>
    </row>
    <row r="83" spans="1:17" x14ac:dyDescent="0.2">
      <c r="A83" s="145" t="s">
        <v>5</v>
      </c>
      <c r="B83" s="136"/>
      <c r="C83" s="136"/>
      <c r="D83" s="136"/>
      <c r="E83" s="136"/>
      <c r="F83" s="136"/>
      <c r="G83" s="136"/>
      <c r="H83" s="136"/>
      <c r="I83" s="136"/>
      <c r="J83" s="136"/>
      <c r="K83" s="113">
        <v>5409</v>
      </c>
      <c r="L83" s="114"/>
      <c r="M83" s="114"/>
      <c r="N83" s="114"/>
      <c r="O83" s="114"/>
      <c r="P83" s="114"/>
      <c r="Q83" s="114"/>
    </row>
    <row r="84" spans="1:17" x14ac:dyDescent="0.2">
      <c r="A84" s="145" t="s">
        <v>6</v>
      </c>
      <c r="B84" s="136"/>
      <c r="C84" s="136"/>
      <c r="D84" s="136"/>
      <c r="E84" s="136"/>
      <c r="F84" s="136"/>
      <c r="G84" s="136"/>
      <c r="H84" s="136"/>
      <c r="I84" s="136"/>
      <c r="J84" s="136"/>
      <c r="K84" s="113">
        <v>3626</v>
      </c>
      <c r="L84" s="114"/>
      <c r="M84" s="114"/>
      <c r="N84" s="114"/>
      <c r="O84" s="114"/>
      <c r="P84" s="114"/>
      <c r="Q84" s="114"/>
    </row>
    <row r="85" spans="1:17" x14ac:dyDescent="0.2">
      <c r="A85" s="137" t="s">
        <v>201</v>
      </c>
      <c r="B85" s="136"/>
      <c r="C85" s="136"/>
      <c r="D85" s="136"/>
      <c r="E85" s="136"/>
      <c r="F85" s="136"/>
      <c r="G85" s="136"/>
      <c r="H85" s="136"/>
      <c r="I85" s="136"/>
      <c r="J85" s="136"/>
      <c r="K85" s="116">
        <v>130512</v>
      </c>
      <c r="L85" s="114"/>
      <c r="M85" s="114"/>
      <c r="N85" s="114"/>
      <c r="O85" s="114"/>
      <c r="P85" s="116">
        <v>143.04</v>
      </c>
      <c r="Q85" s="114"/>
    </row>
    <row r="86" spans="1:17" ht="19.149999999999999" customHeight="1" x14ac:dyDescent="0.2">
      <c r="A86" s="135" t="s">
        <v>202</v>
      </c>
      <c r="B86" s="136"/>
      <c r="C86" s="136"/>
      <c r="D86" s="136"/>
      <c r="E86" s="136"/>
      <c r="F86" s="136"/>
      <c r="G86" s="136"/>
      <c r="H86" s="136"/>
      <c r="I86" s="136"/>
      <c r="J86" s="136"/>
      <c r="K86" s="136"/>
      <c r="L86" s="136"/>
      <c r="M86" s="136"/>
      <c r="N86" s="136"/>
      <c r="O86" s="136"/>
      <c r="P86" s="136"/>
      <c r="Q86" s="136"/>
    </row>
    <row r="87" spans="1:17" ht="43.5" x14ac:dyDescent="0.2">
      <c r="A87" s="109">
        <v>36</v>
      </c>
      <c r="B87" s="111" t="s">
        <v>203</v>
      </c>
      <c r="C87" s="123" t="s">
        <v>204</v>
      </c>
      <c r="D87" s="110" t="s">
        <v>164</v>
      </c>
      <c r="E87" s="115">
        <v>0.25</v>
      </c>
      <c r="F87" s="113">
        <v>16834.580000000002</v>
      </c>
      <c r="G87" s="113">
        <v>14473.25</v>
      </c>
      <c r="H87" s="113">
        <v>2361.33</v>
      </c>
      <c r="I87" s="113">
        <v>261.92</v>
      </c>
      <c r="J87" s="114"/>
      <c r="K87" s="114">
        <v>4209</v>
      </c>
      <c r="L87" s="114">
        <v>3619</v>
      </c>
      <c r="M87" s="114">
        <v>590</v>
      </c>
      <c r="N87" s="114">
        <v>65</v>
      </c>
      <c r="O87" s="114">
        <v>1205.0999999999999</v>
      </c>
      <c r="P87" s="114">
        <v>301.27999999999997</v>
      </c>
      <c r="Q87" s="114"/>
    </row>
    <row r="88" spans="1:17" ht="67.5" x14ac:dyDescent="0.2">
      <c r="A88" s="109">
        <v>37</v>
      </c>
      <c r="B88" s="111" t="s">
        <v>205</v>
      </c>
      <c r="C88" s="123" t="s">
        <v>206</v>
      </c>
      <c r="D88" s="110" t="s">
        <v>164</v>
      </c>
      <c r="E88" s="115">
        <v>0.25</v>
      </c>
      <c r="F88" s="113">
        <v>445.76</v>
      </c>
      <c r="G88" s="114"/>
      <c r="H88" s="113">
        <v>445.76</v>
      </c>
      <c r="I88" s="113">
        <v>70.73</v>
      </c>
      <c r="J88" s="114"/>
      <c r="K88" s="114">
        <v>111</v>
      </c>
      <c r="L88" s="114"/>
      <c r="M88" s="114">
        <v>111</v>
      </c>
      <c r="N88" s="114">
        <v>18</v>
      </c>
      <c r="O88" s="114"/>
      <c r="P88" s="114"/>
      <c r="Q88" s="114"/>
    </row>
    <row r="89" spans="1:17" x14ac:dyDescent="0.2">
      <c r="A89" s="145" t="s">
        <v>25</v>
      </c>
      <c r="B89" s="136"/>
      <c r="C89" s="136"/>
      <c r="D89" s="136"/>
      <c r="E89" s="136"/>
      <c r="F89" s="136"/>
      <c r="G89" s="136"/>
      <c r="H89" s="136"/>
      <c r="I89" s="136"/>
      <c r="J89" s="136"/>
      <c r="K89" s="113">
        <v>4320</v>
      </c>
      <c r="L89" s="113">
        <v>3619</v>
      </c>
      <c r="M89" s="113">
        <v>701</v>
      </c>
      <c r="N89" s="113">
        <v>83</v>
      </c>
      <c r="O89" s="114"/>
      <c r="P89" s="113">
        <v>301.27999999999997</v>
      </c>
      <c r="Q89" s="114"/>
    </row>
    <row r="90" spans="1:17" x14ac:dyDescent="0.2">
      <c r="A90" s="145" t="s">
        <v>158</v>
      </c>
      <c r="B90" s="136"/>
      <c r="C90" s="136"/>
      <c r="D90" s="136"/>
      <c r="E90" s="136"/>
      <c r="F90" s="136"/>
      <c r="G90" s="136"/>
      <c r="H90" s="136"/>
      <c r="I90" s="136"/>
      <c r="J90" s="136"/>
      <c r="K90" s="113">
        <v>4481</v>
      </c>
      <c r="L90" s="113">
        <v>3776</v>
      </c>
      <c r="M90" s="113">
        <v>705</v>
      </c>
      <c r="N90" s="113">
        <v>87</v>
      </c>
      <c r="O90" s="114"/>
      <c r="P90" s="113">
        <v>301.27999999999997</v>
      </c>
      <c r="Q90" s="114"/>
    </row>
    <row r="91" spans="1:17" x14ac:dyDescent="0.2">
      <c r="A91" s="145" t="s">
        <v>58</v>
      </c>
      <c r="B91" s="136"/>
      <c r="C91" s="136"/>
      <c r="D91" s="136"/>
      <c r="E91" s="136"/>
      <c r="F91" s="136"/>
      <c r="G91" s="136"/>
      <c r="H91" s="136"/>
      <c r="I91" s="136"/>
      <c r="J91" s="136"/>
      <c r="K91" s="114"/>
      <c r="L91" s="114"/>
      <c r="M91" s="114"/>
      <c r="N91" s="114"/>
      <c r="O91" s="114"/>
      <c r="P91" s="114"/>
      <c r="Q91" s="114"/>
    </row>
    <row r="92" spans="1:17" x14ac:dyDescent="0.2">
      <c r="A92" s="145" t="s">
        <v>207</v>
      </c>
      <c r="B92" s="136"/>
      <c r="C92" s="136"/>
      <c r="D92" s="136"/>
      <c r="E92" s="136"/>
      <c r="F92" s="136"/>
      <c r="G92" s="136"/>
      <c r="H92" s="136"/>
      <c r="I92" s="136"/>
      <c r="J92" s="136"/>
      <c r="K92" s="113">
        <v>161</v>
      </c>
      <c r="L92" s="113">
        <v>157</v>
      </c>
      <c r="M92" s="113">
        <v>4</v>
      </c>
      <c r="N92" s="113">
        <v>4</v>
      </c>
      <c r="O92" s="114"/>
      <c r="P92" s="114"/>
      <c r="Q92" s="114"/>
    </row>
    <row r="93" spans="1:17" x14ac:dyDescent="0.2">
      <c r="A93" s="145" t="s">
        <v>5</v>
      </c>
      <c r="B93" s="136"/>
      <c r="C93" s="136"/>
      <c r="D93" s="136"/>
      <c r="E93" s="136"/>
      <c r="F93" s="136"/>
      <c r="G93" s="136"/>
      <c r="H93" s="136"/>
      <c r="I93" s="136"/>
      <c r="J93" s="136"/>
      <c r="K93" s="113">
        <v>3670</v>
      </c>
      <c r="L93" s="114"/>
      <c r="M93" s="114"/>
      <c r="N93" s="114"/>
      <c r="O93" s="114"/>
      <c r="P93" s="114"/>
      <c r="Q93" s="114"/>
    </row>
    <row r="94" spans="1:17" x14ac:dyDescent="0.2">
      <c r="A94" s="145" t="s">
        <v>6</v>
      </c>
      <c r="B94" s="136"/>
      <c r="C94" s="136"/>
      <c r="D94" s="136"/>
      <c r="E94" s="136"/>
      <c r="F94" s="136"/>
      <c r="G94" s="136"/>
      <c r="H94" s="136"/>
      <c r="I94" s="136"/>
      <c r="J94" s="136"/>
      <c r="K94" s="113">
        <v>1932</v>
      </c>
      <c r="L94" s="114"/>
      <c r="M94" s="114"/>
      <c r="N94" s="114"/>
      <c r="O94" s="114"/>
      <c r="P94" s="114"/>
      <c r="Q94" s="114"/>
    </row>
    <row r="95" spans="1:17" x14ac:dyDescent="0.2">
      <c r="A95" s="137" t="s">
        <v>208</v>
      </c>
      <c r="B95" s="136"/>
      <c r="C95" s="136"/>
      <c r="D95" s="136"/>
      <c r="E95" s="136"/>
      <c r="F95" s="136"/>
      <c r="G95" s="136"/>
      <c r="H95" s="136"/>
      <c r="I95" s="136"/>
      <c r="J95" s="136"/>
      <c r="K95" s="116">
        <v>10083</v>
      </c>
      <c r="L95" s="114"/>
      <c r="M95" s="114"/>
      <c r="N95" s="114"/>
      <c r="O95" s="114"/>
      <c r="P95" s="116">
        <v>301.27999999999997</v>
      </c>
      <c r="Q95" s="114"/>
    </row>
    <row r="96" spans="1:17" ht="19.149999999999999" customHeight="1" x14ac:dyDescent="0.2">
      <c r="A96" s="135" t="s">
        <v>209</v>
      </c>
      <c r="B96" s="136"/>
      <c r="C96" s="136"/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136"/>
      <c r="O96" s="136"/>
      <c r="P96" s="136"/>
      <c r="Q96" s="136"/>
    </row>
    <row r="97" spans="1:17" ht="63" x14ac:dyDescent="0.2">
      <c r="A97" s="109">
        <v>38</v>
      </c>
      <c r="B97" s="111" t="s">
        <v>210</v>
      </c>
      <c r="C97" s="123" t="s">
        <v>211</v>
      </c>
      <c r="D97" s="110" t="s">
        <v>212</v>
      </c>
      <c r="E97" s="112" t="s">
        <v>213</v>
      </c>
      <c r="F97" s="113">
        <v>1843.45</v>
      </c>
      <c r="G97" s="113">
        <v>920.3</v>
      </c>
      <c r="H97" s="113">
        <v>238.2</v>
      </c>
      <c r="I97" s="113">
        <v>28.04</v>
      </c>
      <c r="J97" s="114"/>
      <c r="K97" s="114">
        <v>30970</v>
      </c>
      <c r="L97" s="114">
        <v>15461</v>
      </c>
      <c r="M97" s="114">
        <v>4002</v>
      </c>
      <c r="N97" s="114">
        <v>471</v>
      </c>
      <c r="O97" s="114">
        <v>74.7</v>
      </c>
      <c r="P97" s="114">
        <v>1254.96</v>
      </c>
      <c r="Q97" s="114"/>
    </row>
    <row r="98" spans="1:17" ht="24" x14ac:dyDescent="0.2">
      <c r="A98" s="109">
        <v>39</v>
      </c>
      <c r="B98" s="111" t="s">
        <v>214</v>
      </c>
      <c r="C98" s="123" t="s">
        <v>215</v>
      </c>
      <c r="D98" s="110" t="s">
        <v>216</v>
      </c>
      <c r="E98" s="115">
        <v>32.4</v>
      </c>
      <c r="F98" s="113">
        <v>280</v>
      </c>
      <c r="G98" s="114"/>
      <c r="H98" s="114"/>
      <c r="I98" s="114"/>
      <c r="J98" s="114"/>
      <c r="K98" s="114">
        <v>9072</v>
      </c>
      <c r="L98" s="114"/>
      <c r="M98" s="114"/>
      <c r="N98" s="114"/>
      <c r="O98" s="114"/>
      <c r="P98" s="114"/>
      <c r="Q98" s="114"/>
    </row>
    <row r="99" spans="1:17" ht="36" x14ac:dyDescent="0.2">
      <c r="A99" s="109">
        <v>40</v>
      </c>
      <c r="B99" s="111" t="s">
        <v>217</v>
      </c>
      <c r="C99" s="123" t="s">
        <v>218</v>
      </c>
      <c r="D99" s="110" t="s">
        <v>175</v>
      </c>
      <c r="E99" s="115">
        <v>33</v>
      </c>
      <c r="F99" s="113">
        <v>130.15</v>
      </c>
      <c r="G99" s="114"/>
      <c r="H99" s="114"/>
      <c r="I99" s="114"/>
      <c r="J99" s="114"/>
      <c r="K99" s="114">
        <v>4295</v>
      </c>
      <c r="L99" s="114"/>
      <c r="M99" s="114"/>
      <c r="N99" s="114"/>
      <c r="O99" s="114"/>
      <c r="P99" s="114"/>
      <c r="Q99" s="114"/>
    </row>
    <row r="100" spans="1:17" ht="36" x14ac:dyDescent="0.2">
      <c r="A100" s="109">
        <v>41</v>
      </c>
      <c r="B100" s="111" t="s">
        <v>219</v>
      </c>
      <c r="C100" s="123" t="s">
        <v>220</v>
      </c>
      <c r="D100" s="110" t="s">
        <v>175</v>
      </c>
      <c r="E100" s="115">
        <v>9</v>
      </c>
      <c r="F100" s="113">
        <v>125.95</v>
      </c>
      <c r="G100" s="114"/>
      <c r="H100" s="114"/>
      <c r="I100" s="114"/>
      <c r="J100" s="114"/>
      <c r="K100" s="114">
        <v>1134</v>
      </c>
      <c r="L100" s="114"/>
      <c r="M100" s="114"/>
      <c r="N100" s="114"/>
      <c r="O100" s="114"/>
      <c r="P100" s="114"/>
      <c r="Q100" s="114"/>
    </row>
    <row r="101" spans="1:17" ht="36" x14ac:dyDescent="0.2">
      <c r="A101" s="109">
        <v>42</v>
      </c>
      <c r="B101" s="111" t="s">
        <v>221</v>
      </c>
      <c r="C101" s="123" t="s">
        <v>222</v>
      </c>
      <c r="D101" s="110" t="s">
        <v>175</v>
      </c>
      <c r="E101" s="115">
        <v>78.62</v>
      </c>
      <c r="F101" s="113">
        <v>122.07</v>
      </c>
      <c r="G101" s="114"/>
      <c r="H101" s="114"/>
      <c r="I101" s="114"/>
      <c r="J101" s="114"/>
      <c r="K101" s="114">
        <v>9597</v>
      </c>
      <c r="L101" s="114"/>
      <c r="M101" s="114"/>
      <c r="N101" s="114"/>
      <c r="O101" s="114"/>
      <c r="P101" s="114"/>
      <c r="Q101" s="114"/>
    </row>
    <row r="102" spans="1:17" ht="48" x14ac:dyDescent="0.2">
      <c r="A102" s="109">
        <v>43</v>
      </c>
      <c r="B102" s="111" t="s">
        <v>223</v>
      </c>
      <c r="C102" s="123" t="s">
        <v>224</v>
      </c>
      <c r="D102" s="110" t="s">
        <v>225</v>
      </c>
      <c r="E102" s="112" t="s">
        <v>226</v>
      </c>
      <c r="F102" s="113">
        <v>8300.25</v>
      </c>
      <c r="G102" s="114"/>
      <c r="H102" s="114"/>
      <c r="I102" s="114"/>
      <c r="J102" s="114"/>
      <c r="K102" s="114">
        <v>2160</v>
      </c>
      <c r="L102" s="114"/>
      <c r="M102" s="114"/>
      <c r="N102" s="114"/>
      <c r="O102" s="114"/>
      <c r="P102" s="114"/>
      <c r="Q102" s="114"/>
    </row>
    <row r="103" spans="1:17" x14ac:dyDescent="0.2">
      <c r="A103" s="145" t="s">
        <v>25</v>
      </c>
      <c r="B103" s="136"/>
      <c r="C103" s="136"/>
      <c r="D103" s="136"/>
      <c r="E103" s="136"/>
      <c r="F103" s="136"/>
      <c r="G103" s="136"/>
      <c r="H103" s="136"/>
      <c r="I103" s="136"/>
      <c r="J103" s="136"/>
      <c r="K103" s="113">
        <v>57228</v>
      </c>
      <c r="L103" s="113">
        <v>15461</v>
      </c>
      <c r="M103" s="113">
        <v>4002</v>
      </c>
      <c r="N103" s="113">
        <v>471</v>
      </c>
      <c r="O103" s="114"/>
      <c r="P103" s="113">
        <v>1254.96</v>
      </c>
      <c r="Q103" s="114"/>
    </row>
    <row r="104" spans="1:17" x14ac:dyDescent="0.2">
      <c r="A104" s="145" t="s">
        <v>158</v>
      </c>
      <c r="B104" s="136"/>
      <c r="C104" s="136"/>
      <c r="D104" s="136"/>
      <c r="E104" s="136"/>
      <c r="F104" s="136"/>
      <c r="G104" s="136"/>
      <c r="H104" s="136"/>
      <c r="I104" s="136"/>
      <c r="J104" s="136"/>
      <c r="K104" s="113">
        <v>57919</v>
      </c>
      <c r="L104" s="113">
        <v>16132</v>
      </c>
      <c r="M104" s="113">
        <v>4022</v>
      </c>
      <c r="N104" s="113">
        <v>491</v>
      </c>
      <c r="O104" s="114"/>
      <c r="P104" s="113">
        <v>1254.96</v>
      </c>
      <c r="Q104" s="114"/>
    </row>
    <row r="105" spans="1:17" x14ac:dyDescent="0.2">
      <c r="A105" s="145" t="s">
        <v>58</v>
      </c>
      <c r="B105" s="136"/>
      <c r="C105" s="136"/>
      <c r="D105" s="136"/>
      <c r="E105" s="136"/>
      <c r="F105" s="136"/>
      <c r="G105" s="136"/>
      <c r="H105" s="136"/>
      <c r="I105" s="136"/>
      <c r="J105" s="136"/>
      <c r="K105" s="114"/>
      <c r="L105" s="114"/>
      <c r="M105" s="114"/>
      <c r="N105" s="114"/>
      <c r="O105" s="114"/>
      <c r="P105" s="114"/>
      <c r="Q105" s="114"/>
    </row>
    <row r="106" spans="1:17" x14ac:dyDescent="0.2">
      <c r="A106" s="145" t="s">
        <v>227</v>
      </c>
      <c r="B106" s="136"/>
      <c r="C106" s="136"/>
      <c r="D106" s="136"/>
      <c r="E106" s="136"/>
      <c r="F106" s="136"/>
      <c r="G106" s="136"/>
      <c r="H106" s="136"/>
      <c r="I106" s="136"/>
      <c r="J106" s="136"/>
      <c r="K106" s="113">
        <v>691</v>
      </c>
      <c r="L106" s="113">
        <v>671</v>
      </c>
      <c r="M106" s="113">
        <v>20</v>
      </c>
      <c r="N106" s="113">
        <v>20</v>
      </c>
      <c r="O106" s="114"/>
      <c r="P106" s="114"/>
      <c r="Q106" s="114"/>
    </row>
    <row r="107" spans="1:17" x14ac:dyDescent="0.2">
      <c r="A107" s="145" t="s">
        <v>5</v>
      </c>
      <c r="B107" s="136"/>
      <c r="C107" s="136"/>
      <c r="D107" s="136"/>
      <c r="E107" s="136"/>
      <c r="F107" s="136"/>
      <c r="G107" s="136"/>
      <c r="H107" s="136"/>
      <c r="I107" s="136"/>
      <c r="J107" s="136"/>
      <c r="K107" s="113">
        <v>18285</v>
      </c>
      <c r="L107" s="114"/>
      <c r="M107" s="114"/>
      <c r="N107" s="114"/>
      <c r="O107" s="114"/>
      <c r="P107" s="114"/>
      <c r="Q107" s="114"/>
    </row>
    <row r="108" spans="1:17" x14ac:dyDescent="0.2">
      <c r="A108" s="145" t="s">
        <v>6</v>
      </c>
      <c r="B108" s="136"/>
      <c r="C108" s="136"/>
      <c r="D108" s="136"/>
      <c r="E108" s="136"/>
      <c r="F108" s="136"/>
      <c r="G108" s="136"/>
      <c r="H108" s="136"/>
      <c r="I108" s="136"/>
      <c r="J108" s="136"/>
      <c r="K108" s="113">
        <v>13298</v>
      </c>
      <c r="L108" s="114"/>
      <c r="M108" s="114"/>
      <c r="N108" s="114"/>
      <c r="O108" s="114"/>
      <c r="P108" s="114"/>
      <c r="Q108" s="114"/>
    </row>
    <row r="109" spans="1:17" x14ac:dyDescent="0.2">
      <c r="A109" s="137" t="s">
        <v>228</v>
      </c>
      <c r="B109" s="136"/>
      <c r="C109" s="136"/>
      <c r="D109" s="136"/>
      <c r="E109" s="136"/>
      <c r="F109" s="136"/>
      <c r="G109" s="136"/>
      <c r="H109" s="136"/>
      <c r="I109" s="136"/>
      <c r="J109" s="136"/>
      <c r="K109" s="116">
        <v>89502</v>
      </c>
      <c r="L109" s="114"/>
      <c r="M109" s="114"/>
      <c r="N109" s="114"/>
      <c r="O109" s="114"/>
      <c r="P109" s="116">
        <v>1254.96</v>
      </c>
      <c r="Q109" s="114"/>
    </row>
    <row r="110" spans="1:17" ht="19.149999999999999" customHeight="1" x14ac:dyDescent="0.2">
      <c r="A110" s="135" t="s">
        <v>229</v>
      </c>
      <c r="B110" s="136"/>
      <c r="C110" s="136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</row>
    <row r="111" spans="1:17" ht="43.5" x14ac:dyDescent="0.2">
      <c r="A111" s="109">
        <v>44</v>
      </c>
      <c r="B111" s="111" t="s">
        <v>230</v>
      </c>
      <c r="C111" s="123" t="s">
        <v>231</v>
      </c>
      <c r="D111" s="110" t="s">
        <v>232</v>
      </c>
      <c r="E111" s="115">
        <v>1.75</v>
      </c>
      <c r="F111" s="113">
        <v>1027.4000000000001</v>
      </c>
      <c r="G111" s="113">
        <v>1027.4000000000001</v>
      </c>
      <c r="H111" s="114"/>
      <c r="I111" s="114"/>
      <c r="J111" s="114"/>
      <c r="K111" s="114">
        <v>1798</v>
      </c>
      <c r="L111" s="114">
        <v>1798</v>
      </c>
      <c r="M111" s="114"/>
      <c r="N111" s="114"/>
      <c r="O111" s="114">
        <v>97.2</v>
      </c>
      <c r="P111" s="114">
        <v>170.1</v>
      </c>
      <c r="Q111" s="114"/>
    </row>
    <row r="112" spans="1:17" ht="36" x14ac:dyDescent="0.2">
      <c r="A112" s="109">
        <v>45</v>
      </c>
      <c r="B112" s="111" t="s">
        <v>233</v>
      </c>
      <c r="C112" s="123" t="s">
        <v>234</v>
      </c>
      <c r="D112" s="110" t="s">
        <v>175</v>
      </c>
      <c r="E112" s="115">
        <v>175</v>
      </c>
      <c r="F112" s="113">
        <v>124.31</v>
      </c>
      <c r="G112" s="114"/>
      <c r="H112" s="114"/>
      <c r="I112" s="114"/>
      <c r="J112" s="114"/>
      <c r="K112" s="114">
        <v>21754</v>
      </c>
      <c r="L112" s="114"/>
      <c r="M112" s="114"/>
      <c r="N112" s="114"/>
      <c r="O112" s="114"/>
      <c r="P112" s="114"/>
      <c r="Q112" s="114"/>
    </row>
    <row r="113" spans="1:17" x14ac:dyDescent="0.2">
      <c r="A113" s="145" t="s">
        <v>25</v>
      </c>
      <c r="B113" s="136"/>
      <c r="C113" s="136"/>
      <c r="D113" s="136"/>
      <c r="E113" s="136"/>
      <c r="F113" s="136"/>
      <c r="G113" s="136"/>
      <c r="H113" s="136"/>
      <c r="I113" s="136"/>
      <c r="J113" s="136"/>
      <c r="K113" s="113">
        <v>23552</v>
      </c>
      <c r="L113" s="113">
        <v>1798</v>
      </c>
      <c r="M113" s="114"/>
      <c r="N113" s="114"/>
      <c r="O113" s="114"/>
      <c r="P113" s="113">
        <v>170.1</v>
      </c>
      <c r="Q113" s="114"/>
    </row>
    <row r="114" spans="1:17" x14ac:dyDescent="0.2">
      <c r="A114" s="145" t="s">
        <v>158</v>
      </c>
      <c r="B114" s="136"/>
      <c r="C114" s="136"/>
      <c r="D114" s="136"/>
      <c r="E114" s="136"/>
      <c r="F114" s="136"/>
      <c r="G114" s="136"/>
      <c r="H114" s="136"/>
      <c r="I114" s="136"/>
      <c r="J114" s="136"/>
      <c r="K114" s="113">
        <v>23630</v>
      </c>
      <c r="L114" s="113">
        <v>1876</v>
      </c>
      <c r="M114" s="114"/>
      <c r="N114" s="114"/>
      <c r="O114" s="114"/>
      <c r="P114" s="113">
        <v>170.1</v>
      </c>
      <c r="Q114" s="114"/>
    </row>
    <row r="115" spans="1:17" x14ac:dyDescent="0.2">
      <c r="A115" s="145" t="s">
        <v>58</v>
      </c>
      <c r="B115" s="136"/>
      <c r="C115" s="136"/>
      <c r="D115" s="136"/>
      <c r="E115" s="136"/>
      <c r="F115" s="136"/>
      <c r="G115" s="136"/>
      <c r="H115" s="136"/>
      <c r="I115" s="136"/>
      <c r="J115" s="136"/>
      <c r="K115" s="114"/>
      <c r="L115" s="114"/>
      <c r="M115" s="114"/>
      <c r="N115" s="114"/>
      <c r="O115" s="114"/>
      <c r="P115" s="114"/>
      <c r="Q115" s="114"/>
    </row>
    <row r="116" spans="1:17" x14ac:dyDescent="0.2">
      <c r="A116" s="145" t="s">
        <v>235</v>
      </c>
      <c r="B116" s="136"/>
      <c r="C116" s="136"/>
      <c r="D116" s="136"/>
      <c r="E116" s="136"/>
      <c r="F116" s="136"/>
      <c r="G116" s="136"/>
      <c r="H116" s="136"/>
      <c r="I116" s="136"/>
      <c r="J116" s="136"/>
      <c r="K116" s="113">
        <v>78</v>
      </c>
      <c r="L116" s="113">
        <v>78</v>
      </c>
      <c r="M116" s="114"/>
      <c r="N116" s="114"/>
      <c r="O116" s="114"/>
      <c r="P116" s="114"/>
      <c r="Q116" s="114"/>
    </row>
    <row r="117" spans="1:17" x14ac:dyDescent="0.2">
      <c r="A117" s="145" t="s">
        <v>5</v>
      </c>
      <c r="B117" s="136"/>
      <c r="C117" s="136"/>
      <c r="D117" s="136"/>
      <c r="E117" s="136"/>
      <c r="F117" s="136"/>
      <c r="G117" s="136"/>
      <c r="H117" s="136"/>
      <c r="I117" s="136"/>
      <c r="J117" s="136"/>
      <c r="K117" s="113">
        <v>1501</v>
      </c>
      <c r="L117" s="114"/>
      <c r="M117" s="114"/>
      <c r="N117" s="114"/>
      <c r="O117" s="114"/>
      <c r="P117" s="114"/>
      <c r="Q117" s="114"/>
    </row>
    <row r="118" spans="1:17" x14ac:dyDescent="0.2">
      <c r="A118" s="145" t="s">
        <v>6</v>
      </c>
      <c r="B118" s="136"/>
      <c r="C118" s="136"/>
      <c r="D118" s="136"/>
      <c r="E118" s="136"/>
      <c r="F118" s="136"/>
      <c r="G118" s="136"/>
      <c r="H118" s="136"/>
      <c r="I118" s="136"/>
      <c r="J118" s="136"/>
      <c r="K118" s="113">
        <v>844</v>
      </c>
      <c r="L118" s="114"/>
      <c r="M118" s="114"/>
      <c r="N118" s="114"/>
      <c r="O118" s="114"/>
      <c r="P118" s="114"/>
      <c r="Q118" s="114"/>
    </row>
    <row r="119" spans="1:17" x14ac:dyDescent="0.2">
      <c r="A119" s="137" t="s">
        <v>236</v>
      </c>
      <c r="B119" s="136"/>
      <c r="C119" s="136"/>
      <c r="D119" s="136"/>
      <c r="E119" s="136"/>
      <c r="F119" s="136"/>
      <c r="G119" s="136"/>
      <c r="H119" s="136"/>
      <c r="I119" s="136"/>
      <c r="J119" s="136"/>
      <c r="K119" s="116">
        <v>25975</v>
      </c>
      <c r="L119" s="114"/>
      <c r="M119" s="114"/>
      <c r="N119" s="114"/>
      <c r="O119" s="114"/>
      <c r="P119" s="116">
        <v>170.1</v>
      </c>
      <c r="Q119" s="114"/>
    </row>
    <row r="120" spans="1:17" x14ac:dyDescent="0.2">
      <c r="A120" s="138" t="s">
        <v>24</v>
      </c>
      <c r="B120" s="139"/>
      <c r="C120" s="139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</row>
    <row r="121" spans="1:17" x14ac:dyDescent="0.2">
      <c r="A121" s="145" t="s">
        <v>4</v>
      </c>
      <c r="B121" s="136"/>
      <c r="C121" s="136"/>
      <c r="D121" s="136"/>
      <c r="E121" s="136"/>
      <c r="F121" s="136"/>
      <c r="G121" s="136"/>
      <c r="H121" s="136"/>
      <c r="I121" s="136"/>
      <c r="J121" s="136"/>
      <c r="K121" s="113">
        <v>237519</v>
      </c>
      <c r="L121" s="113">
        <v>24249</v>
      </c>
      <c r="M121" s="113">
        <v>44594</v>
      </c>
      <c r="N121" s="113">
        <v>4942</v>
      </c>
      <c r="O121" s="114"/>
      <c r="P121" s="113">
        <v>2012.87</v>
      </c>
      <c r="Q121" s="114"/>
    </row>
    <row r="122" spans="1:17" x14ac:dyDescent="0.2">
      <c r="A122" s="145" t="s">
        <v>62</v>
      </c>
      <c r="B122" s="136"/>
      <c r="C122" s="136"/>
      <c r="D122" s="136"/>
      <c r="E122" s="136"/>
      <c r="F122" s="136"/>
      <c r="G122" s="136"/>
      <c r="H122" s="136"/>
      <c r="I122" s="136"/>
      <c r="J122" s="136"/>
      <c r="K122" s="113">
        <v>238787</v>
      </c>
      <c r="L122" s="113">
        <v>25302</v>
      </c>
      <c r="M122" s="113">
        <v>44809</v>
      </c>
      <c r="N122" s="113">
        <v>5157</v>
      </c>
      <c r="O122" s="114"/>
      <c r="P122" s="113">
        <v>2012.87</v>
      </c>
      <c r="Q122" s="114"/>
    </row>
    <row r="123" spans="1:17" x14ac:dyDescent="0.2">
      <c r="A123" s="145" t="s">
        <v>58</v>
      </c>
      <c r="B123" s="136"/>
      <c r="C123" s="136"/>
      <c r="D123" s="136"/>
      <c r="E123" s="136"/>
      <c r="F123" s="136"/>
      <c r="G123" s="136"/>
      <c r="H123" s="136"/>
      <c r="I123" s="136"/>
      <c r="J123" s="136"/>
      <c r="K123" s="114"/>
      <c r="L123" s="114"/>
      <c r="M123" s="114"/>
      <c r="N123" s="114"/>
      <c r="O123" s="114"/>
      <c r="P123" s="114"/>
      <c r="Q123" s="114"/>
    </row>
    <row r="124" spans="1:17" x14ac:dyDescent="0.2">
      <c r="A124" s="145" t="s">
        <v>240</v>
      </c>
      <c r="B124" s="136"/>
      <c r="C124" s="136"/>
      <c r="D124" s="136"/>
      <c r="E124" s="136"/>
      <c r="F124" s="136"/>
      <c r="G124" s="136"/>
      <c r="H124" s="136"/>
      <c r="I124" s="136"/>
      <c r="J124" s="136"/>
      <c r="K124" s="113">
        <v>1268</v>
      </c>
      <c r="L124" s="113">
        <v>1052</v>
      </c>
      <c r="M124" s="113">
        <v>214</v>
      </c>
      <c r="N124" s="113">
        <v>214</v>
      </c>
      <c r="O124" s="114"/>
      <c r="P124" s="114"/>
      <c r="Q124" s="114"/>
    </row>
    <row r="125" spans="1:17" x14ac:dyDescent="0.2">
      <c r="A125" s="145" t="s">
        <v>5</v>
      </c>
      <c r="B125" s="136"/>
      <c r="C125" s="136"/>
      <c r="D125" s="136"/>
      <c r="E125" s="136"/>
      <c r="F125" s="136"/>
      <c r="G125" s="136"/>
      <c r="H125" s="136"/>
      <c r="I125" s="136"/>
      <c r="J125" s="136"/>
      <c r="K125" s="113">
        <v>32488</v>
      </c>
      <c r="L125" s="114"/>
      <c r="M125" s="114"/>
      <c r="N125" s="114"/>
      <c r="O125" s="114"/>
      <c r="P125" s="114"/>
      <c r="Q125" s="114"/>
    </row>
    <row r="126" spans="1:17" x14ac:dyDescent="0.2">
      <c r="A126" s="145" t="s">
        <v>6</v>
      </c>
      <c r="B126" s="136"/>
      <c r="C126" s="136"/>
      <c r="D126" s="136"/>
      <c r="E126" s="136"/>
      <c r="F126" s="136"/>
      <c r="G126" s="136"/>
      <c r="H126" s="136"/>
      <c r="I126" s="136"/>
      <c r="J126" s="136"/>
      <c r="K126" s="113">
        <v>21788</v>
      </c>
      <c r="L126" s="114"/>
      <c r="M126" s="114"/>
      <c r="N126" s="114"/>
      <c r="O126" s="114"/>
      <c r="P126" s="114"/>
      <c r="Q126" s="114"/>
    </row>
    <row r="127" spans="1:17" x14ac:dyDescent="0.2">
      <c r="A127" s="137" t="s">
        <v>59</v>
      </c>
      <c r="B127" s="136"/>
      <c r="C127" s="136"/>
      <c r="D127" s="136"/>
      <c r="E127" s="136"/>
      <c r="F127" s="136"/>
      <c r="G127" s="136"/>
      <c r="H127" s="136"/>
      <c r="I127" s="136"/>
      <c r="J127" s="136"/>
      <c r="K127" s="116">
        <v>293063</v>
      </c>
      <c r="L127" s="114"/>
      <c r="M127" s="114"/>
      <c r="N127" s="114"/>
      <c r="O127" s="114"/>
      <c r="P127" s="116">
        <v>2012.87</v>
      </c>
      <c r="Q127" s="114"/>
    </row>
    <row r="128" spans="1:17" x14ac:dyDescent="0.2">
      <c r="A128" s="145" t="s">
        <v>241</v>
      </c>
      <c r="B128" s="136"/>
      <c r="C128" s="136"/>
      <c r="D128" s="136"/>
      <c r="E128" s="136"/>
      <c r="F128" s="136"/>
      <c r="G128" s="136"/>
      <c r="H128" s="136"/>
      <c r="I128" s="136"/>
      <c r="J128" s="136"/>
      <c r="K128" s="113">
        <v>23934</v>
      </c>
      <c r="L128" s="114"/>
      <c r="M128" s="114"/>
      <c r="N128" s="114"/>
      <c r="O128" s="114"/>
      <c r="P128" s="113">
        <v>130.07</v>
      </c>
      <c r="Q128" s="114"/>
    </row>
    <row r="129" spans="1:17" x14ac:dyDescent="0.2">
      <c r="A129" s="145" t="s">
        <v>242</v>
      </c>
      <c r="B129" s="136"/>
      <c r="C129" s="136"/>
      <c r="D129" s="136"/>
      <c r="E129" s="136"/>
      <c r="F129" s="136"/>
      <c r="G129" s="136"/>
      <c r="H129" s="136"/>
      <c r="I129" s="136"/>
      <c r="J129" s="136"/>
      <c r="K129" s="113">
        <v>13057</v>
      </c>
      <c r="L129" s="114"/>
      <c r="M129" s="114"/>
      <c r="N129" s="114"/>
      <c r="O129" s="114"/>
      <c r="P129" s="113">
        <v>13.42</v>
      </c>
      <c r="Q129" s="114"/>
    </row>
    <row r="130" spans="1:17" x14ac:dyDescent="0.2">
      <c r="A130" s="145" t="s">
        <v>243</v>
      </c>
      <c r="B130" s="136"/>
      <c r="C130" s="136"/>
      <c r="D130" s="136"/>
      <c r="E130" s="136"/>
      <c r="F130" s="136"/>
      <c r="G130" s="136"/>
      <c r="H130" s="136"/>
      <c r="I130" s="136"/>
      <c r="J130" s="136"/>
      <c r="K130" s="113">
        <v>130512</v>
      </c>
      <c r="L130" s="114"/>
      <c r="M130" s="114"/>
      <c r="N130" s="114"/>
      <c r="O130" s="114"/>
      <c r="P130" s="113">
        <v>143.04</v>
      </c>
      <c r="Q130" s="114"/>
    </row>
    <row r="131" spans="1:17" x14ac:dyDescent="0.2">
      <c r="A131" s="145" t="s">
        <v>244</v>
      </c>
      <c r="B131" s="136"/>
      <c r="C131" s="136"/>
      <c r="D131" s="136"/>
      <c r="E131" s="136"/>
      <c r="F131" s="136"/>
      <c r="G131" s="136"/>
      <c r="H131" s="136"/>
      <c r="I131" s="136"/>
      <c r="J131" s="136"/>
      <c r="K131" s="113">
        <v>10083</v>
      </c>
      <c r="L131" s="114"/>
      <c r="M131" s="114"/>
      <c r="N131" s="114"/>
      <c r="O131" s="114"/>
      <c r="P131" s="113">
        <v>301.27999999999997</v>
      </c>
      <c r="Q131" s="114"/>
    </row>
    <row r="132" spans="1:17" x14ac:dyDescent="0.2">
      <c r="A132" s="145" t="s">
        <v>245</v>
      </c>
      <c r="B132" s="136"/>
      <c r="C132" s="136"/>
      <c r="D132" s="136"/>
      <c r="E132" s="136"/>
      <c r="F132" s="136"/>
      <c r="G132" s="136"/>
      <c r="H132" s="136"/>
      <c r="I132" s="136"/>
      <c r="J132" s="136"/>
      <c r="K132" s="113">
        <v>89502</v>
      </c>
      <c r="L132" s="114"/>
      <c r="M132" s="114"/>
      <c r="N132" s="114"/>
      <c r="O132" s="114"/>
      <c r="P132" s="113">
        <v>1254.96</v>
      </c>
      <c r="Q132" s="114"/>
    </row>
    <row r="133" spans="1:17" x14ac:dyDescent="0.2">
      <c r="A133" s="145" t="s">
        <v>246</v>
      </c>
      <c r="B133" s="136"/>
      <c r="C133" s="136"/>
      <c r="D133" s="136"/>
      <c r="E133" s="136"/>
      <c r="F133" s="136"/>
      <c r="G133" s="136"/>
      <c r="H133" s="136"/>
      <c r="I133" s="136"/>
      <c r="J133" s="136"/>
      <c r="K133" s="113">
        <v>25975</v>
      </c>
      <c r="L133" s="114"/>
      <c r="M133" s="114"/>
      <c r="N133" s="114"/>
      <c r="O133" s="114"/>
      <c r="P133" s="113">
        <v>170.1</v>
      </c>
      <c r="Q133" s="114"/>
    </row>
    <row r="134" spans="1:17" x14ac:dyDescent="0.2">
      <c r="A134" s="145" t="s">
        <v>7</v>
      </c>
      <c r="B134" s="136"/>
      <c r="C134" s="136"/>
      <c r="D134" s="136"/>
      <c r="E134" s="136"/>
      <c r="F134" s="136"/>
      <c r="G134" s="136"/>
      <c r="H134" s="136"/>
      <c r="I134" s="136"/>
      <c r="J134" s="136"/>
      <c r="K134" s="113">
        <v>293063</v>
      </c>
      <c r="L134" s="114"/>
      <c r="M134" s="114"/>
      <c r="N134" s="114"/>
      <c r="O134" s="114"/>
      <c r="P134" s="113">
        <v>2012.87</v>
      </c>
      <c r="Q134" s="114"/>
    </row>
    <row r="135" spans="1:17" x14ac:dyDescent="0.2">
      <c r="A135" s="145" t="s">
        <v>8</v>
      </c>
      <c r="B135" s="136"/>
      <c r="C135" s="136"/>
      <c r="D135" s="136"/>
      <c r="E135" s="136"/>
      <c r="F135" s="136"/>
      <c r="G135" s="136"/>
      <c r="H135" s="136"/>
      <c r="I135" s="136"/>
      <c r="J135" s="136"/>
      <c r="K135" s="114"/>
      <c r="L135" s="114"/>
      <c r="M135" s="114"/>
      <c r="N135" s="114"/>
      <c r="O135" s="114"/>
      <c r="P135" s="114"/>
      <c r="Q135" s="114"/>
    </row>
    <row r="136" spans="1:17" x14ac:dyDescent="0.2">
      <c r="A136" s="145" t="s">
        <v>237</v>
      </c>
      <c r="B136" s="136"/>
      <c r="C136" s="136"/>
      <c r="D136" s="136"/>
      <c r="E136" s="136"/>
      <c r="F136" s="136"/>
      <c r="G136" s="136"/>
      <c r="H136" s="136"/>
      <c r="I136" s="136"/>
      <c r="J136" s="136"/>
      <c r="K136" s="113">
        <v>168676</v>
      </c>
      <c r="L136" s="114"/>
      <c r="M136" s="114"/>
      <c r="N136" s="114"/>
      <c r="O136" s="114"/>
      <c r="P136" s="114"/>
      <c r="Q136" s="114"/>
    </row>
    <row r="137" spans="1:17" x14ac:dyDescent="0.2">
      <c r="A137" s="145" t="s">
        <v>238</v>
      </c>
      <c r="B137" s="136"/>
      <c r="C137" s="136"/>
      <c r="D137" s="136"/>
      <c r="E137" s="136"/>
      <c r="F137" s="136"/>
      <c r="G137" s="136"/>
      <c r="H137" s="136"/>
      <c r="I137" s="136"/>
      <c r="J137" s="136"/>
      <c r="K137" s="113">
        <v>44809</v>
      </c>
      <c r="L137" s="114"/>
      <c r="M137" s="114"/>
      <c r="N137" s="114"/>
      <c r="O137" s="114"/>
      <c r="P137" s="114"/>
      <c r="Q137" s="114"/>
    </row>
    <row r="138" spans="1:17" x14ac:dyDescent="0.2">
      <c r="A138" s="145" t="s">
        <v>9</v>
      </c>
      <c r="B138" s="136"/>
      <c r="C138" s="136"/>
      <c r="D138" s="136"/>
      <c r="E138" s="136"/>
      <c r="F138" s="136"/>
      <c r="G138" s="136"/>
      <c r="H138" s="136"/>
      <c r="I138" s="136"/>
      <c r="J138" s="136"/>
      <c r="K138" s="113">
        <v>30459</v>
      </c>
      <c r="L138" s="114"/>
      <c r="M138" s="114"/>
      <c r="N138" s="114"/>
      <c r="O138" s="114"/>
      <c r="P138" s="114"/>
      <c r="Q138" s="114"/>
    </row>
    <row r="139" spans="1:17" x14ac:dyDescent="0.2">
      <c r="A139" s="145" t="s">
        <v>10</v>
      </c>
      <c r="B139" s="136"/>
      <c r="C139" s="136"/>
      <c r="D139" s="136"/>
      <c r="E139" s="136"/>
      <c r="F139" s="136"/>
      <c r="G139" s="136"/>
      <c r="H139" s="136"/>
      <c r="I139" s="136"/>
      <c r="J139" s="136"/>
      <c r="K139" s="113">
        <v>32488</v>
      </c>
      <c r="L139" s="114"/>
      <c r="M139" s="114"/>
      <c r="N139" s="114"/>
      <c r="O139" s="114"/>
      <c r="P139" s="114"/>
      <c r="Q139" s="114"/>
    </row>
    <row r="140" spans="1:17" x14ac:dyDescent="0.2">
      <c r="A140" s="145" t="s">
        <v>11</v>
      </c>
      <c r="B140" s="136"/>
      <c r="C140" s="136"/>
      <c r="D140" s="136"/>
      <c r="E140" s="136"/>
      <c r="F140" s="136"/>
      <c r="G140" s="136"/>
      <c r="H140" s="136"/>
      <c r="I140" s="136"/>
      <c r="J140" s="136"/>
      <c r="K140" s="113">
        <v>21788</v>
      </c>
      <c r="L140" s="114"/>
      <c r="M140" s="114"/>
      <c r="N140" s="114"/>
      <c r="O140" s="114"/>
      <c r="P140" s="114"/>
      <c r="Q140" s="114"/>
    </row>
    <row r="141" spans="1:17" x14ac:dyDescent="0.2">
      <c r="A141" s="137" t="s">
        <v>12</v>
      </c>
      <c r="B141" s="136"/>
      <c r="C141" s="136"/>
      <c r="D141" s="136"/>
      <c r="E141" s="136"/>
      <c r="F141" s="136"/>
      <c r="G141" s="136"/>
      <c r="H141" s="136"/>
      <c r="I141" s="136"/>
      <c r="J141" s="136"/>
      <c r="K141" s="116">
        <v>293063</v>
      </c>
      <c r="L141" s="114"/>
      <c r="M141" s="114"/>
      <c r="N141" s="114"/>
      <c r="O141" s="114"/>
      <c r="P141" s="116">
        <v>2012.87</v>
      </c>
      <c r="Q141" s="114"/>
    </row>
    <row r="142" spans="1:17" x14ac:dyDescent="0.2">
      <c r="F142" s="121"/>
      <c r="G142" s="121"/>
      <c r="H142" s="121"/>
      <c r="I142" s="121"/>
      <c r="J142" s="121"/>
      <c r="K142" s="121"/>
      <c r="L142" s="121"/>
      <c r="M142" s="121"/>
      <c r="N142" s="121"/>
      <c r="O142" s="121"/>
      <c r="P142" s="121"/>
      <c r="Q142" s="121"/>
    </row>
    <row r="143" spans="1:17" x14ac:dyDescent="0.2">
      <c r="F143" s="121"/>
      <c r="G143" s="121"/>
      <c r="H143" s="121"/>
      <c r="I143" s="121"/>
      <c r="J143" s="121"/>
      <c r="K143" s="121"/>
      <c r="L143" s="121"/>
      <c r="M143" s="121"/>
      <c r="N143" s="121"/>
      <c r="O143" s="121"/>
      <c r="P143" s="121"/>
      <c r="Q143" s="121"/>
    </row>
    <row r="144" spans="1:17" x14ac:dyDescent="0.2">
      <c r="F144" s="121"/>
      <c r="G144" s="121"/>
      <c r="H144" s="121"/>
      <c r="I144" s="121"/>
      <c r="J144" s="121"/>
      <c r="K144" s="121"/>
      <c r="L144" s="121"/>
      <c r="M144" s="121"/>
      <c r="N144" s="121"/>
      <c r="O144" s="121"/>
      <c r="P144" s="121"/>
      <c r="Q144" s="121"/>
    </row>
    <row r="145" spans="1:17" ht="15" customHeight="1" x14ac:dyDescent="0.2">
      <c r="A145" s="144" t="s">
        <v>60</v>
      </c>
      <c r="B145" s="134"/>
      <c r="C145" s="134"/>
      <c r="D145" s="134"/>
      <c r="E145" s="134"/>
      <c r="F145" s="134"/>
      <c r="G145" s="134"/>
      <c r="H145" s="134"/>
      <c r="I145" s="134"/>
      <c r="J145" s="134"/>
      <c r="K145" s="134"/>
      <c r="L145" s="134"/>
      <c r="M145" s="134"/>
      <c r="N145" s="134"/>
      <c r="O145" s="134"/>
      <c r="P145" s="134"/>
      <c r="Q145" s="134"/>
    </row>
    <row r="146" spans="1:17" ht="15" customHeight="1" x14ac:dyDescent="0.2">
      <c r="A146" s="133" t="s">
        <v>43</v>
      </c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4"/>
      <c r="Q146" s="134"/>
    </row>
    <row r="147" spans="1:17" x14ac:dyDescent="0.2">
      <c r="A147"/>
      <c r="B147"/>
      <c r="C147"/>
      <c r="D147"/>
      <c r="E147"/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</row>
    <row r="148" spans="1:17" ht="15" customHeight="1" x14ac:dyDescent="0.2">
      <c r="A148" s="144" t="s">
        <v>61</v>
      </c>
      <c r="B148" s="134"/>
      <c r="C148" s="134"/>
      <c r="D148" s="134"/>
      <c r="E148" s="134"/>
      <c r="F148" s="134"/>
      <c r="G148" s="134"/>
      <c r="H148" s="134"/>
      <c r="I148" s="134"/>
      <c r="J148" s="134"/>
      <c r="K148" s="134"/>
      <c r="L148" s="134"/>
      <c r="M148" s="134"/>
      <c r="N148" s="134"/>
      <c r="O148" s="134"/>
      <c r="P148" s="134"/>
      <c r="Q148" s="134"/>
    </row>
    <row r="149" spans="1:17" ht="15" customHeight="1" x14ac:dyDescent="0.2">
      <c r="A149" s="133"/>
      <c r="B149" s="134"/>
      <c r="C149" s="134"/>
      <c r="D149" s="134"/>
      <c r="E149" s="134"/>
      <c r="F149" s="134"/>
      <c r="G149" s="134"/>
      <c r="H149" s="134"/>
      <c r="I149" s="134"/>
      <c r="J149" s="134"/>
      <c r="K149" s="134"/>
      <c r="L149" s="134"/>
      <c r="M149" s="134"/>
      <c r="N149" s="134"/>
      <c r="O149" s="134"/>
      <c r="P149" s="134"/>
      <c r="Q149" s="134"/>
    </row>
  </sheetData>
  <mergeCells count="92">
    <mergeCell ref="A79:J79"/>
    <mergeCell ref="A80:J80"/>
    <mergeCell ref="A81:J81"/>
    <mergeCell ref="Q23:Q25"/>
    <mergeCell ref="J17:K17"/>
    <mergeCell ref="J18:K18"/>
    <mergeCell ref="J19:K19"/>
    <mergeCell ref="A23:A25"/>
    <mergeCell ref="B23:B25"/>
    <mergeCell ref="C23:C25"/>
    <mergeCell ref="D23:D25"/>
    <mergeCell ref="A70:J70"/>
    <mergeCell ref="A53:J53"/>
    <mergeCell ref="A54:J54"/>
    <mergeCell ref="A55:J55"/>
    <mergeCell ref="A65:J65"/>
    <mergeCell ref="A82:J82"/>
    <mergeCell ref="A83:J83"/>
    <mergeCell ref="A84:J84"/>
    <mergeCell ref="A85:J85"/>
    <mergeCell ref="A86:Q86"/>
    <mergeCell ref="A89:J89"/>
    <mergeCell ref="A90:J90"/>
    <mergeCell ref="A91:J91"/>
    <mergeCell ref="A92:J92"/>
    <mergeCell ref="A93:J93"/>
    <mergeCell ref="A94:J94"/>
    <mergeCell ref="A103:J103"/>
    <mergeCell ref="A104:J104"/>
    <mergeCell ref="A95:J95"/>
    <mergeCell ref="A96:Q96"/>
    <mergeCell ref="A105:J105"/>
    <mergeCell ref="A106:J106"/>
    <mergeCell ref="A107:J107"/>
    <mergeCell ref="A108:J108"/>
    <mergeCell ref="A109:J109"/>
    <mergeCell ref="A117:J117"/>
    <mergeCell ref="A118:J118"/>
    <mergeCell ref="A121:J121"/>
    <mergeCell ref="A113:J113"/>
    <mergeCell ref="A114:J114"/>
    <mergeCell ref="A115:J115"/>
    <mergeCell ref="A116:J116"/>
    <mergeCell ref="A122:J122"/>
    <mergeCell ref="A123:J123"/>
    <mergeCell ref="A124:J124"/>
    <mergeCell ref="A125:J125"/>
    <mergeCell ref="A126:J126"/>
    <mergeCell ref="A136:J136"/>
    <mergeCell ref="A127:J127"/>
    <mergeCell ref="A128:J128"/>
    <mergeCell ref="A129:J129"/>
    <mergeCell ref="A130:J130"/>
    <mergeCell ref="A131:J131"/>
    <mergeCell ref="E23:E25"/>
    <mergeCell ref="F23:I23"/>
    <mergeCell ref="J23:N23"/>
    <mergeCell ref="O23:O25"/>
    <mergeCell ref="P23:P25"/>
    <mergeCell ref="F24:F25"/>
    <mergeCell ref="G24:I24"/>
    <mergeCell ref="J24:J25"/>
    <mergeCell ref="K24:K25"/>
    <mergeCell ref="L24:N24"/>
    <mergeCell ref="A27:Q27"/>
    <mergeCell ref="A59:J59"/>
    <mergeCell ref="A60:Q60"/>
    <mergeCell ref="A71:J71"/>
    <mergeCell ref="A72:Q72"/>
    <mergeCell ref="A66:J66"/>
    <mergeCell ref="A67:J67"/>
    <mergeCell ref="A68:J68"/>
    <mergeCell ref="A69:J69"/>
    <mergeCell ref="A56:J56"/>
    <mergeCell ref="A57:J57"/>
    <mergeCell ref="A58:J58"/>
    <mergeCell ref="A149:Q149"/>
    <mergeCell ref="A110:Q110"/>
    <mergeCell ref="A119:J119"/>
    <mergeCell ref="A120:Q120"/>
    <mergeCell ref="A141:J141"/>
    <mergeCell ref="A146:Q146"/>
    <mergeCell ref="A145:Q145"/>
    <mergeCell ref="A148:Q148"/>
    <mergeCell ref="A137:J137"/>
    <mergeCell ref="A138:J138"/>
    <mergeCell ref="A139:J139"/>
    <mergeCell ref="A140:J140"/>
    <mergeCell ref="A132:J132"/>
    <mergeCell ref="A133:J133"/>
    <mergeCell ref="A134:J134"/>
    <mergeCell ref="A135:J1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T30"/>
  <sheetViews>
    <sheetView tabSelected="1" zoomScale="80" zoomScaleNormal="80" workbookViewId="0">
      <selection activeCell="I8" sqref="I8"/>
    </sheetView>
  </sheetViews>
  <sheetFormatPr defaultRowHeight="15.75" outlineLevelRow="1" x14ac:dyDescent="0.25"/>
  <cols>
    <col min="1" max="1" width="37.85546875" style="2" customWidth="1"/>
    <col min="2" max="4" width="13.7109375" style="32" customWidth="1"/>
    <col min="5" max="5" width="15.7109375" style="32" customWidth="1"/>
    <col min="6" max="8" width="13.7109375" style="32" customWidth="1"/>
    <col min="9" max="9" width="15.7109375" style="32" customWidth="1"/>
    <col min="10" max="12" width="13.7109375" style="32" customWidth="1"/>
    <col min="13" max="13" width="15.7109375" style="32" customWidth="1"/>
    <col min="14" max="14" width="17.7109375" style="32" customWidth="1"/>
    <col min="15" max="15" width="24" style="32" customWidth="1"/>
    <col min="16" max="18" width="13.7109375" style="32" customWidth="1"/>
    <col min="19" max="19" width="11.42578125" style="1" customWidth="1"/>
    <col min="20" max="20" width="17.28515625" style="1" customWidth="1"/>
    <col min="21" max="16384" width="9.140625" style="1"/>
  </cols>
  <sheetData>
    <row r="1" spans="1:19" ht="26.25" customHeight="1" x14ac:dyDescent="0.25">
      <c r="A1" s="154" t="s">
        <v>49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</row>
    <row r="2" spans="1:19" ht="26.25" customHeight="1" x14ac:dyDescent="0.25">
      <c r="A2" s="154" t="s">
        <v>253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</row>
    <row r="3" spans="1:19" ht="15" customHeight="1" x14ac:dyDescent="0.3">
      <c r="A3" s="155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60"/>
      <c r="R3" s="60"/>
    </row>
    <row r="4" spans="1:19" s="12" customFormat="1" ht="35.25" customHeight="1" x14ac:dyDescent="0.2">
      <c r="A4" s="156" t="s">
        <v>35</v>
      </c>
      <c r="B4" s="157" t="s">
        <v>34</v>
      </c>
      <c r="C4" s="158"/>
      <c r="D4" s="158"/>
      <c r="E4" s="159"/>
      <c r="F4" s="157" t="s">
        <v>57</v>
      </c>
      <c r="G4" s="158"/>
      <c r="H4" s="158"/>
      <c r="I4" s="159"/>
      <c r="J4" s="157" t="s">
        <v>33</v>
      </c>
      <c r="K4" s="158"/>
      <c r="L4" s="158"/>
      <c r="M4" s="159"/>
      <c r="N4" s="160" t="s">
        <v>15</v>
      </c>
      <c r="O4" s="160" t="s">
        <v>16</v>
      </c>
      <c r="P4" s="160" t="s">
        <v>50</v>
      </c>
      <c r="Q4" s="160"/>
      <c r="R4" s="160"/>
    </row>
    <row r="5" spans="1:19" s="12" customFormat="1" ht="73.5" customHeight="1" x14ac:dyDescent="0.2">
      <c r="A5" s="156"/>
      <c r="B5" s="13" t="s">
        <v>32</v>
      </c>
      <c r="C5" s="13" t="s">
        <v>31</v>
      </c>
      <c r="D5" s="13" t="s">
        <v>30</v>
      </c>
      <c r="E5" s="13" t="s">
        <v>3</v>
      </c>
      <c r="F5" s="13" t="s">
        <v>32</v>
      </c>
      <c r="G5" s="13" t="s">
        <v>31</v>
      </c>
      <c r="H5" s="13" t="s">
        <v>30</v>
      </c>
      <c r="I5" s="13" t="s">
        <v>3</v>
      </c>
      <c r="J5" s="13" t="s">
        <v>32</v>
      </c>
      <c r="K5" s="13" t="s">
        <v>31</v>
      </c>
      <c r="L5" s="13" t="s">
        <v>30</v>
      </c>
      <c r="M5" s="13" t="s">
        <v>3</v>
      </c>
      <c r="N5" s="160"/>
      <c r="O5" s="160"/>
      <c r="P5" s="13" t="s">
        <v>32</v>
      </c>
      <c r="Q5" s="13" t="s">
        <v>31</v>
      </c>
      <c r="R5" s="13" t="s">
        <v>30</v>
      </c>
    </row>
    <row r="6" spans="1:19" s="10" customFormat="1" x14ac:dyDescent="0.2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>
        <v>8</v>
      </c>
      <c r="I6" s="11">
        <v>9</v>
      </c>
      <c r="J6" s="11">
        <v>11</v>
      </c>
      <c r="K6" s="11">
        <v>12</v>
      </c>
      <c r="L6" s="11">
        <v>13</v>
      </c>
      <c r="M6" s="11"/>
      <c r="N6" s="11">
        <v>14</v>
      </c>
      <c r="O6" s="11">
        <v>15</v>
      </c>
      <c r="P6" s="11">
        <v>16</v>
      </c>
      <c r="Q6" s="11">
        <v>17</v>
      </c>
      <c r="R6" s="11">
        <v>18</v>
      </c>
    </row>
    <row r="7" spans="1:19" s="10" customFormat="1" ht="24.75" hidden="1" customHeight="1" outlineLevel="1" x14ac:dyDescent="0.2">
      <c r="A7" s="57" t="s">
        <v>56</v>
      </c>
      <c r="B7" s="56"/>
      <c r="C7" s="56"/>
      <c r="D7" s="56"/>
      <c r="E7" s="56"/>
      <c r="F7" s="67"/>
      <c r="G7" s="56"/>
      <c r="H7" s="56"/>
      <c r="I7" s="56"/>
      <c r="J7" s="56"/>
      <c r="K7" s="56"/>
      <c r="L7" s="56"/>
      <c r="M7" s="56"/>
      <c r="N7" s="56"/>
      <c r="O7" s="67"/>
      <c r="P7" s="56"/>
      <c r="Q7" s="67"/>
      <c r="R7" s="67"/>
    </row>
    <row r="8" spans="1:19" ht="90.75" customHeight="1" collapsed="1" x14ac:dyDescent="0.25">
      <c r="A8" s="132" t="s">
        <v>254</v>
      </c>
      <c r="B8" s="76">
        <f>'7134'!K141</f>
        <v>293063</v>
      </c>
      <c r="C8" s="75">
        <v>0</v>
      </c>
      <c r="D8" s="76">
        <v>0</v>
      </c>
      <c r="E8" s="75">
        <f>SUM(B8:D8)</f>
        <v>293063</v>
      </c>
      <c r="F8" s="76">
        <f t="shared" ref="F8:H15" si="0">B8</f>
        <v>293063</v>
      </c>
      <c r="G8" s="76">
        <f t="shared" si="0"/>
        <v>0</v>
      </c>
      <c r="H8" s="75">
        <f t="shared" si="0"/>
        <v>0</v>
      </c>
      <c r="I8" s="75">
        <f>SUM(F8:H8)</f>
        <v>293063</v>
      </c>
      <c r="J8" s="75">
        <f t="shared" ref="J8:L12" si="1">P8</f>
        <v>293063</v>
      </c>
      <c r="K8" s="75">
        <f t="shared" si="1"/>
        <v>0</v>
      </c>
      <c r="L8" s="75">
        <f t="shared" si="1"/>
        <v>0</v>
      </c>
      <c r="M8" s="75">
        <f>SUM(J8:L8)</f>
        <v>293063</v>
      </c>
      <c r="N8" s="76">
        <f>ROUND(P8*5.74,0)</f>
        <v>1682182</v>
      </c>
      <c r="O8" s="85" t="s">
        <v>67</v>
      </c>
      <c r="P8" s="76">
        <f>F8</f>
        <v>293063</v>
      </c>
      <c r="Q8" s="82">
        <f t="shared" ref="P8:R12" si="2">G8</f>
        <v>0</v>
      </c>
      <c r="R8" s="78">
        <f t="shared" si="2"/>
        <v>0</v>
      </c>
      <c r="S8" s="28"/>
    </row>
    <row r="9" spans="1:19" ht="17.25" customHeight="1" x14ac:dyDescent="0.25">
      <c r="A9" s="77" t="s">
        <v>66</v>
      </c>
      <c r="B9" s="74"/>
      <c r="C9" s="75"/>
      <c r="D9" s="76"/>
      <c r="E9" s="75"/>
      <c r="F9" s="78"/>
      <c r="G9" s="78"/>
      <c r="H9" s="75"/>
      <c r="I9" s="75"/>
      <c r="J9" s="75"/>
      <c r="K9" s="75"/>
      <c r="L9" s="75"/>
      <c r="M9" s="75"/>
      <c r="N9" s="78"/>
      <c r="O9" s="85"/>
      <c r="P9" s="75"/>
      <c r="Q9" s="78"/>
      <c r="R9" s="78"/>
      <c r="S9" s="28"/>
    </row>
    <row r="10" spans="1:19" s="30" customFormat="1" ht="30" customHeight="1" x14ac:dyDescent="0.2">
      <c r="A10" s="79" t="s">
        <v>68</v>
      </c>
      <c r="B10" s="76">
        <f>'7134'!K128</f>
        <v>23934</v>
      </c>
      <c r="C10" s="75">
        <v>0</v>
      </c>
      <c r="D10" s="76">
        <v>0</v>
      </c>
      <c r="E10" s="75">
        <f t="shared" ref="E10:E15" si="3">SUM(B10:D10)</f>
        <v>23934</v>
      </c>
      <c r="F10" s="78">
        <f t="shared" si="0"/>
        <v>23934</v>
      </c>
      <c r="G10" s="78">
        <f t="shared" si="0"/>
        <v>0</v>
      </c>
      <c r="H10" s="75">
        <f t="shared" si="0"/>
        <v>0</v>
      </c>
      <c r="I10" s="75">
        <f t="shared" ref="I10:I12" si="4">SUM(F10:H10)</f>
        <v>23934</v>
      </c>
      <c r="J10" s="75">
        <f t="shared" si="1"/>
        <v>23934</v>
      </c>
      <c r="K10" s="76">
        <f t="shared" si="1"/>
        <v>0</v>
      </c>
      <c r="L10" s="75">
        <f t="shared" si="1"/>
        <v>0</v>
      </c>
      <c r="M10" s="75">
        <f t="shared" ref="M10:M12" si="5">SUM(J10:L10)</f>
        <v>23934</v>
      </c>
      <c r="N10" s="78">
        <f>ROUND(P10*5.74,0)</f>
        <v>137381</v>
      </c>
      <c r="O10" s="86"/>
      <c r="P10" s="75">
        <f t="shared" si="2"/>
        <v>23934</v>
      </c>
      <c r="Q10" s="78">
        <f t="shared" si="2"/>
        <v>0</v>
      </c>
      <c r="R10" s="75">
        <f t="shared" si="2"/>
        <v>0</v>
      </c>
      <c r="S10" s="29"/>
    </row>
    <row r="11" spans="1:19" s="30" customFormat="1" ht="30" customHeight="1" x14ac:dyDescent="0.2">
      <c r="A11" s="80" t="s">
        <v>69</v>
      </c>
      <c r="B11" s="75">
        <f>'7134'!K129</f>
        <v>13057</v>
      </c>
      <c r="C11" s="75">
        <v>0</v>
      </c>
      <c r="D11" s="76">
        <v>0</v>
      </c>
      <c r="E11" s="75">
        <f t="shared" si="3"/>
        <v>13057</v>
      </c>
      <c r="F11" s="75">
        <f t="shared" si="0"/>
        <v>13057</v>
      </c>
      <c r="G11" s="75">
        <f t="shared" si="0"/>
        <v>0</v>
      </c>
      <c r="H11" s="75">
        <f t="shared" si="0"/>
        <v>0</v>
      </c>
      <c r="I11" s="75">
        <f t="shared" si="4"/>
        <v>13057</v>
      </c>
      <c r="J11" s="76">
        <f>P11</f>
        <v>13057</v>
      </c>
      <c r="K11" s="78">
        <f t="shared" si="1"/>
        <v>0</v>
      </c>
      <c r="L11" s="75">
        <f t="shared" si="1"/>
        <v>0</v>
      </c>
      <c r="M11" s="75">
        <f t="shared" si="5"/>
        <v>13057</v>
      </c>
      <c r="N11" s="78">
        <f t="shared" ref="N11:N15" si="6">ROUND(P11*5.74,0)</f>
        <v>74947</v>
      </c>
      <c r="O11" s="86"/>
      <c r="P11" s="76">
        <f t="shared" si="2"/>
        <v>13057</v>
      </c>
      <c r="Q11" s="76">
        <f t="shared" si="2"/>
        <v>0</v>
      </c>
      <c r="R11" s="76">
        <f t="shared" si="2"/>
        <v>0</v>
      </c>
      <c r="S11" s="29"/>
    </row>
    <row r="12" spans="1:19" s="30" customFormat="1" ht="30" customHeight="1" x14ac:dyDescent="0.2">
      <c r="A12" s="81" t="s">
        <v>70</v>
      </c>
      <c r="B12" s="75">
        <f>'7134'!K130</f>
        <v>130512</v>
      </c>
      <c r="C12" s="75">
        <v>0</v>
      </c>
      <c r="D12" s="76">
        <v>0</v>
      </c>
      <c r="E12" s="76">
        <f t="shared" si="3"/>
        <v>130512</v>
      </c>
      <c r="F12" s="76">
        <f t="shared" si="0"/>
        <v>130512</v>
      </c>
      <c r="G12" s="75">
        <f t="shared" si="0"/>
        <v>0</v>
      </c>
      <c r="H12" s="76">
        <f t="shared" si="0"/>
        <v>0</v>
      </c>
      <c r="I12" s="75">
        <f t="shared" si="4"/>
        <v>130512</v>
      </c>
      <c r="J12" s="78">
        <f>P12</f>
        <v>130512</v>
      </c>
      <c r="K12" s="75">
        <f t="shared" si="1"/>
        <v>0</v>
      </c>
      <c r="L12" s="76">
        <f t="shared" si="1"/>
        <v>0</v>
      </c>
      <c r="M12" s="75">
        <f t="shared" si="5"/>
        <v>130512</v>
      </c>
      <c r="N12" s="78">
        <f t="shared" si="6"/>
        <v>749139</v>
      </c>
      <c r="O12" s="85"/>
      <c r="P12" s="76">
        <f t="shared" si="2"/>
        <v>130512</v>
      </c>
      <c r="Q12" s="78">
        <f t="shared" si="2"/>
        <v>0</v>
      </c>
      <c r="R12" s="78">
        <f t="shared" si="2"/>
        <v>0</v>
      </c>
      <c r="S12" s="29"/>
    </row>
    <row r="13" spans="1:19" s="30" customFormat="1" ht="30" customHeight="1" x14ac:dyDescent="0.2">
      <c r="A13" s="80" t="s">
        <v>71</v>
      </c>
      <c r="B13" s="75">
        <f>'7134'!K131</f>
        <v>10083</v>
      </c>
      <c r="C13" s="75">
        <v>0</v>
      </c>
      <c r="D13" s="76">
        <v>0</v>
      </c>
      <c r="E13" s="76">
        <f t="shared" si="3"/>
        <v>10083</v>
      </c>
      <c r="F13" s="76">
        <f t="shared" si="0"/>
        <v>10083</v>
      </c>
      <c r="G13" s="75">
        <f t="shared" ref="G13:G15" si="7">C13</f>
        <v>0</v>
      </c>
      <c r="H13" s="76">
        <f t="shared" ref="H13:H15" si="8">D13</f>
        <v>0</v>
      </c>
      <c r="I13" s="75">
        <f t="shared" ref="I13:I15" si="9">SUM(F13:H13)</f>
        <v>10083</v>
      </c>
      <c r="J13" s="78">
        <f t="shared" ref="J13:J15" si="10">P13</f>
        <v>10083</v>
      </c>
      <c r="K13" s="75">
        <f t="shared" ref="K13:K15" si="11">Q13</f>
        <v>0</v>
      </c>
      <c r="L13" s="76">
        <f t="shared" ref="L13:L15" si="12">R13</f>
        <v>0</v>
      </c>
      <c r="M13" s="75">
        <f t="shared" ref="M13:M15" si="13">SUM(J13:L13)</f>
        <v>10083</v>
      </c>
      <c r="N13" s="78">
        <f t="shared" si="6"/>
        <v>57876</v>
      </c>
      <c r="O13" s="85"/>
      <c r="P13" s="76">
        <f t="shared" ref="P13:P15" si="14">F13</f>
        <v>10083</v>
      </c>
      <c r="Q13" s="78">
        <f t="shared" ref="Q13:Q15" si="15">G13</f>
        <v>0</v>
      </c>
      <c r="R13" s="78">
        <f t="shared" ref="R13:R15" si="16">H13</f>
        <v>0</v>
      </c>
      <c r="S13" s="29"/>
    </row>
    <row r="14" spans="1:19" s="30" customFormat="1" ht="30" customHeight="1" x14ac:dyDescent="0.2">
      <c r="A14" s="80" t="s">
        <v>72</v>
      </c>
      <c r="B14" s="75">
        <f>'7134'!K132</f>
        <v>89502</v>
      </c>
      <c r="C14" s="75">
        <v>0</v>
      </c>
      <c r="D14" s="76">
        <v>0</v>
      </c>
      <c r="E14" s="76">
        <f t="shared" si="3"/>
        <v>89502</v>
      </c>
      <c r="F14" s="76">
        <f t="shared" si="0"/>
        <v>89502</v>
      </c>
      <c r="G14" s="75">
        <f t="shared" si="7"/>
        <v>0</v>
      </c>
      <c r="H14" s="76">
        <f t="shared" si="8"/>
        <v>0</v>
      </c>
      <c r="I14" s="75">
        <f t="shared" si="9"/>
        <v>89502</v>
      </c>
      <c r="J14" s="78">
        <f t="shared" si="10"/>
        <v>89502</v>
      </c>
      <c r="K14" s="75">
        <f t="shared" si="11"/>
        <v>0</v>
      </c>
      <c r="L14" s="76">
        <f t="shared" si="12"/>
        <v>0</v>
      </c>
      <c r="M14" s="75">
        <f t="shared" si="13"/>
        <v>89502</v>
      </c>
      <c r="N14" s="78">
        <f>ROUND(P14*5.74,0)+1</f>
        <v>513742</v>
      </c>
      <c r="O14" s="85"/>
      <c r="P14" s="76">
        <f t="shared" si="14"/>
        <v>89502</v>
      </c>
      <c r="Q14" s="78">
        <f t="shared" si="15"/>
        <v>0</v>
      </c>
      <c r="R14" s="78">
        <f t="shared" si="16"/>
        <v>0</v>
      </c>
      <c r="S14" s="29"/>
    </row>
    <row r="15" spans="1:19" s="30" customFormat="1" ht="30" customHeight="1" x14ac:dyDescent="0.2">
      <c r="A15" s="80" t="s">
        <v>73</v>
      </c>
      <c r="B15" s="75">
        <f>'7134'!K133</f>
        <v>25975</v>
      </c>
      <c r="C15" s="75">
        <v>0</v>
      </c>
      <c r="D15" s="76">
        <v>0</v>
      </c>
      <c r="E15" s="76">
        <f t="shared" si="3"/>
        <v>25975</v>
      </c>
      <c r="F15" s="76">
        <f t="shared" si="0"/>
        <v>25975</v>
      </c>
      <c r="G15" s="75">
        <f t="shared" si="7"/>
        <v>0</v>
      </c>
      <c r="H15" s="76">
        <f t="shared" si="8"/>
        <v>0</v>
      </c>
      <c r="I15" s="75">
        <f t="shared" si="9"/>
        <v>25975</v>
      </c>
      <c r="J15" s="78">
        <f t="shared" si="10"/>
        <v>25975</v>
      </c>
      <c r="K15" s="75">
        <f t="shared" si="11"/>
        <v>0</v>
      </c>
      <c r="L15" s="76">
        <f t="shared" si="12"/>
        <v>0</v>
      </c>
      <c r="M15" s="75">
        <f t="shared" si="13"/>
        <v>25975</v>
      </c>
      <c r="N15" s="78">
        <f t="shared" si="6"/>
        <v>149097</v>
      </c>
      <c r="O15" s="85"/>
      <c r="P15" s="76">
        <f t="shared" si="14"/>
        <v>25975</v>
      </c>
      <c r="Q15" s="78">
        <f t="shared" si="15"/>
        <v>0</v>
      </c>
      <c r="R15" s="78">
        <f t="shared" si="16"/>
        <v>0</v>
      </c>
      <c r="S15" s="29"/>
    </row>
    <row r="16" spans="1:19" s="5" customFormat="1" ht="24.95" customHeight="1" x14ac:dyDescent="0.25">
      <c r="A16" s="83" t="s">
        <v>247</v>
      </c>
      <c r="B16" s="84">
        <f>SUM(B10:B15)</f>
        <v>293063</v>
      </c>
      <c r="C16" s="84">
        <f t="shared" ref="C16:R16" si="17">SUM(C10:C15)</f>
        <v>0</v>
      </c>
      <c r="D16" s="84">
        <f t="shared" si="17"/>
        <v>0</v>
      </c>
      <c r="E16" s="84">
        <f t="shared" si="17"/>
        <v>293063</v>
      </c>
      <c r="F16" s="84">
        <f t="shared" si="17"/>
        <v>293063</v>
      </c>
      <c r="G16" s="84">
        <f t="shared" si="17"/>
        <v>0</v>
      </c>
      <c r="H16" s="84">
        <f t="shared" si="17"/>
        <v>0</v>
      </c>
      <c r="I16" s="84">
        <f t="shared" si="17"/>
        <v>293063</v>
      </c>
      <c r="J16" s="84">
        <f t="shared" si="17"/>
        <v>293063</v>
      </c>
      <c r="K16" s="84">
        <f t="shared" si="17"/>
        <v>0</v>
      </c>
      <c r="L16" s="84">
        <f t="shared" si="17"/>
        <v>0</v>
      </c>
      <c r="M16" s="84">
        <f t="shared" si="17"/>
        <v>293063</v>
      </c>
      <c r="N16" s="84">
        <f t="shared" si="17"/>
        <v>1682182</v>
      </c>
      <c r="O16" s="84"/>
      <c r="P16" s="84">
        <f t="shared" si="17"/>
        <v>293063</v>
      </c>
      <c r="Q16" s="84">
        <f t="shared" si="17"/>
        <v>0</v>
      </c>
      <c r="R16" s="84">
        <f t="shared" si="17"/>
        <v>0</v>
      </c>
      <c r="S16" s="9"/>
    </row>
    <row r="17" spans="1:20" s="5" customFormat="1" ht="24.95" customHeight="1" x14ac:dyDescent="0.25">
      <c r="A17" s="7" t="s">
        <v>29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>
        <f>SUM(P17:R17)</f>
        <v>1682182</v>
      </c>
      <c r="O17" s="6"/>
      <c r="P17" s="6">
        <f>ROUND(P16*5.74,0)</f>
        <v>1682182</v>
      </c>
      <c r="Q17" s="6">
        <f>ROUND(Q16*4.03,0)</f>
        <v>0</v>
      </c>
      <c r="R17" s="6">
        <f>ROUND(R16*10.05,0)</f>
        <v>0</v>
      </c>
    </row>
    <row r="18" spans="1:20" ht="24.95" customHeight="1" x14ac:dyDescent="0.25">
      <c r="A18" s="8" t="s">
        <v>17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>
        <f>SUM(P18:R18)</f>
        <v>302792.76</v>
      </c>
      <c r="O18" s="59"/>
      <c r="P18" s="59">
        <f>ROUND(P17*18%,2)</f>
        <v>302792.76</v>
      </c>
      <c r="Q18" s="59">
        <f>ROUND(Q17*18%,2)</f>
        <v>0</v>
      </c>
      <c r="R18" s="59">
        <f>ROUND(R17*18%,2)</f>
        <v>0</v>
      </c>
    </row>
    <row r="19" spans="1:20" s="5" customFormat="1" ht="24.95" customHeight="1" x14ac:dyDescent="0.25">
      <c r="A19" s="7" t="s">
        <v>51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>
        <f>N17+N18</f>
        <v>1984974.76</v>
      </c>
      <c r="O19" s="6"/>
      <c r="P19" s="6">
        <f>P17+P18</f>
        <v>1984974.76</v>
      </c>
      <c r="Q19" s="6">
        <f t="shared" ref="Q19:R19" si="18">Q17+Q18</f>
        <v>0</v>
      </c>
      <c r="R19" s="6">
        <f t="shared" si="18"/>
        <v>0</v>
      </c>
    </row>
    <row r="20" spans="1:20" ht="12" customHeight="1" x14ac:dyDescent="0.25">
      <c r="T20" s="4"/>
    </row>
    <row r="21" spans="1:20" ht="24.95" customHeight="1" x14ac:dyDescent="0.25">
      <c r="A21" s="54" t="s">
        <v>27</v>
      </c>
      <c r="B21" s="54"/>
      <c r="C21" s="54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44"/>
      <c r="R21" s="61"/>
      <c r="S21" s="2"/>
      <c r="T21" s="2"/>
    </row>
    <row r="22" spans="1:20" ht="26.25" customHeight="1" x14ac:dyDescent="0.25">
      <c r="A22" s="151" t="s">
        <v>248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</row>
    <row r="23" spans="1:20" ht="14.25" customHeight="1" x14ac:dyDescent="0.25"/>
    <row r="24" spans="1:20" s="26" customFormat="1" ht="45" customHeight="1" x14ac:dyDescent="0.3">
      <c r="A24" s="152" t="s">
        <v>52</v>
      </c>
      <c r="B24" s="152"/>
      <c r="C24" s="152"/>
      <c r="D24" s="58"/>
      <c r="E24" s="45"/>
      <c r="F24" s="46"/>
      <c r="H24" s="45"/>
      <c r="O24" s="3"/>
      <c r="P24" s="3"/>
      <c r="Q24" s="3"/>
      <c r="R24" s="3"/>
    </row>
    <row r="25" spans="1:20" s="26" customFormat="1" ht="30" customHeight="1" x14ac:dyDescent="0.3">
      <c r="A25" s="153"/>
      <c r="B25" s="153"/>
      <c r="C25" s="45"/>
      <c r="D25" s="45"/>
      <c r="E25" s="45"/>
      <c r="F25" s="46"/>
      <c r="H25" s="46"/>
      <c r="I25" s="47"/>
      <c r="P25" s="3"/>
      <c r="Q25" s="3"/>
      <c r="R25" s="3"/>
    </row>
    <row r="26" spans="1:20" s="26" customFormat="1" ht="30" customHeight="1" x14ac:dyDescent="0.3">
      <c r="A26" s="152" t="s">
        <v>18</v>
      </c>
      <c r="B26" s="152"/>
      <c r="C26" s="48"/>
      <c r="D26" s="48"/>
      <c r="E26" s="48"/>
      <c r="F26" s="55"/>
      <c r="G26" s="49"/>
      <c r="H26" s="49"/>
      <c r="I26" s="50"/>
      <c r="J26" s="31"/>
      <c r="K26" s="31"/>
      <c r="L26" s="31"/>
      <c r="M26" s="31"/>
      <c r="N26" s="31"/>
      <c r="O26" s="31"/>
      <c r="P26" s="31"/>
      <c r="Q26" s="31"/>
      <c r="R26" s="31"/>
    </row>
    <row r="27" spans="1:20" ht="30" customHeight="1" x14ac:dyDescent="0.25">
      <c r="A27" s="58"/>
      <c r="B27" s="51"/>
      <c r="C27" s="51"/>
      <c r="D27" s="51"/>
      <c r="E27" s="51"/>
      <c r="F27" s="51"/>
      <c r="G27" s="52"/>
      <c r="H27" s="52"/>
    </row>
    <row r="28" spans="1:20" s="26" customFormat="1" ht="30" customHeight="1" x14ac:dyDescent="0.3">
      <c r="A28" s="58" t="s">
        <v>44</v>
      </c>
      <c r="B28" s="51"/>
      <c r="C28" s="51"/>
      <c r="D28" s="51"/>
      <c r="E28" s="51"/>
      <c r="F28" s="53"/>
      <c r="H28" s="51"/>
      <c r="I28" s="3"/>
      <c r="J28" s="3"/>
      <c r="K28" s="3"/>
      <c r="L28" s="3"/>
      <c r="M28" s="3"/>
      <c r="N28" s="3"/>
      <c r="O28" s="3"/>
      <c r="P28" s="3"/>
      <c r="Q28" s="3"/>
      <c r="R28" s="3"/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32" t="s">
        <v>26</v>
      </c>
      <c r="N30" s="1"/>
      <c r="O30" s="1"/>
      <c r="P30" s="1"/>
      <c r="Q30" s="1"/>
      <c r="R30" s="1"/>
    </row>
  </sheetData>
  <mergeCells count="14">
    <mergeCell ref="A22:L22"/>
    <mergeCell ref="A24:C24"/>
    <mergeCell ref="A25:B25"/>
    <mergeCell ref="A26:B26"/>
    <mergeCell ref="A1:R1"/>
    <mergeCell ref="A2:R2"/>
    <mergeCell ref="A3:P3"/>
    <mergeCell ref="A4:A5"/>
    <mergeCell ref="B4:E4"/>
    <mergeCell ref="F4:I4"/>
    <mergeCell ref="J4:M4"/>
    <mergeCell ref="N4:N5"/>
    <mergeCell ref="O4:O5"/>
    <mergeCell ref="P4:R4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N32"/>
  <sheetViews>
    <sheetView zoomScale="90" zoomScaleNormal="90" workbookViewId="0">
      <selection activeCell="I17" sqref="I17"/>
    </sheetView>
  </sheetViews>
  <sheetFormatPr defaultRowHeight="15" x14ac:dyDescent="0.25"/>
  <cols>
    <col min="1" max="1" width="9.5703125" style="14" customWidth="1"/>
    <col min="2" max="2" width="25.5703125" style="14" customWidth="1"/>
    <col min="3" max="3" width="19.28515625" style="14" customWidth="1"/>
    <col min="4" max="5" width="10" style="14" customWidth="1"/>
    <col min="6" max="7" width="18.7109375" style="14" customWidth="1"/>
    <col min="8" max="16384" width="9.140625" style="14"/>
  </cols>
  <sheetData>
    <row r="1" spans="1:7" ht="18.75" customHeight="1" x14ac:dyDescent="0.25">
      <c r="G1" s="25"/>
    </row>
    <row r="2" spans="1:7" ht="18.75" x14ac:dyDescent="0.25">
      <c r="A2" s="176" t="s">
        <v>42</v>
      </c>
      <c r="B2" s="176"/>
      <c r="C2" s="176"/>
      <c r="D2" s="176"/>
      <c r="E2" s="176"/>
      <c r="F2" s="176"/>
      <c r="G2" s="176"/>
    </row>
    <row r="3" spans="1:7" ht="42" customHeight="1" x14ac:dyDescent="0.25">
      <c r="A3" s="177" t="str">
        <f>Расчет!A2</f>
        <v>на строительно-монтажные работы по объекту "Инженерно-техническое обустройство заболоченного участка для очистки сточных вод выпуска В-10б и пойменного участка ручья Мельничного."</v>
      </c>
      <c r="B3" s="177"/>
      <c r="C3" s="177"/>
      <c r="D3" s="177"/>
      <c r="E3" s="177"/>
      <c r="F3" s="177"/>
      <c r="G3" s="177"/>
    </row>
    <row r="4" spans="1:7" ht="18.75" customHeight="1" x14ac:dyDescent="0.25">
      <c r="A4" s="176" t="s">
        <v>47</v>
      </c>
      <c r="B4" s="176"/>
      <c r="C4" s="176"/>
      <c r="D4" s="176"/>
      <c r="E4" s="176"/>
      <c r="F4" s="176"/>
      <c r="G4" s="176"/>
    </row>
    <row r="5" spans="1:7" ht="18.75" x14ac:dyDescent="0.25">
      <c r="A5" s="64"/>
      <c r="B5" s="64"/>
      <c r="C5" s="64"/>
      <c r="D5" s="64"/>
      <c r="E5" s="64"/>
      <c r="F5" s="64"/>
      <c r="G5" s="64"/>
    </row>
    <row r="6" spans="1:7" ht="18.75" x14ac:dyDescent="0.3">
      <c r="A6" s="22" t="s">
        <v>53</v>
      </c>
      <c r="B6" s="33"/>
      <c r="C6" s="33"/>
      <c r="D6" s="33"/>
      <c r="E6" s="33"/>
      <c r="F6" s="33"/>
      <c r="G6" s="33"/>
    </row>
    <row r="7" spans="1:7" ht="15.75" x14ac:dyDescent="0.25">
      <c r="A7" s="15"/>
      <c r="B7" s="15"/>
      <c r="C7" s="15"/>
      <c r="D7" s="15"/>
      <c r="E7" s="15"/>
      <c r="F7" s="21"/>
      <c r="G7" s="20" t="s">
        <v>41</v>
      </c>
    </row>
    <row r="8" spans="1:7" ht="12.75" customHeight="1" x14ac:dyDescent="0.25">
      <c r="A8" s="178" t="s">
        <v>63</v>
      </c>
      <c r="B8" s="179"/>
      <c r="C8" s="182" t="s">
        <v>40</v>
      </c>
      <c r="D8" s="178" t="s">
        <v>64</v>
      </c>
      <c r="E8" s="179"/>
      <c r="F8" s="182" t="s">
        <v>39</v>
      </c>
      <c r="G8" s="182" t="s">
        <v>38</v>
      </c>
    </row>
    <row r="9" spans="1:7" ht="17.25" customHeight="1" x14ac:dyDescent="0.25">
      <c r="A9" s="180"/>
      <c r="B9" s="181"/>
      <c r="C9" s="183"/>
      <c r="D9" s="180"/>
      <c r="E9" s="181"/>
      <c r="F9" s="183"/>
      <c r="G9" s="183"/>
    </row>
    <row r="10" spans="1:7" ht="29.25" customHeight="1" x14ac:dyDescent="0.25">
      <c r="A10" s="180"/>
      <c r="B10" s="181"/>
      <c r="C10" s="183"/>
      <c r="D10" s="180"/>
      <c r="E10" s="181"/>
      <c r="F10" s="183"/>
      <c r="G10" s="184"/>
    </row>
    <row r="11" spans="1:7" x14ac:dyDescent="0.25">
      <c r="A11" s="180"/>
      <c r="B11" s="181"/>
      <c r="C11" s="183"/>
      <c r="D11" s="180"/>
      <c r="E11" s="181"/>
      <c r="F11" s="183"/>
      <c r="G11" s="185" t="s">
        <v>48</v>
      </c>
    </row>
    <row r="12" spans="1:7" x14ac:dyDescent="0.25">
      <c r="A12" s="180"/>
      <c r="B12" s="181"/>
      <c r="C12" s="183"/>
      <c r="D12" s="180"/>
      <c r="E12" s="181"/>
      <c r="F12" s="183"/>
      <c r="G12" s="186"/>
    </row>
    <row r="13" spans="1:7" x14ac:dyDescent="0.25">
      <c r="A13" s="180"/>
      <c r="B13" s="181"/>
      <c r="C13" s="183"/>
      <c r="D13" s="180"/>
      <c r="E13" s="181"/>
      <c r="F13" s="183"/>
      <c r="G13" s="186"/>
    </row>
    <row r="14" spans="1:7" ht="28.5" customHeight="1" x14ac:dyDescent="0.25">
      <c r="A14" s="180"/>
      <c r="B14" s="181"/>
      <c r="C14" s="184"/>
      <c r="D14" s="180"/>
      <c r="E14" s="181"/>
      <c r="F14" s="184"/>
      <c r="G14" s="187"/>
    </row>
    <row r="15" spans="1:7" ht="15.75" x14ac:dyDescent="0.25">
      <c r="A15" s="174">
        <v>1</v>
      </c>
      <c r="B15" s="175"/>
      <c r="C15" s="65">
        <v>2</v>
      </c>
      <c r="D15" s="174">
        <v>3</v>
      </c>
      <c r="E15" s="175"/>
      <c r="F15" s="65">
        <v>4</v>
      </c>
      <c r="G15" s="19">
        <v>5</v>
      </c>
    </row>
    <row r="16" spans="1:7" ht="24.95" customHeight="1" x14ac:dyDescent="0.25">
      <c r="A16" s="165" t="s">
        <v>32</v>
      </c>
      <c r="B16" s="166"/>
      <c r="C16" s="69">
        <f>Расчет!M16</f>
        <v>293063</v>
      </c>
      <c r="D16" s="167">
        <f>Расчет!N17</f>
        <v>1682182</v>
      </c>
      <c r="E16" s="168"/>
      <c r="F16" s="69">
        <f>D16</f>
        <v>1682182</v>
      </c>
      <c r="G16" s="71">
        <f>Расчет!P17</f>
        <v>1682182</v>
      </c>
    </row>
    <row r="17" spans="1:14" ht="24.95" customHeight="1" x14ac:dyDescent="0.25">
      <c r="A17" s="165" t="s">
        <v>31</v>
      </c>
      <c r="B17" s="166"/>
      <c r="C17" s="72">
        <f>Расчет!K16</f>
        <v>0</v>
      </c>
      <c r="D17" s="167">
        <f>Расчет!Q17</f>
        <v>0</v>
      </c>
      <c r="E17" s="168"/>
      <c r="F17" s="72">
        <f>D17</f>
        <v>0</v>
      </c>
      <c r="G17" s="71">
        <f>Расчет!Q17</f>
        <v>0</v>
      </c>
    </row>
    <row r="18" spans="1:14" ht="24.95" customHeight="1" x14ac:dyDescent="0.25">
      <c r="A18" s="165" t="s">
        <v>37</v>
      </c>
      <c r="B18" s="166"/>
      <c r="C18" s="72">
        <f>Расчет!K17</f>
        <v>0</v>
      </c>
      <c r="D18" s="167">
        <f>Расчет!R17</f>
        <v>0</v>
      </c>
      <c r="E18" s="168"/>
      <c r="F18" s="72">
        <f>D18</f>
        <v>0</v>
      </c>
      <c r="G18" s="71">
        <f>Расчет!R17</f>
        <v>0</v>
      </c>
    </row>
    <row r="19" spans="1:14" ht="21.75" customHeight="1" x14ac:dyDescent="0.25">
      <c r="A19" s="169" t="s">
        <v>28</v>
      </c>
      <c r="B19" s="169"/>
      <c r="C19" s="68">
        <f>SUM(C16:C18)</f>
        <v>293063</v>
      </c>
      <c r="D19" s="167">
        <f>SUM(D16:E18)</f>
        <v>1682182</v>
      </c>
      <c r="E19" s="168"/>
      <c r="F19" s="69">
        <f t="shared" ref="F19" si="0">G19</f>
        <v>1682182</v>
      </c>
      <c r="G19" s="70">
        <f>SUM(G16:G18)</f>
        <v>1682182</v>
      </c>
    </row>
    <row r="20" spans="1:14" ht="22.5" customHeight="1" x14ac:dyDescent="0.25">
      <c r="A20" s="170" t="s">
        <v>36</v>
      </c>
      <c r="B20" s="171"/>
      <c r="C20" s="18"/>
      <c r="D20" s="172">
        <f>ROUND(D19*18%,2)</f>
        <v>302792.76</v>
      </c>
      <c r="E20" s="173"/>
      <c r="F20" s="62">
        <f>D20</f>
        <v>302792.76</v>
      </c>
      <c r="G20" s="63">
        <f>Расчет!P18</f>
        <v>302792.76</v>
      </c>
    </row>
    <row r="21" spans="1:14" ht="21" customHeight="1" x14ac:dyDescent="0.25">
      <c r="A21" s="161" t="s">
        <v>65</v>
      </c>
      <c r="B21" s="161"/>
      <c r="C21" s="17"/>
      <c r="D21" s="162">
        <f>D19+D20</f>
        <v>1984974.76</v>
      </c>
      <c r="E21" s="162"/>
      <c r="F21" s="70">
        <f>F19+F20</f>
        <v>1984974.76</v>
      </c>
      <c r="G21" s="73">
        <f>G19+G20</f>
        <v>1984974.76</v>
      </c>
    </row>
    <row r="22" spans="1:14" ht="15.75" customHeight="1" x14ac:dyDescent="0.25">
      <c r="A22" s="16"/>
      <c r="B22" s="16"/>
      <c r="C22" s="16"/>
      <c r="D22" s="16"/>
      <c r="E22" s="16"/>
      <c r="F22" s="16"/>
      <c r="G22" s="16"/>
    </row>
    <row r="23" spans="1:14" s="23" customFormat="1" ht="17.25" customHeight="1" x14ac:dyDescent="0.25">
      <c r="A23" s="35" t="s">
        <v>27</v>
      </c>
      <c r="B23" s="35"/>
      <c r="C23" s="35"/>
      <c r="D23" s="35"/>
      <c r="E23" s="35"/>
      <c r="F23" s="35"/>
      <c r="G23" s="35"/>
    </row>
    <row r="24" spans="1:14" s="23" customFormat="1" ht="34.5" customHeight="1" x14ac:dyDescent="0.25">
      <c r="A24" s="163" t="str">
        <f>Расчет!A22:L22</f>
        <v xml:space="preserve"> - 5,74 индекс изменения сметной стоимости СМР к ТЕР 2001 (письмо Минстроя России от 06.02.2015г. № 3004-АС/08 приложение 1, прочие объекты)</v>
      </c>
      <c r="B24" s="163"/>
      <c r="C24" s="163"/>
      <c r="D24" s="163"/>
      <c r="E24" s="163"/>
      <c r="F24" s="163"/>
      <c r="G24" s="163"/>
    </row>
    <row r="25" spans="1:14" s="23" customFormat="1" ht="12" customHeight="1" x14ac:dyDescent="0.3">
      <c r="A25" s="24"/>
      <c r="B25" s="24"/>
      <c r="C25" s="24"/>
      <c r="D25" s="24"/>
      <c r="E25" s="24"/>
      <c r="F25" s="24"/>
      <c r="G25" s="24"/>
    </row>
    <row r="26" spans="1:14" s="23" customFormat="1" ht="12" customHeight="1" x14ac:dyDescent="0.3">
      <c r="A26" s="24"/>
      <c r="B26" s="24"/>
      <c r="C26" s="24"/>
      <c r="D26" s="24"/>
      <c r="E26" s="24"/>
      <c r="F26" s="24"/>
      <c r="G26" s="24"/>
    </row>
    <row r="27" spans="1:14" s="26" customFormat="1" ht="15" customHeight="1" x14ac:dyDescent="0.3">
      <c r="A27" s="151" t="s">
        <v>52</v>
      </c>
      <c r="B27" s="151"/>
      <c r="C27" s="151"/>
      <c r="D27" s="66"/>
      <c r="E27" s="66"/>
      <c r="F27" s="61"/>
      <c r="G27" s="61"/>
      <c r="K27" s="3"/>
      <c r="L27" s="3"/>
      <c r="M27" s="3"/>
      <c r="N27" s="3"/>
    </row>
    <row r="28" spans="1:14" s="26" customFormat="1" ht="23.25" customHeight="1" x14ac:dyDescent="0.3">
      <c r="A28" s="151"/>
      <c r="B28" s="151"/>
      <c r="C28" s="151"/>
      <c r="D28" s="66"/>
      <c r="E28" s="66"/>
      <c r="F28" s="36"/>
      <c r="G28" s="37"/>
      <c r="L28" s="3"/>
      <c r="M28" s="3"/>
      <c r="N28" s="3"/>
    </row>
    <row r="29" spans="1:14" s="1" customFormat="1" ht="18.75" customHeight="1" x14ac:dyDescent="0.25">
      <c r="A29" s="2"/>
      <c r="B29" s="32"/>
      <c r="C29" s="32"/>
      <c r="D29" s="32"/>
      <c r="E29" s="32"/>
      <c r="F29" s="27"/>
      <c r="G29" s="37"/>
      <c r="H29" s="32"/>
      <c r="I29" s="32"/>
      <c r="J29" s="32"/>
      <c r="K29" s="32"/>
      <c r="L29" s="32"/>
      <c r="M29" s="32"/>
      <c r="N29" s="32"/>
    </row>
    <row r="30" spans="1:14" s="26" customFormat="1" ht="19.5" customHeight="1" x14ac:dyDescent="0.3">
      <c r="A30" s="164" t="s">
        <v>18</v>
      </c>
      <c r="B30" s="164"/>
      <c r="C30" s="164"/>
      <c r="D30" s="164"/>
      <c r="E30" s="3"/>
      <c r="F30" s="38"/>
      <c r="G30" s="37"/>
      <c r="H30" s="31"/>
      <c r="I30" s="31"/>
      <c r="J30" s="31"/>
      <c r="K30" s="31"/>
      <c r="L30" s="31"/>
      <c r="M30" s="31"/>
      <c r="N30" s="31"/>
    </row>
    <row r="31" spans="1:14" x14ac:dyDescent="0.25">
      <c r="A31" s="39"/>
      <c r="B31" s="39"/>
      <c r="C31" s="39"/>
      <c r="D31" s="39"/>
      <c r="E31" s="39"/>
      <c r="F31" s="40"/>
      <c r="G31" s="41"/>
    </row>
    <row r="32" spans="1:14" s="24" customFormat="1" ht="18.75" x14ac:dyDescent="0.3">
      <c r="A32" s="34" t="s">
        <v>44</v>
      </c>
      <c r="B32" s="34"/>
      <c r="C32" s="34"/>
      <c r="D32" s="34"/>
      <c r="E32" s="34"/>
      <c r="F32" s="42"/>
      <c r="G32" s="43" t="s">
        <v>45</v>
      </c>
    </row>
  </sheetData>
  <mergeCells count="26">
    <mergeCell ref="A2:G2"/>
    <mergeCell ref="A3:G3"/>
    <mergeCell ref="A4:G4"/>
    <mergeCell ref="A8:B14"/>
    <mergeCell ref="C8:C14"/>
    <mergeCell ref="D8:E14"/>
    <mergeCell ref="F8:F14"/>
    <mergeCell ref="G8:G10"/>
    <mergeCell ref="G11:G14"/>
    <mergeCell ref="A15:B15"/>
    <mergeCell ref="D15:E15"/>
    <mergeCell ref="A16:B16"/>
    <mergeCell ref="D16:E16"/>
    <mergeCell ref="A17:B17"/>
    <mergeCell ref="D17:E17"/>
    <mergeCell ref="A18:B18"/>
    <mergeCell ref="D18:E18"/>
    <mergeCell ref="A19:B19"/>
    <mergeCell ref="D19:E19"/>
    <mergeCell ref="A20:B20"/>
    <mergeCell ref="D20:E20"/>
    <mergeCell ref="A21:B21"/>
    <mergeCell ref="D21:E21"/>
    <mergeCell ref="A24:G24"/>
    <mergeCell ref="A30:D30"/>
    <mergeCell ref="A27:C28"/>
  </mergeCells>
  <pageMargins left="0.98425196850393704" right="0.39370078740157483" top="0.98425196850393704" bottom="0.74803149606299213" header="0.31496062992125984" footer="0.31496062992125984"/>
  <pageSetup paperSize="9" scale="75" orientation="portrait" r:id="rId1"/>
  <ignoredErrors>
    <ignoredError sqref="D2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7134</vt:lpstr>
      <vt:lpstr>Расчет</vt:lpstr>
      <vt:lpstr>НМЦ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072-Voevodina</cp:lastModifiedBy>
  <cp:lastPrinted>2015-03-11T09:15:21Z</cp:lastPrinted>
  <dcterms:created xsi:type="dcterms:W3CDTF">2002-02-11T05:58:42Z</dcterms:created>
  <dcterms:modified xsi:type="dcterms:W3CDTF">2015-03-11T09:37:20Z</dcterms:modified>
</cp:coreProperties>
</file>