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45" windowHeight="1110"/>
  </bookViews>
  <sheets>
    <sheet name="Лист1" sheetId="5" r:id="rId1"/>
    <sheet name="Source" sheetId="1" r:id="rId2"/>
    <sheet name="SmtRes" sheetId="2" r:id="rId3"/>
    <sheet name="EtalonRes" sheetId="3" r:id="rId4"/>
    <sheet name="ClcRes" sheetId="4" r:id="rId5"/>
  </sheets>
  <definedNames>
    <definedName name="_xlnm.Print_Titles" localSheetId="0">Лист1!$24:$25</definedName>
  </definedNames>
  <calcPr calcId="125725"/>
</workbook>
</file>

<file path=xl/calcChain.xml><?xml version="1.0" encoding="utf-8"?>
<calcChain xmlns="http://schemas.openxmlformats.org/spreadsheetml/2006/main">
  <c r="J15" i="5"/>
  <c r="C352"/>
  <c r="C351"/>
  <c r="G349"/>
  <c r="C349"/>
  <c r="C348"/>
  <c r="G347"/>
  <c r="C347"/>
  <c r="C346"/>
  <c r="C345"/>
  <c r="C344"/>
  <c r="C343"/>
  <c r="C342"/>
  <c r="C341"/>
  <c r="C340"/>
  <c r="C339"/>
  <c r="C338"/>
  <c r="C337"/>
  <c r="C336"/>
  <c r="D310"/>
  <c r="C311"/>
  <c r="C310"/>
  <c r="B310"/>
  <c r="A310"/>
  <c r="D308"/>
  <c r="C309"/>
  <c r="C308"/>
  <c r="B308"/>
  <c r="A308"/>
  <c r="D306"/>
  <c r="C307"/>
  <c r="C306"/>
  <c r="B306"/>
  <c r="A306"/>
  <c r="D304"/>
  <c r="C305"/>
  <c r="C304"/>
  <c r="B304"/>
  <c r="A304"/>
  <c r="D302"/>
  <c r="C303"/>
  <c r="C302"/>
  <c r="B302"/>
  <c r="A302"/>
  <c r="D300"/>
  <c r="C301"/>
  <c r="C300"/>
  <c r="B300"/>
  <c r="A300"/>
  <c r="D298"/>
  <c r="C299"/>
  <c r="C298"/>
  <c r="B298"/>
  <c r="A298"/>
  <c r="D296"/>
  <c r="C297"/>
  <c r="C296"/>
  <c r="B296"/>
  <c r="A296"/>
  <c r="D294"/>
  <c r="C295"/>
  <c r="C294"/>
  <c r="B294"/>
  <c r="A294"/>
  <c r="D292"/>
  <c r="C293"/>
  <c r="C292"/>
  <c r="B292"/>
  <c r="A292"/>
  <c r="C291"/>
  <c r="C290"/>
  <c r="B290"/>
  <c r="A290"/>
  <c r="C289"/>
  <c r="C288"/>
  <c r="B288"/>
  <c r="A288"/>
  <c r="D286"/>
  <c r="C287"/>
  <c r="C286"/>
  <c r="B286"/>
  <c r="A286"/>
  <c r="D284"/>
  <c r="C285"/>
  <c r="C284"/>
  <c r="B284"/>
  <c r="A284"/>
  <c r="D282"/>
  <c r="C283"/>
  <c r="C282"/>
  <c r="B282"/>
  <c r="A282"/>
  <c r="D280"/>
  <c r="C281"/>
  <c r="C280"/>
  <c r="B280"/>
  <c r="A280"/>
  <c r="D278"/>
  <c r="C279"/>
  <c r="C278"/>
  <c r="B278"/>
  <c r="A278"/>
  <c r="D276"/>
  <c r="C277"/>
  <c r="C276"/>
  <c r="B276"/>
  <c r="A276"/>
  <c r="D274"/>
  <c r="C275"/>
  <c r="C274"/>
  <c r="B274"/>
  <c r="A274"/>
  <c r="D272"/>
  <c r="C273"/>
  <c r="C272"/>
  <c r="B272"/>
  <c r="A272"/>
  <c r="D270"/>
  <c r="C271"/>
  <c r="C270"/>
  <c r="B270"/>
  <c r="A270"/>
  <c r="D268"/>
  <c r="C269"/>
  <c r="C268"/>
  <c r="B268"/>
  <c r="A268"/>
  <c r="D266"/>
  <c r="C267"/>
  <c r="C266"/>
  <c r="B266"/>
  <c r="A266"/>
  <c r="D264"/>
  <c r="C265"/>
  <c r="C264"/>
  <c r="B264"/>
  <c r="A264"/>
  <c r="D262"/>
  <c r="C263"/>
  <c r="C262"/>
  <c r="B262"/>
  <c r="A262"/>
  <c r="D260"/>
  <c r="C261"/>
  <c r="C260"/>
  <c r="B260"/>
  <c r="A260"/>
  <c r="D258"/>
  <c r="C259"/>
  <c r="C258"/>
  <c r="B258"/>
  <c r="A258"/>
  <c r="D256"/>
  <c r="C257"/>
  <c r="C256"/>
  <c r="B256"/>
  <c r="A256"/>
  <c r="D254"/>
  <c r="C255"/>
  <c r="C254"/>
  <c r="B254"/>
  <c r="A254"/>
  <c r="C253"/>
  <c r="C252"/>
  <c r="B252"/>
  <c r="A252"/>
  <c r="D250"/>
  <c r="C251"/>
  <c r="C250"/>
  <c r="B250"/>
  <c r="A250"/>
  <c r="D248"/>
  <c r="C249"/>
  <c r="C248"/>
  <c r="B248"/>
  <c r="A248"/>
  <c r="D246"/>
  <c r="C247"/>
  <c r="C246"/>
  <c r="B246"/>
  <c r="A246"/>
  <c r="D244"/>
  <c r="C245"/>
  <c r="C244"/>
  <c r="B244"/>
  <c r="A244"/>
  <c r="D242"/>
  <c r="C243"/>
  <c r="C242"/>
  <c r="B242"/>
  <c r="A242"/>
  <c r="D240"/>
  <c r="C241"/>
  <c r="C240"/>
  <c r="B240"/>
  <c r="A240"/>
  <c r="D238"/>
  <c r="C239"/>
  <c r="C238"/>
  <c r="B238"/>
  <c r="A238"/>
  <c r="D236"/>
  <c r="C237"/>
  <c r="C236"/>
  <c r="B236"/>
  <c r="A236"/>
  <c r="D234"/>
  <c r="C235"/>
  <c r="C234"/>
  <c r="B234"/>
  <c r="A234"/>
  <c r="D232"/>
  <c r="C233"/>
  <c r="C232"/>
  <c r="B232"/>
  <c r="A232"/>
  <c r="D230"/>
  <c r="C231"/>
  <c r="C230"/>
  <c r="B230"/>
  <c r="A230"/>
  <c r="D228"/>
  <c r="C229"/>
  <c r="C228"/>
  <c r="B228"/>
  <c r="A228"/>
  <c r="D226"/>
  <c r="C227"/>
  <c r="C226"/>
  <c r="B226"/>
  <c r="A226"/>
  <c r="D224"/>
  <c r="C225"/>
  <c r="C224"/>
  <c r="B224"/>
  <c r="A224"/>
  <c r="D222"/>
  <c r="C223"/>
  <c r="C222"/>
  <c r="B222"/>
  <c r="A222"/>
  <c r="D220"/>
  <c r="C221"/>
  <c r="C220"/>
  <c r="B220"/>
  <c r="A220"/>
  <c r="D218"/>
  <c r="C219"/>
  <c r="C218"/>
  <c r="B218"/>
  <c r="A218"/>
  <c r="D216"/>
  <c r="C217"/>
  <c r="C216"/>
  <c r="B216"/>
  <c r="A216"/>
  <c r="C215"/>
  <c r="C214"/>
  <c r="C213"/>
  <c r="B213"/>
  <c r="A213"/>
  <c r="C212"/>
  <c r="C211"/>
  <c r="B211"/>
  <c r="A211"/>
  <c r="C210"/>
  <c r="C209"/>
  <c r="B209"/>
  <c r="A209"/>
  <c r="D207"/>
  <c r="C208"/>
  <c r="C207"/>
  <c r="B207"/>
  <c r="A207"/>
  <c r="C206"/>
  <c r="C205"/>
  <c r="B205"/>
  <c r="A205"/>
  <c r="D203"/>
  <c r="C204"/>
  <c r="C203"/>
  <c r="B203"/>
  <c r="A203"/>
  <c r="C202"/>
  <c r="C201"/>
  <c r="B201"/>
  <c r="A201"/>
  <c r="D199"/>
  <c r="C200"/>
  <c r="C199"/>
  <c r="B199"/>
  <c r="A199"/>
  <c r="C198"/>
  <c r="C197"/>
  <c r="B197"/>
  <c r="A197"/>
  <c r="C196"/>
  <c r="C195"/>
  <c r="B195"/>
  <c r="A195"/>
  <c r="D193"/>
  <c r="C194"/>
  <c r="C193"/>
  <c r="B193"/>
  <c r="A193"/>
  <c r="C192"/>
  <c r="C191"/>
  <c r="B191"/>
  <c r="A191"/>
  <c r="D189"/>
  <c r="C190"/>
  <c r="C189"/>
  <c r="B189"/>
  <c r="A189"/>
  <c r="D187"/>
  <c r="C188"/>
  <c r="C187"/>
  <c r="B187"/>
  <c r="A187"/>
  <c r="C186"/>
  <c r="C185"/>
  <c r="B185"/>
  <c r="A185"/>
  <c r="D183"/>
  <c r="C184"/>
  <c r="C183"/>
  <c r="B183"/>
  <c r="A183"/>
  <c r="D181"/>
  <c r="C182"/>
  <c r="C181"/>
  <c r="B181"/>
  <c r="A181"/>
  <c r="C180"/>
  <c r="C179"/>
  <c r="B179"/>
  <c r="A179"/>
  <c r="D177"/>
  <c r="C178"/>
  <c r="C177"/>
  <c r="B177"/>
  <c r="A177"/>
  <c r="C176"/>
  <c r="D174"/>
  <c r="C175"/>
  <c r="C174"/>
  <c r="B174"/>
  <c r="A174"/>
  <c r="D172"/>
  <c r="C173"/>
  <c r="C172"/>
  <c r="B172"/>
  <c r="A172"/>
  <c r="D170"/>
  <c r="C171"/>
  <c r="C170"/>
  <c r="B170"/>
  <c r="A170"/>
  <c r="D168"/>
  <c r="C169"/>
  <c r="C168"/>
  <c r="B168"/>
  <c r="A168"/>
  <c r="C167"/>
  <c r="C166"/>
  <c r="B166"/>
  <c r="A166"/>
  <c r="C165"/>
  <c r="C164"/>
  <c r="C163"/>
  <c r="B163"/>
  <c r="A163"/>
  <c r="D161"/>
  <c r="C162"/>
  <c r="C161"/>
  <c r="B161"/>
  <c r="A161"/>
  <c r="D159"/>
  <c r="C160"/>
  <c r="C159"/>
  <c r="B159"/>
  <c r="A159"/>
  <c r="D157"/>
  <c r="C158"/>
  <c r="C157"/>
  <c r="B157"/>
  <c r="A157"/>
  <c r="D155"/>
  <c r="C156"/>
  <c r="C155"/>
  <c r="B155"/>
  <c r="A155"/>
  <c r="C154"/>
  <c r="D152"/>
  <c r="C153"/>
  <c r="C152"/>
  <c r="B152"/>
  <c r="A152"/>
  <c r="D150"/>
  <c r="C151"/>
  <c r="C150"/>
  <c r="B150"/>
  <c r="A150"/>
  <c r="D148"/>
  <c r="C149"/>
  <c r="C148"/>
  <c r="B148"/>
  <c r="A148"/>
  <c r="D146"/>
  <c r="C147"/>
  <c r="C146"/>
  <c r="B146"/>
  <c r="A146"/>
  <c r="C145"/>
  <c r="C144"/>
  <c r="B144"/>
  <c r="A144"/>
  <c r="C143"/>
  <c r="C142"/>
  <c r="D140"/>
  <c r="C141"/>
  <c r="C140"/>
  <c r="B140"/>
  <c r="A140"/>
  <c r="D138"/>
  <c r="C139"/>
  <c r="C138"/>
  <c r="B138"/>
  <c r="A138"/>
  <c r="D136"/>
  <c r="C137"/>
  <c r="C136"/>
  <c r="B136"/>
  <c r="A136"/>
  <c r="D134"/>
  <c r="C135"/>
  <c r="C134"/>
  <c r="B134"/>
  <c r="A134"/>
  <c r="D132"/>
  <c r="C133"/>
  <c r="C132"/>
  <c r="B132"/>
  <c r="A132"/>
  <c r="C131"/>
  <c r="C130"/>
  <c r="B130"/>
  <c r="A130"/>
  <c r="D128"/>
  <c r="C129"/>
  <c r="C128"/>
  <c r="B128"/>
  <c r="A128"/>
  <c r="C127"/>
  <c r="C126"/>
  <c r="B126"/>
  <c r="A126"/>
  <c r="C125"/>
  <c r="C124"/>
  <c r="B124"/>
  <c r="A124"/>
  <c r="D122"/>
  <c r="C123"/>
  <c r="C122"/>
  <c r="B122"/>
  <c r="A122"/>
  <c r="C121"/>
  <c r="C120"/>
  <c r="B120"/>
  <c r="A120"/>
  <c r="D118"/>
  <c r="C119"/>
  <c r="C118"/>
  <c r="B118"/>
  <c r="A118"/>
  <c r="C117"/>
  <c r="D115"/>
  <c r="C116"/>
  <c r="C115"/>
  <c r="B115"/>
  <c r="A115"/>
  <c r="D113"/>
  <c r="C114"/>
  <c r="C113"/>
  <c r="B113"/>
  <c r="A113"/>
  <c r="D111"/>
  <c r="C112"/>
  <c r="C111"/>
  <c r="B111"/>
  <c r="A111"/>
  <c r="D109"/>
  <c r="C110"/>
  <c r="C109"/>
  <c r="B109"/>
  <c r="A109"/>
  <c r="D107"/>
  <c r="C108"/>
  <c r="C107"/>
  <c r="B107"/>
  <c r="A107"/>
  <c r="D105"/>
  <c r="C106"/>
  <c r="C105"/>
  <c r="B105"/>
  <c r="A105"/>
  <c r="D103"/>
  <c r="C104"/>
  <c r="C103"/>
  <c r="B103"/>
  <c r="A103"/>
  <c r="D101"/>
  <c r="C102"/>
  <c r="C101"/>
  <c r="B101"/>
  <c r="A101"/>
  <c r="D99"/>
  <c r="C100"/>
  <c r="C99"/>
  <c r="B99"/>
  <c r="A99"/>
  <c r="D97"/>
  <c r="C98"/>
  <c r="C97"/>
  <c r="B97"/>
  <c r="A97"/>
  <c r="D95"/>
  <c r="C96"/>
  <c r="C95"/>
  <c r="B95"/>
  <c r="A95"/>
  <c r="D93"/>
  <c r="C94"/>
  <c r="C93"/>
  <c r="B93"/>
  <c r="A93"/>
  <c r="D91"/>
  <c r="C92"/>
  <c r="C91"/>
  <c r="B91"/>
  <c r="A91"/>
  <c r="D89"/>
  <c r="C90"/>
  <c r="C89"/>
  <c r="B89"/>
  <c r="A89"/>
  <c r="D87"/>
  <c r="C88"/>
  <c r="C87"/>
  <c r="B87"/>
  <c r="A87"/>
  <c r="D85"/>
  <c r="C86"/>
  <c r="C85"/>
  <c r="B85"/>
  <c r="A85"/>
  <c r="D83"/>
  <c r="C84"/>
  <c r="C83"/>
  <c r="B83"/>
  <c r="A83"/>
  <c r="C82"/>
  <c r="C81"/>
  <c r="B81"/>
  <c r="A81"/>
  <c r="D79"/>
  <c r="C80"/>
  <c r="C79"/>
  <c r="B79"/>
  <c r="A79"/>
  <c r="D77"/>
  <c r="C78"/>
  <c r="C77"/>
  <c r="B77"/>
  <c r="A77"/>
  <c r="D75"/>
  <c r="C76"/>
  <c r="C75"/>
  <c r="B75"/>
  <c r="A75"/>
  <c r="D73"/>
  <c r="C74"/>
  <c r="C73"/>
  <c r="B73"/>
  <c r="A73"/>
  <c r="D71"/>
  <c r="C72"/>
  <c r="C71"/>
  <c r="B71"/>
  <c r="A71"/>
  <c r="D69"/>
  <c r="C70"/>
  <c r="C69"/>
  <c r="B69"/>
  <c r="A69"/>
  <c r="D67"/>
  <c r="C68"/>
  <c r="C67"/>
  <c r="B67"/>
  <c r="A67"/>
  <c r="C66"/>
  <c r="D64"/>
  <c r="C65"/>
  <c r="C64"/>
  <c r="B64"/>
  <c r="A64"/>
  <c r="D62"/>
  <c r="C63"/>
  <c r="C62"/>
  <c r="B62"/>
  <c r="A62"/>
  <c r="D60"/>
  <c r="C61"/>
  <c r="C60"/>
  <c r="B60"/>
  <c r="A60"/>
  <c r="C59"/>
  <c r="C58"/>
  <c r="B58"/>
  <c r="A58"/>
  <c r="C57"/>
  <c r="C56"/>
  <c r="B56"/>
  <c r="A56"/>
  <c r="D54"/>
  <c r="C55"/>
  <c r="C54"/>
  <c r="B54"/>
  <c r="A54"/>
  <c r="D52"/>
  <c r="C53"/>
  <c r="C52"/>
  <c r="B52"/>
  <c r="A52"/>
  <c r="D50"/>
  <c r="C51"/>
  <c r="C50"/>
  <c r="B50"/>
  <c r="A50"/>
  <c r="D48"/>
  <c r="C49"/>
  <c r="C48"/>
  <c r="B48"/>
  <c r="A48"/>
  <c r="C47"/>
  <c r="C46"/>
  <c r="B46"/>
  <c r="A46"/>
  <c r="D44"/>
  <c r="C45"/>
  <c r="C44"/>
  <c r="B44"/>
  <c r="A44"/>
  <c r="D42"/>
  <c r="C43"/>
  <c r="C42"/>
  <c r="B42"/>
  <c r="A42"/>
  <c r="D40"/>
  <c r="C41"/>
  <c r="C40"/>
  <c r="B40"/>
  <c r="A40"/>
  <c r="D38"/>
  <c r="C39"/>
  <c r="C38"/>
  <c r="B38"/>
  <c r="A38"/>
  <c r="D36"/>
  <c r="C37"/>
  <c r="C36"/>
  <c r="B36"/>
  <c r="A36"/>
  <c r="D34"/>
  <c r="C35"/>
  <c r="C34"/>
  <c r="B34"/>
  <c r="A34"/>
  <c r="D32"/>
  <c r="C33"/>
  <c r="C32"/>
  <c r="B32"/>
  <c r="A32"/>
  <c r="C31"/>
  <c r="C26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1" i="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D12" i="1"/>
  <c r="B203"/>
  <c r="B18" s="1"/>
  <c r="C203"/>
  <c r="C18" s="1"/>
  <c r="D203"/>
  <c r="D18" s="1"/>
  <c r="E18"/>
  <c r="F203"/>
  <c r="F18" s="1"/>
  <c r="G203"/>
  <c r="G18" s="1"/>
  <c r="H18"/>
  <c r="I18"/>
  <c r="J18"/>
  <c r="K18"/>
  <c r="L18"/>
  <c r="M18"/>
  <c r="N18"/>
  <c r="AC26"/>
  <c r="AD26"/>
  <c r="F32" i="5" s="1"/>
  <c r="AF26" i="1"/>
  <c r="E33" i="5" s="1"/>
  <c r="AB26" i="1"/>
  <c r="E32" i="5" s="1"/>
  <c r="AC27" i="1"/>
  <c r="AD27"/>
  <c r="F34" i="5" s="1"/>
  <c r="AF27" i="1"/>
  <c r="E35" i="5" s="1"/>
  <c r="AB27" i="1"/>
  <c r="E34" i="5" s="1"/>
  <c r="AC28" i="1"/>
  <c r="AD28"/>
  <c r="F36" i="5" s="1"/>
  <c r="AF28" i="1"/>
  <c r="E37" i="5" s="1"/>
  <c r="AB28" i="1"/>
  <c r="E36" i="5" s="1"/>
  <c r="AC29" i="1"/>
  <c r="AD29"/>
  <c r="F38" i="5" s="1"/>
  <c r="AF29" i="1"/>
  <c r="E39" i="5" s="1"/>
  <c r="AB29" i="1"/>
  <c r="E38" i="5" s="1"/>
  <c r="AC30" i="1"/>
  <c r="AD30"/>
  <c r="F40" i="5" s="1"/>
  <c r="AF30" i="1"/>
  <c r="E41" i="5" s="1"/>
  <c r="AB30" i="1"/>
  <c r="E40" i="5" s="1"/>
  <c r="AC31" i="1"/>
  <c r="AD31"/>
  <c r="F42" i="5" s="1"/>
  <c r="AF31" i="1"/>
  <c r="E43" i="5" s="1"/>
  <c r="AB31" i="1"/>
  <c r="E42" i="5" s="1"/>
  <c r="AC32" i="1"/>
  <c r="AD32"/>
  <c r="F44" i="5" s="1"/>
  <c r="AF32" i="1"/>
  <c r="E45" i="5" s="1"/>
  <c r="AB32" i="1"/>
  <c r="E44" i="5" s="1"/>
  <c r="AC33" i="1"/>
  <c r="AD33"/>
  <c r="F46" i="5" s="1"/>
  <c r="AF33" i="1"/>
  <c r="E47" i="5" s="1"/>
  <c r="AB33" i="1"/>
  <c r="E46" i="5" s="1"/>
  <c r="I33" i="1"/>
  <c r="D46" i="5" s="1"/>
  <c r="AC34" i="1"/>
  <c r="AB34" s="1"/>
  <c r="AD34"/>
  <c r="F48" i="5" s="1"/>
  <c r="AF34" i="1"/>
  <c r="E49" i="5" s="1"/>
  <c r="AC35" i="1"/>
  <c r="AB35" s="1"/>
  <c r="AD35"/>
  <c r="F50" i="5" s="1"/>
  <c r="AF35" i="1"/>
  <c r="E51" i="5" s="1"/>
  <c r="AC36" i="1"/>
  <c r="AB36" s="1"/>
  <c r="AD36"/>
  <c r="F52" i="5" s="1"/>
  <c r="AF36" i="1"/>
  <c r="E53" i="5" s="1"/>
  <c r="AC37" i="1"/>
  <c r="AB37" s="1"/>
  <c r="AD37"/>
  <c r="F54" i="5" s="1"/>
  <c r="AF37" i="1"/>
  <c r="E55" i="5" s="1"/>
  <c r="AC38" i="1"/>
  <c r="AB38" s="1"/>
  <c r="AD38"/>
  <c r="F56" i="5" s="1"/>
  <c r="AF38" i="1"/>
  <c r="E57" i="5" s="1"/>
  <c r="I38" i="1"/>
  <c r="D56" i="5" s="1"/>
  <c r="AC39" i="1"/>
  <c r="AD39"/>
  <c r="F58" i="5" s="1"/>
  <c r="AF39" i="1"/>
  <c r="E59" i="5" s="1"/>
  <c r="AB39" i="1"/>
  <c r="E58" i="5" s="1"/>
  <c r="I39" i="1"/>
  <c r="D58" i="5" s="1"/>
  <c r="AC40" i="1"/>
  <c r="AB40" s="1"/>
  <c r="AD40"/>
  <c r="F60" i="5" s="1"/>
  <c r="AF40" i="1"/>
  <c r="E61" i="5" s="1"/>
  <c r="AC41" i="1"/>
  <c r="AB41" s="1"/>
  <c r="AD41"/>
  <c r="F62" i="5" s="1"/>
  <c r="AF41" i="1"/>
  <c r="E63" i="5" s="1"/>
  <c r="AC42" i="1"/>
  <c r="AB42" s="1"/>
  <c r="AD42"/>
  <c r="F64" i="5" s="1"/>
  <c r="AF42" i="1"/>
  <c r="E65" i="5" s="1"/>
  <c r="AC44" i="1"/>
  <c r="AB44" s="1"/>
  <c r="AD44"/>
  <c r="F67" i="5" s="1"/>
  <c r="AF44" i="1"/>
  <c r="E68" i="5" s="1"/>
  <c r="AC45" i="1"/>
  <c r="AB45" s="1"/>
  <c r="AD45"/>
  <c r="F69" i="5" s="1"/>
  <c r="AF45" i="1"/>
  <c r="E70" i="5" s="1"/>
  <c r="AC46" i="1"/>
  <c r="AB46" s="1"/>
  <c r="AD46"/>
  <c r="F71" i="5" s="1"/>
  <c r="AF46" i="1"/>
  <c r="E72" i="5" s="1"/>
  <c r="AC47" i="1"/>
  <c r="AB47" s="1"/>
  <c r="AD47"/>
  <c r="F73" i="5" s="1"/>
  <c r="AF47" i="1"/>
  <c r="E74" i="5" s="1"/>
  <c r="AC48" i="1"/>
  <c r="AB48" s="1"/>
  <c r="AD48"/>
  <c r="F75" i="5" s="1"/>
  <c r="AF48" i="1"/>
  <c r="E76" i="5" s="1"/>
  <c r="AC49" i="1"/>
  <c r="AB49" s="1"/>
  <c r="AD49"/>
  <c r="F77" i="5" s="1"/>
  <c r="AF49" i="1"/>
  <c r="E78" i="5" s="1"/>
  <c r="AC50" i="1"/>
  <c r="AB50" s="1"/>
  <c r="AD50"/>
  <c r="F79" i="5" s="1"/>
  <c r="AF50" i="1"/>
  <c r="E80" i="5" s="1"/>
  <c r="AC51" i="1"/>
  <c r="AB51" s="1"/>
  <c r="AD51"/>
  <c r="F81" i="5" s="1"/>
  <c r="AF51" i="1"/>
  <c r="E82" i="5" s="1"/>
  <c r="I51" i="1"/>
  <c r="D81" i="5" s="1"/>
  <c r="AC52" i="1"/>
  <c r="AD52"/>
  <c r="F83" i="5" s="1"/>
  <c r="AF52" i="1"/>
  <c r="E84" i="5" s="1"/>
  <c r="AB52" i="1"/>
  <c r="E83" i="5" s="1"/>
  <c r="AC53" i="1"/>
  <c r="AD53"/>
  <c r="F85" i="5" s="1"/>
  <c r="AF53" i="1"/>
  <c r="E86" i="5" s="1"/>
  <c r="AB53" i="1"/>
  <c r="E85" i="5" s="1"/>
  <c r="AC54" i="1"/>
  <c r="AD54"/>
  <c r="F87" i="5" s="1"/>
  <c r="AF54" i="1"/>
  <c r="E88" i="5" s="1"/>
  <c r="AB54" i="1"/>
  <c r="E87" i="5" s="1"/>
  <c r="AC55" i="1"/>
  <c r="AD55"/>
  <c r="F89" i="5" s="1"/>
  <c r="AF55" i="1"/>
  <c r="E90" i="5" s="1"/>
  <c r="AB55" i="1"/>
  <c r="E89" i="5" s="1"/>
  <c r="AC56" i="1"/>
  <c r="AD56"/>
  <c r="F91" i="5" s="1"/>
  <c r="AF56" i="1"/>
  <c r="E92" i="5" s="1"/>
  <c r="AB56" i="1"/>
  <c r="E91" i="5" s="1"/>
  <c r="AC57" i="1"/>
  <c r="AD57"/>
  <c r="F93" i="5" s="1"/>
  <c r="AF57" i="1"/>
  <c r="E94" i="5" s="1"/>
  <c r="AB57" i="1"/>
  <c r="E93" i="5" s="1"/>
  <c r="AC58" i="1"/>
  <c r="AD58"/>
  <c r="F95" i="5" s="1"/>
  <c r="AF58" i="1"/>
  <c r="E96" i="5" s="1"/>
  <c r="AB58" i="1"/>
  <c r="E95" i="5" s="1"/>
  <c r="AC59" i="1"/>
  <c r="AD59"/>
  <c r="F97" i="5" s="1"/>
  <c r="AF59" i="1"/>
  <c r="E98" i="5" s="1"/>
  <c r="AB59" i="1"/>
  <c r="E97" i="5" s="1"/>
  <c r="AC60" i="1"/>
  <c r="AD60"/>
  <c r="F99" i="5" s="1"/>
  <c r="AF60" i="1"/>
  <c r="E100" i="5" s="1"/>
  <c r="AB60" i="1"/>
  <c r="E99" i="5" s="1"/>
  <c r="AC61" i="1"/>
  <c r="AD61"/>
  <c r="F101" i="5" s="1"/>
  <c r="AF61" i="1"/>
  <c r="E102" i="5" s="1"/>
  <c r="AB61" i="1"/>
  <c r="E101" i="5" s="1"/>
  <c r="AC62" i="1"/>
  <c r="AD62"/>
  <c r="F103" i="5" s="1"/>
  <c r="AF62" i="1"/>
  <c r="E104" i="5" s="1"/>
  <c r="AB62" i="1"/>
  <c r="E103" i="5" s="1"/>
  <c r="AC63" i="1"/>
  <c r="AD63"/>
  <c r="F105" i="5" s="1"/>
  <c r="AF63" i="1"/>
  <c r="E106" i="5" s="1"/>
  <c r="AB63" i="1"/>
  <c r="E105" i="5" s="1"/>
  <c r="AC64" i="1"/>
  <c r="AD64"/>
  <c r="F107" i="5" s="1"/>
  <c r="AF64" i="1"/>
  <c r="E108" i="5" s="1"/>
  <c r="AB64" i="1"/>
  <c r="E107" i="5" s="1"/>
  <c r="AC65" i="1"/>
  <c r="AD65"/>
  <c r="F109" i="5" s="1"/>
  <c r="AF65" i="1"/>
  <c r="E110" i="5" s="1"/>
  <c r="AB65" i="1"/>
  <c r="E109" i="5" s="1"/>
  <c r="AC66" i="1"/>
  <c r="AD66"/>
  <c r="F111" i="5" s="1"/>
  <c r="AF66" i="1"/>
  <c r="E112" i="5" s="1"/>
  <c r="AB66" i="1"/>
  <c r="E111" i="5" s="1"/>
  <c r="AC67" i="1"/>
  <c r="AD67"/>
  <c r="F113" i="5" s="1"/>
  <c r="AF67" i="1"/>
  <c r="E114" i="5" s="1"/>
  <c r="AB67" i="1"/>
  <c r="E113" i="5" s="1"/>
  <c r="AC68" i="1"/>
  <c r="AD68"/>
  <c r="F115" i="5" s="1"/>
  <c r="AF68" i="1"/>
  <c r="E116" i="5" s="1"/>
  <c r="AB68" i="1"/>
  <c r="E115" i="5" s="1"/>
  <c r="AC70" i="1"/>
  <c r="AD70"/>
  <c r="F118" i="5" s="1"/>
  <c r="AF70" i="1"/>
  <c r="E119" i="5" s="1"/>
  <c r="AB70" i="1"/>
  <c r="E118" i="5" s="1"/>
  <c r="AC71" i="1"/>
  <c r="AD71"/>
  <c r="F120" i="5" s="1"/>
  <c r="AF71" i="1"/>
  <c r="E121" i="5" s="1"/>
  <c r="AB71" i="1"/>
  <c r="E120" i="5" s="1"/>
  <c r="I71" i="1"/>
  <c r="D120" i="5" s="1"/>
  <c r="AC72" i="1"/>
  <c r="AB72" s="1"/>
  <c r="AD72"/>
  <c r="F122" i="5" s="1"/>
  <c r="AF72" i="1"/>
  <c r="E123" i="5" s="1"/>
  <c r="AC73" i="1"/>
  <c r="AB73" s="1"/>
  <c r="AD73"/>
  <c r="F124" i="5" s="1"/>
  <c r="AF73" i="1"/>
  <c r="E125" i="5" s="1"/>
  <c r="I73" i="1"/>
  <c r="D124" i="5" s="1"/>
  <c r="AC74" i="1"/>
  <c r="AD74"/>
  <c r="F126" i="5" s="1"/>
  <c r="AF74" i="1"/>
  <c r="E127" i="5" s="1"/>
  <c r="AB74" i="1"/>
  <c r="E126" i="5" s="1"/>
  <c r="I74" i="1"/>
  <c r="D126" i="5" s="1"/>
  <c r="AC75" i="1"/>
  <c r="AB75" s="1"/>
  <c r="AD75"/>
  <c r="F128" i="5" s="1"/>
  <c r="AF75" i="1"/>
  <c r="E129" i="5" s="1"/>
  <c r="AC76" i="1"/>
  <c r="AB76" s="1"/>
  <c r="AD76"/>
  <c r="F130" i="5" s="1"/>
  <c r="AF76" i="1"/>
  <c r="E131" i="5" s="1"/>
  <c r="I76" i="1"/>
  <c r="D130" i="5" s="1"/>
  <c r="AC77" i="1"/>
  <c r="AD77"/>
  <c r="F132" i="5" s="1"/>
  <c r="AF77" i="1"/>
  <c r="E133" i="5" s="1"/>
  <c r="AB77" i="1"/>
  <c r="E132" i="5" s="1"/>
  <c r="AC78" i="1"/>
  <c r="AD78"/>
  <c r="F134" i="5" s="1"/>
  <c r="AF78" i="1"/>
  <c r="E135" i="5" s="1"/>
  <c r="AB78" i="1"/>
  <c r="E134" i="5" s="1"/>
  <c r="AC79" i="1"/>
  <c r="AD79"/>
  <c r="F136" i="5" s="1"/>
  <c r="AF79" i="1"/>
  <c r="E137" i="5" s="1"/>
  <c r="AB79" i="1"/>
  <c r="E136" i="5" s="1"/>
  <c r="AC80" i="1"/>
  <c r="AD80"/>
  <c r="F138" i="5" s="1"/>
  <c r="AF80" i="1"/>
  <c r="E139" i="5" s="1"/>
  <c r="AB80" i="1"/>
  <c r="E138" i="5" s="1"/>
  <c r="AC81" i="1"/>
  <c r="AD81"/>
  <c r="F140" i="5" s="1"/>
  <c r="AF81" i="1"/>
  <c r="E141" i="5" s="1"/>
  <c r="AB81" i="1"/>
  <c r="E140" i="5" s="1"/>
  <c r="AC84" i="1"/>
  <c r="AD84"/>
  <c r="F144" i="5" s="1"/>
  <c r="AF84" i="1"/>
  <c r="E145" i="5" s="1"/>
  <c r="AB84" i="1"/>
  <c r="E144" i="5" s="1"/>
  <c r="I84" i="1"/>
  <c r="D144" i="5" s="1"/>
  <c r="AC85" i="1"/>
  <c r="AB85" s="1"/>
  <c r="AD85"/>
  <c r="F146" i="5" s="1"/>
  <c r="AF85" i="1"/>
  <c r="E147" i="5" s="1"/>
  <c r="AC86" i="1"/>
  <c r="AB86" s="1"/>
  <c r="AD86"/>
  <c r="F148" i="5" s="1"/>
  <c r="AF86" i="1"/>
  <c r="E149" i="5" s="1"/>
  <c r="AC87" i="1"/>
  <c r="AB87" s="1"/>
  <c r="AD87"/>
  <c r="F150" i="5" s="1"/>
  <c r="AF87" i="1"/>
  <c r="E151" i="5" s="1"/>
  <c r="AC88" i="1"/>
  <c r="AB88" s="1"/>
  <c r="AD88"/>
  <c r="F152" i="5" s="1"/>
  <c r="AF88" i="1"/>
  <c r="E153" i="5" s="1"/>
  <c r="AC90" i="1"/>
  <c r="AB90" s="1"/>
  <c r="AD90"/>
  <c r="F155" i="5" s="1"/>
  <c r="AF90" i="1"/>
  <c r="E156" i="5" s="1"/>
  <c r="AC91" i="1"/>
  <c r="AB91" s="1"/>
  <c r="AD91"/>
  <c r="F157" i="5" s="1"/>
  <c r="AF91" i="1"/>
  <c r="E158" i="5" s="1"/>
  <c r="AC92" i="1"/>
  <c r="AB92" s="1"/>
  <c r="AD92"/>
  <c r="F159" i="5" s="1"/>
  <c r="AF92" i="1"/>
  <c r="E160" i="5" s="1"/>
  <c r="AC93" i="1"/>
  <c r="AB93" s="1"/>
  <c r="AD93"/>
  <c r="F161" i="5" s="1"/>
  <c r="AF93" i="1"/>
  <c r="E162" i="5" s="1"/>
  <c r="AC94" i="1"/>
  <c r="AB94" s="1"/>
  <c r="AD94"/>
  <c r="F163" i="5" s="1"/>
  <c r="AF94" i="1"/>
  <c r="E164" i="5" s="1"/>
  <c r="I94" i="1"/>
  <c r="D163" i="5" s="1"/>
  <c r="AC96" i="1"/>
  <c r="AD96"/>
  <c r="F166" i="5" s="1"/>
  <c r="AF96" i="1"/>
  <c r="E167" i="5" s="1"/>
  <c r="AB96" i="1"/>
  <c r="E166" i="5" s="1"/>
  <c r="I96" i="1"/>
  <c r="D166" i="5" s="1"/>
  <c r="AC97" i="1"/>
  <c r="AB97" s="1"/>
  <c r="AD97"/>
  <c r="F168" i="5" s="1"/>
  <c r="AF97" i="1"/>
  <c r="E169" i="5" s="1"/>
  <c r="AC98" i="1"/>
  <c r="AB98" s="1"/>
  <c r="AD98"/>
  <c r="F170" i="5" s="1"/>
  <c r="AF98" i="1"/>
  <c r="E171" i="5" s="1"/>
  <c r="AC99" i="1"/>
  <c r="AB99" s="1"/>
  <c r="AD99"/>
  <c r="F172" i="5" s="1"/>
  <c r="AF99" i="1"/>
  <c r="E173" i="5" s="1"/>
  <c r="AC100" i="1"/>
  <c r="AB100" s="1"/>
  <c r="AD100"/>
  <c r="F174" i="5" s="1"/>
  <c r="AF100" i="1"/>
  <c r="E175" i="5" s="1"/>
  <c r="AC102" i="1"/>
  <c r="AB102" s="1"/>
  <c r="AD102"/>
  <c r="F177" i="5" s="1"/>
  <c r="AF102" i="1"/>
  <c r="E178" i="5" s="1"/>
  <c r="AC103" i="1"/>
  <c r="AB103" s="1"/>
  <c r="AD103"/>
  <c r="F179" i="5" s="1"/>
  <c r="AF103" i="1"/>
  <c r="E180" i="5" s="1"/>
  <c r="I103" i="1"/>
  <c r="D179" i="5" s="1"/>
  <c r="AC104" i="1"/>
  <c r="AD104"/>
  <c r="F181" i="5" s="1"/>
  <c r="AF104" i="1"/>
  <c r="E182" i="5" s="1"/>
  <c r="AB104" i="1"/>
  <c r="E181" i="5" s="1"/>
  <c r="AC105" i="1"/>
  <c r="AD105"/>
  <c r="F183" i="5" s="1"/>
  <c r="AF105" i="1"/>
  <c r="E184" i="5" s="1"/>
  <c r="AB105" i="1"/>
  <c r="E183" i="5" s="1"/>
  <c r="AC106" i="1"/>
  <c r="AD106"/>
  <c r="F185" i="5" s="1"/>
  <c r="AF106" i="1"/>
  <c r="E186" i="5" s="1"/>
  <c r="AB106" i="1"/>
  <c r="E185" i="5" s="1"/>
  <c r="I106" i="1"/>
  <c r="D185" i="5" s="1"/>
  <c r="AC107" i="1"/>
  <c r="AB107" s="1"/>
  <c r="AD107"/>
  <c r="F187" i="5" s="1"/>
  <c r="AF107" i="1"/>
  <c r="E188" i="5" s="1"/>
  <c r="AC108" i="1"/>
  <c r="AB108" s="1"/>
  <c r="AD108"/>
  <c r="F189" i="5" s="1"/>
  <c r="AF108" i="1"/>
  <c r="E190" i="5" s="1"/>
  <c r="AC109" i="1"/>
  <c r="AB109" s="1"/>
  <c r="AD109"/>
  <c r="F191" i="5" s="1"/>
  <c r="AF109" i="1"/>
  <c r="E192" i="5" s="1"/>
  <c r="I109" i="1"/>
  <c r="D191" i="5" s="1"/>
  <c r="AC110" i="1"/>
  <c r="AD110"/>
  <c r="F193" i="5" s="1"/>
  <c r="AF110" i="1"/>
  <c r="E194" i="5" s="1"/>
  <c r="AB110" i="1"/>
  <c r="E193" i="5" s="1"/>
  <c r="AC111" i="1"/>
  <c r="AD111"/>
  <c r="F195" i="5" s="1"/>
  <c r="AF111" i="1"/>
  <c r="E196" i="5" s="1"/>
  <c r="AB111" i="1"/>
  <c r="E195" i="5" s="1"/>
  <c r="I111" i="1"/>
  <c r="D195" i="5" s="1"/>
  <c r="AC112" i="1"/>
  <c r="AB112" s="1"/>
  <c r="AD112"/>
  <c r="F197" i="5" s="1"/>
  <c r="AF112" i="1"/>
  <c r="E198" i="5" s="1"/>
  <c r="I112" i="1"/>
  <c r="D197" i="5" s="1"/>
  <c r="AC113" i="1"/>
  <c r="AD113"/>
  <c r="F199" i="5" s="1"/>
  <c r="AF113" i="1"/>
  <c r="E200" i="5" s="1"/>
  <c r="AB113" i="1"/>
  <c r="E199" i="5" s="1"/>
  <c r="AC114" i="1"/>
  <c r="AD114"/>
  <c r="F201" i="5" s="1"/>
  <c r="AF114" i="1"/>
  <c r="E202" i="5" s="1"/>
  <c r="AB114" i="1"/>
  <c r="E201" i="5" s="1"/>
  <c r="I114" i="1"/>
  <c r="D201" i="5" s="1"/>
  <c r="AC115" i="1"/>
  <c r="AB115" s="1"/>
  <c r="AD115"/>
  <c r="F203" i="5" s="1"/>
  <c r="AF115" i="1"/>
  <c r="E204" i="5" s="1"/>
  <c r="AC116" i="1"/>
  <c r="AB116" s="1"/>
  <c r="AD116"/>
  <c r="F205" i="5" s="1"/>
  <c r="AF116" i="1"/>
  <c r="E206" i="5" s="1"/>
  <c r="I116" i="1"/>
  <c r="D205" i="5" s="1"/>
  <c r="AC117" i="1"/>
  <c r="AD117"/>
  <c r="F207" i="5" s="1"/>
  <c r="AF117" i="1"/>
  <c r="E208" i="5" s="1"/>
  <c r="AB117" i="1"/>
  <c r="E207" i="5" s="1"/>
  <c r="AC118" i="1"/>
  <c r="AD118"/>
  <c r="F209" i="5" s="1"/>
  <c r="AF118" i="1"/>
  <c r="E210" i="5" s="1"/>
  <c r="AB118" i="1"/>
  <c r="E209" i="5" s="1"/>
  <c r="I118" i="1"/>
  <c r="D209" i="5" s="1"/>
  <c r="AC119" i="1"/>
  <c r="AB119" s="1"/>
  <c r="AD119"/>
  <c r="F211" i="5" s="1"/>
  <c r="AF119" i="1"/>
  <c r="E212" i="5" s="1"/>
  <c r="AC120" i="1"/>
  <c r="AD120"/>
  <c r="F213" i="5" s="1"/>
  <c r="AF120" i="1"/>
  <c r="E214" i="5" s="1"/>
  <c r="AB120" i="1"/>
  <c r="E213" i="5" s="1"/>
  <c r="AC122" i="1"/>
  <c r="AB122" s="1"/>
  <c r="AD122"/>
  <c r="F216" i="5" s="1"/>
  <c r="AF122" i="1"/>
  <c r="E217" i="5" s="1"/>
  <c r="AC123" i="1"/>
  <c r="AB123" s="1"/>
  <c r="AD123"/>
  <c r="F218" i="5" s="1"/>
  <c r="AF123" i="1"/>
  <c r="E219" i="5" s="1"/>
  <c r="AC124" i="1"/>
  <c r="AB124" s="1"/>
  <c r="AD124"/>
  <c r="F220" i="5" s="1"/>
  <c r="AF124" i="1"/>
  <c r="E221" i="5" s="1"/>
  <c r="AC125" i="1"/>
  <c r="AB125" s="1"/>
  <c r="AD125"/>
  <c r="F222" i="5" s="1"/>
  <c r="AF125" i="1"/>
  <c r="E223" i="5" s="1"/>
  <c r="AC126" i="1"/>
  <c r="AB126" s="1"/>
  <c r="AD126"/>
  <c r="F224" i="5" s="1"/>
  <c r="AF126" i="1"/>
  <c r="E225" i="5" s="1"/>
  <c r="AC127" i="1"/>
  <c r="AB127" s="1"/>
  <c r="AD127"/>
  <c r="F226" i="5" s="1"/>
  <c r="AF127" i="1"/>
  <c r="E227" i="5" s="1"/>
  <c r="AC128" i="1"/>
  <c r="AB128" s="1"/>
  <c r="AD128"/>
  <c r="F228" i="5" s="1"/>
  <c r="AF128" i="1"/>
  <c r="E229" i="5" s="1"/>
  <c r="AC129" i="1"/>
  <c r="AB129" s="1"/>
  <c r="AD129"/>
  <c r="F230" i="5" s="1"/>
  <c r="AF129" i="1"/>
  <c r="E231" i="5" s="1"/>
  <c r="AC130" i="1"/>
  <c r="AB130" s="1"/>
  <c r="AD130"/>
  <c r="F232" i="5" s="1"/>
  <c r="AF130" i="1"/>
  <c r="E233" i="5" s="1"/>
  <c r="AC131" i="1"/>
  <c r="AB131" s="1"/>
  <c r="AD131"/>
  <c r="F234" i="5" s="1"/>
  <c r="AF131" i="1"/>
  <c r="E235" i="5" s="1"/>
  <c r="AC132" i="1"/>
  <c r="AB132" s="1"/>
  <c r="AD132"/>
  <c r="F236" i="5" s="1"/>
  <c r="AF132" i="1"/>
  <c r="E237" i="5" s="1"/>
  <c r="AC133" i="1"/>
  <c r="AB133" s="1"/>
  <c r="AD133"/>
  <c r="F238" i="5" s="1"/>
  <c r="AF133" i="1"/>
  <c r="E239" i="5" s="1"/>
  <c r="AC134" i="1"/>
  <c r="AB134" s="1"/>
  <c r="AD134"/>
  <c r="F240" i="5" s="1"/>
  <c r="AF134" i="1"/>
  <c r="E241" i="5" s="1"/>
  <c r="AC135" i="1"/>
  <c r="AB135" s="1"/>
  <c r="AD135"/>
  <c r="F242" i="5" s="1"/>
  <c r="AF135" i="1"/>
  <c r="E243" i="5" s="1"/>
  <c r="AC136" i="1"/>
  <c r="AB136" s="1"/>
  <c r="AD136"/>
  <c r="F244" i="5" s="1"/>
  <c r="AF136" i="1"/>
  <c r="E245" i="5" s="1"/>
  <c r="AC137" i="1"/>
  <c r="AB137" s="1"/>
  <c r="AD137"/>
  <c r="F246" i="5" s="1"/>
  <c r="AF137" i="1"/>
  <c r="E247" i="5" s="1"/>
  <c r="AC138" i="1"/>
  <c r="AB138" s="1"/>
  <c r="E248" i="5" s="1"/>
  <c r="AD138" i="1"/>
  <c r="F248" i="5" s="1"/>
  <c r="AF138" i="1"/>
  <c r="E249" i="5" s="1"/>
  <c r="AC139" i="1"/>
  <c r="AD139"/>
  <c r="F250" i="5" s="1"/>
  <c r="AF139" i="1"/>
  <c r="E251" i="5" s="1"/>
  <c r="AC140" i="1"/>
  <c r="AD140"/>
  <c r="F252" i="5" s="1"/>
  <c r="AF140" i="1"/>
  <c r="E253" i="5" s="1"/>
  <c r="I140" i="1"/>
  <c r="D252" i="5" s="1"/>
  <c r="AC141" i="1"/>
  <c r="AD141"/>
  <c r="F254" i="5" s="1"/>
  <c r="AF141" i="1"/>
  <c r="E255" i="5" s="1"/>
  <c r="AB141" i="1"/>
  <c r="AC142"/>
  <c r="AD142"/>
  <c r="F256" i="5" s="1"/>
  <c r="AF142" i="1"/>
  <c r="E257" i="5" s="1"/>
  <c r="AB142" i="1"/>
  <c r="AC143"/>
  <c r="AD143"/>
  <c r="F258" i="5" s="1"/>
  <c r="AF143" i="1"/>
  <c r="E259" i="5" s="1"/>
  <c r="AB143" i="1"/>
  <c r="AC144"/>
  <c r="AD144"/>
  <c r="F260" i="5" s="1"/>
  <c r="AF144" i="1"/>
  <c r="E261" i="5" s="1"/>
  <c r="AB144" i="1"/>
  <c r="AC145"/>
  <c r="AD145"/>
  <c r="F262" i="5" s="1"/>
  <c r="AF145" i="1"/>
  <c r="E263" i="5" s="1"/>
  <c r="AB145" i="1"/>
  <c r="AC146"/>
  <c r="AD146"/>
  <c r="F264" i="5" s="1"/>
  <c r="AF146" i="1"/>
  <c r="E265" i="5" s="1"/>
  <c r="AB146" i="1"/>
  <c r="AC147"/>
  <c r="AD147"/>
  <c r="F266" i="5" s="1"/>
  <c r="AF147" i="1"/>
  <c r="E267" i="5" s="1"/>
  <c r="AB147" i="1"/>
  <c r="AC148"/>
  <c r="AD148"/>
  <c r="F268" i="5" s="1"/>
  <c r="AF148" i="1"/>
  <c r="E269" i="5" s="1"/>
  <c r="AB148" i="1"/>
  <c r="AC149"/>
  <c r="AD149"/>
  <c r="F270" i="5" s="1"/>
  <c r="AF149" i="1"/>
  <c r="E271" i="5" s="1"/>
  <c r="AB149" i="1"/>
  <c r="AC150"/>
  <c r="AD150"/>
  <c r="F272" i="5" s="1"/>
  <c r="AF150" i="1"/>
  <c r="E273" i="5" s="1"/>
  <c r="AB150" i="1"/>
  <c r="AC151"/>
  <c r="AD151"/>
  <c r="F274" i="5" s="1"/>
  <c r="AF151" i="1"/>
  <c r="E275" i="5" s="1"/>
  <c r="AB151" i="1"/>
  <c r="AC152"/>
  <c r="AD152"/>
  <c r="F276" i="5" s="1"/>
  <c r="AF152" i="1"/>
  <c r="E277" i="5" s="1"/>
  <c r="AB152" i="1"/>
  <c r="E276" i="5" s="1"/>
  <c r="AC153" i="1"/>
  <c r="AD153"/>
  <c r="F278" i="5" s="1"/>
  <c r="AF153" i="1"/>
  <c r="E279" i="5" s="1"/>
  <c r="AB153" i="1"/>
  <c r="E278" i="5" s="1"/>
  <c r="AC154" i="1"/>
  <c r="AD154"/>
  <c r="F280" i="5" s="1"/>
  <c r="AF154" i="1"/>
  <c r="E281" i="5" s="1"/>
  <c r="AB154" i="1"/>
  <c r="E280" i="5" s="1"/>
  <c r="AC155" i="1"/>
  <c r="AD155"/>
  <c r="F282" i="5" s="1"/>
  <c r="AF155" i="1"/>
  <c r="E283" i="5" s="1"/>
  <c r="AB155" i="1"/>
  <c r="E282" i="5" s="1"/>
  <c r="AC156" i="1"/>
  <c r="AD156"/>
  <c r="F284" i="5" s="1"/>
  <c r="AF156" i="1"/>
  <c r="E285" i="5" s="1"/>
  <c r="AB156" i="1"/>
  <c r="E284" i="5" s="1"/>
  <c r="AC157" i="1"/>
  <c r="AD157"/>
  <c r="F286" i="5" s="1"/>
  <c r="AF157" i="1"/>
  <c r="E287" i="5" s="1"/>
  <c r="AB157" i="1"/>
  <c r="E286" i="5" s="1"/>
  <c r="AC158" i="1"/>
  <c r="AD158"/>
  <c r="F288" i="5" s="1"/>
  <c r="AF158" i="1"/>
  <c r="E289" i="5" s="1"/>
  <c r="AB158" i="1"/>
  <c r="E288" i="5" s="1"/>
  <c r="I158" i="1"/>
  <c r="D288" i="5" s="1"/>
  <c r="AC159" i="1"/>
  <c r="AB159" s="1"/>
  <c r="AD159"/>
  <c r="F290" i="5" s="1"/>
  <c r="AF159" i="1"/>
  <c r="E291" i="5" s="1"/>
  <c r="I159" i="1"/>
  <c r="D290" i="5" s="1"/>
  <c r="AC160" i="1"/>
  <c r="AD160"/>
  <c r="F292" i="5" s="1"/>
  <c r="AF160" i="1"/>
  <c r="E293" i="5" s="1"/>
  <c r="AB160" i="1"/>
  <c r="E292" i="5" s="1"/>
  <c r="AC161" i="1"/>
  <c r="AD161"/>
  <c r="F294" i="5" s="1"/>
  <c r="AF161" i="1"/>
  <c r="E295" i="5" s="1"/>
  <c r="AB161" i="1"/>
  <c r="E294" i="5" s="1"/>
  <c r="AC162" i="1"/>
  <c r="AD162"/>
  <c r="F296" i="5" s="1"/>
  <c r="AF162" i="1"/>
  <c r="E297" i="5" s="1"/>
  <c r="AB162" i="1"/>
  <c r="E296" i="5" s="1"/>
  <c r="AC163" i="1"/>
  <c r="AD163"/>
  <c r="F298" i="5" s="1"/>
  <c r="AF163" i="1"/>
  <c r="E299" i="5" s="1"/>
  <c r="AB163" i="1"/>
  <c r="E298" i="5" s="1"/>
  <c r="AC164" i="1"/>
  <c r="AD164"/>
  <c r="F300" i="5" s="1"/>
  <c r="AF164" i="1"/>
  <c r="E301" i="5" s="1"/>
  <c r="AB164" i="1"/>
  <c r="E300" i="5" s="1"/>
  <c r="AC165" i="1"/>
  <c r="AD165"/>
  <c r="F302" i="5" s="1"/>
  <c r="AF165" i="1"/>
  <c r="E303" i="5" s="1"/>
  <c r="AB165" i="1"/>
  <c r="E302" i="5" s="1"/>
  <c r="AC166" i="1"/>
  <c r="AD166"/>
  <c r="F304" i="5" s="1"/>
  <c r="AF166" i="1"/>
  <c r="E305" i="5" s="1"/>
  <c r="AB166" i="1"/>
  <c r="E304" i="5" s="1"/>
  <c r="AC167" i="1"/>
  <c r="AD167"/>
  <c r="F306" i="5" s="1"/>
  <c r="AF167" i="1"/>
  <c r="E307" i="5" s="1"/>
  <c r="AB167" i="1"/>
  <c r="E306" i="5" s="1"/>
  <c r="AC168" i="1"/>
  <c r="AD168"/>
  <c r="F308" i="5" s="1"/>
  <c r="AF168" i="1"/>
  <c r="E309" i="5" s="1"/>
  <c r="AB168" i="1"/>
  <c r="E308" i="5" s="1"/>
  <c r="AC169" i="1"/>
  <c r="AD169"/>
  <c r="F310" i="5" s="1"/>
  <c r="AF169" i="1"/>
  <c r="E311" i="5" s="1"/>
  <c r="AB169" i="1"/>
  <c r="E310" i="5" s="1"/>
  <c r="CQ26" i="1"/>
  <c r="P26" s="1"/>
  <c r="CQ27"/>
  <c r="P27" s="1"/>
  <c r="CQ28"/>
  <c r="P28" s="1"/>
  <c r="CQ29"/>
  <c r="P29" s="1"/>
  <c r="CQ30"/>
  <c r="P30" s="1"/>
  <c r="CQ31"/>
  <c r="P31" s="1"/>
  <c r="CQ32"/>
  <c r="P32" s="1"/>
  <c r="CQ33"/>
  <c r="P33" s="1"/>
  <c r="CQ34"/>
  <c r="P34" s="1"/>
  <c r="CQ35"/>
  <c r="P35" s="1"/>
  <c r="CQ36"/>
  <c r="P36" s="1"/>
  <c r="CQ37"/>
  <c r="P37" s="1"/>
  <c r="CQ38"/>
  <c r="P38" s="1"/>
  <c r="CQ39"/>
  <c r="P39" s="1"/>
  <c r="CQ40"/>
  <c r="P40" s="1"/>
  <c r="CQ41"/>
  <c r="P41" s="1"/>
  <c r="CQ42"/>
  <c r="P42" s="1"/>
  <c r="CQ44"/>
  <c r="P44" s="1"/>
  <c r="CQ45"/>
  <c r="P45" s="1"/>
  <c r="CQ46"/>
  <c r="P46" s="1"/>
  <c r="CQ47"/>
  <c r="P47" s="1"/>
  <c r="CQ48"/>
  <c r="P48" s="1"/>
  <c r="CQ49"/>
  <c r="P49" s="1"/>
  <c r="CQ50"/>
  <c r="P50" s="1"/>
  <c r="CQ51"/>
  <c r="P51" s="1"/>
  <c r="CQ52"/>
  <c r="P52" s="1"/>
  <c r="CQ53"/>
  <c r="P53" s="1"/>
  <c r="CQ54"/>
  <c r="P54" s="1"/>
  <c r="CQ55"/>
  <c r="P55" s="1"/>
  <c r="CQ56"/>
  <c r="P56" s="1"/>
  <c r="CQ57"/>
  <c r="P57" s="1"/>
  <c r="CQ58"/>
  <c r="P58" s="1"/>
  <c r="CQ59"/>
  <c r="P59" s="1"/>
  <c r="CQ60"/>
  <c r="P60" s="1"/>
  <c r="CQ61"/>
  <c r="P61" s="1"/>
  <c r="CQ62"/>
  <c r="P62" s="1"/>
  <c r="CQ63"/>
  <c r="P63" s="1"/>
  <c r="CQ64"/>
  <c r="P64" s="1"/>
  <c r="CQ65"/>
  <c r="P65" s="1"/>
  <c r="CQ66"/>
  <c r="P66" s="1"/>
  <c r="CQ67"/>
  <c r="P67" s="1"/>
  <c r="CQ68"/>
  <c r="P68" s="1"/>
  <c r="CQ70"/>
  <c r="P70" s="1"/>
  <c r="CQ71"/>
  <c r="P71" s="1"/>
  <c r="CQ72"/>
  <c r="P72" s="1"/>
  <c r="CQ73"/>
  <c r="P73" s="1"/>
  <c r="CQ74"/>
  <c r="P74" s="1"/>
  <c r="CQ75"/>
  <c r="P75" s="1"/>
  <c r="CQ76"/>
  <c r="P76" s="1"/>
  <c r="CQ77"/>
  <c r="P77" s="1"/>
  <c r="CQ78"/>
  <c r="P78" s="1"/>
  <c r="CQ79"/>
  <c r="P79" s="1"/>
  <c r="CQ80"/>
  <c r="P80" s="1"/>
  <c r="CQ81"/>
  <c r="P81" s="1"/>
  <c r="CQ84"/>
  <c r="P84" s="1"/>
  <c r="CQ85"/>
  <c r="P85" s="1"/>
  <c r="CQ86"/>
  <c r="P86" s="1"/>
  <c r="CQ87"/>
  <c r="P87" s="1"/>
  <c r="CQ88"/>
  <c r="P88" s="1"/>
  <c r="CQ90"/>
  <c r="P90" s="1"/>
  <c r="CQ91"/>
  <c r="P91" s="1"/>
  <c r="CQ92"/>
  <c r="P92" s="1"/>
  <c r="CQ93"/>
  <c r="P93" s="1"/>
  <c r="CQ94"/>
  <c r="P94" s="1"/>
  <c r="CQ96"/>
  <c r="P96" s="1"/>
  <c r="CQ97"/>
  <c r="P97" s="1"/>
  <c r="CQ98"/>
  <c r="P98" s="1"/>
  <c r="CQ99"/>
  <c r="P99" s="1"/>
  <c r="CQ100"/>
  <c r="P100" s="1"/>
  <c r="CQ102"/>
  <c r="P102" s="1"/>
  <c r="CQ103"/>
  <c r="P103" s="1"/>
  <c r="CQ104"/>
  <c r="P104" s="1"/>
  <c r="CQ105"/>
  <c r="P105" s="1"/>
  <c r="CQ106"/>
  <c r="P106" s="1"/>
  <c r="CQ107"/>
  <c r="P107" s="1"/>
  <c r="CQ108"/>
  <c r="P108" s="1"/>
  <c r="CQ109"/>
  <c r="P109" s="1"/>
  <c r="CQ110"/>
  <c r="P110" s="1"/>
  <c r="CQ111"/>
  <c r="P111" s="1"/>
  <c r="CQ112"/>
  <c r="P112" s="1"/>
  <c r="CQ113"/>
  <c r="P113" s="1"/>
  <c r="CQ114"/>
  <c r="P114" s="1"/>
  <c r="CQ115"/>
  <c r="P115" s="1"/>
  <c r="CQ116"/>
  <c r="P116" s="1"/>
  <c r="CQ117"/>
  <c r="P117" s="1"/>
  <c r="CQ118"/>
  <c r="P118" s="1"/>
  <c r="CQ119"/>
  <c r="CQ120"/>
  <c r="CQ122"/>
  <c r="P122" s="1"/>
  <c r="CQ123"/>
  <c r="P123" s="1"/>
  <c r="CQ124"/>
  <c r="P124" s="1"/>
  <c r="CQ125"/>
  <c r="P125" s="1"/>
  <c r="CQ126"/>
  <c r="P126" s="1"/>
  <c r="CQ127"/>
  <c r="P127" s="1"/>
  <c r="CQ128"/>
  <c r="P128" s="1"/>
  <c r="CQ129"/>
  <c r="P129" s="1"/>
  <c r="CQ130"/>
  <c r="P130" s="1"/>
  <c r="CQ131"/>
  <c r="P131" s="1"/>
  <c r="CQ132"/>
  <c r="P132" s="1"/>
  <c r="CQ133"/>
  <c r="P133" s="1"/>
  <c r="CQ134"/>
  <c r="P134" s="1"/>
  <c r="CQ135"/>
  <c r="P135" s="1"/>
  <c r="CQ136"/>
  <c r="P136" s="1"/>
  <c r="CQ137"/>
  <c r="P137" s="1"/>
  <c r="CQ138"/>
  <c r="P138" s="1"/>
  <c r="CQ139"/>
  <c r="P139" s="1"/>
  <c r="CQ140"/>
  <c r="P140" s="1"/>
  <c r="CQ141"/>
  <c r="P141" s="1"/>
  <c r="CQ142"/>
  <c r="P142" s="1"/>
  <c r="CQ143"/>
  <c r="P143" s="1"/>
  <c r="CQ144"/>
  <c r="P144" s="1"/>
  <c r="CQ145"/>
  <c r="P145" s="1"/>
  <c r="CQ146"/>
  <c r="P146" s="1"/>
  <c r="CQ147"/>
  <c r="P147" s="1"/>
  <c r="CQ148"/>
  <c r="P148" s="1"/>
  <c r="CQ149"/>
  <c r="P149" s="1"/>
  <c r="CQ150"/>
  <c r="P150" s="1"/>
  <c r="CQ151"/>
  <c r="P151" s="1"/>
  <c r="CQ152"/>
  <c r="P152" s="1"/>
  <c r="CQ153"/>
  <c r="P153" s="1"/>
  <c r="CQ154"/>
  <c r="P154" s="1"/>
  <c r="CQ155"/>
  <c r="P155" s="1"/>
  <c r="CQ156"/>
  <c r="P156" s="1"/>
  <c r="CQ157"/>
  <c r="P157" s="1"/>
  <c r="CQ158"/>
  <c r="P158" s="1"/>
  <c r="CQ159"/>
  <c r="P159" s="1"/>
  <c r="CQ160"/>
  <c r="P160" s="1"/>
  <c r="CQ161"/>
  <c r="P161" s="1"/>
  <c r="CQ162"/>
  <c r="P162" s="1"/>
  <c r="CQ163"/>
  <c r="P163" s="1"/>
  <c r="CQ164"/>
  <c r="P164" s="1"/>
  <c r="CQ165"/>
  <c r="P165" s="1"/>
  <c r="CQ166"/>
  <c r="P166" s="1"/>
  <c r="CQ167"/>
  <c r="P167" s="1"/>
  <c r="CQ168"/>
  <c r="P168" s="1"/>
  <c r="CQ169"/>
  <c r="P169" s="1"/>
  <c r="CR26"/>
  <c r="Q26" s="1"/>
  <c r="CR27"/>
  <c r="Q27" s="1"/>
  <c r="I34" i="5" s="1"/>
  <c r="CR28" i="1"/>
  <c r="Q28" s="1"/>
  <c r="I36" i="5" s="1"/>
  <c r="CR29" i="1"/>
  <c r="Q29" s="1"/>
  <c r="I38" i="5" s="1"/>
  <c r="CR30" i="1"/>
  <c r="Q30" s="1"/>
  <c r="I40" i="5" s="1"/>
  <c r="CR31" i="1"/>
  <c r="Q31" s="1"/>
  <c r="I42" i="5" s="1"/>
  <c r="CR32" i="1"/>
  <c r="Q32" s="1"/>
  <c r="I44" i="5" s="1"/>
  <c r="CR33" i="1"/>
  <c r="Q33" s="1"/>
  <c r="I46" i="5" s="1"/>
  <c r="CR34" i="1"/>
  <c r="Q34" s="1"/>
  <c r="I48" i="5" s="1"/>
  <c r="CR35" i="1"/>
  <c r="Q35" s="1"/>
  <c r="I50" i="5" s="1"/>
  <c r="CR36" i="1"/>
  <c r="Q36" s="1"/>
  <c r="I52" i="5" s="1"/>
  <c r="CR37" i="1"/>
  <c r="Q37" s="1"/>
  <c r="I54" i="5" s="1"/>
  <c r="CR38" i="1"/>
  <c r="Q38" s="1"/>
  <c r="I56" i="5" s="1"/>
  <c r="CR39" i="1"/>
  <c r="Q39" s="1"/>
  <c r="I58" i="5" s="1"/>
  <c r="CR40" i="1"/>
  <c r="Q40" s="1"/>
  <c r="I60" i="5" s="1"/>
  <c r="CR41" i="1"/>
  <c r="Q41" s="1"/>
  <c r="I62" i="5" s="1"/>
  <c r="CR42" i="1"/>
  <c r="Q42" s="1"/>
  <c r="I64" i="5" s="1"/>
  <c r="CR44" i="1"/>
  <c r="Q44" s="1"/>
  <c r="I67" i="5" s="1"/>
  <c r="CR45" i="1"/>
  <c r="Q45" s="1"/>
  <c r="I69" i="5" s="1"/>
  <c r="CR46" i="1"/>
  <c r="Q46" s="1"/>
  <c r="I71" i="5" s="1"/>
  <c r="CR47" i="1"/>
  <c r="Q47" s="1"/>
  <c r="I73" i="5" s="1"/>
  <c r="CR48" i="1"/>
  <c r="Q48" s="1"/>
  <c r="I75" i="5" s="1"/>
  <c r="CR49" i="1"/>
  <c r="Q49" s="1"/>
  <c r="I77" i="5" s="1"/>
  <c r="CR50" i="1"/>
  <c r="Q50" s="1"/>
  <c r="I79" i="5" s="1"/>
  <c r="CR51" i="1"/>
  <c r="Q51" s="1"/>
  <c r="I81" i="5" s="1"/>
  <c r="CR52" i="1"/>
  <c r="Q52" s="1"/>
  <c r="I83" i="5" s="1"/>
  <c r="CR53" i="1"/>
  <c r="Q53" s="1"/>
  <c r="I85" i="5" s="1"/>
  <c r="CR54" i="1"/>
  <c r="Q54" s="1"/>
  <c r="I87" i="5" s="1"/>
  <c r="CR55" i="1"/>
  <c r="Q55" s="1"/>
  <c r="I89" i="5" s="1"/>
  <c r="CR56" i="1"/>
  <c r="Q56" s="1"/>
  <c r="I91" i="5" s="1"/>
  <c r="CR57" i="1"/>
  <c r="Q57" s="1"/>
  <c r="I93" i="5" s="1"/>
  <c r="CR58" i="1"/>
  <c r="Q58" s="1"/>
  <c r="I95" i="5" s="1"/>
  <c r="CR59" i="1"/>
  <c r="Q59" s="1"/>
  <c r="I97" i="5" s="1"/>
  <c r="CR60" i="1"/>
  <c r="Q60" s="1"/>
  <c r="I99" i="5" s="1"/>
  <c r="CR61" i="1"/>
  <c r="Q61" s="1"/>
  <c r="I101" i="5" s="1"/>
  <c r="CR62" i="1"/>
  <c r="Q62" s="1"/>
  <c r="I103" i="5" s="1"/>
  <c r="CR63" i="1"/>
  <c r="Q63" s="1"/>
  <c r="I105" i="5" s="1"/>
  <c r="CR64" i="1"/>
  <c r="Q64" s="1"/>
  <c r="I107" i="5" s="1"/>
  <c r="CR65" i="1"/>
  <c r="Q65" s="1"/>
  <c r="I109" i="5" s="1"/>
  <c r="CR66" i="1"/>
  <c r="Q66" s="1"/>
  <c r="I111" i="5" s="1"/>
  <c r="CR67" i="1"/>
  <c r="Q67" s="1"/>
  <c r="I113" i="5" s="1"/>
  <c r="CR68" i="1"/>
  <c r="Q68" s="1"/>
  <c r="I115" i="5" s="1"/>
  <c r="CR70" i="1"/>
  <c r="Q70" s="1"/>
  <c r="I118" i="5" s="1"/>
  <c r="CR71" i="1"/>
  <c r="Q71" s="1"/>
  <c r="I120" i="5" s="1"/>
  <c r="CR72" i="1"/>
  <c r="Q72" s="1"/>
  <c r="I122" i="5" s="1"/>
  <c r="CR73" i="1"/>
  <c r="Q73" s="1"/>
  <c r="I124" i="5" s="1"/>
  <c r="CR74" i="1"/>
  <c r="Q74" s="1"/>
  <c r="I126" i="5" s="1"/>
  <c r="CR75" i="1"/>
  <c r="Q75" s="1"/>
  <c r="I128" i="5" s="1"/>
  <c r="CR76" i="1"/>
  <c r="Q76" s="1"/>
  <c r="I130" i="5" s="1"/>
  <c r="CR77" i="1"/>
  <c r="Q77" s="1"/>
  <c r="I132" i="5" s="1"/>
  <c r="CR78" i="1"/>
  <c r="Q78" s="1"/>
  <c r="I134" i="5" s="1"/>
  <c r="CR79" i="1"/>
  <c r="Q79" s="1"/>
  <c r="I136" i="5" s="1"/>
  <c r="CR80" i="1"/>
  <c r="Q80" s="1"/>
  <c r="I138" i="5" s="1"/>
  <c r="CR81" i="1"/>
  <c r="Q81" s="1"/>
  <c r="I140" i="5" s="1"/>
  <c r="CR84" i="1"/>
  <c r="Q84" s="1"/>
  <c r="I144" i="5" s="1"/>
  <c r="CR85" i="1"/>
  <c r="Q85" s="1"/>
  <c r="I146" i="5" s="1"/>
  <c r="CR86" i="1"/>
  <c r="Q86" s="1"/>
  <c r="I148" i="5" s="1"/>
  <c r="CR87" i="1"/>
  <c r="Q87" s="1"/>
  <c r="I150" i="5" s="1"/>
  <c r="CR88" i="1"/>
  <c r="Q88" s="1"/>
  <c r="I152" i="5" s="1"/>
  <c r="CR90" i="1"/>
  <c r="Q90" s="1"/>
  <c r="I155" i="5" s="1"/>
  <c r="CR91" i="1"/>
  <c r="Q91" s="1"/>
  <c r="I157" i="5" s="1"/>
  <c r="CR92" i="1"/>
  <c r="Q92" s="1"/>
  <c r="I159" i="5" s="1"/>
  <c r="CR93" i="1"/>
  <c r="Q93" s="1"/>
  <c r="I161" i="5" s="1"/>
  <c r="CR94" i="1"/>
  <c r="Q94" s="1"/>
  <c r="I163" i="5" s="1"/>
  <c r="CR96" i="1"/>
  <c r="Q96" s="1"/>
  <c r="I166" i="5" s="1"/>
  <c r="CR97" i="1"/>
  <c r="Q97" s="1"/>
  <c r="I168" i="5" s="1"/>
  <c r="CR98" i="1"/>
  <c r="Q98" s="1"/>
  <c r="I170" i="5" s="1"/>
  <c r="CR99" i="1"/>
  <c r="Q99" s="1"/>
  <c r="I172" i="5" s="1"/>
  <c r="CR100" i="1"/>
  <c r="Q100" s="1"/>
  <c r="I174" i="5" s="1"/>
  <c r="CR102" i="1"/>
  <c r="Q102" s="1"/>
  <c r="I177" i="5" s="1"/>
  <c r="CR103" i="1"/>
  <c r="Q103" s="1"/>
  <c r="I179" i="5" s="1"/>
  <c r="CR104" i="1"/>
  <c r="Q104" s="1"/>
  <c r="I181" i="5" s="1"/>
  <c r="CR105" i="1"/>
  <c r="Q105" s="1"/>
  <c r="I183" i="5" s="1"/>
  <c r="CR106" i="1"/>
  <c r="Q106" s="1"/>
  <c r="I185" i="5" s="1"/>
  <c r="CR107" i="1"/>
  <c r="Q107" s="1"/>
  <c r="I187" i="5" s="1"/>
  <c r="CR108" i="1"/>
  <c r="Q108" s="1"/>
  <c r="I189" i="5" s="1"/>
  <c r="CR109" i="1"/>
  <c r="Q109" s="1"/>
  <c r="I191" i="5" s="1"/>
  <c r="CR110" i="1"/>
  <c r="Q110" s="1"/>
  <c r="I193" i="5" s="1"/>
  <c r="CR111" i="1"/>
  <c r="Q111" s="1"/>
  <c r="I195" i="5" s="1"/>
  <c r="CR112" i="1"/>
  <c r="Q112" s="1"/>
  <c r="I197" i="5" s="1"/>
  <c r="CR113" i="1"/>
  <c r="Q113" s="1"/>
  <c r="I199" i="5" s="1"/>
  <c r="CR114" i="1"/>
  <c r="Q114" s="1"/>
  <c r="I201" i="5" s="1"/>
  <c r="CR115" i="1"/>
  <c r="Q115" s="1"/>
  <c r="I203" i="5" s="1"/>
  <c r="CR116" i="1"/>
  <c r="Q116" s="1"/>
  <c r="I205" i="5" s="1"/>
  <c r="CR117" i="1"/>
  <c r="Q117" s="1"/>
  <c r="I207" i="5" s="1"/>
  <c r="CR118" i="1"/>
  <c r="Q118" s="1"/>
  <c r="I209" i="5" s="1"/>
  <c r="CR119" i="1"/>
  <c r="CR120"/>
  <c r="CR122"/>
  <c r="Q122" s="1"/>
  <c r="I216" i="5" s="1"/>
  <c r="CR123" i="1"/>
  <c r="Q123" s="1"/>
  <c r="I218" i="5" s="1"/>
  <c r="CR124" i="1"/>
  <c r="Q124" s="1"/>
  <c r="I220" i="5" s="1"/>
  <c r="CR125" i="1"/>
  <c r="Q125" s="1"/>
  <c r="I222" i="5" s="1"/>
  <c r="CR126" i="1"/>
  <c r="Q126" s="1"/>
  <c r="I224" i="5" s="1"/>
  <c r="CR127" i="1"/>
  <c r="Q127" s="1"/>
  <c r="I226" i="5" s="1"/>
  <c r="CR128" i="1"/>
  <c r="Q128" s="1"/>
  <c r="I228" i="5" s="1"/>
  <c r="CR129" i="1"/>
  <c r="Q129" s="1"/>
  <c r="I230" i="5" s="1"/>
  <c r="CR130" i="1"/>
  <c r="Q130" s="1"/>
  <c r="I232" i="5" s="1"/>
  <c r="CR131" i="1"/>
  <c r="Q131" s="1"/>
  <c r="I234" i="5" s="1"/>
  <c r="CR132" i="1"/>
  <c r="Q132" s="1"/>
  <c r="I236" i="5" s="1"/>
  <c r="CR133" i="1"/>
  <c r="Q133" s="1"/>
  <c r="I238" i="5" s="1"/>
  <c r="CR134" i="1"/>
  <c r="Q134" s="1"/>
  <c r="I240" i="5" s="1"/>
  <c r="CR135" i="1"/>
  <c r="Q135" s="1"/>
  <c r="I242" i="5" s="1"/>
  <c r="CR136" i="1"/>
  <c r="Q136" s="1"/>
  <c r="I244" i="5" s="1"/>
  <c r="CR137" i="1"/>
  <c r="Q137" s="1"/>
  <c r="I246" i="5" s="1"/>
  <c r="CR138" i="1"/>
  <c r="Q138" s="1"/>
  <c r="I248" i="5" s="1"/>
  <c r="CR139" i="1"/>
  <c r="Q139" s="1"/>
  <c r="I250" i="5" s="1"/>
  <c r="CR140" i="1"/>
  <c r="Q140" s="1"/>
  <c r="I252" i="5" s="1"/>
  <c r="CR141" i="1"/>
  <c r="Q141" s="1"/>
  <c r="I254" i="5" s="1"/>
  <c r="CR142" i="1"/>
  <c r="Q142" s="1"/>
  <c r="I256" i="5" s="1"/>
  <c r="CR143" i="1"/>
  <c r="Q143" s="1"/>
  <c r="I258" i="5" s="1"/>
  <c r="CR144" i="1"/>
  <c r="Q144" s="1"/>
  <c r="I260" i="5" s="1"/>
  <c r="CR145" i="1"/>
  <c r="Q145" s="1"/>
  <c r="I262" i="5" s="1"/>
  <c r="CR146" i="1"/>
  <c r="Q146" s="1"/>
  <c r="I264" i="5" s="1"/>
  <c r="CR147" i="1"/>
  <c r="Q147" s="1"/>
  <c r="I266" i="5" s="1"/>
  <c r="CR148" i="1"/>
  <c r="Q148" s="1"/>
  <c r="I268" i="5" s="1"/>
  <c r="CR149" i="1"/>
  <c r="Q149" s="1"/>
  <c r="I270" i="5" s="1"/>
  <c r="CR150" i="1"/>
  <c r="Q150" s="1"/>
  <c r="I272" i="5" s="1"/>
  <c r="CR151" i="1"/>
  <c r="Q151" s="1"/>
  <c r="I274" i="5" s="1"/>
  <c r="CR152" i="1"/>
  <c r="Q152" s="1"/>
  <c r="I276" i="5" s="1"/>
  <c r="CR153" i="1"/>
  <c r="Q153" s="1"/>
  <c r="I278" i="5" s="1"/>
  <c r="CR154" i="1"/>
  <c r="Q154" s="1"/>
  <c r="I280" i="5" s="1"/>
  <c r="CR155" i="1"/>
  <c r="Q155" s="1"/>
  <c r="I282" i="5" s="1"/>
  <c r="CR156" i="1"/>
  <c r="Q156" s="1"/>
  <c r="I284" i="5" s="1"/>
  <c r="CR157" i="1"/>
  <c r="Q157" s="1"/>
  <c r="I286" i="5" s="1"/>
  <c r="CR158" i="1"/>
  <c r="Q158" s="1"/>
  <c r="I288" i="5" s="1"/>
  <c r="CR159" i="1"/>
  <c r="Q159" s="1"/>
  <c r="I290" i="5" s="1"/>
  <c r="CR160" i="1"/>
  <c r="Q160" s="1"/>
  <c r="I292" i="5" s="1"/>
  <c r="CR161" i="1"/>
  <c r="Q161" s="1"/>
  <c r="I294" i="5" s="1"/>
  <c r="CR162" i="1"/>
  <c r="Q162" s="1"/>
  <c r="I296" i="5" s="1"/>
  <c r="CR163" i="1"/>
  <c r="Q163" s="1"/>
  <c r="I298" i="5" s="1"/>
  <c r="CR164" i="1"/>
  <c r="Q164" s="1"/>
  <c r="I300" i="5" s="1"/>
  <c r="CR165" i="1"/>
  <c r="Q165" s="1"/>
  <c r="I302" i="5" s="1"/>
  <c r="CR166" i="1"/>
  <c r="Q166" s="1"/>
  <c r="I304" i="5" s="1"/>
  <c r="CR167" i="1"/>
  <c r="Q167" s="1"/>
  <c r="I306" i="5" s="1"/>
  <c r="CR168" i="1"/>
  <c r="Q168" s="1"/>
  <c r="I308" i="5" s="1"/>
  <c r="CR169" i="1"/>
  <c r="Q169" s="1"/>
  <c r="I310" i="5" s="1"/>
  <c r="AE26" i="1"/>
  <c r="F33" i="5" s="1"/>
  <c r="AE27" i="1"/>
  <c r="F35" i="5" s="1"/>
  <c r="CS27" i="1"/>
  <c r="R27" s="1"/>
  <c r="I35" i="5" s="1"/>
  <c r="AE28" i="1"/>
  <c r="F37" i="5" s="1"/>
  <c r="AE29" i="1"/>
  <c r="F39" i="5" s="1"/>
  <c r="CS29" i="1"/>
  <c r="R29" s="1"/>
  <c r="I39" i="5" s="1"/>
  <c r="AE30" i="1"/>
  <c r="F41" i="5" s="1"/>
  <c r="AE31" i="1"/>
  <c r="F43" i="5" s="1"/>
  <c r="CS31" i="1"/>
  <c r="R31" s="1"/>
  <c r="I43" i="5" s="1"/>
  <c r="AE32" i="1"/>
  <c r="F45" i="5" s="1"/>
  <c r="AE33" i="1"/>
  <c r="F47" i="5" s="1"/>
  <c r="CS33" i="1"/>
  <c r="R33" s="1"/>
  <c r="I47" i="5" s="1"/>
  <c r="AE34" i="1"/>
  <c r="F49" i="5" s="1"/>
  <c r="AE35" i="1"/>
  <c r="F51" i="5" s="1"/>
  <c r="CS35" i="1"/>
  <c r="R35" s="1"/>
  <c r="I51" i="5" s="1"/>
  <c r="AE36" i="1"/>
  <c r="F53" i="5" s="1"/>
  <c r="AE37" i="1"/>
  <c r="F55" i="5" s="1"/>
  <c r="CS37" i="1"/>
  <c r="R37" s="1"/>
  <c r="I55" i="5" s="1"/>
  <c r="AE38" i="1"/>
  <c r="F57" i="5" s="1"/>
  <c r="AE39" i="1"/>
  <c r="F59" i="5" s="1"/>
  <c r="CS39" i="1"/>
  <c r="R39" s="1"/>
  <c r="I59" i="5" s="1"/>
  <c r="AE40" i="1"/>
  <c r="F61" i="5" s="1"/>
  <c r="AE41" i="1"/>
  <c r="F63" i="5" s="1"/>
  <c r="CS41" i="1"/>
  <c r="R41" s="1"/>
  <c r="I63" i="5" s="1"/>
  <c r="AE42" i="1"/>
  <c r="F65" i="5" s="1"/>
  <c r="AE44" i="1"/>
  <c r="F68" i="5" s="1"/>
  <c r="CS44" i="1"/>
  <c r="R44" s="1"/>
  <c r="I68" i="5" s="1"/>
  <c r="AE45" i="1"/>
  <c r="F70" i="5" s="1"/>
  <c r="AE46" i="1"/>
  <c r="F72" i="5" s="1"/>
  <c r="CS46" i="1"/>
  <c r="R46" s="1"/>
  <c r="I72" i="5" s="1"/>
  <c r="AE47" i="1"/>
  <c r="F74" i="5" s="1"/>
  <c r="AE48" i="1"/>
  <c r="F76" i="5" s="1"/>
  <c r="CS48" i="1"/>
  <c r="R48" s="1"/>
  <c r="I76" i="5" s="1"/>
  <c r="AE49" i="1"/>
  <c r="F78" i="5" s="1"/>
  <c r="AE50" i="1"/>
  <c r="F80" i="5" s="1"/>
  <c r="CS50" i="1"/>
  <c r="R50" s="1"/>
  <c r="I80" i="5" s="1"/>
  <c r="AE51" i="1"/>
  <c r="F82" i="5" s="1"/>
  <c r="AE52" i="1"/>
  <c r="F84" i="5" s="1"/>
  <c r="CS52" i="1"/>
  <c r="R52" s="1"/>
  <c r="I84" i="5" s="1"/>
  <c r="AE53" i="1"/>
  <c r="F86" i="5" s="1"/>
  <c r="AE54" i="1"/>
  <c r="F88" i="5" s="1"/>
  <c r="CS54" i="1"/>
  <c r="R54" s="1"/>
  <c r="I88" i="5" s="1"/>
  <c r="AE55" i="1"/>
  <c r="F90" i="5" s="1"/>
  <c r="AE56" i="1"/>
  <c r="F92" i="5" s="1"/>
  <c r="CS56" i="1"/>
  <c r="R56" s="1"/>
  <c r="I92" i="5" s="1"/>
  <c r="AE57" i="1"/>
  <c r="F94" i="5" s="1"/>
  <c r="AE58" i="1"/>
  <c r="F96" i="5" s="1"/>
  <c r="CS58" i="1"/>
  <c r="R58" s="1"/>
  <c r="I96" i="5" s="1"/>
  <c r="AE59" i="1"/>
  <c r="F98" i="5" s="1"/>
  <c r="AE60" i="1"/>
  <c r="F100" i="5" s="1"/>
  <c r="CS60" i="1"/>
  <c r="R60" s="1"/>
  <c r="I100" i="5" s="1"/>
  <c r="AE61" i="1"/>
  <c r="F102" i="5" s="1"/>
  <c r="AE62" i="1"/>
  <c r="F104" i="5" s="1"/>
  <c r="CS62" i="1"/>
  <c r="R62" s="1"/>
  <c r="I104" i="5" s="1"/>
  <c r="AE63" i="1"/>
  <c r="F106" i="5" s="1"/>
  <c r="AE64" i="1"/>
  <c r="F108" i="5" s="1"/>
  <c r="CS64" i="1"/>
  <c r="R64" s="1"/>
  <c r="I108" i="5" s="1"/>
  <c r="AE65" i="1"/>
  <c r="F110" i="5" s="1"/>
  <c r="AE66" i="1"/>
  <c r="F112" i="5" s="1"/>
  <c r="CS66" i="1"/>
  <c r="R66" s="1"/>
  <c r="I112" i="5" s="1"/>
  <c r="AE67" i="1"/>
  <c r="F114" i="5" s="1"/>
  <c r="AE68" i="1"/>
  <c r="F116" i="5" s="1"/>
  <c r="CS68" i="1"/>
  <c r="R68" s="1"/>
  <c r="I116" i="5" s="1"/>
  <c r="AE70" i="1"/>
  <c r="F119" i="5" s="1"/>
  <c r="AE71" i="1"/>
  <c r="F121" i="5" s="1"/>
  <c r="CS71" i="1"/>
  <c r="R71" s="1"/>
  <c r="I121" i="5" s="1"/>
  <c r="AE72" i="1"/>
  <c r="F123" i="5" s="1"/>
  <c r="AE73" i="1"/>
  <c r="F125" i="5" s="1"/>
  <c r="CS73" i="1"/>
  <c r="R73" s="1"/>
  <c r="I125" i="5" s="1"/>
  <c r="AE74" i="1"/>
  <c r="F127" i="5" s="1"/>
  <c r="AE75" i="1"/>
  <c r="F129" i="5" s="1"/>
  <c r="CS75" i="1"/>
  <c r="R75" s="1"/>
  <c r="I129" i="5" s="1"/>
  <c r="AE76" i="1"/>
  <c r="F131" i="5" s="1"/>
  <c r="AE77" i="1"/>
  <c r="F133" i="5" s="1"/>
  <c r="CS77" i="1"/>
  <c r="R77" s="1"/>
  <c r="I133" i="5" s="1"/>
  <c r="AE78" i="1"/>
  <c r="F135" i="5" s="1"/>
  <c r="AE79" i="1"/>
  <c r="F137" i="5" s="1"/>
  <c r="CS79" i="1"/>
  <c r="R79" s="1"/>
  <c r="I137" i="5" s="1"/>
  <c r="AE80" i="1"/>
  <c r="F139" i="5" s="1"/>
  <c r="AE81" i="1"/>
  <c r="F141" i="5" s="1"/>
  <c r="CS81" i="1"/>
  <c r="R81" s="1"/>
  <c r="I141" i="5" s="1"/>
  <c r="AE84" i="1"/>
  <c r="F145" i="5" s="1"/>
  <c r="AE85" i="1"/>
  <c r="F147" i="5" s="1"/>
  <c r="CS85" i="1"/>
  <c r="R85" s="1"/>
  <c r="I147" i="5" s="1"/>
  <c r="AE86" i="1"/>
  <c r="F149" i="5" s="1"/>
  <c r="AE87" i="1"/>
  <c r="F151" i="5" s="1"/>
  <c r="CS87" i="1"/>
  <c r="R87" s="1"/>
  <c r="I151" i="5" s="1"/>
  <c r="AE88" i="1"/>
  <c r="F153" i="5" s="1"/>
  <c r="AE90" i="1"/>
  <c r="F156" i="5" s="1"/>
  <c r="CS90" i="1"/>
  <c r="R90" s="1"/>
  <c r="I156" i="5" s="1"/>
  <c r="AE91" i="1"/>
  <c r="F158" i="5" s="1"/>
  <c r="AE92" i="1"/>
  <c r="F160" i="5" s="1"/>
  <c r="CS92" i="1"/>
  <c r="R92" s="1"/>
  <c r="I160" i="5" s="1"/>
  <c r="AE93" i="1"/>
  <c r="F162" i="5" s="1"/>
  <c r="AE94" i="1"/>
  <c r="F164" i="5" s="1"/>
  <c r="CS94" i="1"/>
  <c r="R94" s="1"/>
  <c r="I164" i="5" s="1"/>
  <c r="AE96" i="1"/>
  <c r="F167" i="5" s="1"/>
  <c r="AE97" i="1"/>
  <c r="F169" i="5" s="1"/>
  <c r="CS97" i="1"/>
  <c r="R97" s="1"/>
  <c r="I169" i="5" s="1"/>
  <c r="AE98" i="1"/>
  <c r="F171" i="5" s="1"/>
  <c r="AE99" i="1"/>
  <c r="F173" i="5" s="1"/>
  <c r="CS99" i="1"/>
  <c r="R99" s="1"/>
  <c r="I173" i="5" s="1"/>
  <c r="AE100" i="1"/>
  <c r="F175" i="5" s="1"/>
  <c r="AE102" i="1"/>
  <c r="F178" i="5" s="1"/>
  <c r="CS102" i="1"/>
  <c r="R102" s="1"/>
  <c r="I178" i="5" s="1"/>
  <c r="AE103" i="1"/>
  <c r="F180" i="5" s="1"/>
  <c r="AE104" i="1"/>
  <c r="F182" i="5" s="1"/>
  <c r="CS104" i="1"/>
  <c r="R104" s="1"/>
  <c r="I182" i="5" s="1"/>
  <c r="AE105" i="1"/>
  <c r="F184" i="5" s="1"/>
  <c r="AE106" i="1"/>
  <c r="F186" i="5" s="1"/>
  <c r="CS106" i="1"/>
  <c r="R106" s="1"/>
  <c r="I186" i="5" s="1"/>
  <c r="AE107" i="1"/>
  <c r="F188" i="5" s="1"/>
  <c r="AE108" i="1"/>
  <c r="F190" i="5" s="1"/>
  <c r="CS108" i="1"/>
  <c r="R108" s="1"/>
  <c r="I190" i="5" s="1"/>
  <c r="AE109" i="1"/>
  <c r="F192" i="5" s="1"/>
  <c r="AE110" i="1"/>
  <c r="F194" i="5" s="1"/>
  <c r="CS110" i="1"/>
  <c r="R110" s="1"/>
  <c r="I194" i="5" s="1"/>
  <c r="AE111" i="1"/>
  <c r="F196" i="5" s="1"/>
  <c r="AE112" i="1"/>
  <c r="F198" i="5" s="1"/>
  <c r="CS112" i="1"/>
  <c r="R112" s="1"/>
  <c r="I198" i="5" s="1"/>
  <c r="AE113" i="1"/>
  <c r="F200" i="5" s="1"/>
  <c r="AE114" i="1"/>
  <c r="F202" i="5" s="1"/>
  <c r="CS114" i="1"/>
  <c r="R114" s="1"/>
  <c r="I202" i="5" s="1"/>
  <c r="AE115" i="1"/>
  <c r="F204" i="5" s="1"/>
  <c r="AE116" i="1"/>
  <c r="F206" i="5" s="1"/>
  <c r="CS116" i="1"/>
  <c r="R116" s="1"/>
  <c r="I206" i="5" s="1"/>
  <c r="AE117" i="1"/>
  <c r="F208" i="5" s="1"/>
  <c r="AE118" i="1"/>
  <c r="F210" i="5" s="1"/>
  <c r="CS118" i="1"/>
  <c r="R118" s="1"/>
  <c r="I210" i="5" s="1"/>
  <c r="AE119" i="1"/>
  <c r="F212" i="5" s="1"/>
  <c r="AE120" i="1"/>
  <c r="F214" i="5" s="1"/>
  <c r="CS120" i="1"/>
  <c r="AE122"/>
  <c r="F217" i="5" s="1"/>
  <c r="AE123" i="1"/>
  <c r="F219" i="5" s="1"/>
  <c r="CS123" i="1"/>
  <c r="R123" s="1"/>
  <c r="I219" i="5" s="1"/>
  <c r="AE124" i="1"/>
  <c r="F221" i="5" s="1"/>
  <c r="AE125" i="1"/>
  <c r="F223" i="5" s="1"/>
  <c r="CS125" i="1"/>
  <c r="R125" s="1"/>
  <c r="I223" i="5" s="1"/>
  <c r="AE126" i="1"/>
  <c r="F225" i="5" s="1"/>
  <c r="AE127" i="1"/>
  <c r="F227" i="5" s="1"/>
  <c r="CS127" i="1"/>
  <c r="R127" s="1"/>
  <c r="I227" i="5" s="1"/>
  <c r="AE128" i="1"/>
  <c r="F229" i="5" s="1"/>
  <c r="AE129" i="1"/>
  <c r="F231" i="5" s="1"/>
  <c r="CS129" i="1"/>
  <c r="R129" s="1"/>
  <c r="I231" i="5" s="1"/>
  <c r="AE130" i="1"/>
  <c r="F233" i="5" s="1"/>
  <c r="AE131" i="1"/>
  <c r="F235" i="5" s="1"/>
  <c r="CS131" i="1"/>
  <c r="R131" s="1"/>
  <c r="I235" i="5" s="1"/>
  <c r="AE132" i="1"/>
  <c r="F237" i="5" s="1"/>
  <c r="AE133" i="1"/>
  <c r="F239" i="5" s="1"/>
  <c r="CS133" i="1"/>
  <c r="R133" s="1"/>
  <c r="I239" i="5" s="1"/>
  <c r="AE134" i="1"/>
  <c r="F241" i="5" s="1"/>
  <c r="AE135" i="1"/>
  <c r="F243" i="5" s="1"/>
  <c r="CS135" i="1"/>
  <c r="R135" s="1"/>
  <c r="I243" i="5" s="1"/>
  <c r="AE136" i="1"/>
  <c r="F245" i="5" s="1"/>
  <c r="AE137" i="1"/>
  <c r="F247" i="5" s="1"/>
  <c r="CS137" i="1"/>
  <c r="R137" s="1"/>
  <c r="I247" i="5" s="1"/>
  <c r="AE138" i="1"/>
  <c r="F249" i="5" s="1"/>
  <c r="AE139" i="1"/>
  <c r="F251" i="5" s="1"/>
  <c r="CS139" i="1"/>
  <c r="R139" s="1"/>
  <c r="I251" i="5" s="1"/>
  <c r="AE140" i="1"/>
  <c r="F253" i="5" s="1"/>
  <c r="AE141" i="1"/>
  <c r="F255" i="5" s="1"/>
  <c r="CS141" i="1"/>
  <c r="R141" s="1"/>
  <c r="I255" i="5" s="1"/>
  <c r="AE142" i="1"/>
  <c r="F257" i="5" s="1"/>
  <c r="AE143" i="1"/>
  <c r="F259" i="5" s="1"/>
  <c r="CS143" i="1"/>
  <c r="R143" s="1"/>
  <c r="I259" i="5" s="1"/>
  <c r="AE144" i="1"/>
  <c r="F261" i="5" s="1"/>
  <c r="AE145" i="1"/>
  <c r="F263" i="5" s="1"/>
  <c r="CS145" i="1"/>
  <c r="R145" s="1"/>
  <c r="I263" i="5" s="1"/>
  <c r="AE146" i="1"/>
  <c r="F265" i="5" s="1"/>
  <c r="AE147" i="1"/>
  <c r="F267" i="5" s="1"/>
  <c r="CS147" i="1"/>
  <c r="R147" s="1"/>
  <c r="I267" i="5" s="1"/>
  <c r="AE148" i="1"/>
  <c r="F269" i="5" s="1"/>
  <c r="AE149" i="1"/>
  <c r="F271" i="5" s="1"/>
  <c r="CS149" i="1"/>
  <c r="R149" s="1"/>
  <c r="I271" i="5" s="1"/>
  <c r="AE150" i="1"/>
  <c r="F273" i="5" s="1"/>
  <c r="AE151" i="1"/>
  <c r="F275" i="5" s="1"/>
  <c r="CS151" i="1"/>
  <c r="R151" s="1"/>
  <c r="I275" i="5" s="1"/>
  <c r="AE152" i="1"/>
  <c r="AE153"/>
  <c r="F279" i="5" s="1"/>
  <c r="CS153" i="1"/>
  <c r="R153" s="1"/>
  <c r="I279" i="5" s="1"/>
  <c r="AE154" i="1"/>
  <c r="AE155"/>
  <c r="F283" i="5" s="1"/>
  <c r="CS155" i="1"/>
  <c r="R155" s="1"/>
  <c r="I283" i="5" s="1"/>
  <c r="AE156" i="1"/>
  <c r="AE157"/>
  <c r="F287" i="5" s="1"/>
  <c r="CS157" i="1"/>
  <c r="R157" s="1"/>
  <c r="I287" i="5" s="1"/>
  <c r="AE158" i="1"/>
  <c r="AE159"/>
  <c r="F291" i="5" s="1"/>
  <c r="CS159" i="1"/>
  <c r="R159" s="1"/>
  <c r="I291" i="5" s="1"/>
  <c r="AE160" i="1"/>
  <c r="AE161"/>
  <c r="F295" i="5" s="1"/>
  <c r="CS161" i="1"/>
  <c r="R161" s="1"/>
  <c r="I295" i="5" s="1"/>
  <c r="AE162" i="1"/>
  <c r="AE163"/>
  <c r="F299" i="5" s="1"/>
  <c r="CS163" i="1"/>
  <c r="R163" s="1"/>
  <c r="I299" i="5" s="1"/>
  <c r="AE164" i="1"/>
  <c r="AE165"/>
  <c r="F303" i="5" s="1"/>
  <c r="CS165" i="1"/>
  <c r="R165" s="1"/>
  <c r="I303" i="5" s="1"/>
  <c r="AE166" i="1"/>
  <c r="AE167"/>
  <c r="F307" i="5" s="1"/>
  <c r="CS167" i="1"/>
  <c r="R167" s="1"/>
  <c r="I307" i="5" s="1"/>
  <c r="AE168" i="1"/>
  <c r="AE169"/>
  <c r="F311" i="5" s="1"/>
  <c r="CS169" i="1"/>
  <c r="R169" s="1"/>
  <c r="I311" i="5" s="1"/>
  <c r="CT26" i="1"/>
  <c r="S26" s="1"/>
  <c r="H32" i="5" s="1"/>
  <c r="CT27" i="1"/>
  <c r="S27" s="1"/>
  <c r="H34" i="5" s="1"/>
  <c r="CT28" i="1"/>
  <c r="S28" s="1"/>
  <c r="H36" i="5" s="1"/>
  <c r="CT29" i="1"/>
  <c r="S29" s="1"/>
  <c r="H38" i="5" s="1"/>
  <c r="CT30" i="1"/>
  <c r="S30" s="1"/>
  <c r="H40" i="5" s="1"/>
  <c r="CT31" i="1"/>
  <c r="S31" s="1"/>
  <c r="H42" i="5" s="1"/>
  <c r="CT32" i="1"/>
  <c r="S32" s="1"/>
  <c r="H44" i="5" s="1"/>
  <c r="CT33" i="1"/>
  <c r="S33" s="1"/>
  <c r="H46" i="5" s="1"/>
  <c r="CT34" i="1"/>
  <c r="S34" s="1"/>
  <c r="H48" i="5" s="1"/>
  <c r="CT35" i="1"/>
  <c r="S35" s="1"/>
  <c r="H50" i="5" s="1"/>
  <c r="CT36" i="1"/>
  <c r="S36" s="1"/>
  <c r="H52" i="5" s="1"/>
  <c r="CT37" i="1"/>
  <c r="S37" s="1"/>
  <c r="H54" i="5" s="1"/>
  <c r="CT38" i="1"/>
  <c r="S38" s="1"/>
  <c r="H56" i="5" s="1"/>
  <c r="CT39" i="1"/>
  <c r="S39" s="1"/>
  <c r="H58" i="5" s="1"/>
  <c r="CT40" i="1"/>
  <c r="S40" s="1"/>
  <c r="H60" i="5" s="1"/>
  <c r="CT41" i="1"/>
  <c r="S41" s="1"/>
  <c r="H62" i="5" s="1"/>
  <c r="CT42" i="1"/>
  <c r="S42" s="1"/>
  <c r="H64" i="5" s="1"/>
  <c r="CT44" i="1"/>
  <c r="S44" s="1"/>
  <c r="H67" i="5" s="1"/>
  <c r="CT45" i="1"/>
  <c r="S45" s="1"/>
  <c r="H69" i="5" s="1"/>
  <c r="CT46" i="1"/>
  <c r="S46" s="1"/>
  <c r="H71" i="5" s="1"/>
  <c r="CT47" i="1"/>
  <c r="S47" s="1"/>
  <c r="H73" i="5" s="1"/>
  <c r="CT48" i="1"/>
  <c r="S48" s="1"/>
  <c r="H75" i="5" s="1"/>
  <c r="CT49" i="1"/>
  <c r="S49" s="1"/>
  <c r="H77" i="5" s="1"/>
  <c r="CT50" i="1"/>
  <c r="S50" s="1"/>
  <c r="H79" i="5" s="1"/>
  <c r="CT51" i="1"/>
  <c r="S51" s="1"/>
  <c r="H81" i="5" s="1"/>
  <c r="CT52" i="1"/>
  <c r="S52" s="1"/>
  <c r="H83" i="5" s="1"/>
  <c r="CT53" i="1"/>
  <c r="S53" s="1"/>
  <c r="H85" i="5" s="1"/>
  <c r="CT54" i="1"/>
  <c r="S54" s="1"/>
  <c r="H87" i="5" s="1"/>
  <c r="CT55" i="1"/>
  <c r="S55" s="1"/>
  <c r="H89" i="5" s="1"/>
  <c r="CT56" i="1"/>
  <c r="S56" s="1"/>
  <c r="H91" i="5" s="1"/>
  <c r="CT57" i="1"/>
  <c r="S57" s="1"/>
  <c r="H93" i="5" s="1"/>
  <c r="CT58" i="1"/>
  <c r="S58" s="1"/>
  <c r="H95" i="5" s="1"/>
  <c r="CT59" i="1"/>
  <c r="S59" s="1"/>
  <c r="H97" i="5" s="1"/>
  <c r="CT60" i="1"/>
  <c r="S60" s="1"/>
  <c r="H99" i="5" s="1"/>
  <c r="CT61" i="1"/>
  <c r="S61" s="1"/>
  <c r="H101" i="5" s="1"/>
  <c r="CT62" i="1"/>
  <c r="S62" s="1"/>
  <c r="H103" i="5" s="1"/>
  <c r="CT63" i="1"/>
  <c r="S63" s="1"/>
  <c r="H105" i="5" s="1"/>
  <c r="CT64" i="1"/>
  <c r="S64" s="1"/>
  <c r="H107" i="5" s="1"/>
  <c r="CT65" i="1"/>
  <c r="S65" s="1"/>
  <c r="H109" i="5" s="1"/>
  <c r="CT66" i="1"/>
  <c r="S66" s="1"/>
  <c r="H111" i="5" s="1"/>
  <c r="CT67" i="1"/>
  <c r="S67" s="1"/>
  <c r="H113" i="5" s="1"/>
  <c r="CT68" i="1"/>
  <c r="S68" s="1"/>
  <c r="H115" i="5" s="1"/>
  <c r="CT70" i="1"/>
  <c r="S70" s="1"/>
  <c r="H118" i="5" s="1"/>
  <c r="CT71" i="1"/>
  <c r="S71" s="1"/>
  <c r="H120" i="5" s="1"/>
  <c r="CT72" i="1"/>
  <c r="S72" s="1"/>
  <c r="H122" i="5" s="1"/>
  <c r="CT73" i="1"/>
  <c r="S73" s="1"/>
  <c r="H124" i="5" s="1"/>
  <c r="CT74" i="1"/>
  <c r="S74" s="1"/>
  <c r="H126" i="5" s="1"/>
  <c r="CT75" i="1"/>
  <c r="S75" s="1"/>
  <c r="H128" i="5" s="1"/>
  <c r="CT76" i="1"/>
  <c r="S76" s="1"/>
  <c r="H130" i="5" s="1"/>
  <c r="CT77" i="1"/>
  <c r="S77" s="1"/>
  <c r="H132" i="5" s="1"/>
  <c r="CT78" i="1"/>
  <c r="S78" s="1"/>
  <c r="H134" i="5" s="1"/>
  <c r="CT79" i="1"/>
  <c r="S79" s="1"/>
  <c r="H136" i="5" s="1"/>
  <c r="CT80" i="1"/>
  <c r="S80" s="1"/>
  <c r="H138" i="5" s="1"/>
  <c r="CT81" i="1"/>
  <c r="S81" s="1"/>
  <c r="H140" i="5" s="1"/>
  <c r="CT84" i="1"/>
  <c r="S84" s="1"/>
  <c r="H144" i="5" s="1"/>
  <c r="CT85" i="1"/>
  <c r="S85" s="1"/>
  <c r="H146" i="5" s="1"/>
  <c r="CT86" i="1"/>
  <c r="S86" s="1"/>
  <c r="H148" i="5" s="1"/>
  <c r="CT87" i="1"/>
  <c r="S87" s="1"/>
  <c r="H150" i="5" s="1"/>
  <c r="CT88" i="1"/>
  <c r="S88" s="1"/>
  <c r="H152" i="5" s="1"/>
  <c r="CT90" i="1"/>
  <c r="S90" s="1"/>
  <c r="H155" i="5" s="1"/>
  <c r="CT91" i="1"/>
  <c r="S91" s="1"/>
  <c r="H157" i="5" s="1"/>
  <c r="CT92" i="1"/>
  <c r="S92" s="1"/>
  <c r="H159" i="5" s="1"/>
  <c r="CT93" i="1"/>
  <c r="S93" s="1"/>
  <c r="H161" i="5" s="1"/>
  <c r="CT94" i="1"/>
  <c r="S94" s="1"/>
  <c r="H163" i="5" s="1"/>
  <c r="CT96" i="1"/>
  <c r="S96" s="1"/>
  <c r="H166" i="5" s="1"/>
  <c r="CT97" i="1"/>
  <c r="S97" s="1"/>
  <c r="H168" i="5" s="1"/>
  <c r="CT98" i="1"/>
  <c r="S98" s="1"/>
  <c r="H170" i="5" s="1"/>
  <c r="CT99" i="1"/>
  <c r="S99" s="1"/>
  <c r="H172" i="5" s="1"/>
  <c r="CT100" i="1"/>
  <c r="S100" s="1"/>
  <c r="H174" i="5" s="1"/>
  <c r="CT102" i="1"/>
  <c r="S102" s="1"/>
  <c r="H177" i="5" s="1"/>
  <c r="CT103" i="1"/>
  <c r="S103"/>
  <c r="H179" i="5" s="1"/>
  <c r="CT104" i="1"/>
  <c r="S104"/>
  <c r="H181" i="5" s="1"/>
  <c r="CT105" i="1"/>
  <c r="S105"/>
  <c r="H183" i="5" s="1"/>
  <c r="CT106" i="1"/>
  <c r="S106"/>
  <c r="H185" i="5" s="1"/>
  <c r="CT107" i="1"/>
  <c r="S107"/>
  <c r="H187" i="5" s="1"/>
  <c r="CT108" i="1"/>
  <c r="S108"/>
  <c r="H189" i="5" s="1"/>
  <c r="CT109" i="1"/>
  <c r="S109"/>
  <c r="H191" i="5" s="1"/>
  <c r="CT110" i="1"/>
  <c r="S110"/>
  <c r="H193" i="5" s="1"/>
  <c r="CT111" i="1"/>
  <c r="S111"/>
  <c r="H195" i="5" s="1"/>
  <c r="CT112" i="1"/>
  <c r="S112"/>
  <c r="H197" i="5" s="1"/>
  <c r="CT113" i="1"/>
  <c r="S113"/>
  <c r="H199" i="5" s="1"/>
  <c r="CT114" i="1"/>
  <c r="S114"/>
  <c r="H201" i="5" s="1"/>
  <c r="CT115" i="1"/>
  <c r="S115"/>
  <c r="H203" i="5" s="1"/>
  <c r="CT116" i="1"/>
  <c r="S116"/>
  <c r="H205" i="5" s="1"/>
  <c r="CT117" i="1"/>
  <c r="S117"/>
  <c r="H207" i="5" s="1"/>
  <c r="CT118" i="1"/>
  <c r="S118"/>
  <c r="H209" i="5" s="1"/>
  <c r="CT119" i="1"/>
  <c r="CT120"/>
  <c r="CT122"/>
  <c r="S122"/>
  <c r="H216" i="5" s="1"/>
  <c r="CT123" i="1"/>
  <c r="S123"/>
  <c r="H218" i="5" s="1"/>
  <c r="CT124" i="1"/>
  <c r="S124"/>
  <c r="H220" i="5" s="1"/>
  <c r="CT125" i="1"/>
  <c r="S125"/>
  <c r="H222" i="5" s="1"/>
  <c r="CT126" i="1"/>
  <c r="S126"/>
  <c r="H224" i="5" s="1"/>
  <c r="CT127" i="1"/>
  <c r="S127"/>
  <c r="H226" i="5" s="1"/>
  <c r="CT128" i="1"/>
  <c r="S128"/>
  <c r="H228" i="5" s="1"/>
  <c r="CT129" i="1"/>
  <c r="S129"/>
  <c r="H230" i="5" s="1"/>
  <c r="CT130" i="1"/>
  <c r="S130"/>
  <c r="H232" i="5" s="1"/>
  <c r="CT131" i="1"/>
  <c r="S131"/>
  <c r="H234" i="5" s="1"/>
  <c r="CT132" i="1"/>
  <c r="S132"/>
  <c r="H236" i="5" s="1"/>
  <c r="CT133" i="1"/>
  <c r="S133"/>
  <c r="H238" i="5" s="1"/>
  <c r="CT134" i="1"/>
  <c r="S134"/>
  <c r="H240" i="5" s="1"/>
  <c r="CT135" i="1"/>
  <c r="S135"/>
  <c r="H242" i="5" s="1"/>
  <c r="CT136" i="1"/>
  <c r="S136"/>
  <c r="H244" i="5" s="1"/>
  <c r="CT137" i="1"/>
  <c r="S137"/>
  <c r="H246" i="5" s="1"/>
  <c r="CT138" i="1"/>
  <c r="S138"/>
  <c r="H248" i="5" s="1"/>
  <c r="CT139" i="1"/>
  <c r="S139"/>
  <c r="H250" i="5" s="1"/>
  <c r="CT140" i="1"/>
  <c r="S140"/>
  <c r="H252" i="5" s="1"/>
  <c r="CT141" i="1"/>
  <c r="S141"/>
  <c r="H254" i="5" s="1"/>
  <c r="CT142" i="1"/>
  <c r="S142"/>
  <c r="H256" i="5" s="1"/>
  <c r="CT143" i="1"/>
  <c r="S143"/>
  <c r="H258" i="5" s="1"/>
  <c r="CT144" i="1"/>
  <c r="S144"/>
  <c r="H260" i="5" s="1"/>
  <c r="CT145" i="1"/>
  <c r="S145"/>
  <c r="H262" i="5" s="1"/>
  <c r="CT146" i="1"/>
  <c r="S146"/>
  <c r="H264" i="5" s="1"/>
  <c r="CT147" i="1"/>
  <c r="S147"/>
  <c r="H266" i="5" s="1"/>
  <c r="CT148" i="1"/>
  <c r="S148"/>
  <c r="H268" i="5" s="1"/>
  <c r="CT149" i="1"/>
  <c r="S149"/>
  <c r="H270" i="5" s="1"/>
  <c r="CT150" i="1"/>
  <c r="S150"/>
  <c r="H272" i="5" s="1"/>
  <c r="CT151" i="1"/>
  <c r="S151"/>
  <c r="H274" i="5" s="1"/>
  <c r="CT152" i="1"/>
  <c r="S152"/>
  <c r="H276" i="5" s="1"/>
  <c r="CT153" i="1"/>
  <c r="S153"/>
  <c r="H278" i="5" s="1"/>
  <c r="CT154" i="1"/>
  <c r="S154"/>
  <c r="H280" i="5" s="1"/>
  <c r="CT155" i="1"/>
  <c r="S155"/>
  <c r="H282" i="5" s="1"/>
  <c r="CT156" i="1"/>
  <c r="S156"/>
  <c r="H284" i="5" s="1"/>
  <c r="CT157" i="1"/>
  <c r="S157"/>
  <c r="H286" i="5" s="1"/>
  <c r="CT158" i="1"/>
  <c r="S158"/>
  <c r="H288" i="5" s="1"/>
  <c r="CT159" i="1"/>
  <c r="S159"/>
  <c r="H290" i="5" s="1"/>
  <c r="CT160" i="1"/>
  <c r="S160"/>
  <c r="H292" i="5" s="1"/>
  <c r="CT161" i="1"/>
  <c r="S161"/>
  <c r="H294" i="5" s="1"/>
  <c r="CT162" i="1"/>
  <c r="S162"/>
  <c r="H296" i="5" s="1"/>
  <c r="CT163" i="1"/>
  <c r="S163"/>
  <c r="H298" i="5" s="1"/>
  <c r="CT164" i="1"/>
  <c r="S164"/>
  <c r="H300" i="5" s="1"/>
  <c r="CT165" i="1"/>
  <c r="S165"/>
  <c r="H302" i="5" s="1"/>
  <c r="CT166" i="1"/>
  <c r="S166"/>
  <c r="H304" i="5" s="1"/>
  <c r="CT167" i="1"/>
  <c r="S167"/>
  <c r="H306" i="5" s="1"/>
  <c r="CT168" i="1"/>
  <c r="S168"/>
  <c r="H308" i="5" s="1"/>
  <c r="CT169" i="1"/>
  <c r="S169"/>
  <c r="H310" i="5" s="1"/>
  <c r="AG26" i="1"/>
  <c r="CU26"/>
  <c r="T26" s="1"/>
  <c r="AG27"/>
  <c r="CU27" s="1"/>
  <c r="T27" s="1"/>
  <c r="AG28"/>
  <c r="CU28"/>
  <c r="T28" s="1"/>
  <c r="AG29"/>
  <c r="CU29" s="1"/>
  <c r="T29" s="1"/>
  <c r="AG30"/>
  <c r="CU30"/>
  <c r="T30" s="1"/>
  <c r="AG31"/>
  <c r="CU31" s="1"/>
  <c r="T31" s="1"/>
  <c r="AG32"/>
  <c r="CU32"/>
  <c r="T32" s="1"/>
  <c r="AG33"/>
  <c r="CU33" s="1"/>
  <c r="T33" s="1"/>
  <c r="AG34"/>
  <c r="CU34"/>
  <c r="T34" s="1"/>
  <c r="AG35"/>
  <c r="CU35" s="1"/>
  <c r="T35" s="1"/>
  <c r="AG36"/>
  <c r="CU36"/>
  <c r="T36" s="1"/>
  <c r="AG37"/>
  <c r="CU37" s="1"/>
  <c r="T37" s="1"/>
  <c r="AG38"/>
  <c r="CU38"/>
  <c r="T38" s="1"/>
  <c r="AG39"/>
  <c r="CU39" s="1"/>
  <c r="T39" s="1"/>
  <c r="AG40"/>
  <c r="CU40"/>
  <c r="T40" s="1"/>
  <c r="AG41"/>
  <c r="CU41" s="1"/>
  <c r="T41" s="1"/>
  <c r="AG42"/>
  <c r="CU42"/>
  <c r="T42" s="1"/>
  <c r="AG44"/>
  <c r="CU44" s="1"/>
  <c r="T44" s="1"/>
  <c r="AG45"/>
  <c r="CU45"/>
  <c r="T45" s="1"/>
  <c r="AG46"/>
  <c r="CU46" s="1"/>
  <c r="T46" s="1"/>
  <c r="AG47"/>
  <c r="CU47"/>
  <c r="T47" s="1"/>
  <c r="AG48"/>
  <c r="CU48" s="1"/>
  <c r="T48" s="1"/>
  <c r="AG49"/>
  <c r="CU49"/>
  <c r="T49" s="1"/>
  <c r="AG50"/>
  <c r="CU50" s="1"/>
  <c r="T50" s="1"/>
  <c r="AG51"/>
  <c r="CU51"/>
  <c r="T51" s="1"/>
  <c r="AG52"/>
  <c r="CU52" s="1"/>
  <c r="T52" s="1"/>
  <c r="AG53"/>
  <c r="CU53"/>
  <c r="T53" s="1"/>
  <c r="AG54"/>
  <c r="CU54" s="1"/>
  <c r="T54" s="1"/>
  <c r="AG55"/>
  <c r="CU55"/>
  <c r="T55" s="1"/>
  <c r="AG56"/>
  <c r="CU56" s="1"/>
  <c r="T56" s="1"/>
  <c r="AG57"/>
  <c r="CU57"/>
  <c r="T57" s="1"/>
  <c r="AG58"/>
  <c r="CU58" s="1"/>
  <c r="T58" s="1"/>
  <c r="AG59"/>
  <c r="CU59"/>
  <c r="T59" s="1"/>
  <c r="AG60"/>
  <c r="CU60" s="1"/>
  <c r="T60" s="1"/>
  <c r="AG61"/>
  <c r="CU61"/>
  <c r="T61" s="1"/>
  <c r="AG62"/>
  <c r="CU62" s="1"/>
  <c r="T62" s="1"/>
  <c r="AG63"/>
  <c r="CU63"/>
  <c r="T63" s="1"/>
  <c r="AG64"/>
  <c r="CU64" s="1"/>
  <c r="T64" s="1"/>
  <c r="AG65"/>
  <c r="CU65"/>
  <c r="T65" s="1"/>
  <c r="AG66"/>
  <c r="CU66" s="1"/>
  <c r="T66" s="1"/>
  <c r="AG67"/>
  <c r="CU67"/>
  <c r="T67" s="1"/>
  <c r="AG68"/>
  <c r="CU68" s="1"/>
  <c r="T68" s="1"/>
  <c r="AG70"/>
  <c r="CU70"/>
  <c r="T70" s="1"/>
  <c r="AG71"/>
  <c r="CU71" s="1"/>
  <c r="T71" s="1"/>
  <c r="AG72"/>
  <c r="CU72"/>
  <c r="T72" s="1"/>
  <c r="AG73"/>
  <c r="CU73" s="1"/>
  <c r="T73" s="1"/>
  <c r="AG74"/>
  <c r="CU74"/>
  <c r="T74" s="1"/>
  <c r="AG75"/>
  <c r="CU75" s="1"/>
  <c r="T75" s="1"/>
  <c r="AG76"/>
  <c r="CU76"/>
  <c r="T76" s="1"/>
  <c r="AG77"/>
  <c r="CU77" s="1"/>
  <c r="T77" s="1"/>
  <c r="AG78"/>
  <c r="CU78"/>
  <c r="T78" s="1"/>
  <c r="AG79"/>
  <c r="CU79" s="1"/>
  <c r="T79" s="1"/>
  <c r="AG80"/>
  <c r="CU80"/>
  <c r="T80" s="1"/>
  <c r="AG81"/>
  <c r="CU81" s="1"/>
  <c r="T81" s="1"/>
  <c r="AG84"/>
  <c r="CU84"/>
  <c r="T84" s="1"/>
  <c r="AG85"/>
  <c r="CU85" s="1"/>
  <c r="T85" s="1"/>
  <c r="AG86"/>
  <c r="CU86"/>
  <c r="T86" s="1"/>
  <c r="AG87"/>
  <c r="CU87" s="1"/>
  <c r="T87" s="1"/>
  <c r="AG88"/>
  <c r="CU88"/>
  <c r="T88" s="1"/>
  <c r="AG90"/>
  <c r="CU90" s="1"/>
  <c r="T90" s="1"/>
  <c r="AG91"/>
  <c r="CU91"/>
  <c r="T91" s="1"/>
  <c r="AG92"/>
  <c r="CU92" s="1"/>
  <c r="T92" s="1"/>
  <c r="AG93"/>
  <c r="CU93"/>
  <c r="T93" s="1"/>
  <c r="AG94"/>
  <c r="CU94" s="1"/>
  <c r="T94" s="1"/>
  <c r="AG96"/>
  <c r="CU96"/>
  <c r="T96" s="1"/>
  <c r="AG97"/>
  <c r="CU97" s="1"/>
  <c r="T97" s="1"/>
  <c r="AG98"/>
  <c r="CU98"/>
  <c r="T98" s="1"/>
  <c r="AG99"/>
  <c r="CU99" s="1"/>
  <c r="T99" s="1"/>
  <c r="AG100"/>
  <c r="CU100"/>
  <c r="T100" s="1"/>
  <c r="AG102"/>
  <c r="CU102" s="1"/>
  <c r="T102" s="1"/>
  <c r="AG103"/>
  <c r="CU103"/>
  <c r="T103" s="1"/>
  <c r="AG104"/>
  <c r="CU104" s="1"/>
  <c r="T104" s="1"/>
  <c r="AG105"/>
  <c r="CU105"/>
  <c r="T105" s="1"/>
  <c r="AG106"/>
  <c r="CU106" s="1"/>
  <c r="T106" s="1"/>
  <c r="AG107"/>
  <c r="CU107"/>
  <c r="T107" s="1"/>
  <c r="AG108"/>
  <c r="CU108" s="1"/>
  <c r="T108" s="1"/>
  <c r="AG109"/>
  <c r="CU109"/>
  <c r="T109" s="1"/>
  <c r="AG110"/>
  <c r="CU110" s="1"/>
  <c r="T110" s="1"/>
  <c r="AG111"/>
  <c r="CU111"/>
  <c r="T111" s="1"/>
  <c r="AG112"/>
  <c r="CU112" s="1"/>
  <c r="T112" s="1"/>
  <c r="AG113"/>
  <c r="CU113"/>
  <c r="T113" s="1"/>
  <c r="AG114"/>
  <c r="CU114" s="1"/>
  <c r="T114" s="1"/>
  <c r="AG115"/>
  <c r="CU115"/>
  <c r="T115" s="1"/>
  <c r="AG116"/>
  <c r="CU116" s="1"/>
  <c r="T116" s="1"/>
  <c r="AG117"/>
  <c r="CU117"/>
  <c r="T117" s="1"/>
  <c r="AG118"/>
  <c r="CU118" s="1"/>
  <c r="T118" s="1"/>
  <c r="AG119"/>
  <c r="CU119"/>
  <c r="AG120"/>
  <c r="CU120" s="1"/>
  <c r="AG122"/>
  <c r="CU122"/>
  <c r="T122" s="1"/>
  <c r="AG123"/>
  <c r="CU123" s="1"/>
  <c r="T123" s="1"/>
  <c r="AG124"/>
  <c r="CU124"/>
  <c r="T124" s="1"/>
  <c r="AG125"/>
  <c r="CU125" s="1"/>
  <c r="T125" s="1"/>
  <c r="AG126"/>
  <c r="CU126"/>
  <c r="T126" s="1"/>
  <c r="AG127"/>
  <c r="CU127" s="1"/>
  <c r="T127" s="1"/>
  <c r="AG128"/>
  <c r="CU128"/>
  <c r="T128" s="1"/>
  <c r="AG129"/>
  <c r="CU129" s="1"/>
  <c r="T129" s="1"/>
  <c r="AG130"/>
  <c r="CU130"/>
  <c r="T130" s="1"/>
  <c r="AG131"/>
  <c r="CU131" s="1"/>
  <c r="T131" s="1"/>
  <c r="AG132"/>
  <c r="CU132"/>
  <c r="T132" s="1"/>
  <c r="AG133"/>
  <c r="CU133" s="1"/>
  <c r="T133" s="1"/>
  <c r="AG134"/>
  <c r="CU134"/>
  <c r="T134" s="1"/>
  <c r="AG135"/>
  <c r="CU135" s="1"/>
  <c r="T135" s="1"/>
  <c r="AG136"/>
  <c r="CU136"/>
  <c r="T136" s="1"/>
  <c r="AG137"/>
  <c r="CU137" s="1"/>
  <c r="T137" s="1"/>
  <c r="AG138"/>
  <c r="CU138"/>
  <c r="T138" s="1"/>
  <c r="AG139"/>
  <c r="CU139" s="1"/>
  <c r="T139" s="1"/>
  <c r="AG140"/>
  <c r="CU140"/>
  <c r="T140" s="1"/>
  <c r="AG141"/>
  <c r="CU141" s="1"/>
  <c r="T141" s="1"/>
  <c r="AG142"/>
  <c r="CU142"/>
  <c r="T142" s="1"/>
  <c r="AG143"/>
  <c r="CU143" s="1"/>
  <c r="T143" s="1"/>
  <c r="AG144"/>
  <c r="CU144"/>
  <c r="T144" s="1"/>
  <c r="AG145"/>
  <c r="CU145" s="1"/>
  <c r="T145" s="1"/>
  <c r="AG146"/>
  <c r="CU146"/>
  <c r="T146" s="1"/>
  <c r="AG147"/>
  <c r="CU147" s="1"/>
  <c r="T147" s="1"/>
  <c r="AG148"/>
  <c r="CU148"/>
  <c r="T148" s="1"/>
  <c r="AG149"/>
  <c r="CU149" s="1"/>
  <c r="T149" s="1"/>
  <c r="AG150"/>
  <c r="CU150"/>
  <c r="T150" s="1"/>
  <c r="AG151"/>
  <c r="CU151" s="1"/>
  <c r="T151" s="1"/>
  <c r="AG152"/>
  <c r="CU152"/>
  <c r="T152" s="1"/>
  <c r="AG153"/>
  <c r="CU153" s="1"/>
  <c r="T153" s="1"/>
  <c r="AG154"/>
  <c r="CU154"/>
  <c r="T154" s="1"/>
  <c r="AG155"/>
  <c r="CU155" s="1"/>
  <c r="T155" s="1"/>
  <c r="AG156"/>
  <c r="CU156"/>
  <c r="T156" s="1"/>
  <c r="AG157"/>
  <c r="CU157" s="1"/>
  <c r="T157" s="1"/>
  <c r="AG158"/>
  <c r="CU158"/>
  <c r="T158" s="1"/>
  <c r="AG159"/>
  <c r="CU159" s="1"/>
  <c r="T159" s="1"/>
  <c r="AG160"/>
  <c r="CU160"/>
  <c r="T160" s="1"/>
  <c r="AG161"/>
  <c r="CU161" s="1"/>
  <c r="T161" s="1"/>
  <c r="AG162"/>
  <c r="CU162"/>
  <c r="T162" s="1"/>
  <c r="AG163"/>
  <c r="CU163" s="1"/>
  <c r="T163" s="1"/>
  <c r="AG164"/>
  <c r="CU164"/>
  <c r="T164" s="1"/>
  <c r="AG165"/>
  <c r="CU165" s="1"/>
  <c r="T165" s="1"/>
  <c r="AG166"/>
  <c r="CU166"/>
  <c r="T166" s="1"/>
  <c r="AG167"/>
  <c r="CU167" s="1"/>
  <c r="T167" s="1"/>
  <c r="AG168"/>
  <c r="CU168"/>
  <c r="T168" s="1"/>
  <c r="AG169"/>
  <c r="CU169" s="1"/>
  <c r="T169" s="1"/>
  <c r="AH26"/>
  <c r="J32" i="5" s="1"/>
  <c r="CV26" i="1"/>
  <c r="U26" s="1"/>
  <c r="AH27"/>
  <c r="J34" i="5" s="1"/>
  <c r="AH28" i="1"/>
  <c r="J36" i="5" s="1"/>
  <c r="CV28" i="1"/>
  <c r="U28" s="1"/>
  <c r="K36" i="5" s="1"/>
  <c r="AH29" i="1"/>
  <c r="J38" i="5" s="1"/>
  <c r="AH30" i="1"/>
  <c r="J40" i="5" s="1"/>
  <c r="CV30" i="1"/>
  <c r="U30" s="1"/>
  <c r="K40" i="5" s="1"/>
  <c r="AH31" i="1"/>
  <c r="J42" i="5" s="1"/>
  <c r="AH32" i="1"/>
  <c r="J44" i="5" s="1"/>
  <c r="CV32" i="1"/>
  <c r="U32" s="1"/>
  <c r="K44" i="5" s="1"/>
  <c r="AH33" i="1"/>
  <c r="J46" i="5" s="1"/>
  <c r="AH34" i="1"/>
  <c r="J48" i="5" s="1"/>
  <c r="CV34" i="1"/>
  <c r="U34" s="1"/>
  <c r="K48" i="5" s="1"/>
  <c r="AH35" i="1"/>
  <c r="J50" i="5" s="1"/>
  <c r="AH36" i="1"/>
  <c r="J52" i="5" s="1"/>
  <c r="CV36" i="1"/>
  <c r="U36" s="1"/>
  <c r="K52" i="5" s="1"/>
  <c r="AH37" i="1"/>
  <c r="J54" i="5" s="1"/>
  <c r="AH38" i="1"/>
  <c r="J56" i="5" s="1"/>
  <c r="CV38" i="1"/>
  <c r="U38" s="1"/>
  <c r="K56" i="5" s="1"/>
  <c r="AH39" i="1"/>
  <c r="J58" i="5" s="1"/>
  <c r="AH40" i="1"/>
  <c r="J60" i="5" s="1"/>
  <c r="CV40" i="1"/>
  <c r="U40" s="1"/>
  <c r="K60" i="5" s="1"/>
  <c r="AH41" i="1"/>
  <c r="J62" i="5" s="1"/>
  <c r="AH42" i="1"/>
  <c r="J64" i="5" s="1"/>
  <c r="CV42" i="1"/>
  <c r="U42" s="1"/>
  <c r="K64" i="5" s="1"/>
  <c r="AH44" i="1"/>
  <c r="J67" i="5" s="1"/>
  <c r="AH45" i="1"/>
  <c r="J69" i="5" s="1"/>
  <c r="CV45" i="1"/>
  <c r="U45" s="1"/>
  <c r="K69" i="5" s="1"/>
  <c r="AH46" i="1"/>
  <c r="J71" i="5" s="1"/>
  <c r="AH47" i="1"/>
  <c r="J73" i="5" s="1"/>
  <c r="CV47" i="1"/>
  <c r="U47" s="1"/>
  <c r="K73" i="5" s="1"/>
  <c r="AH48" i="1"/>
  <c r="J75" i="5" s="1"/>
  <c r="AH49" i="1"/>
  <c r="J77" i="5" s="1"/>
  <c r="CV49" i="1"/>
  <c r="U49" s="1"/>
  <c r="K77" i="5" s="1"/>
  <c r="AH50" i="1"/>
  <c r="J79" i="5" s="1"/>
  <c r="AH51" i="1"/>
  <c r="J81" i="5" s="1"/>
  <c r="CV51" i="1"/>
  <c r="U51" s="1"/>
  <c r="K81" i="5" s="1"/>
  <c r="AH52" i="1"/>
  <c r="J83" i="5" s="1"/>
  <c r="AH53" i="1"/>
  <c r="J85" i="5" s="1"/>
  <c r="CV53" i="1"/>
  <c r="U53" s="1"/>
  <c r="K85" i="5" s="1"/>
  <c r="AH54" i="1"/>
  <c r="J87" i="5" s="1"/>
  <c r="AH55" i="1"/>
  <c r="J89" i="5" s="1"/>
  <c r="CV55" i="1"/>
  <c r="U55" s="1"/>
  <c r="K89" i="5" s="1"/>
  <c r="AH56" i="1"/>
  <c r="J91" i="5" s="1"/>
  <c r="AH57" i="1"/>
  <c r="J93" i="5" s="1"/>
  <c r="CV57" i="1"/>
  <c r="U57" s="1"/>
  <c r="K93" i="5" s="1"/>
  <c r="AH58" i="1"/>
  <c r="J95" i="5" s="1"/>
  <c r="AH59" i="1"/>
  <c r="J97" i="5" s="1"/>
  <c r="CV59" i="1"/>
  <c r="U59" s="1"/>
  <c r="K97" i="5" s="1"/>
  <c r="AH60" i="1"/>
  <c r="J99" i="5" s="1"/>
  <c r="AH61" i="1"/>
  <c r="J101" i="5" s="1"/>
  <c r="CV61" i="1"/>
  <c r="U61" s="1"/>
  <c r="K101" i="5" s="1"/>
  <c r="AH62" i="1"/>
  <c r="J103" i="5" s="1"/>
  <c r="AH63" i="1"/>
  <c r="J105" i="5" s="1"/>
  <c r="CV63" i="1"/>
  <c r="U63" s="1"/>
  <c r="K105" i="5" s="1"/>
  <c r="AH64" i="1"/>
  <c r="J107" i="5" s="1"/>
  <c r="AH65" i="1"/>
  <c r="J109" i="5" s="1"/>
  <c r="CV65" i="1"/>
  <c r="U65" s="1"/>
  <c r="K109" i="5" s="1"/>
  <c r="AH66" i="1"/>
  <c r="J111" i="5" s="1"/>
  <c r="AH67" i="1"/>
  <c r="J113" i="5" s="1"/>
  <c r="CV67" i="1"/>
  <c r="U67" s="1"/>
  <c r="K113" i="5" s="1"/>
  <c r="AH68" i="1"/>
  <c r="J115" i="5" s="1"/>
  <c r="AH70" i="1"/>
  <c r="J118" i="5" s="1"/>
  <c r="CV70" i="1"/>
  <c r="U70" s="1"/>
  <c r="K118" i="5" s="1"/>
  <c r="AH71" i="1"/>
  <c r="J120" i="5" s="1"/>
  <c r="AH72" i="1"/>
  <c r="J122" i="5" s="1"/>
  <c r="CV72" i="1"/>
  <c r="U72" s="1"/>
  <c r="K122" i="5" s="1"/>
  <c r="AH73" i="1"/>
  <c r="J124" i="5" s="1"/>
  <c r="AH74" i="1"/>
  <c r="J126" i="5" s="1"/>
  <c r="CV74" i="1"/>
  <c r="U74" s="1"/>
  <c r="K126" i="5" s="1"/>
  <c r="AH75" i="1"/>
  <c r="J128" i="5" s="1"/>
  <c r="AH76" i="1"/>
  <c r="J130" i="5" s="1"/>
  <c r="CV76" i="1"/>
  <c r="U76" s="1"/>
  <c r="K130" i="5" s="1"/>
  <c r="AH77" i="1"/>
  <c r="J132" i="5" s="1"/>
  <c r="AH78" i="1"/>
  <c r="J134" i="5" s="1"/>
  <c r="CV78" i="1"/>
  <c r="U78" s="1"/>
  <c r="K134" i="5" s="1"/>
  <c r="AH79" i="1"/>
  <c r="J136" i="5" s="1"/>
  <c r="AH80" i="1"/>
  <c r="J138" i="5" s="1"/>
  <c r="CV80" i="1"/>
  <c r="U80" s="1"/>
  <c r="K138" i="5" s="1"/>
  <c r="AH81" i="1"/>
  <c r="J140" i="5" s="1"/>
  <c r="AH84" i="1"/>
  <c r="J144" i="5" s="1"/>
  <c r="CV84" i="1"/>
  <c r="U84" s="1"/>
  <c r="K144" i="5" s="1"/>
  <c r="AH85" i="1"/>
  <c r="J146" i="5" s="1"/>
  <c r="AH86" i="1"/>
  <c r="J148" i="5" s="1"/>
  <c r="CV86" i="1"/>
  <c r="U86" s="1"/>
  <c r="K148" i="5" s="1"/>
  <c r="AH87" i="1"/>
  <c r="J150" i="5" s="1"/>
  <c r="AH88" i="1"/>
  <c r="J152" i="5" s="1"/>
  <c r="CV88" i="1"/>
  <c r="U88" s="1"/>
  <c r="K152" i="5" s="1"/>
  <c r="AH90" i="1"/>
  <c r="J155" i="5" s="1"/>
  <c r="AH91" i="1"/>
  <c r="J157" i="5" s="1"/>
  <c r="CV91" i="1"/>
  <c r="U91" s="1"/>
  <c r="K157" i="5" s="1"/>
  <c r="AH92" i="1"/>
  <c r="J159" i="5" s="1"/>
  <c r="AH93" i="1"/>
  <c r="J161" i="5" s="1"/>
  <c r="CV93" i="1"/>
  <c r="U93" s="1"/>
  <c r="K161" i="5" s="1"/>
  <c r="AH94" i="1"/>
  <c r="J163" i="5" s="1"/>
  <c r="AH96" i="1"/>
  <c r="J166" i="5" s="1"/>
  <c r="CV96" i="1"/>
  <c r="U96" s="1"/>
  <c r="K166" i="5" s="1"/>
  <c r="AH97" i="1"/>
  <c r="J168" i="5" s="1"/>
  <c r="AH98" i="1"/>
  <c r="J170" i="5" s="1"/>
  <c r="CV98" i="1"/>
  <c r="U98" s="1"/>
  <c r="K170" i="5" s="1"/>
  <c r="AH99" i="1"/>
  <c r="J172" i="5" s="1"/>
  <c r="AH100" i="1"/>
  <c r="J174" i="5" s="1"/>
  <c r="CV100" i="1"/>
  <c r="U100" s="1"/>
  <c r="K174" i="5" s="1"/>
  <c r="AH102" i="1"/>
  <c r="J177" i="5" s="1"/>
  <c r="AH103" i="1"/>
  <c r="J179" i="5" s="1"/>
  <c r="CV103" i="1"/>
  <c r="U103" s="1"/>
  <c r="K179" i="5" s="1"/>
  <c r="AH104" i="1"/>
  <c r="J181" i="5" s="1"/>
  <c r="AH105" i="1"/>
  <c r="J183" i="5" s="1"/>
  <c r="CV105" i="1"/>
  <c r="U105" s="1"/>
  <c r="K183" i="5" s="1"/>
  <c r="AH106" i="1"/>
  <c r="J185" i="5" s="1"/>
  <c r="AH107" i="1"/>
  <c r="J187" i="5" s="1"/>
  <c r="CV107" i="1"/>
  <c r="U107" s="1"/>
  <c r="K187" i="5" s="1"/>
  <c r="AH108" i="1"/>
  <c r="J189" i="5" s="1"/>
  <c r="AH109" i="1"/>
  <c r="J191" i="5" s="1"/>
  <c r="CV109" i="1"/>
  <c r="U109" s="1"/>
  <c r="K191" i="5" s="1"/>
  <c r="AH110" i="1"/>
  <c r="J193" i="5" s="1"/>
  <c r="AH111" i="1"/>
  <c r="J195" i="5" s="1"/>
  <c r="CV111" i="1"/>
  <c r="U111" s="1"/>
  <c r="K195" i="5" s="1"/>
  <c r="AH112" i="1"/>
  <c r="J197" i="5" s="1"/>
  <c r="AH113" i="1"/>
  <c r="J199" i="5" s="1"/>
  <c r="CV113" i="1"/>
  <c r="U113" s="1"/>
  <c r="K199" i="5" s="1"/>
  <c r="AH114" i="1"/>
  <c r="J201" i="5" s="1"/>
  <c r="AH115" i="1"/>
  <c r="J203" i="5" s="1"/>
  <c r="CV115" i="1"/>
  <c r="U115" s="1"/>
  <c r="K203" i="5" s="1"/>
  <c r="AH116" i="1"/>
  <c r="J205" i="5" s="1"/>
  <c r="AH117" i="1"/>
  <c r="J207" i="5" s="1"/>
  <c r="CV117" i="1"/>
  <c r="U117" s="1"/>
  <c r="K207" i="5" s="1"/>
  <c r="AH118" i="1"/>
  <c r="J209" i="5" s="1"/>
  <c r="AH119" i="1"/>
  <c r="J211" i="5" s="1"/>
  <c r="CV119" i="1"/>
  <c r="AH120"/>
  <c r="J213" i="5" s="1"/>
  <c r="AH122" i="1"/>
  <c r="J216" i="5" s="1"/>
  <c r="CV122" i="1"/>
  <c r="U122" s="1"/>
  <c r="K216" i="5" s="1"/>
  <c r="AH123" i="1"/>
  <c r="J218" i="5" s="1"/>
  <c r="AH124" i="1"/>
  <c r="J220" i="5" s="1"/>
  <c r="CV124" i="1"/>
  <c r="U124" s="1"/>
  <c r="K220" i="5" s="1"/>
  <c r="AH125" i="1"/>
  <c r="J222" i="5" s="1"/>
  <c r="AH126" i="1"/>
  <c r="J224" i="5" s="1"/>
  <c r="CV126" i="1"/>
  <c r="U126" s="1"/>
  <c r="K224" i="5" s="1"/>
  <c r="AH127" i="1"/>
  <c r="J226" i="5" s="1"/>
  <c r="AH128" i="1"/>
  <c r="J228" i="5" s="1"/>
  <c r="CV128" i="1"/>
  <c r="U128" s="1"/>
  <c r="K228" i="5" s="1"/>
  <c r="AH129" i="1"/>
  <c r="J230" i="5" s="1"/>
  <c r="AH130" i="1"/>
  <c r="J232" i="5" s="1"/>
  <c r="CV130" i="1"/>
  <c r="U130" s="1"/>
  <c r="K232" i="5" s="1"/>
  <c r="AH131" i="1"/>
  <c r="J234" i="5" s="1"/>
  <c r="AH132" i="1"/>
  <c r="J236" i="5" s="1"/>
  <c r="CV132" i="1"/>
  <c r="U132" s="1"/>
  <c r="K236" i="5" s="1"/>
  <c r="AH133" i="1"/>
  <c r="J238" i="5" s="1"/>
  <c r="AH134" i="1"/>
  <c r="J240" i="5" s="1"/>
  <c r="CV134" i="1"/>
  <c r="U134" s="1"/>
  <c r="K240" i="5" s="1"/>
  <c r="AH135" i="1"/>
  <c r="J242" i="5" s="1"/>
  <c r="AH136" i="1"/>
  <c r="J244" i="5" s="1"/>
  <c r="CV136" i="1"/>
  <c r="U136" s="1"/>
  <c r="K244" i="5" s="1"/>
  <c r="AH137" i="1"/>
  <c r="J246" i="5" s="1"/>
  <c r="AH138" i="1"/>
  <c r="J248" i="5" s="1"/>
  <c r="CV138" i="1"/>
  <c r="U138" s="1"/>
  <c r="K248" i="5" s="1"/>
  <c r="AH139" i="1"/>
  <c r="J250" i="5" s="1"/>
  <c r="AH140" i="1"/>
  <c r="J252" i="5" s="1"/>
  <c r="CV140" i="1"/>
  <c r="U140" s="1"/>
  <c r="K252" i="5" s="1"/>
  <c r="AH141" i="1"/>
  <c r="J254" i="5" s="1"/>
  <c r="AH142" i="1"/>
  <c r="J256" i="5" s="1"/>
  <c r="CV142" i="1"/>
  <c r="U142" s="1"/>
  <c r="K256" i="5" s="1"/>
  <c r="AH143" i="1"/>
  <c r="J258" i="5" s="1"/>
  <c r="AH144" i="1"/>
  <c r="J260" i="5" s="1"/>
  <c r="CV144" i="1"/>
  <c r="U144" s="1"/>
  <c r="K260" i="5" s="1"/>
  <c r="AH145" i="1"/>
  <c r="J262" i="5" s="1"/>
  <c r="AH146" i="1"/>
  <c r="J264" i="5" s="1"/>
  <c r="CV146" i="1"/>
  <c r="U146" s="1"/>
  <c r="K264" i="5" s="1"/>
  <c r="AH147" i="1"/>
  <c r="J266" i="5" s="1"/>
  <c r="AH148" i="1"/>
  <c r="J268" i="5" s="1"/>
  <c r="CV148" i="1"/>
  <c r="U148" s="1"/>
  <c r="K268" i="5" s="1"/>
  <c r="AH149" i="1"/>
  <c r="J270" i="5" s="1"/>
  <c r="AH150" i="1"/>
  <c r="J272" i="5" s="1"/>
  <c r="CV150" i="1"/>
  <c r="U150" s="1"/>
  <c r="K272" i="5" s="1"/>
  <c r="AH151" i="1"/>
  <c r="J274" i="5" s="1"/>
  <c r="AH152" i="1"/>
  <c r="J276" i="5" s="1"/>
  <c r="CV152" i="1"/>
  <c r="U152" s="1"/>
  <c r="K276" i="5" s="1"/>
  <c r="AH153" i="1"/>
  <c r="J278" i="5" s="1"/>
  <c r="AH154" i="1"/>
  <c r="J280" i="5" s="1"/>
  <c r="CV154" i="1"/>
  <c r="U154" s="1"/>
  <c r="K280" i="5" s="1"/>
  <c r="AH155" i="1"/>
  <c r="J282" i="5" s="1"/>
  <c r="AH156" i="1"/>
  <c r="J284" i="5" s="1"/>
  <c r="CV156" i="1"/>
  <c r="U156" s="1"/>
  <c r="K284" i="5" s="1"/>
  <c r="AH157" i="1"/>
  <c r="J286" i="5" s="1"/>
  <c r="AH158" i="1"/>
  <c r="J288" i="5" s="1"/>
  <c r="CV158" i="1"/>
  <c r="U158" s="1"/>
  <c r="K288" i="5" s="1"/>
  <c r="AH159" i="1"/>
  <c r="J290" i="5" s="1"/>
  <c r="AH160" i="1"/>
  <c r="J292" i="5" s="1"/>
  <c r="CV160" i="1"/>
  <c r="U160" s="1"/>
  <c r="K292" i="5" s="1"/>
  <c r="AH161" i="1"/>
  <c r="J294" i="5" s="1"/>
  <c r="AH162" i="1"/>
  <c r="J296" i="5" s="1"/>
  <c r="CV162" i="1"/>
  <c r="U162" s="1"/>
  <c r="K296" i="5" s="1"/>
  <c r="AH163" i="1"/>
  <c r="J298" i="5" s="1"/>
  <c r="AH164" i="1"/>
  <c r="J300" i="5" s="1"/>
  <c r="CV164" i="1"/>
  <c r="U164" s="1"/>
  <c r="K300" i="5" s="1"/>
  <c r="AH165" i="1"/>
  <c r="J302" i="5" s="1"/>
  <c r="AH166" i="1"/>
  <c r="J304" i="5" s="1"/>
  <c r="CV166" i="1"/>
  <c r="U166" s="1"/>
  <c r="K304" i="5" s="1"/>
  <c r="AH167" i="1"/>
  <c r="J306" i="5" s="1"/>
  <c r="AH168" i="1"/>
  <c r="J308" i="5" s="1"/>
  <c r="CV168" i="1"/>
  <c r="U168" s="1"/>
  <c r="K308" i="5" s="1"/>
  <c r="AH169" i="1"/>
  <c r="J310" i="5" s="1"/>
  <c r="AI26" i="1"/>
  <c r="J33" i="5" s="1"/>
  <c r="CW26" i="1"/>
  <c r="V26" s="1"/>
  <c r="AI27"/>
  <c r="J35" i="5" s="1"/>
  <c r="AI28" i="1"/>
  <c r="J37" i="5" s="1"/>
  <c r="CW28" i="1"/>
  <c r="V28" s="1"/>
  <c r="K37" i="5" s="1"/>
  <c r="AI29" i="1"/>
  <c r="J39" i="5" s="1"/>
  <c r="AI30" i="1"/>
  <c r="J41" i="5" s="1"/>
  <c r="CW30" i="1"/>
  <c r="V30" s="1"/>
  <c r="K41" i="5" s="1"/>
  <c r="AI31" i="1"/>
  <c r="J43" i="5" s="1"/>
  <c r="AI32" i="1"/>
  <c r="J45" i="5" s="1"/>
  <c r="CW32" i="1"/>
  <c r="V32" s="1"/>
  <c r="K45" i="5" s="1"/>
  <c r="AI33" i="1"/>
  <c r="J47" i="5" s="1"/>
  <c r="AI34" i="1"/>
  <c r="J49" i="5" s="1"/>
  <c r="CW34" i="1"/>
  <c r="V34" s="1"/>
  <c r="K49" i="5" s="1"/>
  <c r="AI35" i="1"/>
  <c r="J51" i="5" s="1"/>
  <c r="AI36" i="1"/>
  <c r="J53" i="5" s="1"/>
  <c r="CW36" i="1"/>
  <c r="V36" s="1"/>
  <c r="K53" i="5" s="1"/>
  <c r="AI37" i="1"/>
  <c r="J55" i="5" s="1"/>
  <c r="AI38" i="1"/>
  <c r="J57" i="5" s="1"/>
  <c r="CW38" i="1"/>
  <c r="V38" s="1"/>
  <c r="K57" i="5" s="1"/>
  <c r="AI39" i="1"/>
  <c r="J59" i="5" s="1"/>
  <c r="AI40" i="1"/>
  <c r="J61" i="5" s="1"/>
  <c r="CW40" i="1"/>
  <c r="V40" s="1"/>
  <c r="K61" i="5" s="1"/>
  <c r="AI41" i="1"/>
  <c r="J63" i="5" s="1"/>
  <c r="AI42" i="1"/>
  <c r="J65" i="5" s="1"/>
  <c r="CW42" i="1"/>
  <c r="V42" s="1"/>
  <c r="K65" i="5" s="1"/>
  <c r="AI44" i="1"/>
  <c r="J68" i="5" s="1"/>
  <c r="AI45" i="1"/>
  <c r="J70" i="5" s="1"/>
  <c r="CW45" i="1"/>
  <c r="V45" s="1"/>
  <c r="K70" i="5" s="1"/>
  <c r="AI46" i="1"/>
  <c r="J72" i="5" s="1"/>
  <c r="AI47" i="1"/>
  <c r="J74" i="5" s="1"/>
  <c r="CW47" i="1"/>
  <c r="V47" s="1"/>
  <c r="K74" i="5" s="1"/>
  <c r="AI48" i="1"/>
  <c r="J76" i="5" s="1"/>
  <c r="AI49" i="1"/>
  <c r="J78" i="5" s="1"/>
  <c r="CW49" i="1"/>
  <c r="V49" s="1"/>
  <c r="K78" i="5" s="1"/>
  <c r="AI50" i="1"/>
  <c r="J80" i="5" s="1"/>
  <c r="AI51" i="1"/>
  <c r="J82" i="5" s="1"/>
  <c r="CW51" i="1"/>
  <c r="V51" s="1"/>
  <c r="K82" i="5" s="1"/>
  <c r="AI52" i="1"/>
  <c r="J84" i="5" s="1"/>
  <c r="AI53" i="1"/>
  <c r="J86" i="5" s="1"/>
  <c r="CW53" i="1"/>
  <c r="V53" s="1"/>
  <c r="K86" i="5" s="1"/>
  <c r="AI54" i="1"/>
  <c r="J88" i="5" s="1"/>
  <c r="AI55" i="1"/>
  <c r="J90" i="5" s="1"/>
  <c r="CW55" i="1"/>
  <c r="V55" s="1"/>
  <c r="K90" i="5" s="1"/>
  <c r="AI56" i="1"/>
  <c r="J92" i="5" s="1"/>
  <c r="AI57" i="1"/>
  <c r="J94" i="5" s="1"/>
  <c r="CW57" i="1"/>
  <c r="V57" s="1"/>
  <c r="K94" i="5" s="1"/>
  <c r="AI58" i="1"/>
  <c r="J96" i="5" s="1"/>
  <c r="AI59" i="1"/>
  <c r="J98" i="5" s="1"/>
  <c r="CW59" i="1"/>
  <c r="V59" s="1"/>
  <c r="K98" i="5" s="1"/>
  <c r="AI60" i="1"/>
  <c r="J100" i="5" s="1"/>
  <c r="AI61" i="1"/>
  <c r="J102" i="5" s="1"/>
  <c r="CW61" i="1"/>
  <c r="V61" s="1"/>
  <c r="K102" i="5" s="1"/>
  <c r="AI62" i="1"/>
  <c r="J104" i="5" s="1"/>
  <c r="AI63" i="1"/>
  <c r="J106" i="5" s="1"/>
  <c r="CW63" i="1"/>
  <c r="V63" s="1"/>
  <c r="K106" i="5" s="1"/>
  <c r="AI64" i="1"/>
  <c r="J108" i="5" s="1"/>
  <c r="AI65" i="1"/>
  <c r="J110" i="5" s="1"/>
  <c r="CW65" i="1"/>
  <c r="V65" s="1"/>
  <c r="K110" i="5" s="1"/>
  <c r="AI66" i="1"/>
  <c r="J112" i="5" s="1"/>
  <c r="AI67" i="1"/>
  <c r="J114" i="5" s="1"/>
  <c r="CW67" i="1"/>
  <c r="V67" s="1"/>
  <c r="K114" i="5" s="1"/>
  <c r="AI68" i="1"/>
  <c r="J116" i="5" s="1"/>
  <c r="AI70" i="1"/>
  <c r="J119" i="5" s="1"/>
  <c r="CW70" i="1"/>
  <c r="V70" s="1"/>
  <c r="K119" i="5" s="1"/>
  <c r="AI71" i="1"/>
  <c r="J121" i="5" s="1"/>
  <c r="AI72" i="1"/>
  <c r="J123" i="5" s="1"/>
  <c r="CW72" i="1"/>
  <c r="V72" s="1"/>
  <c r="K123" i="5" s="1"/>
  <c r="AI73" i="1"/>
  <c r="J125" i="5" s="1"/>
  <c r="AI74" i="1"/>
  <c r="J127" i="5" s="1"/>
  <c r="CW74" i="1"/>
  <c r="V74" s="1"/>
  <c r="K127" i="5" s="1"/>
  <c r="AI75" i="1"/>
  <c r="J129" i="5" s="1"/>
  <c r="AI76" i="1"/>
  <c r="J131" i="5" s="1"/>
  <c r="CW76" i="1"/>
  <c r="V76" s="1"/>
  <c r="K131" i="5" s="1"/>
  <c r="AI77" i="1"/>
  <c r="J133" i="5" s="1"/>
  <c r="AI78" i="1"/>
  <c r="J135" i="5" s="1"/>
  <c r="CW78" i="1"/>
  <c r="V78" s="1"/>
  <c r="K135" i="5" s="1"/>
  <c r="AI79" i="1"/>
  <c r="J137" i="5" s="1"/>
  <c r="AI80" i="1"/>
  <c r="J139" i="5" s="1"/>
  <c r="CW80" i="1"/>
  <c r="V80" s="1"/>
  <c r="K139" i="5" s="1"/>
  <c r="AI81" i="1"/>
  <c r="J141" i="5" s="1"/>
  <c r="AI84" i="1"/>
  <c r="J145" i="5" s="1"/>
  <c r="CW84" i="1"/>
  <c r="V84" s="1"/>
  <c r="K145" i="5" s="1"/>
  <c r="AI85" i="1"/>
  <c r="J147" i="5" s="1"/>
  <c r="AI86" i="1"/>
  <c r="J149" i="5" s="1"/>
  <c r="CW86" i="1"/>
  <c r="V86" s="1"/>
  <c r="K149" i="5" s="1"/>
  <c r="AI87" i="1"/>
  <c r="J151" i="5" s="1"/>
  <c r="AI88" i="1"/>
  <c r="J153" i="5" s="1"/>
  <c r="CW88" i="1"/>
  <c r="V88" s="1"/>
  <c r="K153" i="5" s="1"/>
  <c r="AI90" i="1"/>
  <c r="J156" i="5" s="1"/>
  <c r="AI91" i="1"/>
  <c r="J158" i="5" s="1"/>
  <c r="CW91" i="1"/>
  <c r="V91" s="1"/>
  <c r="K158" i="5" s="1"/>
  <c r="AI92" i="1"/>
  <c r="J160" i="5" s="1"/>
  <c r="AI93" i="1"/>
  <c r="J162" i="5" s="1"/>
  <c r="CW93" i="1"/>
  <c r="V93" s="1"/>
  <c r="K162" i="5" s="1"/>
  <c r="AI94" i="1"/>
  <c r="J164" i="5" s="1"/>
  <c r="AI96" i="1"/>
  <c r="J167" i="5" s="1"/>
  <c r="CW96" i="1"/>
  <c r="V96" s="1"/>
  <c r="K167" i="5" s="1"/>
  <c r="AI97" i="1"/>
  <c r="J169" i="5" s="1"/>
  <c r="AI98" i="1"/>
  <c r="J171" i="5" s="1"/>
  <c r="CW98" i="1"/>
  <c r="V98" s="1"/>
  <c r="K171" i="5" s="1"/>
  <c r="AI99" i="1"/>
  <c r="J173" i="5" s="1"/>
  <c r="AI100" i="1"/>
  <c r="J175" i="5" s="1"/>
  <c r="CW100" i="1"/>
  <c r="V100" s="1"/>
  <c r="K175" i="5" s="1"/>
  <c r="AI102" i="1"/>
  <c r="J178" i="5" s="1"/>
  <c r="AI103" i="1"/>
  <c r="J180" i="5" s="1"/>
  <c r="CW103" i="1"/>
  <c r="V103" s="1"/>
  <c r="K180" i="5" s="1"/>
  <c r="AI104" i="1"/>
  <c r="J182" i="5" s="1"/>
  <c r="AI105" i="1"/>
  <c r="J184" i="5" s="1"/>
  <c r="CW105" i="1"/>
  <c r="V105" s="1"/>
  <c r="K184" i="5" s="1"/>
  <c r="AI106" i="1"/>
  <c r="J186" i="5" s="1"/>
  <c r="AI107" i="1"/>
  <c r="J188" i="5" s="1"/>
  <c r="CW107" i="1"/>
  <c r="V107" s="1"/>
  <c r="K188" i="5" s="1"/>
  <c r="AI108" i="1"/>
  <c r="J190" i="5" s="1"/>
  <c r="AI109" i="1"/>
  <c r="J192" i="5" s="1"/>
  <c r="CW109" i="1"/>
  <c r="V109" s="1"/>
  <c r="K192" i="5" s="1"/>
  <c r="AI110" i="1"/>
  <c r="J194" i="5" s="1"/>
  <c r="AI111" i="1"/>
  <c r="J196" i="5" s="1"/>
  <c r="CW111" i="1"/>
  <c r="V111" s="1"/>
  <c r="K196" i="5" s="1"/>
  <c r="AI112" i="1"/>
  <c r="J198" i="5" s="1"/>
  <c r="AI113" i="1"/>
  <c r="J200" i="5" s="1"/>
  <c r="CW113" i="1"/>
  <c r="V113" s="1"/>
  <c r="K200" i="5" s="1"/>
  <c r="AI114" i="1"/>
  <c r="J202" i="5" s="1"/>
  <c r="AI115" i="1"/>
  <c r="J204" i="5" s="1"/>
  <c r="CW115" i="1"/>
  <c r="V115" s="1"/>
  <c r="K204" i="5" s="1"/>
  <c r="AI116" i="1"/>
  <c r="J206" i="5" s="1"/>
  <c r="AI117" i="1"/>
  <c r="J208" i="5" s="1"/>
  <c r="CW117" i="1"/>
  <c r="V117" s="1"/>
  <c r="K208" i="5" s="1"/>
  <c r="AI118" i="1"/>
  <c r="J210" i="5" s="1"/>
  <c r="AI119" i="1"/>
  <c r="J212" i="5" s="1"/>
  <c r="CW119" i="1"/>
  <c r="AI120"/>
  <c r="J214" i="5" s="1"/>
  <c r="AI122" i="1"/>
  <c r="J217" i="5" s="1"/>
  <c r="CW122" i="1"/>
  <c r="V122" s="1"/>
  <c r="K217" i="5" s="1"/>
  <c r="AI123" i="1"/>
  <c r="J219" i="5" s="1"/>
  <c r="AI124" i="1"/>
  <c r="J221" i="5" s="1"/>
  <c r="CW124" i="1"/>
  <c r="V124" s="1"/>
  <c r="K221" i="5" s="1"/>
  <c r="AI125" i="1"/>
  <c r="J223" i="5" s="1"/>
  <c r="AI126" i="1"/>
  <c r="J225" i="5" s="1"/>
  <c r="CW126" i="1"/>
  <c r="V126" s="1"/>
  <c r="K225" i="5" s="1"/>
  <c r="AI127" i="1"/>
  <c r="J227" i="5" s="1"/>
  <c r="AI128" i="1"/>
  <c r="J229" i="5" s="1"/>
  <c r="CW128" i="1"/>
  <c r="V128" s="1"/>
  <c r="K229" i="5" s="1"/>
  <c r="AI129" i="1"/>
  <c r="J231" i="5" s="1"/>
  <c r="AI130" i="1"/>
  <c r="J233" i="5" s="1"/>
  <c r="CW130" i="1"/>
  <c r="V130" s="1"/>
  <c r="K233" i="5" s="1"/>
  <c r="AI131" i="1"/>
  <c r="J235" i="5" s="1"/>
  <c r="AI132" i="1"/>
  <c r="J237" i="5" s="1"/>
  <c r="CW132" i="1"/>
  <c r="V132" s="1"/>
  <c r="K237" i="5" s="1"/>
  <c r="AI133" i="1"/>
  <c r="J239" i="5" s="1"/>
  <c r="AI134" i="1"/>
  <c r="J241" i="5" s="1"/>
  <c r="CW134" i="1"/>
  <c r="V134" s="1"/>
  <c r="K241" i="5" s="1"/>
  <c r="AI135" i="1"/>
  <c r="J243" i="5" s="1"/>
  <c r="AI136" i="1"/>
  <c r="J245" i="5" s="1"/>
  <c r="CW136" i="1"/>
  <c r="V136" s="1"/>
  <c r="K245" i="5" s="1"/>
  <c r="AI137" i="1"/>
  <c r="J247" i="5" s="1"/>
  <c r="AI138" i="1"/>
  <c r="J249" i="5" s="1"/>
  <c r="CW138" i="1"/>
  <c r="V138" s="1"/>
  <c r="K249" i="5" s="1"/>
  <c r="AI139" i="1"/>
  <c r="J251" i="5" s="1"/>
  <c r="AI140" i="1"/>
  <c r="J253" i="5" s="1"/>
  <c r="CW140" i="1"/>
  <c r="V140" s="1"/>
  <c r="K253" i="5" s="1"/>
  <c r="AI141" i="1"/>
  <c r="J255" i="5" s="1"/>
  <c r="AI142" i="1"/>
  <c r="J257" i="5" s="1"/>
  <c r="CW142" i="1"/>
  <c r="V142" s="1"/>
  <c r="K257" i="5" s="1"/>
  <c r="AI143" i="1"/>
  <c r="J259" i="5" s="1"/>
  <c r="AI144" i="1"/>
  <c r="J261" i="5" s="1"/>
  <c r="CW144" i="1"/>
  <c r="V144" s="1"/>
  <c r="K261" i="5" s="1"/>
  <c r="AI145" i="1"/>
  <c r="J263" i="5" s="1"/>
  <c r="AI146" i="1"/>
  <c r="J265" i="5" s="1"/>
  <c r="CW146" i="1"/>
  <c r="V146" s="1"/>
  <c r="K265" i="5" s="1"/>
  <c r="AI147" i="1"/>
  <c r="J267" i="5" s="1"/>
  <c r="AI148" i="1"/>
  <c r="J269" i="5" s="1"/>
  <c r="CW148" i="1"/>
  <c r="V148" s="1"/>
  <c r="K269" i="5" s="1"/>
  <c r="AI149" i="1"/>
  <c r="J271" i="5" s="1"/>
  <c r="AI150" i="1"/>
  <c r="J273" i="5" s="1"/>
  <c r="CW150" i="1"/>
  <c r="V150" s="1"/>
  <c r="K273" i="5" s="1"/>
  <c r="AI151" i="1"/>
  <c r="J275" i="5" s="1"/>
  <c r="AI152" i="1"/>
  <c r="J277" i="5" s="1"/>
  <c r="CW152" i="1"/>
  <c r="V152" s="1"/>
  <c r="K277" i="5" s="1"/>
  <c r="AI153" i="1"/>
  <c r="J279" i="5" s="1"/>
  <c r="AI154" i="1"/>
  <c r="J281" i="5" s="1"/>
  <c r="CW154" i="1"/>
  <c r="V154" s="1"/>
  <c r="K281" i="5" s="1"/>
  <c r="AI155" i="1"/>
  <c r="J283" i="5" s="1"/>
  <c r="AI156" i="1"/>
  <c r="J285" i="5" s="1"/>
  <c r="CW156" i="1"/>
  <c r="V156" s="1"/>
  <c r="K285" i="5" s="1"/>
  <c r="AI157" i="1"/>
  <c r="J287" i="5" s="1"/>
  <c r="AI158" i="1"/>
  <c r="J289" i="5" s="1"/>
  <c r="CW158" i="1"/>
  <c r="V158" s="1"/>
  <c r="K289" i="5" s="1"/>
  <c r="AI159" i="1"/>
  <c r="J291" i="5" s="1"/>
  <c r="AI160" i="1"/>
  <c r="J293" i="5" s="1"/>
  <c r="CW160" i="1"/>
  <c r="V160" s="1"/>
  <c r="K293" i="5" s="1"/>
  <c r="AI161" i="1"/>
  <c r="J295" i="5" s="1"/>
  <c r="AI162" i="1"/>
  <c r="J297" i="5" s="1"/>
  <c r="CW162" i="1"/>
  <c r="V162" s="1"/>
  <c r="K297" i="5" s="1"/>
  <c r="AI163" i="1"/>
  <c r="J299" i="5" s="1"/>
  <c r="AI164" i="1"/>
  <c r="J301" i="5" s="1"/>
  <c r="CW164" i="1"/>
  <c r="V164" s="1"/>
  <c r="K301" i="5" s="1"/>
  <c r="AI165" i="1"/>
  <c r="J303" i="5" s="1"/>
  <c r="AI166" i="1"/>
  <c r="J305" i="5" s="1"/>
  <c r="CW166" i="1"/>
  <c r="V166" s="1"/>
  <c r="K305" i="5" s="1"/>
  <c r="AI167" i="1"/>
  <c r="J307" i="5" s="1"/>
  <c r="AI168" i="1"/>
  <c r="J309" i="5" s="1"/>
  <c r="CW168" i="1"/>
  <c r="V168" s="1"/>
  <c r="K309" i="5" s="1"/>
  <c r="AI169" i="1"/>
  <c r="J311" i="5" s="1"/>
  <c r="AJ26" i="1"/>
  <c r="CX26"/>
  <c r="W26" s="1"/>
  <c r="AJ27"/>
  <c r="CX27" s="1"/>
  <c r="W27" s="1"/>
  <c r="AJ28"/>
  <c r="CX28"/>
  <c r="W28" s="1"/>
  <c r="AJ29"/>
  <c r="CX29" s="1"/>
  <c r="W29" s="1"/>
  <c r="AJ30"/>
  <c r="CX30"/>
  <c r="W30" s="1"/>
  <c r="AJ31"/>
  <c r="CX31" s="1"/>
  <c r="W31" s="1"/>
  <c r="AJ32"/>
  <c r="CX32"/>
  <c r="W32" s="1"/>
  <c r="AJ33"/>
  <c r="CX33" s="1"/>
  <c r="W33" s="1"/>
  <c r="AJ34"/>
  <c r="CX34"/>
  <c r="W34" s="1"/>
  <c r="AJ35"/>
  <c r="CX35" s="1"/>
  <c r="W35" s="1"/>
  <c r="AJ36"/>
  <c r="CX36"/>
  <c r="W36" s="1"/>
  <c r="AJ37"/>
  <c r="CX37" s="1"/>
  <c r="W37" s="1"/>
  <c r="AJ38"/>
  <c r="CX38"/>
  <c r="W38" s="1"/>
  <c r="AJ39"/>
  <c r="CX39" s="1"/>
  <c r="W39" s="1"/>
  <c r="AJ40"/>
  <c r="CX40"/>
  <c r="W40" s="1"/>
  <c r="AJ41"/>
  <c r="CX41" s="1"/>
  <c r="W41" s="1"/>
  <c r="AJ42"/>
  <c r="CX42"/>
  <c r="W42" s="1"/>
  <c r="AJ44"/>
  <c r="CX44" s="1"/>
  <c r="W44" s="1"/>
  <c r="AJ45"/>
  <c r="CX45"/>
  <c r="W45" s="1"/>
  <c r="AJ46"/>
  <c r="CX46" s="1"/>
  <c r="W46" s="1"/>
  <c r="AJ47"/>
  <c r="CX47"/>
  <c r="W47" s="1"/>
  <c r="AJ48"/>
  <c r="CX48" s="1"/>
  <c r="W48" s="1"/>
  <c r="AJ49"/>
  <c r="CX49"/>
  <c r="W49" s="1"/>
  <c r="AJ50"/>
  <c r="CX50" s="1"/>
  <c r="W50" s="1"/>
  <c r="AJ51"/>
  <c r="CX51"/>
  <c r="W51" s="1"/>
  <c r="AJ52"/>
  <c r="CX52" s="1"/>
  <c r="W52" s="1"/>
  <c r="AJ53"/>
  <c r="CX53"/>
  <c r="W53" s="1"/>
  <c r="AJ54"/>
  <c r="CX54" s="1"/>
  <c r="W54" s="1"/>
  <c r="AJ55"/>
  <c r="CX55"/>
  <c r="W55" s="1"/>
  <c r="AJ56"/>
  <c r="CX56" s="1"/>
  <c r="W56" s="1"/>
  <c r="AJ57"/>
  <c r="CX57"/>
  <c r="W57" s="1"/>
  <c r="AJ58"/>
  <c r="CX58" s="1"/>
  <c r="W58" s="1"/>
  <c r="AJ59"/>
  <c r="CX59"/>
  <c r="W59" s="1"/>
  <c r="AJ60"/>
  <c r="CX60" s="1"/>
  <c r="W60" s="1"/>
  <c r="AJ61"/>
  <c r="CX61"/>
  <c r="W61" s="1"/>
  <c r="AJ62"/>
  <c r="CX62" s="1"/>
  <c r="W62" s="1"/>
  <c r="AJ63"/>
  <c r="CX63"/>
  <c r="W63" s="1"/>
  <c r="AJ64"/>
  <c r="CX64" s="1"/>
  <c r="W64" s="1"/>
  <c r="AJ65"/>
  <c r="CX65"/>
  <c r="W65" s="1"/>
  <c r="AJ66"/>
  <c r="CX66" s="1"/>
  <c r="W66" s="1"/>
  <c r="AJ67"/>
  <c r="CX67"/>
  <c r="W67" s="1"/>
  <c r="AJ68"/>
  <c r="CX68" s="1"/>
  <c r="W68" s="1"/>
  <c r="AJ70"/>
  <c r="CX70"/>
  <c r="W70" s="1"/>
  <c r="AJ71"/>
  <c r="CX71" s="1"/>
  <c r="W71" s="1"/>
  <c r="AJ72"/>
  <c r="CX72"/>
  <c r="W72" s="1"/>
  <c r="AJ73"/>
  <c r="CX73" s="1"/>
  <c r="W73" s="1"/>
  <c r="AJ74"/>
  <c r="CX74"/>
  <c r="W74" s="1"/>
  <c r="AJ75"/>
  <c r="CX75" s="1"/>
  <c r="W75" s="1"/>
  <c r="AJ76"/>
  <c r="CX76"/>
  <c r="W76" s="1"/>
  <c r="AJ77"/>
  <c r="CX77" s="1"/>
  <c r="W77" s="1"/>
  <c r="AJ78"/>
  <c r="CX78"/>
  <c r="W78" s="1"/>
  <c r="AJ79"/>
  <c r="CX79" s="1"/>
  <c r="W79" s="1"/>
  <c r="AJ80"/>
  <c r="CX80"/>
  <c r="W80" s="1"/>
  <c r="AJ81"/>
  <c r="CX81" s="1"/>
  <c r="W81" s="1"/>
  <c r="AJ84"/>
  <c r="CX84"/>
  <c r="W84" s="1"/>
  <c r="AJ85"/>
  <c r="CX85" s="1"/>
  <c r="W85" s="1"/>
  <c r="AJ86"/>
  <c r="CX86"/>
  <c r="W86" s="1"/>
  <c r="AJ87"/>
  <c r="CX87" s="1"/>
  <c r="W87" s="1"/>
  <c r="AJ88"/>
  <c r="CX88"/>
  <c r="W88" s="1"/>
  <c r="AJ90"/>
  <c r="CX90" s="1"/>
  <c r="W90" s="1"/>
  <c r="AJ91"/>
  <c r="CX91"/>
  <c r="W91" s="1"/>
  <c r="AJ92"/>
  <c r="CX92" s="1"/>
  <c r="W92" s="1"/>
  <c r="AJ93"/>
  <c r="CX93"/>
  <c r="W93" s="1"/>
  <c r="AJ94"/>
  <c r="CX94" s="1"/>
  <c r="W94" s="1"/>
  <c r="AJ96"/>
  <c r="CX96"/>
  <c r="W96" s="1"/>
  <c r="AJ97"/>
  <c r="CX97" s="1"/>
  <c r="W97" s="1"/>
  <c r="AJ98"/>
  <c r="CX98"/>
  <c r="W98" s="1"/>
  <c r="AJ99"/>
  <c r="CX99" s="1"/>
  <c r="W99" s="1"/>
  <c r="AJ100"/>
  <c r="CX100"/>
  <c r="W100" s="1"/>
  <c r="AJ102"/>
  <c r="CX102" s="1"/>
  <c r="W102" s="1"/>
  <c r="AJ103"/>
  <c r="CX103"/>
  <c r="W103" s="1"/>
  <c r="AJ104"/>
  <c r="CX104" s="1"/>
  <c r="W104" s="1"/>
  <c r="AJ105"/>
  <c r="CX105"/>
  <c r="W105" s="1"/>
  <c r="AJ106"/>
  <c r="CX106" s="1"/>
  <c r="W106" s="1"/>
  <c r="AJ107"/>
  <c r="CX107"/>
  <c r="W107" s="1"/>
  <c r="AJ108"/>
  <c r="CX108" s="1"/>
  <c r="W108" s="1"/>
  <c r="AJ109"/>
  <c r="CX109"/>
  <c r="W109" s="1"/>
  <c r="AJ110"/>
  <c r="CX110" s="1"/>
  <c r="W110" s="1"/>
  <c r="AJ111"/>
  <c r="CX111"/>
  <c r="W111" s="1"/>
  <c r="AJ112"/>
  <c r="CX112" s="1"/>
  <c r="W112" s="1"/>
  <c r="AJ113"/>
  <c r="CX113"/>
  <c r="W113" s="1"/>
  <c r="AJ114"/>
  <c r="CX114" s="1"/>
  <c r="W114" s="1"/>
  <c r="AJ115"/>
  <c r="CX115"/>
  <c r="W115" s="1"/>
  <c r="AJ116"/>
  <c r="CX116" s="1"/>
  <c r="W116" s="1"/>
  <c r="AJ117"/>
  <c r="CX117"/>
  <c r="W117" s="1"/>
  <c r="AJ118"/>
  <c r="CX118" s="1"/>
  <c r="W118" s="1"/>
  <c r="AJ119"/>
  <c r="CX119"/>
  <c r="AJ120"/>
  <c r="CX120" s="1"/>
  <c r="AJ122"/>
  <c r="CX122"/>
  <c r="W122" s="1"/>
  <c r="AJ123"/>
  <c r="CX123" s="1"/>
  <c r="W123" s="1"/>
  <c r="AJ124"/>
  <c r="CX124"/>
  <c r="W124" s="1"/>
  <c r="AJ125"/>
  <c r="CX125" s="1"/>
  <c r="W125" s="1"/>
  <c r="AJ126"/>
  <c r="CX126"/>
  <c r="W126" s="1"/>
  <c r="AJ127"/>
  <c r="CX127" s="1"/>
  <c r="W127" s="1"/>
  <c r="AJ128"/>
  <c r="CX128"/>
  <c r="W128" s="1"/>
  <c r="AJ129"/>
  <c r="CX129" s="1"/>
  <c r="W129" s="1"/>
  <c r="AJ130"/>
  <c r="CX130"/>
  <c r="W130" s="1"/>
  <c r="AJ131"/>
  <c r="CX131" s="1"/>
  <c r="W131" s="1"/>
  <c r="AJ132"/>
  <c r="CX132"/>
  <c r="W132" s="1"/>
  <c r="AJ133"/>
  <c r="CX133" s="1"/>
  <c r="W133" s="1"/>
  <c r="AJ134"/>
  <c r="CX134"/>
  <c r="W134" s="1"/>
  <c r="AJ135"/>
  <c r="CX135" s="1"/>
  <c r="W135" s="1"/>
  <c r="AJ136"/>
  <c r="CX136"/>
  <c r="W136" s="1"/>
  <c r="AJ137"/>
  <c r="CX137" s="1"/>
  <c r="W137" s="1"/>
  <c r="AJ138"/>
  <c r="CX138"/>
  <c r="W138" s="1"/>
  <c r="AJ139"/>
  <c r="CX139" s="1"/>
  <c r="W139" s="1"/>
  <c r="AJ140"/>
  <c r="CX140"/>
  <c r="W140" s="1"/>
  <c r="AJ141"/>
  <c r="CX141" s="1"/>
  <c r="W141" s="1"/>
  <c r="AJ142"/>
  <c r="CX142"/>
  <c r="W142" s="1"/>
  <c r="AJ143"/>
  <c r="CX143" s="1"/>
  <c r="W143" s="1"/>
  <c r="AJ144"/>
  <c r="CX144"/>
  <c r="W144" s="1"/>
  <c r="AJ145"/>
  <c r="CX145" s="1"/>
  <c r="W145" s="1"/>
  <c r="AJ146"/>
  <c r="CX146"/>
  <c r="W146" s="1"/>
  <c r="AJ147"/>
  <c r="CX147" s="1"/>
  <c r="W147" s="1"/>
  <c r="AJ148"/>
  <c r="CX148"/>
  <c r="W148" s="1"/>
  <c r="AJ149"/>
  <c r="CX149" s="1"/>
  <c r="W149" s="1"/>
  <c r="AJ150"/>
  <c r="CX150"/>
  <c r="W150" s="1"/>
  <c r="AJ151"/>
  <c r="CX151" s="1"/>
  <c r="W151" s="1"/>
  <c r="AJ152"/>
  <c r="CX152"/>
  <c r="W152" s="1"/>
  <c r="AJ153"/>
  <c r="CX153" s="1"/>
  <c r="W153" s="1"/>
  <c r="AJ154"/>
  <c r="CX154"/>
  <c r="W154" s="1"/>
  <c r="AJ155"/>
  <c r="CX155" s="1"/>
  <c r="W155" s="1"/>
  <c r="AJ156"/>
  <c r="CX156"/>
  <c r="W156" s="1"/>
  <c r="AJ157"/>
  <c r="CX157" s="1"/>
  <c r="W157" s="1"/>
  <c r="AJ158"/>
  <c r="CX158"/>
  <c r="W158" s="1"/>
  <c r="AJ159"/>
  <c r="CX159" s="1"/>
  <c r="W159" s="1"/>
  <c r="AJ160"/>
  <c r="CX160"/>
  <c r="W160" s="1"/>
  <c r="AJ161"/>
  <c r="CX161" s="1"/>
  <c r="W161" s="1"/>
  <c r="AJ162"/>
  <c r="CX162"/>
  <c r="W162" s="1"/>
  <c r="AJ163"/>
  <c r="CX163" s="1"/>
  <c r="W163" s="1"/>
  <c r="AJ164"/>
  <c r="CX164"/>
  <c r="W164" s="1"/>
  <c r="AJ165"/>
  <c r="CX165" s="1"/>
  <c r="W165" s="1"/>
  <c r="AJ166"/>
  <c r="CX166"/>
  <c r="W166" s="1"/>
  <c r="AJ167"/>
  <c r="CX167" s="1"/>
  <c r="W167" s="1"/>
  <c r="AJ168"/>
  <c r="CX168"/>
  <c r="W168" s="1"/>
  <c r="AJ169"/>
  <c r="CX169" s="1"/>
  <c r="W169" s="1"/>
  <c r="CY27"/>
  <c r="X27"/>
  <c r="CY29"/>
  <c r="X29"/>
  <c r="CY31"/>
  <c r="X31"/>
  <c r="CY33"/>
  <c r="X33"/>
  <c r="CY35"/>
  <c r="X35"/>
  <c r="CY37"/>
  <c r="X37"/>
  <c r="CY39"/>
  <c r="X39"/>
  <c r="CY41"/>
  <c r="X41"/>
  <c r="CY44"/>
  <c r="X44"/>
  <c r="CY46"/>
  <c r="X46"/>
  <c r="CY48"/>
  <c r="X48"/>
  <c r="CY50"/>
  <c r="X50"/>
  <c r="CY52"/>
  <c r="X52"/>
  <c r="CY53"/>
  <c r="X53"/>
  <c r="CY54"/>
  <c r="X54"/>
  <c r="CY56"/>
  <c r="X56"/>
  <c r="CY58"/>
  <c r="X58"/>
  <c r="CY60"/>
  <c r="X60"/>
  <c r="CY61"/>
  <c r="X61"/>
  <c r="CY62"/>
  <c r="X62"/>
  <c r="CY64"/>
  <c r="X64"/>
  <c r="CY66"/>
  <c r="X66"/>
  <c r="CY68"/>
  <c r="X68"/>
  <c r="CY71"/>
  <c r="X71"/>
  <c r="CY73"/>
  <c r="X73"/>
  <c r="CY74"/>
  <c r="X74"/>
  <c r="CY75"/>
  <c r="X75"/>
  <c r="CY77"/>
  <c r="X77"/>
  <c r="CY78"/>
  <c r="X78"/>
  <c r="CY79"/>
  <c r="X79"/>
  <c r="CY81"/>
  <c r="X81"/>
  <c r="CY85"/>
  <c r="X85"/>
  <c r="CY87"/>
  <c r="X87"/>
  <c r="CY88"/>
  <c r="X88"/>
  <c r="CY90"/>
  <c r="X90"/>
  <c r="CY91"/>
  <c r="X91"/>
  <c r="CY92"/>
  <c r="X92"/>
  <c r="CY94"/>
  <c r="X94"/>
  <c r="CY97"/>
  <c r="X97"/>
  <c r="CY99"/>
  <c r="X99"/>
  <c r="CY100"/>
  <c r="X100"/>
  <c r="CY102"/>
  <c r="X102"/>
  <c r="CY103"/>
  <c r="X103"/>
  <c r="CY104"/>
  <c r="X104"/>
  <c r="CY106"/>
  <c r="X106"/>
  <c r="CY107"/>
  <c r="X107"/>
  <c r="CY108"/>
  <c r="X108"/>
  <c r="CY109"/>
  <c r="X109"/>
  <c r="CY110"/>
  <c r="X110"/>
  <c r="CY111"/>
  <c r="X111"/>
  <c r="CY112"/>
  <c r="X112"/>
  <c r="CY114"/>
  <c r="X114"/>
  <c r="CY116"/>
  <c r="X116"/>
  <c r="CY118"/>
  <c r="X118"/>
  <c r="CY119"/>
  <c r="X119"/>
  <c r="CY120"/>
  <c r="X120"/>
  <c r="CY123"/>
  <c r="X123"/>
  <c r="CY125"/>
  <c r="X125"/>
  <c r="CY127"/>
  <c r="X127"/>
  <c r="CY129"/>
  <c r="X129"/>
  <c r="CY130"/>
  <c r="X130"/>
  <c r="CY131"/>
  <c r="X131"/>
  <c r="CY133"/>
  <c r="X133"/>
  <c r="CY134"/>
  <c r="X134"/>
  <c r="CY135"/>
  <c r="X135"/>
  <c r="CY137"/>
  <c r="X137"/>
  <c r="CY138"/>
  <c r="X138"/>
  <c r="CY139"/>
  <c r="X139"/>
  <c r="CY141"/>
  <c r="X141"/>
  <c r="CY142"/>
  <c r="X142"/>
  <c r="CY143"/>
  <c r="X143"/>
  <c r="CY144"/>
  <c r="X144"/>
  <c r="CY145"/>
  <c r="X145"/>
  <c r="CY146"/>
  <c r="X146"/>
  <c r="CY147"/>
  <c r="X147"/>
  <c r="CY148"/>
  <c r="X148"/>
  <c r="CY149"/>
  <c r="X149"/>
  <c r="CY150"/>
  <c r="X150"/>
  <c r="CY151"/>
  <c r="X151"/>
  <c r="CY152"/>
  <c r="X152"/>
  <c r="CY153"/>
  <c r="X153"/>
  <c r="CY154"/>
  <c r="X154"/>
  <c r="CY155"/>
  <c r="X155"/>
  <c r="CY157"/>
  <c r="X157"/>
  <c r="CY159"/>
  <c r="X159"/>
  <c r="CY161"/>
  <c r="X161"/>
  <c r="CY162"/>
  <c r="X162"/>
  <c r="CY163"/>
  <c r="X163"/>
  <c r="CY165"/>
  <c r="X165"/>
  <c r="CY166"/>
  <c r="X166"/>
  <c r="CY167"/>
  <c r="X167"/>
  <c r="CY169"/>
  <c r="X169"/>
  <c r="CZ27"/>
  <c r="Y27"/>
  <c r="CZ29"/>
  <c r="Y29"/>
  <c r="CZ31"/>
  <c r="Y31"/>
  <c r="CZ33"/>
  <c r="Y33"/>
  <c r="CZ35"/>
  <c r="Y35"/>
  <c r="CZ37"/>
  <c r="Y37"/>
  <c r="CZ39"/>
  <c r="Y39"/>
  <c r="CZ41"/>
  <c r="Y41"/>
  <c r="CZ44"/>
  <c r="Y44"/>
  <c r="CZ46"/>
  <c r="Y46"/>
  <c r="CZ48"/>
  <c r="Y48"/>
  <c r="CZ50"/>
  <c r="Y50"/>
  <c r="CZ52"/>
  <c r="Y52"/>
  <c r="CZ53"/>
  <c r="Y53"/>
  <c r="CZ54"/>
  <c r="Y54"/>
  <c r="CZ56"/>
  <c r="Y56"/>
  <c r="CZ58"/>
  <c r="Y58"/>
  <c r="CZ60"/>
  <c r="Y60"/>
  <c r="CZ61"/>
  <c r="Y61"/>
  <c r="CZ62"/>
  <c r="Y62"/>
  <c r="CZ64"/>
  <c r="Y64"/>
  <c r="CZ66"/>
  <c r="Y66"/>
  <c r="CZ68"/>
  <c r="Y68"/>
  <c r="CZ71"/>
  <c r="Y71"/>
  <c r="CZ73"/>
  <c r="Y73"/>
  <c r="CZ74"/>
  <c r="Y74"/>
  <c r="CZ75"/>
  <c r="Y75"/>
  <c r="CZ77"/>
  <c r="Y77"/>
  <c r="CZ78"/>
  <c r="Y78"/>
  <c r="CZ79"/>
  <c r="Y79"/>
  <c r="CZ81"/>
  <c r="Y81"/>
  <c r="CZ85"/>
  <c r="Y85"/>
  <c r="CZ87"/>
  <c r="Y87"/>
  <c r="CZ88"/>
  <c r="Y88"/>
  <c r="CZ90"/>
  <c r="Y90"/>
  <c r="CZ91"/>
  <c r="Y91"/>
  <c r="CZ92"/>
  <c r="Y92"/>
  <c r="CZ94"/>
  <c r="Y94"/>
  <c r="CZ97"/>
  <c r="Y97"/>
  <c r="CZ99"/>
  <c r="Y99"/>
  <c r="CZ100"/>
  <c r="Y100"/>
  <c r="CZ102"/>
  <c r="Y102"/>
  <c r="CZ103"/>
  <c r="Y103"/>
  <c r="CZ104"/>
  <c r="Y104"/>
  <c r="CZ106"/>
  <c r="Y106"/>
  <c r="CZ107"/>
  <c r="Y107"/>
  <c r="CZ108"/>
  <c r="Y108"/>
  <c r="CZ109"/>
  <c r="Y109"/>
  <c r="CZ110"/>
  <c r="Y110"/>
  <c r="CZ111"/>
  <c r="Y111"/>
  <c r="CZ112"/>
  <c r="Y112"/>
  <c r="CZ114"/>
  <c r="Y114"/>
  <c r="CZ116"/>
  <c r="Y116"/>
  <c r="CZ118"/>
  <c r="Y118"/>
  <c r="CZ119"/>
  <c r="Y119"/>
  <c r="CZ120"/>
  <c r="Y120"/>
  <c r="CZ123"/>
  <c r="Y123"/>
  <c r="CZ125"/>
  <c r="Y125"/>
  <c r="CZ127"/>
  <c r="Y127"/>
  <c r="CZ129"/>
  <c r="Y129"/>
  <c r="CZ130"/>
  <c r="Y130"/>
  <c r="CZ131"/>
  <c r="Y131"/>
  <c r="CZ133"/>
  <c r="Y133"/>
  <c r="CZ134"/>
  <c r="Y134"/>
  <c r="CZ135"/>
  <c r="Y135"/>
  <c r="CZ137"/>
  <c r="Y137"/>
  <c r="CZ138"/>
  <c r="Y138"/>
  <c r="CZ139"/>
  <c r="Y139"/>
  <c r="CZ141"/>
  <c r="Y141"/>
  <c r="CZ142"/>
  <c r="Y142"/>
  <c r="CZ143"/>
  <c r="Y143"/>
  <c r="CZ144"/>
  <c r="Y144"/>
  <c r="CZ145"/>
  <c r="Y145"/>
  <c r="CZ146"/>
  <c r="Y146"/>
  <c r="CZ147"/>
  <c r="Y147"/>
  <c r="CZ148"/>
  <c r="Y148"/>
  <c r="CZ149"/>
  <c r="Y149"/>
  <c r="CZ150"/>
  <c r="Y150"/>
  <c r="CZ151"/>
  <c r="Y151"/>
  <c r="CZ152"/>
  <c r="Y152"/>
  <c r="CZ153"/>
  <c r="Y153"/>
  <c r="CZ154"/>
  <c r="Y154"/>
  <c r="CZ155"/>
  <c r="Y155"/>
  <c r="CZ157"/>
  <c r="Y157"/>
  <c r="CZ159"/>
  <c r="Y159"/>
  <c r="CZ161"/>
  <c r="Y161"/>
  <c r="CZ162"/>
  <c r="Y162"/>
  <c r="CZ163"/>
  <c r="Y163"/>
  <c r="CZ165"/>
  <c r="Y165"/>
  <c r="CZ166"/>
  <c r="Y166"/>
  <c r="CZ167"/>
  <c r="Y167"/>
  <c r="CZ169"/>
  <c r="Y169"/>
  <c r="Z18"/>
  <c r="AA18"/>
  <c r="AB18"/>
  <c r="AC18"/>
  <c r="AD18"/>
  <c r="AE18"/>
  <c r="AF18"/>
  <c r="AG18"/>
  <c r="AH18"/>
  <c r="AI18"/>
  <c r="AJ18"/>
  <c r="AK18"/>
  <c r="AL18"/>
  <c r="AM18"/>
  <c r="D20"/>
  <c r="B171"/>
  <c r="B22" s="1"/>
  <c r="C171"/>
  <c r="C22" s="1"/>
  <c r="D171"/>
  <c r="D22" s="1"/>
  <c r="E22"/>
  <c r="F171"/>
  <c r="F22"/>
  <c r="G171"/>
  <c r="G22"/>
  <c r="H22"/>
  <c r="I22"/>
  <c r="J22"/>
  <c r="K22"/>
  <c r="L22"/>
  <c r="M22"/>
  <c r="N22"/>
  <c r="Z22"/>
  <c r="AA22"/>
  <c r="AM22"/>
  <c r="C26"/>
  <c r="D26"/>
  <c r="AT26"/>
  <c r="AU26"/>
  <c r="C27"/>
  <c r="D27"/>
  <c r="AT27"/>
  <c r="AU27"/>
  <c r="C28"/>
  <c r="D28"/>
  <c r="AT28"/>
  <c r="AU28"/>
  <c r="C29"/>
  <c r="D29"/>
  <c r="AT29"/>
  <c r="AU29"/>
  <c r="C30"/>
  <c r="D30"/>
  <c r="AT30"/>
  <c r="AU30"/>
  <c r="C31"/>
  <c r="D31"/>
  <c r="AT31"/>
  <c r="AU31"/>
  <c r="C32"/>
  <c r="D32"/>
  <c r="AT32"/>
  <c r="AU32"/>
  <c r="AT33"/>
  <c r="AU33"/>
  <c r="C34"/>
  <c r="D34"/>
  <c r="AT34"/>
  <c r="AU34"/>
  <c r="C35"/>
  <c r="D35"/>
  <c r="AT35"/>
  <c r="AU35"/>
  <c r="C36"/>
  <c r="D36"/>
  <c r="AT36"/>
  <c r="AU36"/>
  <c r="C37"/>
  <c r="D37"/>
  <c r="AT37"/>
  <c r="AU37"/>
  <c r="C38"/>
  <c r="D38"/>
  <c r="AT38"/>
  <c r="AU38"/>
  <c r="AT39"/>
  <c r="AU39"/>
  <c r="C40"/>
  <c r="D40"/>
  <c r="AT40"/>
  <c r="AU40"/>
  <c r="C41"/>
  <c r="D41"/>
  <c r="AT41"/>
  <c r="AU41"/>
  <c r="C42"/>
  <c r="D42"/>
  <c r="AT42"/>
  <c r="AU42"/>
  <c r="C44"/>
  <c r="D44"/>
  <c r="AT44"/>
  <c r="AU44"/>
  <c r="C45"/>
  <c r="D45"/>
  <c r="AT45"/>
  <c r="AU45"/>
  <c r="C46"/>
  <c r="D46"/>
  <c r="AT46"/>
  <c r="AU46"/>
  <c r="C47"/>
  <c r="D47"/>
  <c r="AT47"/>
  <c r="AU47"/>
  <c r="C48"/>
  <c r="D48"/>
  <c r="AT48"/>
  <c r="AU48"/>
  <c r="C49"/>
  <c r="D49"/>
  <c r="AT49"/>
  <c r="AU49"/>
  <c r="C50"/>
  <c r="D50"/>
  <c r="AT50"/>
  <c r="AU50"/>
  <c r="C51"/>
  <c r="D51"/>
  <c r="AT51"/>
  <c r="AU51"/>
  <c r="C52"/>
  <c r="D52"/>
  <c r="AT52"/>
  <c r="AU52"/>
  <c r="AT53"/>
  <c r="AU53"/>
  <c r="C54"/>
  <c r="D54"/>
  <c r="AT54"/>
  <c r="AU54"/>
  <c r="C55"/>
  <c r="D55"/>
  <c r="AT55"/>
  <c r="AU55"/>
  <c r="AT56"/>
  <c r="AU56"/>
  <c r="C57"/>
  <c r="D57"/>
  <c r="AT57"/>
  <c r="AU57"/>
  <c r="AT58"/>
  <c r="AU58"/>
  <c r="C59"/>
  <c r="D59"/>
  <c r="AT59"/>
  <c r="AU59"/>
  <c r="C60"/>
  <c r="D60"/>
  <c r="AT60"/>
  <c r="AU60"/>
  <c r="AT61"/>
  <c r="AU61"/>
  <c r="C62"/>
  <c r="D62"/>
  <c r="AT62"/>
  <c r="AU62"/>
  <c r="C63"/>
  <c r="D63"/>
  <c r="AT63"/>
  <c r="AU63"/>
  <c r="C64"/>
  <c r="D64"/>
  <c r="AT64"/>
  <c r="AU64"/>
  <c r="C65"/>
  <c r="D65"/>
  <c r="AT65"/>
  <c r="AU65"/>
  <c r="C66"/>
  <c r="D66"/>
  <c r="AT66"/>
  <c r="AU66"/>
  <c r="C67"/>
  <c r="D67"/>
  <c r="AT67"/>
  <c r="AU67"/>
  <c r="C68"/>
  <c r="D68"/>
  <c r="AT68"/>
  <c r="AU68"/>
  <c r="C70"/>
  <c r="D70"/>
  <c r="AT70"/>
  <c r="AU70"/>
  <c r="AT71"/>
  <c r="AU71"/>
  <c r="C72"/>
  <c r="D72"/>
  <c r="AT72"/>
  <c r="AU72"/>
  <c r="AT73"/>
  <c r="AU73"/>
  <c r="AT74"/>
  <c r="AU74"/>
  <c r="AT75"/>
  <c r="AU75"/>
  <c r="C76"/>
  <c r="D76"/>
  <c r="AT76"/>
  <c r="AU76"/>
  <c r="C77"/>
  <c r="D77"/>
  <c r="AT77"/>
  <c r="AU77"/>
  <c r="AT78"/>
  <c r="AU78"/>
  <c r="C79"/>
  <c r="D79"/>
  <c r="AT79"/>
  <c r="AU79"/>
  <c r="C80"/>
  <c r="D80"/>
  <c r="AT80"/>
  <c r="AU80"/>
  <c r="C81"/>
  <c r="D81"/>
  <c r="AT81"/>
  <c r="AU81"/>
  <c r="C84"/>
  <c r="D84"/>
  <c r="AT84"/>
  <c r="AU84"/>
  <c r="AT85"/>
  <c r="AU85"/>
  <c r="C86"/>
  <c r="D86"/>
  <c r="AT86"/>
  <c r="AU86"/>
  <c r="C87"/>
  <c r="D87"/>
  <c r="AT87"/>
  <c r="AU87"/>
  <c r="AT88"/>
  <c r="AU88"/>
  <c r="C90"/>
  <c r="D90"/>
  <c r="AT90"/>
  <c r="AU90"/>
  <c r="AT91"/>
  <c r="AU91"/>
  <c r="C92"/>
  <c r="D92"/>
  <c r="AT92"/>
  <c r="AU92"/>
  <c r="C93"/>
  <c r="D93"/>
  <c r="AT93"/>
  <c r="AU93"/>
  <c r="AT94"/>
  <c r="AU94"/>
  <c r="C96"/>
  <c r="D96"/>
  <c r="AT96"/>
  <c r="AU96"/>
  <c r="AT97"/>
  <c r="AU97"/>
  <c r="C98"/>
  <c r="D98"/>
  <c r="AT98"/>
  <c r="AU98"/>
  <c r="C99"/>
  <c r="D99"/>
  <c r="AT99"/>
  <c r="AU99"/>
  <c r="AT100"/>
  <c r="AU100"/>
  <c r="C102"/>
  <c r="D102"/>
  <c r="AT102"/>
  <c r="AU102"/>
  <c r="AT103"/>
  <c r="AU103"/>
  <c r="AT104"/>
  <c r="AU104"/>
  <c r="C105"/>
  <c r="D105"/>
  <c r="AT105"/>
  <c r="AU105"/>
  <c r="AT106"/>
  <c r="AU106"/>
  <c r="AT107"/>
  <c r="AU107"/>
  <c r="C108"/>
  <c r="D108"/>
  <c r="AT108"/>
  <c r="AU108"/>
  <c r="AT109"/>
  <c r="AU109"/>
  <c r="C110"/>
  <c r="D110"/>
  <c r="AT110"/>
  <c r="AU110"/>
  <c r="AT111"/>
  <c r="AU111"/>
  <c r="AT112"/>
  <c r="AU112"/>
  <c r="C113"/>
  <c r="D113"/>
  <c r="AT113"/>
  <c r="AU113"/>
  <c r="AT114"/>
  <c r="AU114"/>
  <c r="C115"/>
  <c r="D115"/>
  <c r="AT115"/>
  <c r="AU115"/>
  <c r="AT116"/>
  <c r="AU116"/>
  <c r="C117"/>
  <c r="D117"/>
  <c r="AT117"/>
  <c r="AU117"/>
  <c r="AT118"/>
  <c r="AU118"/>
  <c r="AT119"/>
  <c r="AU119"/>
  <c r="AT120"/>
  <c r="AU120"/>
  <c r="C122"/>
  <c r="D122"/>
  <c r="AT122"/>
  <c r="AU122"/>
  <c r="AT123"/>
  <c r="AU123"/>
  <c r="C124"/>
  <c r="D124"/>
  <c r="AT124"/>
  <c r="AU124"/>
  <c r="C125"/>
  <c r="D125"/>
  <c r="AT125"/>
  <c r="AU125"/>
  <c r="C126"/>
  <c r="D126"/>
  <c r="AT126"/>
  <c r="AU126"/>
  <c r="AT127"/>
  <c r="AU127"/>
  <c r="C128"/>
  <c r="D128"/>
  <c r="AT128"/>
  <c r="AU128"/>
  <c r="C129"/>
  <c r="D129"/>
  <c r="AT129"/>
  <c r="AU129"/>
  <c r="AT130"/>
  <c r="AU130"/>
  <c r="C131"/>
  <c r="D131"/>
  <c r="AT131"/>
  <c r="AU131"/>
  <c r="C132"/>
  <c r="D132"/>
  <c r="AT132"/>
  <c r="AU132"/>
  <c r="C133"/>
  <c r="D133"/>
  <c r="AT133"/>
  <c r="AU133"/>
  <c r="AT134"/>
  <c r="AU134"/>
  <c r="C135"/>
  <c r="D135"/>
  <c r="AT135"/>
  <c r="AU135"/>
  <c r="C136"/>
  <c r="D136"/>
  <c r="AT136"/>
  <c r="AU136"/>
  <c r="C137"/>
  <c r="D137"/>
  <c r="AT137"/>
  <c r="AU137"/>
  <c r="AT138"/>
  <c r="AU138"/>
  <c r="C139"/>
  <c r="D139"/>
  <c r="AT139"/>
  <c r="AU139"/>
  <c r="C140"/>
  <c r="D140"/>
  <c r="AT140"/>
  <c r="AU140"/>
  <c r="AT141"/>
  <c r="AU141"/>
  <c r="AT142"/>
  <c r="AU142"/>
  <c r="C143"/>
  <c r="D143"/>
  <c r="AT143"/>
  <c r="AU143"/>
  <c r="AT144"/>
  <c r="AU144"/>
  <c r="C145"/>
  <c r="D145"/>
  <c r="AT145"/>
  <c r="AU145"/>
  <c r="AT146"/>
  <c r="AU146"/>
  <c r="C147"/>
  <c r="D147"/>
  <c r="AT147"/>
  <c r="AU147"/>
  <c r="AT148"/>
  <c r="AU148"/>
  <c r="C149"/>
  <c r="D149"/>
  <c r="AT149"/>
  <c r="AU149"/>
  <c r="AT150"/>
  <c r="AU150"/>
  <c r="C151"/>
  <c r="D151"/>
  <c r="AT151"/>
  <c r="AU151"/>
  <c r="AT152"/>
  <c r="AU152"/>
  <c r="C153"/>
  <c r="D153"/>
  <c r="AT153"/>
  <c r="AU153"/>
  <c r="AT154"/>
  <c r="AU154"/>
  <c r="C155"/>
  <c r="D155"/>
  <c r="AT155"/>
  <c r="AU155"/>
  <c r="C156"/>
  <c r="D156"/>
  <c r="AT156"/>
  <c r="AU156"/>
  <c r="C157"/>
  <c r="D157"/>
  <c r="AT157"/>
  <c r="AU157"/>
  <c r="C158"/>
  <c r="D158"/>
  <c r="AT158"/>
  <c r="AU158"/>
  <c r="C159"/>
  <c r="D159"/>
  <c r="AT159"/>
  <c r="AU159"/>
  <c r="C160"/>
  <c r="D160"/>
  <c r="AT160"/>
  <c r="AU160"/>
  <c r="C161"/>
  <c r="D161"/>
  <c r="AT161"/>
  <c r="AU161"/>
  <c r="AT162"/>
  <c r="AU162"/>
  <c r="AT163"/>
  <c r="AU163"/>
  <c r="C164"/>
  <c r="D164"/>
  <c r="AT164"/>
  <c r="AU164"/>
  <c r="C165"/>
  <c r="D165"/>
  <c r="AT165"/>
  <c r="AU165"/>
  <c r="AT166"/>
  <c r="AU166"/>
  <c r="AT167"/>
  <c r="AU167"/>
  <c r="C168"/>
  <c r="D168"/>
  <c r="AT168"/>
  <c r="AU168"/>
  <c r="C169"/>
  <c r="D169"/>
  <c r="AT169"/>
  <c r="AU169"/>
  <c r="F186"/>
  <c r="G337" i="5" s="1"/>
  <c r="F189" i="1"/>
  <c r="G340" i="5" s="1"/>
  <c r="F192" i="1"/>
  <c r="G343" i="5" s="1"/>
  <c r="F194" i="1"/>
  <c r="G345" i="5" s="1"/>
  <c r="F218" i="1"/>
  <c r="F221"/>
  <c r="F224"/>
  <c r="K33" i="5" l="1"/>
  <c r="K32"/>
  <c r="F309"/>
  <c r="CS168" i="1"/>
  <c r="R168" s="1"/>
  <c r="F305" i="5"/>
  <c r="CS166" i="1"/>
  <c r="R166" s="1"/>
  <c r="I305" i="5" s="1"/>
  <c r="F301"/>
  <c r="CS164" i="1"/>
  <c r="R164" s="1"/>
  <c r="F297" i="5"/>
  <c r="CS162" i="1"/>
  <c r="R162" s="1"/>
  <c r="I297" i="5" s="1"/>
  <c r="F293"/>
  <c r="CS160" i="1"/>
  <c r="R160" s="1"/>
  <c r="F289" i="5"/>
  <c r="CS158" i="1"/>
  <c r="R158" s="1"/>
  <c r="F285" i="5"/>
  <c r="CS156" i="1"/>
  <c r="R156" s="1"/>
  <c r="F281" i="5"/>
  <c r="CS154" i="1"/>
  <c r="R154" s="1"/>
  <c r="I281" i="5" s="1"/>
  <c r="F277"/>
  <c r="CS152" i="1"/>
  <c r="R152" s="1"/>
  <c r="I277" i="5" s="1"/>
  <c r="I32"/>
  <c r="E290"/>
  <c r="CP159" i="1"/>
  <c r="O159" s="1"/>
  <c r="G290" i="5" s="1"/>
  <c r="CW169" i="1"/>
  <c r="V169" s="1"/>
  <c r="K311" i="5" s="1"/>
  <c r="CW167" i="1"/>
  <c r="V167" s="1"/>
  <c r="K307" i="5" s="1"/>
  <c r="CW165" i="1"/>
  <c r="V165" s="1"/>
  <c r="K303" i="5" s="1"/>
  <c r="CW163" i="1"/>
  <c r="V163" s="1"/>
  <c r="K299" i="5" s="1"/>
  <c r="CW161" i="1"/>
  <c r="V161" s="1"/>
  <c r="K295" i="5" s="1"/>
  <c r="CW159" i="1"/>
  <c r="V159" s="1"/>
  <c r="K291" i="5" s="1"/>
  <c r="CW157" i="1"/>
  <c r="V157" s="1"/>
  <c r="K287" i="5" s="1"/>
  <c r="CW155" i="1"/>
  <c r="V155" s="1"/>
  <c r="K283" i="5" s="1"/>
  <c r="CW153" i="1"/>
  <c r="V153" s="1"/>
  <c r="K279" i="5" s="1"/>
  <c r="CW151" i="1"/>
  <c r="V151" s="1"/>
  <c r="K275" i="5" s="1"/>
  <c r="CW149" i="1"/>
  <c r="V149" s="1"/>
  <c r="K271" i="5" s="1"/>
  <c r="CW147" i="1"/>
  <c r="V147" s="1"/>
  <c r="K267" i="5" s="1"/>
  <c r="CW145" i="1"/>
  <c r="V145" s="1"/>
  <c r="K263" i="5" s="1"/>
  <c r="CW143" i="1"/>
  <c r="V143" s="1"/>
  <c r="K259" i="5" s="1"/>
  <c r="CW141" i="1"/>
  <c r="V141" s="1"/>
  <c r="K255" i="5" s="1"/>
  <c r="CW139" i="1"/>
  <c r="V139" s="1"/>
  <c r="K251" i="5" s="1"/>
  <c r="CW137" i="1"/>
  <c r="V137" s="1"/>
  <c r="K247" i="5" s="1"/>
  <c r="CW135" i="1"/>
  <c r="V135" s="1"/>
  <c r="K243" i="5" s="1"/>
  <c r="CW133" i="1"/>
  <c r="V133" s="1"/>
  <c r="K239" i="5" s="1"/>
  <c r="CW131" i="1"/>
  <c r="V131" s="1"/>
  <c r="K235" i="5" s="1"/>
  <c r="CW129" i="1"/>
  <c r="V129" s="1"/>
  <c r="K231" i="5" s="1"/>
  <c r="CW127" i="1"/>
  <c r="V127" s="1"/>
  <c r="K227" i="5" s="1"/>
  <c r="CW125" i="1"/>
  <c r="V125" s="1"/>
  <c r="K223" i="5" s="1"/>
  <c r="CW123" i="1"/>
  <c r="V123" s="1"/>
  <c r="K219" i="5" s="1"/>
  <c r="CW120" i="1"/>
  <c r="CW118"/>
  <c r="V118" s="1"/>
  <c r="K210" i="5" s="1"/>
  <c r="CW116" i="1"/>
  <c r="V116" s="1"/>
  <c r="K206" i="5" s="1"/>
  <c r="CW114" i="1"/>
  <c r="V114" s="1"/>
  <c r="K202" i="5" s="1"/>
  <c r="CW112" i="1"/>
  <c r="V112" s="1"/>
  <c r="K198" i="5" s="1"/>
  <c r="CW110" i="1"/>
  <c r="V110" s="1"/>
  <c r="K194" i="5" s="1"/>
  <c r="CW108" i="1"/>
  <c r="V108" s="1"/>
  <c r="K190" i="5" s="1"/>
  <c r="CW106" i="1"/>
  <c r="V106" s="1"/>
  <c r="K186" i="5" s="1"/>
  <c r="CW104" i="1"/>
  <c r="V104" s="1"/>
  <c r="K182" i="5" s="1"/>
  <c r="CW102" i="1"/>
  <c r="V102" s="1"/>
  <c r="K178" i="5" s="1"/>
  <c r="CW99" i="1"/>
  <c r="V99" s="1"/>
  <c r="K173" i="5" s="1"/>
  <c r="CW97" i="1"/>
  <c r="V97" s="1"/>
  <c r="K169" i="5" s="1"/>
  <c r="CW94" i="1"/>
  <c r="V94" s="1"/>
  <c r="K164" i="5" s="1"/>
  <c r="CW92" i="1"/>
  <c r="V92" s="1"/>
  <c r="K160" i="5" s="1"/>
  <c r="CW90" i="1"/>
  <c r="V90" s="1"/>
  <c r="K156" i="5" s="1"/>
  <c r="CW87" i="1"/>
  <c r="V87" s="1"/>
  <c r="K151" i="5" s="1"/>
  <c r="CW85" i="1"/>
  <c r="V85" s="1"/>
  <c r="K147" i="5" s="1"/>
  <c r="CW81" i="1"/>
  <c r="V81" s="1"/>
  <c r="K141" i="5" s="1"/>
  <c r="CW79" i="1"/>
  <c r="V79" s="1"/>
  <c r="K137" i="5" s="1"/>
  <c r="CW77" i="1"/>
  <c r="V77" s="1"/>
  <c r="K133" i="5" s="1"/>
  <c r="CW75" i="1"/>
  <c r="V75" s="1"/>
  <c r="K129" i="5" s="1"/>
  <c r="CW73" i="1"/>
  <c r="V73" s="1"/>
  <c r="K125" i="5" s="1"/>
  <c r="CW71" i="1"/>
  <c r="V71" s="1"/>
  <c r="K121" i="5" s="1"/>
  <c r="CW68" i="1"/>
  <c r="V68" s="1"/>
  <c r="K116" i="5" s="1"/>
  <c r="CW66" i="1"/>
  <c r="V66" s="1"/>
  <c r="K112" i="5" s="1"/>
  <c r="CW64" i="1"/>
  <c r="V64" s="1"/>
  <c r="K108" i="5" s="1"/>
  <c r="CW62" i="1"/>
  <c r="V62" s="1"/>
  <c r="K104" i="5" s="1"/>
  <c r="CW60" i="1"/>
  <c r="V60" s="1"/>
  <c r="K100" i="5" s="1"/>
  <c r="CW58" i="1"/>
  <c r="V58" s="1"/>
  <c r="K96" i="5" s="1"/>
  <c r="CW56" i="1"/>
  <c r="V56" s="1"/>
  <c r="K92" i="5" s="1"/>
  <c r="CW54" i="1"/>
  <c r="V54" s="1"/>
  <c r="K88" i="5" s="1"/>
  <c r="CW52" i="1"/>
  <c r="V52" s="1"/>
  <c r="K84" i="5" s="1"/>
  <c r="CW50" i="1"/>
  <c r="V50" s="1"/>
  <c r="K80" i="5" s="1"/>
  <c r="CW48" i="1"/>
  <c r="V48" s="1"/>
  <c r="K76" i="5" s="1"/>
  <c r="CW46" i="1"/>
  <c r="V46" s="1"/>
  <c r="K72" i="5" s="1"/>
  <c r="CW44" i="1"/>
  <c r="V44" s="1"/>
  <c r="K68" i="5" s="1"/>
  <c r="CW41" i="1"/>
  <c r="V41" s="1"/>
  <c r="K63" i="5" s="1"/>
  <c r="CW39" i="1"/>
  <c r="V39" s="1"/>
  <c r="K59" i="5" s="1"/>
  <c r="CW37" i="1"/>
  <c r="V37" s="1"/>
  <c r="K55" i="5" s="1"/>
  <c r="CW35" i="1"/>
  <c r="V35" s="1"/>
  <c r="K51" i="5" s="1"/>
  <c r="CW33" i="1"/>
  <c r="V33" s="1"/>
  <c r="K47" i="5" s="1"/>
  <c r="CW31" i="1"/>
  <c r="V31" s="1"/>
  <c r="K43" i="5" s="1"/>
  <c r="CW29" i="1"/>
  <c r="V29" s="1"/>
  <c r="K39" i="5" s="1"/>
  <c r="CW27" i="1"/>
  <c r="V27" s="1"/>
  <c r="K35" i="5" s="1"/>
  <c r="CV169" i="1"/>
  <c r="U169" s="1"/>
  <c r="K310" i="5" s="1"/>
  <c r="CV167" i="1"/>
  <c r="U167" s="1"/>
  <c r="K306" i="5" s="1"/>
  <c r="CV165" i="1"/>
  <c r="U165" s="1"/>
  <c r="K302" i="5" s="1"/>
  <c r="CV163" i="1"/>
  <c r="U163" s="1"/>
  <c r="K298" i="5" s="1"/>
  <c r="CV161" i="1"/>
  <c r="U161" s="1"/>
  <c r="K294" i="5" s="1"/>
  <c r="CV159" i="1"/>
  <c r="U159" s="1"/>
  <c r="K290" i="5" s="1"/>
  <c r="CV157" i="1"/>
  <c r="U157" s="1"/>
  <c r="K286" i="5" s="1"/>
  <c r="CV155" i="1"/>
  <c r="U155" s="1"/>
  <c r="K282" i="5" s="1"/>
  <c r="CV153" i="1"/>
  <c r="U153" s="1"/>
  <c r="K278" i="5" s="1"/>
  <c r="CV151" i="1"/>
  <c r="U151" s="1"/>
  <c r="K274" i="5" s="1"/>
  <c r="CV149" i="1"/>
  <c r="U149" s="1"/>
  <c r="K270" i="5" s="1"/>
  <c r="CV147" i="1"/>
  <c r="U147" s="1"/>
  <c r="K266" i="5" s="1"/>
  <c r="CV145" i="1"/>
  <c r="U145" s="1"/>
  <c r="K262" i="5" s="1"/>
  <c r="CV143" i="1"/>
  <c r="U143" s="1"/>
  <c r="K258" i="5" s="1"/>
  <c r="CV141" i="1"/>
  <c r="U141" s="1"/>
  <c r="K254" i="5" s="1"/>
  <c r="CV139" i="1"/>
  <c r="U139" s="1"/>
  <c r="K250" i="5" s="1"/>
  <c r="CV137" i="1"/>
  <c r="U137" s="1"/>
  <c r="K246" i="5" s="1"/>
  <c r="CV135" i="1"/>
  <c r="U135" s="1"/>
  <c r="K242" i="5" s="1"/>
  <c r="CV133" i="1"/>
  <c r="U133" s="1"/>
  <c r="K238" i="5" s="1"/>
  <c r="CV131" i="1"/>
  <c r="U131" s="1"/>
  <c r="K234" i="5" s="1"/>
  <c r="CV129" i="1"/>
  <c r="U129" s="1"/>
  <c r="K230" i="5" s="1"/>
  <c r="CV127" i="1"/>
  <c r="U127" s="1"/>
  <c r="K226" i="5" s="1"/>
  <c r="CV125" i="1"/>
  <c r="U125" s="1"/>
  <c r="K222" i="5" s="1"/>
  <c r="CV123" i="1"/>
  <c r="U123" s="1"/>
  <c r="K218" i="5" s="1"/>
  <c r="CV120" i="1"/>
  <c r="CV118"/>
  <c r="U118" s="1"/>
  <c r="K209" i="5" s="1"/>
  <c r="CV116" i="1"/>
  <c r="U116" s="1"/>
  <c r="K205" i="5" s="1"/>
  <c r="CV114" i="1"/>
  <c r="U114" s="1"/>
  <c r="K201" i="5" s="1"/>
  <c r="CV112" i="1"/>
  <c r="U112" s="1"/>
  <c r="K197" i="5" s="1"/>
  <c r="CV110" i="1"/>
  <c r="U110" s="1"/>
  <c r="K193" i="5" s="1"/>
  <c r="CV108" i="1"/>
  <c r="U108" s="1"/>
  <c r="K189" i="5" s="1"/>
  <c r="CV106" i="1"/>
  <c r="U106" s="1"/>
  <c r="K185" i="5" s="1"/>
  <c r="CV104" i="1"/>
  <c r="U104" s="1"/>
  <c r="K181" i="5" s="1"/>
  <c r="CV102" i="1"/>
  <c r="U102" s="1"/>
  <c r="K177" i="5" s="1"/>
  <c r="CV99" i="1"/>
  <c r="U99" s="1"/>
  <c r="K172" i="5" s="1"/>
  <c r="CV97" i="1"/>
  <c r="U97" s="1"/>
  <c r="K168" i="5" s="1"/>
  <c r="CV94" i="1"/>
  <c r="U94" s="1"/>
  <c r="K163" i="5" s="1"/>
  <c r="CV92" i="1"/>
  <c r="U92" s="1"/>
  <c r="K159" i="5" s="1"/>
  <c r="CV90" i="1"/>
  <c r="U90" s="1"/>
  <c r="K155" i="5" s="1"/>
  <c r="CV87" i="1"/>
  <c r="U87" s="1"/>
  <c r="K150" i="5" s="1"/>
  <c r="CV85" i="1"/>
  <c r="U85" s="1"/>
  <c r="K146" i="5" s="1"/>
  <c r="CV81" i="1"/>
  <c r="U81" s="1"/>
  <c r="K140" i="5" s="1"/>
  <c r="CV79" i="1"/>
  <c r="U79" s="1"/>
  <c r="K136" i="5" s="1"/>
  <c r="CV77" i="1"/>
  <c r="U77" s="1"/>
  <c r="K132" i="5" s="1"/>
  <c r="CV75" i="1"/>
  <c r="U75" s="1"/>
  <c r="K128" i="5" s="1"/>
  <c r="CV73" i="1"/>
  <c r="U73" s="1"/>
  <c r="K124" i="5" s="1"/>
  <c r="CV71" i="1"/>
  <c r="U71" s="1"/>
  <c r="K120" i="5" s="1"/>
  <c r="CV68" i="1"/>
  <c r="U68" s="1"/>
  <c r="K115" i="5" s="1"/>
  <c r="CV66" i="1"/>
  <c r="U66" s="1"/>
  <c r="K111" i="5" s="1"/>
  <c r="CV64" i="1"/>
  <c r="U64" s="1"/>
  <c r="K107" i="5" s="1"/>
  <c r="CV62" i="1"/>
  <c r="U62" s="1"/>
  <c r="K103" i="5" s="1"/>
  <c r="CV60" i="1"/>
  <c r="U60" s="1"/>
  <c r="K99" i="5" s="1"/>
  <c r="CV58" i="1"/>
  <c r="U58" s="1"/>
  <c r="K95" i="5" s="1"/>
  <c r="CV56" i="1"/>
  <c r="U56" s="1"/>
  <c r="K91" i="5" s="1"/>
  <c r="CV54" i="1"/>
  <c r="U54" s="1"/>
  <c r="K87" i="5" s="1"/>
  <c r="CV52" i="1"/>
  <c r="U52" s="1"/>
  <c r="K83" i="5" s="1"/>
  <c r="CV50" i="1"/>
  <c r="U50" s="1"/>
  <c r="K79" i="5" s="1"/>
  <c r="CV48" i="1"/>
  <c r="U48" s="1"/>
  <c r="K75" i="5" s="1"/>
  <c r="CV46" i="1"/>
  <c r="U46" s="1"/>
  <c r="K71" i="5" s="1"/>
  <c r="CV44" i="1"/>
  <c r="U44" s="1"/>
  <c r="K67" i="5" s="1"/>
  <c r="CV41" i="1"/>
  <c r="U41" s="1"/>
  <c r="K62" i="5" s="1"/>
  <c r="CV39" i="1"/>
  <c r="U39" s="1"/>
  <c r="K58" i="5" s="1"/>
  <c r="CV37" i="1"/>
  <c r="U37" s="1"/>
  <c r="K54" i="5" s="1"/>
  <c r="CV35" i="1"/>
  <c r="U35" s="1"/>
  <c r="K50" i="5" s="1"/>
  <c r="CV33" i="1"/>
  <c r="U33" s="1"/>
  <c r="K46" i="5" s="1"/>
  <c r="CV31" i="1"/>
  <c r="U31" s="1"/>
  <c r="K42" i="5" s="1"/>
  <c r="CV29" i="1"/>
  <c r="U29" s="1"/>
  <c r="K38" i="5" s="1"/>
  <c r="CV27" i="1"/>
  <c r="U27" s="1"/>
  <c r="K34" i="5" s="1"/>
  <c r="E274"/>
  <c r="CP151" i="1"/>
  <c r="O151" s="1"/>
  <c r="G274" i="5" s="1"/>
  <c r="E270"/>
  <c r="CP149" i="1"/>
  <c r="O149" s="1"/>
  <c r="G270" i="5" s="1"/>
  <c r="E266"/>
  <c r="CP147" i="1"/>
  <c r="O147" s="1"/>
  <c r="G266" i="5" s="1"/>
  <c r="E262"/>
  <c r="CP145" i="1"/>
  <c r="O145" s="1"/>
  <c r="G262" i="5" s="1"/>
  <c r="E258"/>
  <c r="CP143" i="1"/>
  <c r="O143" s="1"/>
  <c r="G258" i="5" s="1"/>
  <c r="E254"/>
  <c r="CP141" i="1"/>
  <c r="O141" s="1"/>
  <c r="G254" i="5" s="1"/>
  <c r="E246"/>
  <c r="CP137" i="1"/>
  <c r="O137" s="1"/>
  <c r="G246" i="5" s="1"/>
  <c r="E242"/>
  <c r="CP135" i="1"/>
  <c r="O135" s="1"/>
  <c r="G242" i="5" s="1"/>
  <c r="E238"/>
  <c r="CP133" i="1"/>
  <c r="O133" s="1"/>
  <c r="G238" i="5" s="1"/>
  <c r="E234"/>
  <c r="CP131" i="1"/>
  <c r="O131" s="1"/>
  <c r="G234" i="5" s="1"/>
  <c r="E230"/>
  <c r="CP129" i="1"/>
  <c r="O129" s="1"/>
  <c r="G230" i="5" s="1"/>
  <c r="E226"/>
  <c r="CP127" i="1"/>
  <c r="O127" s="1"/>
  <c r="G226" i="5" s="1"/>
  <c r="E222"/>
  <c r="CP125" i="1"/>
  <c r="O125" s="1"/>
  <c r="G222" i="5" s="1"/>
  <c r="E218"/>
  <c r="CP123" i="1"/>
  <c r="O123" s="1"/>
  <c r="G218" i="5" s="1"/>
  <c r="E211"/>
  <c r="CP119" i="1"/>
  <c r="E203" i="5"/>
  <c r="CP115" i="1"/>
  <c r="O115" s="1"/>
  <c r="G203" i="5" s="1"/>
  <c r="E191"/>
  <c r="CP109" i="1"/>
  <c r="O109" s="1"/>
  <c r="G191" i="5" s="1"/>
  <c r="E187"/>
  <c r="CP107" i="1"/>
  <c r="O107" s="1"/>
  <c r="G187" i="5" s="1"/>
  <c r="E177"/>
  <c r="CP102" i="1"/>
  <c r="O102" s="1"/>
  <c r="G177" i="5" s="1"/>
  <c r="E172"/>
  <c r="CP99" i="1"/>
  <c r="O99" s="1"/>
  <c r="G172" i="5" s="1"/>
  <c r="E168"/>
  <c r="CP97" i="1"/>
  <c r="O97" s="1"/>
  <c r="G168" i="5" s="1"/>
  <c r="E161"/>
  <c r="CP93" i="1"/>
  <c r="O93" s="1"/>
  <c r="G161" i="5" s="1"/>
  <c r="E157"/>
  <c r="CP91" i="1"/>
  <c r="O91" s="1"/>
  <c r="G157" i="5" s="1"/>
  <c r="E152"/>
  <c r="CP88" i="1"/>
  <c r="O88" s="1"/>
  <c r="G152" i="5" s="1"/>
  <c r="E148"/>
  <c r="CP86" i="1"/>
  <c r="O86" s="1"/>
  <c r="G148" i="5" s="1"/>
  <c r="CP76" i="1"/>
  <c r="O76" s="1"/>
  <c r="G130" i="5" s="1"/>
  <c r="E130"/>
  <c r="E124"/>
  <c r="CP73" i="1"/>
  <c r="O73" s="1"/>
  <c r="G124" i="5" s="1"/>
  <c r="E81"/>
  <c r="CP51" i="1"/>
  <c r="O51" s="1"/>
  <c r="G81" i="5" s="1"/>
  <c r="E77"/>
  <c r="CP49" i="1"/>
  <c r="O49" s="1"/>
  <c r="G77" i="5" s="1"/>
  <c r="E73"/>
  <c r="CP47" i="1"/>
  <c r="O47" s="1"/>
  <c r="G73" i="5" s="1"/>
  <c r="E69"/>
  <c r="CP45" i="1"/>
  <c r="O45" s="1"/>
  <c r="G69" i="5" s="1"/>
  <c r="CP42" i="1"/>
  <c r="O42" s="1"/>
  <c r="G64" i="5" s="1"/>
  <c r="E64"/>
  <c r="CP40" i="1"/>
  <c r="O40" s="1"/>
  <c r="G60" i="5" s="1"/>
  <c r="E60"/>
  <c r="E54"/>
  <c r="CP37" i="1"/>
  <c r="O37" s="1"/>
  <c r="G54" i="5" s="1"/>
  <c r="E50"/>
  <c r="CP35" i="1"/>
  <c r="O35" s="1"/>
  <c r="G50" i="5" s="1"/>
  <c r="CP169" i="1"/>
  <c r="O169" s="1"/>
  <c r="G310" i="5" s="1"/>
  <c r="CP168" i="1"/>
  <c r="O168" s="1"/>
  <c r="G308" i="5" s="1"/>
  <c r="CP167" i="1"/>
  <c r="O167" s="1"/>
  <c r="G306" i="5" s="1"/>
  <c r="CP166" i="1"/>
  <c r="O166" s="1"/>
  <c r="G304" i="5" s="1"/>
  <c r="CP165" i="1"/>
  <c r="O165" s="1"/>
  <c r="G302" i="5" s="1"/>
  <c r="CP164" i="1"/>
  <c r="O164" s="1"/>
  <c r="G300" i="5" s="1"/>
  <c r="CP163" i="1"/>
  <c r="O163" s="1"/>
  <c r="G298" i="5" s="1"/>
  <c r="CP162" i="1"/>
  <c r="O162" s="1"/>
  <c r="G296" i="5" s="1"/>
  <c r="CP161" i="1"/>
  <c r="O161" s="1"/>
  <c r="G294" i="5" s="1"/>
  <c r="CP160" i="1"/>
  <c r="O160" s="1"/>
  <c r="G292" i="5" s="1"/>
  <c r="CP158" i="1"/>
  <c r="O158" s="1"/>
  <c r="G288" i="5" s="1"/>
  <c r="CP157" i="1"/>
  <c r="O157" s="1"/>
  <c r="G286" i="5" s="1"/>
  <c r="CP156" i="1"/>
  <c r="O156" s="1"/>
  <c r="G284" i="5" s="1"/>
  <c r="CP155" i="1"/>
  <c r="O155" s="1"/>
  <c r="G282" i="5" s="1"/>
  <c r="CP154" i="1"/>
  <c r="O154" s="1"/>
  <c r="G280" i="5" s="1"/>
  <c r="CP153" i="1"/>
  <c r="O153" s="1"/>
  <c r="G278" i="5" s="1"/>
  <c r="CP152" i="1"/>
  <c r="O152" s="1"/>
  <c r="G276" i="5" s="1"/>
  <c r="CP138" i="1"/>
  <c r="O138" s="1"/>
  <c r="G248" i="5" s="1"/>
  <c r="E272"/>
  <c r="CP150" i="1"/>
  <c r="O150" s="1"/>
  <c r="G272" i="5" s="1"/>
  <c r="E268"/>
  <c r="CP148" i="1"/>
  <c r="O148" s="1"/>
  <c r="G268" i="5" s="1"/>
  <c r="E264"/>
  <c r="CP146" i="1"/>
  <c r="O146" s="1"/>
  <c r="G264" i="5" s="1"/>
  <c r="E260"/>
  <c r="CP144" i="1"/>
  <c r="O144" s="1"/>
  <c r="G260" i="5" s="1"/>
  <c r="E256"/>
  <c r="CP142" i="1"/>
  <c r="O142" s="1"/>
  <c r="G256" i="5" s="1"/>
  <c r="E244"/>
  <c r="CP136" i="1"/>
  <c r="O136" s="1"/>
  <c r="G244" i="5" s="1"/>
  <c r="E240"/>
  <c r="CP134" i="1"/>
  <c r="O134" s="1"/>
  <c r="G240" i="5" s="1"/>
  <c r="E236"/>
  <c r="CP132" i="1"/>
  <c r="O132" s="1"/>
  <c r="G236" i="5" s="1"/>
  <c r="E232"/>
  <c r="CP130" i="1"/>
  <c r="O130" s="1"/>
  <c r="G232" i="5" s="1"/>
  <c r="E228"/>
  <c r="CP128" i="1"/>
  <c r="O128" s="1"/>
  <c r="G228" i="5" s="1"/>
  <c r="E224"/>
  <c r="CP126" i="1"/>
  <c r="O126" s="1"/>
  <c r="G224" i="5" s="1"/>
  <c r="E220"/>
  <c r="CP124" i="1"/>
  <c r="O124" s="1"/>
  <c r="G220" i="5" s="1"/>
  <c r="E216"/>
  <c r="CP122" i="1"/>
  <c r="O122" s="1"/>
  <c r="G216" i="5" s="1"/>
  <c r="E205"/>
  <c r="CP116" i="1"/>
  <c r="O116" s="1"/>
  <c r="G205" i="5" s="1"/>
  <c r="E197"/>
  <c r="CP112" i="1"/>
  <c r="O112" s="1"/>
  <c r="G197" i="5" s="1"/>
  <c r="E189"/>
  <c r="CP108" i="1"/>
  <c r="O108" s="1"/>
  <c r="G189" i="5" s="1"/>
  <c r="E179"/>
  <c r="CP103" i="1"/>
  <c r="O103" s="1"/>
  <c r="G179" i="5" s="1"/>
  <c r="E174"/>
  <c r="CP100" i="1"/>
  <c r="O100" s="1"/>
  <c r="G174" i="5" s="1"/>
  <c r="E170"/>
  <c r="CP98" i="1"/>
  <c r="O98" s="1"/>
  <c r="G170" i="5" s="1"/>
  <c r="E163"/>
  <c r="CP94" i="1"/>
  <c r="O94" s="1"/>
  <c r="G163" i="5" s="1"/>
  <c r="E159"/>
  <c r="CP92" i="1"/>
  <c r="O92" s="1"/>
  <c r="G159" i="5" s="1"/>
  <c r="E155"/>
  <c r="CP90" i="1"/>
  <c r="O90" s="1"/>
  <c r="G155" i="5" s="1"/>
  <c r="E150"/>
  <c r="CP87" i="1"/>
  <c r="O87" s="1"/>
  <c r="G150" i="5" s="1"/>
  <c r="E146"/>
  <c r="CP85" i="1"/>
  <c r="O85" s="1"/>
  <c r="G146" i="5" s="1"/>
  <c r="E128"/>
  <c r="CP75" i="1"/>
  <c r="O75" s="1"/>
  <c r="G128" i="5" s="1"/>
  <c r="CP72" i="1"/>
  <c r="O72" s="1"/>
  <c r="G122" i="5" s="1"/>
  <c r="E122"/>
  <c r="CP50" i="1"/>
  <c r="O50" s="1"/>
  <c r="G79" i="5" s="1"/>
  <c r="E79"/>
  <c r="CP48" i="1"/>
  <c r="O48" s="1"/>
  <c r="G75" i="5" s="1"/>
  <c r="E75"/>
  <c r="CP46" i="1"/>
  <c r="O46" s="1"/>
  <c r="G71" i="5" s="1"/>
  <c r="E71"/>
  <c r="CP44" i="1"/>
  <c r="O44" s="1"/>
  <c r="G67" i="5" s="1"/>
  <c r="E67"/>
  <c r="E62"/>
  <c r="CP41" i="1"/>
  <c r="O41" s="1"/>
  <c r="G62" i="5" s="1"/>
  <c r="CP38" i="1"/>
  <c r="O38" s="1"/>
  <c r="G56" i="5" s="1"/>
  <c r="E56"/>
  <c r="CP36" i="1"/>
  <c r="O36" s="1"/>
  <c r="G52" i="5" s="1"/>
  <c r="E52"/>
  <c r="CP34" i="1"/>
  <c r="O34" s="1"/>
  <c r="G48" i="5" s="1"/>
  <c r="E48"/>
  <c r="CS150" i="1"/>
  <c r="R150" s="1"/>
  <c r="I273" i="5" s="1"/>
  <c r="CS148" i="1"/>
  <c r="R148" s="1"/>
  <c r="I269" i="5" s="1"/>
  <c r="CS146" i="1"/>
  <c r="R146" s="1"/>
  <c r="I265" i="5" s="1"/>
  <c r="CS144" i="1"/>
  <c r="R144" s="1"/>
  <c r="I261" i="5" s="1"/>
  <c r="CS142" i="1"/>
  <c r="R142" s="1"/>
  <c r="I257" i="5" s="1"/>
  <c r="CS140" i="1"/>
  <c r="R140" s="1"/>
  <c r="CS138"/>
  <c r="R138" s="1"/>
  <c r="I249" i="5" s="1"/>
  <c r="CS136" i="1"/>
  <c r="R136" s="1"/>
  <c r="CS134"/>
  <c r="R134" s="1"/>
  <c r="I241" i="5" s="1"/>
  <c r="CS132" i="1"/>
  <c r="R132" s="1"/>
  <c r="CS130"/>
  <c r="R130" s="1"/>
  <c r="I233" i="5" s="1"/>
  <c r="CS128" i="1"/>
  <c r="R128" s="1"/>
  <c r="CS126"/>
  <c r="R126" s="1"/>
  <c r="CS124"/>
  <c r="R124" s="1"/>
  <c r="CS122"/>
  <c r="R122" s="1"/>
  <c r="CS119"/>
  <c r="R119" s="1"/>
  <c r="I212" i="5" s="1"/>
  <c r="CS117" i="1"/>
  <c r="R117" s="1"/>
  <c r="CS115"/>
  <c r="R115" s="1"/>
  <c r="CS113"/>
  <c r="R113" s="1"/>
  <c r="CS111"/>
  <c r="R111" s="1"/>
  <c r="I196" i="5" s="1"/>
  <c r="CS109" i="1"/>
  <c r="R109" s="1"/>
  <c r="I192" i="5" s="1"/>
  <c r="CS107" i="1"/>
  <c r="R107" s="1"/>
  <c r="I188" i="5" s="1"/>
  <c r="CS105" i="1"/>
  <c r="R105" s="1"/>
  <c r="CS103"/>
  <c r="R103" s="1"/>
  <c r="I180" i="5" s="1"/>
  <c r="CS100" i="1"/>
  <c r="R100" s="1"/>
  <c r="I175" i="5" s="1"/>
  <c r="CS98" i="1"/>
  <c r="R98" s="1"/>
  <c r="CS96"/>
  <c r="R96" s="1"/>
  <c r="CS93"/>
  <c r="R93" s="1"/>
  <c r="CS91"/>
  <c r="R91" s="1"/>
  <c r="I158" i="5" s="1"/>
  <c r="CS88" i="1"/>
  <c r="R88" s="1"/>
  <c r="I153" i="5" s="1"/>
  <c r="CS86" i="1"/>
  <c r="R86" s="1"/>
  <c r="CS84"/>
  <c r="R84" s="1"/>
  <c r="CS80"/>
  <c r="R80" s="1"/>
  <c r="CS78"/>
  <c r="R78" s="1"/>
  <c r="I135" i="5" s="1"/>
  <c r="CS76" i="1"/>
  <c r="R76" s="1"/>
  <c r="CS74"/>
  <c r="R74" s="1"/>
  <c r="I127" i="5" s="1"/>
  <c r="CS72" i="1"/>
  <c r="R72" s="1"/>
  <c r="CS70"/>
  <c r="R70" s="1"/>
  <c r="CS67"/>
  <c r="R67" s="1"/>
  <c r="CS65"/>
  <c r="R65" s="1"/>
  <c r="CS63"/>
  <c r="R63" s="1"/>
  <c r="CS61"/>
  <c r="R61" s="1"/>
  <c r="I102" i="5" s="1"/>
  <c r="CS59" i="1"/>
  <c r="R59" s="1"/>
  <c r="CS57"/>
  <c r="R57" s="1"/>
  <c r="CS55"/>
  <c r="R55" s="1"/>
  <c r="CS53"/>
  <c r="R53" s="1"/>
  <c r="I86" i="5" s="1"/>
  <c r="CS51" i="1"/>
  <c r="R51" s="1"/>
  <c r="CS49"/>
  <c r="R49" s="1"/>
  <c r="CS47"/>
  <c r="R47" s="1"/>
  <c r="CS45"/>
  <c r="R45" s="1"/>
  <c r="CS42"/>
  <c r="R42" s="1"/>
  <c r="CS40"/>
  <c r="R40" s="1"/>
  <c r="CS38"/>
  <c r="R38" s="1"/>
  <c r="CS36"/>
  <c r="R36" s="1"/>
  <c r="CS34"/>
  <c r="R34" s="1"/>
  <c r="CS32"/>
  <c r="R32" s="1"/>
  <c r="CS30"/>
  <c r="R30" s="1"/>
  <c r="CS28"/>
  <c r="R28" s="1"/>
  <c r="CS26"/>
  <c r="R26" s="1"/>
  <c r="AB140"/>
  <c r="AB139"/>
  <c r="CP120"/>
  <c r="I119"/>
  <c r="CP118"/>
  <c r="O118" s="1"/>
  <c r="G209" i="5" s="1"/>
  <c r="CP117" i="1"/>
  <c r="O117" s="1"/>
  <c r="G207" i="5" s="1"/>
  <c r="CP114" i="1"/>
  <c r="O114" s="1"/>
  <c r="G201" i="5" s="1"/>
  <c r="CP113" i="1"/>
  <c r="O113" s="1"/>
  <c r="G199" i="5" s="1"/>
  <c r="CP111" i="1"/>
  <c r="O111" s="1"/>
  <c r="G195" i="5" s="1"/>
  <c r="CP110" i="1"/>
  <c r="O110" s="1"/>
  <c r="G193" i="5" s="1"/>
  <c r="CP106" i="1"/>
  <c r="O106" s="1"/>
  <c r="G185" i="5" s="1"/>
  <c r="CP105" i="1"/>
  <c r="O105" s="1"/>
  <c r="G183" i="5" s="1"/>
  <c r="CP104" i="1"/>
  <c r="O104" s="1"/>
  <c r="G181" i="5" s="1"/>
  <c r="CP96" i="1"/>
  <c r="O96" s="1"/>
  <c r="G166" i="5" s="1"/>
  <c r="CP84" i="1"/>
  <c r="O84" s="1"/>
  <c r="G144" i="5" s="1"/>
  <c r="CP81" i="1"/>
  <c r="O81" s="1"/>
  <c r="G140" i="5" s="1"/>
  <c r="CP80" i="1"/>
  <c r="O80" s="1"/>
  <c r="G138" i="5" s="1"/>
  <c r="CP79" i="1"/>
  <c r="O79" s="1"/>
  <c r="G136" i="5" s="1"/>
  <c r="CP78" i="1"/>
  <c r="O78" s="1"/>
  <c r="G134" i="5" s="1"/>
  <c r="CP77" i="1"/>
  <c r="O77" s="1"/>
  <c r="G132" i="5" s="1"/>
  <c r="CP74" i="1"/>
  <c r="O74" s="1"/>
  <c r="G126" i="5" s="1"/>
  <c r="CP71" i="1"/>
  <c r="O71" s="1"/>
  <c r="G120" i="5" s="1"/>
  <c r="CP70" i="1"/>
  <c r="O70" s="1"/>
  <c r="G118" i="5" s="1"/>
  <c r="CP68" i="1"/>
  <c r="O68" s="1"/>
  <c r="G115" i="5" s="1"/>
  <c r="CP67" i="1"/>
  <c r="O67" s="1"/>
  <c r="G113" i="5" s="1"/>
  <c r="CP66" i="1"/>
  <c r="O66" s="1"/>
  <c r="G111" i="5" s="1"/>
  <c r="CP65" i="1"/>
  <c r="O65" s="1"/>
  <c r="G109" i="5" s="1"/>
  <c r="CP64" i="1"/>
  <c r="O64" s="1"/>
  <c r="G107" i="5" s="1"/>
  <c r="CP63" i="1"/>
  <c r="O63" s="1"/>
  <c r="G105" i="5" s="1"/>
  <c r="CP62" i="1"/>
  <c r="O62" s="1"/>
  <c r="G103" i="5" s="1"/>
  <c r="CP61" i="1"/>
  <c r="O61" s="1"/>
  <c r="G101" i="5" s="1"/>
  <c r="CP60" i="1"/>
  <c r="O60" s="1"/>
  <c r="G99" i="5" s="1"/>
  <c r="CP59" i="1"/>
  <c r="O59" s="1"/>
  <c r="G97" i="5" s="1"/>
  <c r="CP58" i="1"/>
  <c r="O58" s="1"/>
  <c r="G95" i="5" s="1"/>
  <c r="CP57" i="1"/>
  <c r="O57" s="1"/>
  <c r="G93" i="5" s="1"/>
  <c r="CP56" i="1"/>
  <c r="O56" s="1"/>
  <c r="G91" i="5" s="1"/>
  <c r="CP55" i="1"/>
  <c r="O55" s="1"/>
  <c r="G89" i="5" s="1"/>
  <c r="CP54" i="1"/>
  <c r="O54" s="1"/>
  <c r="G87" i="5" s="1"/>
  <c r="CP53" i="1"/>
  <c r="O53" s="1"/>
  <c r="G85" i="5" s="1"/>
  <c r="CP52" i="1"/>
  <c r="O52" s="1"/>
  <c r="G83" i="5" s="1"/>
  <c r="CP39" i="1"/>
  <c r="O39" s="1"/>
  <c r="G58" i="5" s="1"/>
  <c r="CP33" i="1"/>
  <c r="O33" s="1"/>
  <c r="G46" i="5" s="1"/>
  <c r="CP32" i="1"/>
  <c r="O32" s="1"/>
  <c r="G44" i="5" s="1"/>
  <c r="CP31" i="1"/>
  <c r="O31" s="1"/>
  <c r="G42" i="5" s="1"/>
  <c r="CP30" i="1"/>
  <c r="O30" s="1"/>
  <c r="G40" i="5" s="1"/>
  <c r="CP29" i="1"/>
  <c r="O29" s="1"/>
  <c r="G38" i="5" s="1"/>
  <c r="CP28" i="1"/>
  <c r="O28" s="1"/>
  <c r="G36" i="5" s="1"/>
  <c r="CP27" i="1"/>
  <c r="O27" s="1"/>
  <c r="G34" i="5" s="1"/>
  <c r="CP26" i="1"/>
  <c r="O26" s="1"/>
  <c r="I37" i="5" l="1"/>
  <c r="CY28" i="1"/>
  <c r="X28" s="1"/>
  <c r="CZ28"/>
  <c r="Y28" s="1"/>
  <c r="I45" i="5"/>
  <c r="CY32" i="1"/>
  <c r="X32" s="1"/>
  <c r="CZ32"/>
  <c r="Y32" s="1"/>
  <c r="I61" i="5"/>
  <c r="CY40" i="1"/>
  <c r="X40" s="1"/>
  <c r="CZ40"/>
  <c r="Y40" s="1"/>
  <c r="I119" i="5"/>
  <c r="CY70" i="1"/>
  <c r="X70" s="1"/>
  <c r="CZ70"/>
  <c r="Y70" s="1"/>
  <c r="I171" i="5"/>
  <c r="CY98" i="1"/>
  <c r="X98" s="1"/>
  <c r="CZ98"/>
  <c r="Y98" s="1"/>
  <c r="I204" i="5"/>
  <c r="CY115" i="1"/>
  <c r="X115" s="1"/>
  <c r="CZ115"/>
  <c r="Y115" s="1"/>
  <c r="D211" i="5"/>
  <c r="I120" i="1"/>
  <c r="S119"/>
  <c r="E250" i="5"/>
  <c r="CP139" i="1"/>
  <c r="O139" s="1"/>
  <c r="G250" i="5" s="1"/>
  <c r="I33"/>
  <c r="CY26" i="1"/>
  <c r="X26" s="1"/>
  <c r="CZ26"/>
  <c r="Y26" s="1"/>
  <c r="I41" i="5"/>
  <c r="CY30" i="1"/>
  <c r="X30" s="1"/>
  <c r="CZ30"/>
  <c r="Y30" s="1"/>
  <c r="I49" i="5"/>
  <c r="CY34" i="1"/>
  <c r="X34" s="1"/>
  <c r="CZ34"/>
  <c r="Y34" s="1"/>
  <c r="I57" i="5"/>
  <c r="CY38" i="1"/>
  <c r="X38" s="1"/>
  <c r="CZ38"/>
  <c r="Y38" s="1"/>
  <c r="I65" i="5"/>
  <c r="CY42" i="1"/>
  <c r="X42" s="1"/>
  <c r="CZ42"/>
  <c r="Y42" s="1"/>
  <c r="I74" i="5"/>
  <c r="CY47" i="1"/>
  <c r="X47" s="1"/>
  <c r="CZ47"/>
  <c r="Y47" s="1"/>
  <c r="I82" i="5"/>
  <c r="CY51" i="1"/>
  <c r="X51" s="1"/>
  <c r="CZ51"/>
  <c r="Y51" s="1"/>
  <c r="I90" i="5"/>
  <c r="CY55" i="1"/>
  <c r="X55" s="1"/>
  <c r="CZ55"/>
  <c r="Y55" s="1"/>
  <c r="I98" i="5"/>
  <c r="CY59" i="1"/>
  <c r="X59" s="1"/>
  <c r="CZ59"/>
  <c r="Y59" s="1"/>
  <c r="I106" i="5"/>
  <c r="CY63" i="1"/>
  <c r="X63" s="1"/>
  <c r="CZ63"/>
  <c r="Y63" s="1"/>
  <c r="I114" i="5"/>
  <c r="CY67" i="1"/>
  <c r="X67" s="1"/>
  <c r="CZ67"/>
  <c r="Y67" s="1"/>
  <c r="I123" i="5"/>
  <c r="CY72" i="1"/>
  <c r="X72" s="1"/>
  <c r="CZ72"/>
  <c r="Y72" s="1"/>
  <c r="I131" i="5"/>
  <c r="CY76" i="1"/>
  <c r="X76" s="1"/>
  <c r="CZ76"/>
  <c r="Y76" s="1"/>
  <c r="I139" i="5"/>
  <c r="CY80" i="1"/>
  <c r="X80" s="1"/>
  <c r="CZ80"/>
  <c r="Y80" s="1"/>
  <c r="I149" i="5"/>
  <c r="CY86" i="1"/>
  <c r="X86" s="1"/>
  <c r="CZ86"/>
  <c r="Y86" s="1"/>
  <c r="I167" i="5"/>
  <c r="CY96" i="1"/>
  <c r="X96" s="1"/>
  <c r="CZ96"/>
  <c r="Y96" s="1"/>
  <c r="I184" i="5"/>
  <c r="CY105" i="1"/>
  <c r="X105" s="1"/>
  <c r="CZ105"/>
  <c r="Y105" s="1"/>
  <c r="I200" i="5"/>
  <c r="CY113" i="1"/>
  <c r="X113" s="1"/>
  <c r="CZ113"/>
  <c r="Y113" s="1"/>
  <c r="I208" i="5"/>
  <c r="CY117" i="1"/>
  <c r="X117" s="1"/>
  <c r="CZ117"/>
  <c r="Y117" s="1"/>
  <c r="I217" i="5"/>
  <c r="CY122" i="1"/>
  <c r="X122" s="1"/>
  <c r="CZ122"/>
  <c r="Y122" s="1"/>
  <c r="I225" i="5"/>
  <c r="CY126" i="1"/>
  <c r="X126" s="1"/>
  <c r="CZ126"/>
  <c r="Y126" s="1"/>
  <c r="O120"/>
  <c r="G213" i="5" s="1"/>
  <c r="Q119" i="1"/>
  <c r="U120"/>
  <c r="K213" i="5" s="1"/>
  <c r="V120" i="1"/>
  <c r="K214" i="5" s="1"/>
  <c r="U119" i="1"/>
  <c r="K211" i="5" s="1"/>
  <c r="W119" i="1"/>
  <c r="G32" i="5"/>
  <c r="E252"/>
  <c r="CP140" i="1"/>
  <c r="O140" s="1"/>
  <c r="G252" i="5" s="1"/>
  <c r="I53"/>
  <c r="CY36" i="1"/>
  <c r="X36" s="1"/>
  <c r="CZ36"/>
  <c r="Y36" s="1"/>
  <c r="I70" i="5"/>
  <c r="CY45" i="1"/>
  <c r="X45" s="1"/>
  <c r="CZ45"/>
  <c r="Y45" s="1"/>
  <c r="I78" i="5"/>
  <c r="CY49" i="1"/>
  <c r="X49" s="1"/>
  <c r="CZ49"/>
  <c r="Y49" s="1"/>
  <c r="I94" i="5"/>
  <c r="CY57" i="1"/>
  <c r="X57" s="1"/>
  <c r="CZ57"/>
  <c r="Y57" s="1"/>
  <c r="I110" i="5"/>
  <c r="CY65" i="1"/>
  <c r="X65" s="1"/>
  <c r="CZ65"/>
  <c r="Y65" s="1"/>
  <c r="I145" i="5"/>
  <c r="CY84" i="1"/>
  <c r="X84" s="1"/>
  <c r="CZ84"/>
  <c r="Y84" s="1"/>
  <c r="I162" i="5"/>
  <c r="CY93" i="1"/>
  <c r="X93" s="1"/>
  <c r="CZ93"/>
  <c r="Y93" s="1"/>
  <c r="I221" i="5"/>
  <c r="CY124" i="1"/>
  <c r="X124" s="1"/>
  <c r="CZ124"/>
  <c r="Y124" s="1"/>
  <c r="I229" i="5"/>
  <c r="CY128" i="1"/>
  <c r="X128" s="1"/>
  <c r="CZ128"/>
  <c r="Y128" s="1"/>
  <c r="I237" i="5"/>
  <c r="CY132" i="1"/>
  <c r="X132" s="1"/>
  <c r="CZ132"/>
  <c r="Y132" s="1"/>
  <c r="I245" i="5"/>
  <c r="CY136" i="1"/>
  <c r="X136" s="1"/>
  <c r="CZ136"/>
  <c r="Y136" s="1"/>
  <c r="I253" i="5"/>
  <c r="CY140" i="1"/>
  <c r="X140" s="1"/>
  <c r="CZ140"/>
  <c r="Y140" s="1"/>
  <c r="I285" i="5"/>
  <c r="CY156" i="1"/>
  <c r="X156" s="1"/>
  <c r="CZ156"/>
  <c r="Y156" s="1"/>
  <c r="I289" i="5"/>
  <c r="CY158" i="1"/>
  <c r="X158" s="1"/>
  <c r="CZ158"/>
  <c r="Y158" s="1"/>
  <c r="I293" i="5"/>
  <c r="CY160" i="1"/>
  <c r="X160" s="1"/>
  <c r="CZ160"/>
  <c r="Y160" s="1"/>
  <c r="I301" i="5"/>
  <c r="CY164" i="1"/>
  <c r="X164" s="1"/>
  <c r="CZ164"/>
  <c r="Y164" s="1"/>
  <c r="I309" i="5"/>
  <c r="CY168" i="1"/>
  <c r="X168" s="1"/>
  <c r="CZ168"/>
  <c r="Y168" s="1"/>
  <c r="O119"/>
  <c r="G211" i="5" s="1"/>
  <c r="P119" i="1"/>
  <c r="AH171"/>
  <c r="T119"/>
  <c r="V119"/>
  <c r="K212" i="5" s="1"/>
  <c r="I211" l="1"/>
  <c r="H211"/>
  <c r="AG171" i="1"/>
  <c r="AB171"/>
  <c r="AL171"/>
  <c r="U171"/>
  <c r="AH22"/>
  <c r="D213" i="5"/>
  <c r="S120" i="1"/>
  <c r="H213" i="5" s="1"/>
  <c r="R120" i="1"/>
  <c r="P120"/>
  <c r="W120"/>
  <c r="AJ171" s="1"/>
  <c r="T120"/>
  <c r="Q120"/>
  <c r="I213" i="5" s="1"/>
  <c r="AI171" i="1"/>
  <c r="AC171"/>
  <c r="AK171"/>
  <c r="W171" l="1"/>
  <c r="AJ22"/>
  <c r="P171"/>
  <c r="AC22"/>
  <c r="T171"/>
  <c r="AG22"/>
  <c r="I214" i="5"/>
  <c r="AE171" i="1"/>
  <c r="U203"/>
  <c r="F179"/>
  <c r="U22"/>
  <c r="X171"/>
  <c r="AK22"/>
  <c r="V171"/>
  <c r="AI22"/>
  <c r="AL22"/>
  <c r="Y171"/>
  <c r="O171"/>
  <c r="AB22"/>
  <c r="AF171"/>
  <c r="AD171"/>
  <c r="Q171" l="1"/>
  <c r="AD22"/>
  <c r="Y203"/>
  <c r="F183"/>
  <c r="Y22"/>
  <c r="U18"/>
  <c r="F211"/>
  <c r="T203"/>
  <c r="T22"/>
  <c r="F178"/>
  <c r="P203"/>
  <c r="P22"/>
  <c r="F174"/>
  <c r="W22"/>
  <c r="W203"/>
  <c r="F181"/>
  <c r="S171"/>
  <c r="AF22"/>
  <c r="O203"/>
  <c r="F173"/>
  <c r="O22"/>
  <c r="F180"/>
  <c r="V203"/>
  <c r="V22"/>
  <c r="X203"/>
  <c r="X22"/>
  <c r="F182"/>
  <c r="K313" i="5"/>
  <c r="F193" i="1"/>
  <c r="G344" i="5" s="1"/>
  <c r="F197" i="1"/>
  <c r="G348" i="5" s="1"/>
  <c r="R171" i="1"/>
  <c r="AE22"/>
  <c r="R203" l="1"/>
  <c r="F176"/>
  <c r="I314" i="5" s="1"/>
  <c r="R22" i="1"/>
  <c r="X18"/>
  <c r="F214"/>
  <c r="V18"/>
  <c r="F212"/>
  <c r="F226" s="1"/>
  <c r="O18"/>
  <c r="F205"/>
  <c r="S22"/>
  <c r="S203"/>
  <c r="F177"/>
  <c r="H313" i="5" s="1"/>
  <c r="W18" i="1"/>
  <c r="F213"/>
  <c r="P18"/>
  <c r="F206"/>
  <c r="F227"/>
  <c r="F225"/>
  <c r="Y18"/>
  <c r="F215"/>
  <c r="Q203"/>
  <c r="F175"/>
  <c r="I313" i="5" s="1"/>
  <c r="Q22" i="1"/>
  <c r="K314" i="5"/>
  <c r="F195" i="1"/>
  <c r="G346" i="5" s="1"/>
  <c r="G313"/>
  <c r="F184" i="1"/>
  <c r="T18"/>
  <c r="F210"/>
  <c r="J18" i="5"/>
  <c r="Q18" i="1" l="1"/>
  <c r="F207"/>
  <c r="S18"/>
  <c r="F209"/>
  <c r="R18"/>
  <c r="F208"/>
  <c r="F216"/>
  <c r="F185"/>
  <c r="G336" i="5" s="1"/>
  <c r="F187" i="1"/>
  <c r="F217" l="1"/>
  <c r="F219"/>
  <c r="G338" i="5"/>
  <c r="F188" i="1"/>
  <c r="G339" i="5" s="1"/>
  <c r="F190" i="1" l="1"/>
  <c r="F220"/>
  <c r="F222"/>
  <c r="F223" s="1"/>
  <c r="F228" s="1"/>
  <c r="G341" i="5" l="1"/>
  <c r="F191" i="1"/>
  <c r="F229"/>
  <c r="F230" s="1"/>
  <c r="G342" i="5" l="1"/>
  <c r="F199" i="1"/>
  <c r="G350" i="5" l="1"/>
  <c r="F200" i="1"/>
  <c r="F201"/>
  <c r="G351" i="5" l="1"/>
  <c r="J17" s="1"/>
  <c r="G352" l="1"/>
  <c r="J16" s="1"/>
</calcChain>
</file>

<file path=xl/sharedStrings.xml><?xml version="1.0" encoding="utf-8"?>
<sst xmlns="http://schemas.openxmlformats.org/spreadsheetml/2006/main" count="12449" uniqueCount="1181">
  <si>
    <t>Установка задвижек или клапанов обратных чугунных диаметром, мм: 500</t>
  </si>
  <si>
    <t>ТЕР Челябинской обл.,сб.22,гл.03,табл.006,поз.11</t>
  </si>
  <si>
    <t>106</t>
  </si>
  <si>
    <t>300-9002-743</t>
  </si>
  <si>
    <t>Задвижки параллельные фланцевые с невыдвижным шпинделем, для воды давлением 1 МПа (10 кгс/см2) 30ч15бр диаметром 500 мм:</t>
  </si>
  <si>
    <t>ССЦ Челябинской обл.,сб.300,поз.9002-743</t>
  </si>
  <si>
    <t>107</t>
  </si>
  <si>
    <t>22-03-011-2</t>
  </si>
  <si>
    <t>Установка вантузов двойных</t>
  </si>
  <si>
    <t>ТЕР Челябинской обл.,сб.22,гл.03,табл.011,поз.2</t>
  </si>
  <si>
    <t>01. Опускание, установка арматуры и соединение фланцев.</t>
  </si>
  <si>
    <t>108</t>
  </si>
  <si>
    <t>300-1112</t>
  </si>
  <si>
    <t>Вантузы из серого чугуна ВМТ для воздуха и воды давлением 1 МПа (10 кгс/см2), диаметром, мм: 100</t>
  </si>
  <si>
    <t>КОМПЛЕКТ</t>
  </si>
  <si>
    <t>ССЦ Челябинской обл.,сб.300,поз.1112</t>
  </si>
  <si>
    <t>109</t>
  </si>
  <si>
    <t>22-03-014-3</t>
  </si>
  <si>
    <t>Приварка фланцев к стальным трубопроводам диаметром, мм: 100</t>
  </si>
  <si>
    <t>ШТ</t>
  </si>
  <si>
    <t>ТЕР Челябинской обл.,сб.22,гл.03,табл.014,поз.3</t>
  </si>
  <si>
    <t>01. Hасадка фланцев на концы труб. 02. Приварка фланцев.</t>
  </si>
  <si>
    <t>110</t>
  </si>
  <si>
    <t>300-0969</t>
  </si>
  <si>
    <t>Фланцы стальные плоские приварные из стали ВСт3сп2, ВСт3сп3; давлением 1,0 МПа (10 кгс/см2), диаметром, мм: 100</t>
  </si>
  <si>
    <t>ССЦ Челябинской обл.,сб.300,поз.0969</t>
  </si>
  <si>
    <t>111</t>
  </si>
  <si>
    <t>22-03-014-11</t>
  </si>
  <si>
    <t>Приварка фланцев к стальным трубопроводам диаметром, мм: 500</t>
  </si>
  <si>
    <t>ТЕР Челябинской обл.,сб.22,гл.03,табл.014,поз.11</t>
  </si>
  <si>
    <t>112</t>
  </si>
  <si>
    <t>300-0976</t>
  </si>
  <si>
    <t>Фланцы стальные плоские приварные из стали ВСт3сп2, ВСт3сп3; давлением 1,0 МПа (10 кгс/см2), диаметром, мм: 400</t>
  </si>
  <si>
    <t>ССЦ Челябинской обл.,сб.300,поз.0976</t>
  </si>
  <si>
    <t>113</t>
  </si>
  <si>
    <t>22-06-002-12</t>
  </si>
  <si>
    <t>Промывка без дезинфекции трубопроводов диаметром, мм: 500</t>
  </si>
  <si>
    <t>ТЕР Челябинской обл.,сб.22,гл.06,табл.002,поз.12</t>
  </si>
  <si>
    <t>01. Присоединение и отсоединение водопровода. 02. Hаполнение трубопровода водой. 03. Промывка трубопровода до полного осветления воды. 04. Спуск воды из трубопровода.</t>
  </si>
  <si>
    <t>114</t>
  </si>
  <si>
    <t>22-06-002-3</t>
  </si>
  <si>
    <t>Промывка без дезинфекции трубопроводов диаметром, мм: 100</t>
  </si>
  <si>
    <t>ТЕР Челябинской обл.,сб.22,гл.06,табл.002,поз.3</t>
  </si>
  <si>
    <t>115</t>
  </si>
  <si>
    <t>22-06-005-9</t>
  </si>
  <si>
    <t>Врезка в существующие сети из стальных труб стальных штуцеров (патрубков) диаметром, мм: 500</t>
  </si>
  <si>
    <t>врезка</t>
  </si>
  <si>
    <t>ТЕР Челябинской обл.,сб.22,гл.06,табл.005,поз.9</t>
  </si>
  <si>
    <t>01. Изготовление штуцера. 02. Разметка гнезда на трубопроводе. 03. Опускание штуцера в траншею. 04. Установка и подгонка штуцера по месту. 05. Приварка штуцера.</t>
  </si>
  <si>
    <t>116</t>
  </si>
  <si>
    <t>22-03-001-5</t>
  </si>
  <si>
    <t>Установка набивных сальников диаметром Ду 100мм 6шт.</t>
  </si>
  <si>
    <t>ТЕР Челябинской обл.,сб.22,гл.03,табл.001,поз.5</t>
  </si>
  <si>
    <t>117</t>
  </si>
  <si>
    <t>22-03-001-6</t>
  </si>
  <si>
    <t>Установка набивных сальников диаметром Ду 500мм 12шт.</t>
  </si>
  <si>
    <t>ТЕР Челябинской обл.,сб.22,гл.03,табл.001,поз.6</t>
  </si>
  <si>
    <t>118</t>
  </si>
  <si>
    <t>23-01-001-2</t>
  </si>
  <si>
    <t>Устройство основания под колодцы щебеночного</t>
  </si>
  <si>
    <t>ТЕР Челябинской обл.,сб.23,гл.01,табл.001,поз.2</t>
  </si>
  <si>
    <t>119</t>
  </si>
  <si>
    <t>22-04-001-1</t>
  </si>
  <si>
    <t>Устройство круглых колодцев из сборного железобетона в грунтах: сухих</t>
  </si>
  <si>
    <t>ТЕР Челябинской обл.,сб.22,гл.04,табл.001,поз.1</t>
  </si>
  <si>
    <t>120</t>
  </si>
  <si>
    <t>103-0753</t>
  </si>
  <si>
    <t>Люк чугунный для колодцев: легкий (ГОСТ 3634)</t>
  </si>
  <si>
    <t>ССЦ Челябинской обл., сб.103, поз.0753</t>
  </si>
  <si>
    <t>121</t>
  </si>
  <si>
    <t>201-9006-237</t>
  </si>
  <si>
    <t>Лестницы со ступенями из листовой, просечной, рифленой или круглой стали. ГОСТ 23118-99: прямолинейные</t>
  </si>
  <si>
    <t>ССЦ Челябинской обл.,сб.201,поз.9006-237</t>
  </si>
  <si>
    <t>122</t>
  </si>
  <si>
    <t>13-03-002-4</t>
  </si>
  <si>
    <t>Огрунтовка металлических поверхностей за один раз грунтовкой: ГФ-021</t>
  </si>
  <si>
    <t>ТЕР Челябинской обл.,сб.13,гл.03,табл.002,поз.4</t>
  </si>
  <si>
    <t>123</t>
  </si>
  <si>
    <t>07-06-002-7</t>
  </si>
  <si>
    <t>Устройство плит перекрытий каналов площадью до 5 м2</t>
  </si>
  <si>
    <t>ТЕР Челябинской обл.,сб.07,гл.06,табл.002,поз.7</t>
  </si>
  <si>
    <t>Бетонные и железобетонные конструкции - сборные 07-06-001-1..07-007-999-9999</t>
  </si>
  <si>
    <t>124</t>
  </si>
  <si>
    <t>445-3120-1</t>
  </si>
  <si>
    <t>Плиты  перекрытий камер плоские прямоугольные</t>
  </si>
  <si>
    <t>ССЦ Челябинской обл.,сб.445,поз.3120-1</t>
  </si>
  <si>
    <t>125</t>
  </si>
  <si>
    <t>126</t>
  </si>
  <si>
    <t>Устройство основания  щебеночного отмостки колодцев</t>
  </si>
  <si>
    <t>127</t>
  </si>
  <si>
    <t>23-01-001-4</t>
  </si>
  <si>
    <t>Устройство  бетонной отмостки колодцев (В 7,5, М100)</t>
  </si>
  <si>
    <t>ТЕР Челябинской обл.,сб.23,гл.01,табл.001,поз.4</t>
  </si>
  <si>
    <t>ПЗ</t>
  </si>
  <si>
    <t>Прямые затраты</t>
  </si>
  <si>
    <t>СтМат</t>
  </si>
  <si>
    <t>Стоимость материалов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</si>
  <si>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</si>
  <si>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</si>
  <si>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</si>
  <si>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</si>
  <si>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</si>
  <si>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</si>
  <si>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</si>
  <si>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</si>
  <si>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</si>
  <si>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</si>
  <si>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</si>
  <si>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</si>
  <si>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</si>
  <si>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</si>
  <si>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</si>
  <si>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</si>
  <si>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</si>
  <si>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</si>
  <si>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Итого</t>
  </si>
  <si>
    <t>Итог1</t>
  </si>
  <si>
    <t>Временные здания и сооружения</t>
  </si>
  <si>
    <t>ГСНр 81-05-02-2001  п.3.1     1,1%</t>
  </si>
  <si>
    <t>Итог2</t>
  </si>
  <si>
    <t>ИТОГО</t>
  </si>
  <si>
    <t>Итог3</t>
  </si>
  <si>
    <t>Непредвиденные работы и затраты</t>
  </si>
  <si>
    <t>МДС81-35-2004  п.4.96  3%</t>
  </si>
  <si>
    <t>Итог4</t>
  </si>
  <si>
    <t>Итог5</t>
  </si>
  <si>
    <t>Челинформцентр №48 от 16.04.2012г. табл.4, п.3.1.1</t>
  </si>
  <si>
    <t>Итог6</t>
  </si>
  <si>
    <t>Услуги санпропускника</t>
  </si>
  <si>
    <t>(13718+5840)чел.-ч/8ч*116,69/1,18руб</t>
  </si>
  <si>
    <t>Итог7</t>
  </si>
  <si>
    <t>Перевозка рабочих</t>
  </si>
  <si>
    <t>(13718+5840)чел.-ч/8ч*4*18*677,97/21/40</t>
  </si>
  <si>
    <t>Итог8</t>
  </si>
  <si>
    <t>Лечебно-профилактическое питание</t>
  </si>
  <si>
    <t>(13718+5840)чел.-ч/8ч*175/1,18руб</t>
  </si>
  <si>
    <t>Итог9</t>
  </si>
  <si>
    <t>Итог10</t>
  </si>
  <si>
    <t>НДС 18%</t>
  </si>
  <si>
    <t>Итог11</t>
  </si>
  <si>
    <t>ВСЕГО  ПО  СМЕТЕ</t>
  </si>
  <si>
    <t>ГСН 81-05-02-2001  п.1.6.2       3,3%*0,8</t>
  </si>
  <si>
    <t>Пересчёт в текущие цены К 4,88</t>
  </si>
  <si>
    <t>Челинформцентр №152 от 13.07.2011г. табл.4, п.3.1.1</t>
  </si>
  <si>
    <t>Талоны на молоко</t>
  </si>
  <si>
    <t>ЗАТО</t>
  </si>
  <si>
    <t>К зарплате рабочих и машинистов.</t>
  </si>
  <si>
    <t>КНР</t>
  </si>
  <si>
    <t>Коэффициент к накладным расходам</t>
  </si>
  <si>
    <t>Величина НР в расценках будет пересчитана с учетом данного коэффициента</t>
  </si>
  <si>
    <t>КСП</t>
  </si>
  <si>
    <t>Коэффициент к сметной прибыли</t>
  </si>
  <si>
    <t>Величина СП в расценках будет пересчитана с учетом данного коэффициента</t>
  </si>
  <si>
    <t>1-3.8-74</t>
  </si>
  <si>
    <t>Затраты труда рабочих-строителей (средний разряд 3.8)</t>
  </si>
  <si>
    <t>чел.ч</t>
  </si>
  <si>
    <t>ЧЕЛ.Ч</t>
  </si>
  <si>
    <t>)*1.15*1.5</t>
  </si>
  <si>
    <t>331601</t>
  </si>
  <si>
    <t>ЦЭМ Челябинской обл. сб.33,поз.1601</t>
  </si>
  <si>
    <t>Бензопилы</t>
  </si>
  <si>
    <t>маш.ч</t>
  </si>
  <si>
    <t>МАШ.Ч</t>
  </si>
  <si>
    <t>)*1.25*1.5</t>
  </si>
  <si>
    <t>1-2.0-74</t>
  </si>
  <si>
    <t>Затраты труда рабочих-строителей (средний разряд 2.0)</t>
  </si>
  <si>
    <t>Затраты труда машинистов</t>
  </si>
  <si>
    <t>чел.час</t>
  </si>
  <si>
    <t>010312</t>
  </si>
  <si>
    <t>ЦЭМ Челябинской обл. сб.01,поз.0312</t>
  </si>
  <si>
    <t>Тракторы на гусеничном ходу при работе на других видах строительства (кроме водохозяйственного) 79 (108) кВт (л.с.)</t>
  </si>
  <si>
    <t>1-2.8-74</t>
  </si>
  <si>
    <t>Затраты труда рабочих-строителей (средний разряд 2.8)</t>
  </si>
  <si>
    <t>090501</t>
  </si>
  <si>
    <t>ЦЭМ Челябинской обл. сб.09,поз.0501</t>
  </si>
  <si>
    <t>Корчеватели-собиратели с трактором 79 (108) кВт (л.с.)</t>
  </si>
  <si>
    <t>070149</t>
  </si>
  <si>
    <t>ЦЭМ Челябинской обл. сб.07,поз.0149</t>
  </si>
  <si>
    <t>Бульдозеры при работе на других видах строительства (кроме водохозяйственного) 79 (108) кВт (л.с.)</t>
  </si>
  <si>
    <t>090601</t>
  </si>
  <si>
    <t>ЦЭМ Челябинской обл. сб.09,поз.0601</t>
  </si>
  <si>
    <t>Кусторезы навесные на тракторе 79 (108) кВт (л.с.) с гидравлическим управлением</t>
  </si>
  <si>
    <t>060248</t>
  </si>
  <si>
    <t>ЦЭМ Челябинской обл. сб.06,поз.0248</t>
  </si>
  <si>
    <t>Экскаваторы одноковшовые дизельные на гусеничном ходу при работе на других видах строительства (кроме водохозяйственного) 0,65 м3</t>
  </si>
  <si>
    <t>408-0016</t>
  </si>
  <si>
    <t>ССЦ Челябинской обл.,сб.408,поз.0016</t>
  </si>
  <si>
    <t>Щебень из природного камня для строительных работ марка 800 ГОСТ 8267-93, фракция, мм: 40-70</t>
  </si>
  <si>
    <t>060247</t>
  </si>
  <si>
    <t>ЦЭМ Челябинской обл. сб.06,поз.0247</t>
  </si>
  <si>
    <t>Экскаваторы одноковшовые дизельные на гусеничном ходу при работе на других видах строительства (кроме водохозяйственного) 0,5 м3</t>
  </si>
  <si>
    <t>1-3.0-74</t>
  </si>
  <si>
    <t>Затраты труда рабочих-строителей (средний разряд 3.0)</t>
  </si>
  <si>
    <t>031851</t>
  </si>
  <si>
    <t>ЦЭМ Челябинской обл. сб.03,поз.1851</t>
  </si>
  <si>
    <t>Краны переносные 1 т</t>
  </si>
  <si>
    <t>070150</t>
  </si>
  <si>
    <t>ЦЭМ Челябинской обл. сб.07,поз.0150</t>
  </si>
  <si>
    <t>Бульдозеры при работе на других видах строительства (кроме водохозяйственного) 96 (130) кВт (л.с.)</t>
  </si>
  <si>
    <t>1-1.5-74</t>
  </si>
  <si>
    <t>Затраты труда рабочих-строителей (средний разряд 1.5)</t>
  </si>
  <si>
    <t>1-2.5-74</t>
  </si>
  <si>
    <t>Затраты труда рабочих-строителей (средний разряд 2.5)</t>
  </si>
  <si>
    <t>030101</t>
  </si>
  <si>
    <t>ЦЭМ Челябинской обл. сб.03,поз.0101</t>
  </si>
  <si>
    <t>Автопогрузчики 5 т</t>
  </si>
  <si>
    <t>070121</t>
  </si>
  <si>
    <t>ЦЭМ Челябинской обл. сб.07,поз.0121</t>
  </si>
  <si>
    <t>Бульдозеры при работе на сооружении магистральных трубопроводов 303 (410) кВт (л.с.)</t>
  </si>
  <si>
    <t>050102</t>
  </si>
  <si>
    <t>ЦЭМ Челябинской обл. сб.05,поз.0102</t>
  </si>
  <si>
    <t>Компрессоры передвижные с двигателем внутреннего сгорания давлением до 686 кПа (7 ат) 5 м3/мин</t>
  </si>
  <si>
    <t>331100-1</t>
  </si>
  <si>
    <t>ЦЭМ Челябинской обл. сб.33,поз.1100-1</t>
  </si>
  <si>
    <t>Трамбовки пневматические при работе от компрессора (без стоимости сжатого воздуха)</t>
  </si>
  <si>
    <t>1-2.7-74</t>
  </si>
  <si>
    <t>Затраты труда рабочих-строителей (средний разряд 2.7)</t>
  </si>
  <si>
    <t>)*1.3</t>
  </si>
  <si>
    <t>120202</t>
  </si>
  <si>
    <t>ЦЭМ Челябинской обл. сб.12,поз.0202</t>
  </si>
  <si>
    <t>Автогрейдеры среднего типа 99 (135) кВт (л.с.)</t>
  </si>
  <si>
    <t>330804-1</t>
  </si>
  <si>
    <t>ЦЭМ Челябинской обл. сб.33,поз.0804-1</t>
  </si>
  <si>
    <t>Молотки отбойные пневматические при работе от передвижных компрессорных станций (без стоимости сжатого воздуха)</t>
  </si>
  <si>
    <t>1-2.4-74</t>
  </si>
  <si>
    <t>Затраты труда рабочих-строителей (средний разряд 2.4)</t>
  </si>
  <si>
    <t>120911</t>
  </si>
  <si>
    <t>ЦЭМ Челябинской обл. сб.12,поз.0911</t>
  </si>
  <si>
    <t>Катки дорожные самоходные на пневмоколесном ходу 30 т</t>
  </si>
  <si>
    <t>121601</t>
  </si>
  <si>
    <t>ЦЭМ Челябинской обл. сб.12,поз.1601</t>
  </si>
  <si>
    <t>Машины поливомоечные 6000 л</t>
  </si>
  <si>
    <t>408-0015</t>
  </si>
  <si>
    <t>ССЦ Челябинской обл.,сб.408,поз.0015</t>
  </si>
  <si>
    <t>Щебень из природного камня для строительных работ марка 800 ГОСТ 8267-93, фракция, мм: 20-40</t>
  </si>
  <si>
    <t>411-0001</t>
  </si>
  <si>
    <t>ССЦ Челябинской обл.,сб.411,поз.0001</t>
  </si>
  <si>
    <t>Вода</t>
  </si>
  <si>
    <t>1-2.9-74</t>
  </si>
  <si>
    <t>Затраты труда рабочих-строителей (средний разряд 2.9)</t>
  </si>
  <si>
    <t>021141</t>
  </si>
  <si>
    <t>ЦЭМ Челябинской обл. сб.02,поз.1141</t>
  </si>
  <si>
    <t>Краны на автомобильном ходу при работе на других видах строительства (кроме магистральных трубопроводов) 10 т</t>
  </si>
  <si>
    <t>040101</t>
  </si>
  <si>
    <t>ЦЭМ Челябинской обл. сб.04,поз.0101</t>
  </si>
  <si>
    <t>Электростанции передвижные 2 кВт</t>
  </si>
  <si>
    <t>111301-1</t>
  </si>
  <si>
    <t>ЦЭМ Челябинской обл. сб.11,поз.1301-1</t>
  </si>
  <si>
    <t>Вибраторы поверхностные (без стоимости электроэнергии)</t>
  </si>
  <si>
    <t>121011</t>
  </si>
  <si>
    <t>ЦЭМ Челябинской обл. сб.12,поз.1011</t>
  </si>
  <si>
    <t>Котлы битумные передвижные 400 л</t>
  </si>
  <si>
    <t>400001</t>
  </si>
  <si>
    <t>ЦЭМ Челябинской обл. сб.40,поз.0001</t>
  </si>
  <si>
    <t>Автомобили бортовые грузоподъемностью до 5 т</t>
  </si>
  <si>
    <t>101-1555</t>
  </si>
  <si>
    <t>ССЦ Челябинской обл., сб.101, поз.1555</t>
  </si>
  <si>
    <t>Материалы для дорожного строительства: Битумы нефтяные дорожные марки БНД-60/90, БНД-90/130: высший сорт</t>
  </si>
  <si>
    <t>101-1575</t>
  </si>
  <si>
    <t>ССЦ Челябинской обл., сб.101, поз.1575</t>
  </si>
  <si>
    <t>Материалы для дорожного строительства: Мастика бутилкаучуковая строительная: МББП-65 &lt;ЛИЛО-1&gt;</t>
  </si>
  <si>
    <t>101-1742</t>
  </si>
  <si>
    <t>ССЦ Челябинской обл., сб.101, поз.1742</t>
  </si>
  <si>
    <t>Толь с крупнозернистой посыпкой: гидроизоляционный марки ТГ-350</t>
  </si>
  <si>
    <t>м2</t>
  </si>
  <si>
    <t>101-1782</t>
  </si>
  <si>
    <t>ССЦ Челябинской обл., сб.101, поз.1782</t>
  </si>
  <si>
    <t>Ткани: Ткань мешочная</t>
  </si>
  <si>
    <t>10 м2</t>
  </si>
  <si>
    <t>10М2</t>
  </si>
  <si>
    <t>102-0053</t>
  </si>
  <si>
    <t>ССЦ Челябинской обл., сб.102, поз.0053</t>
  </si>
  <si>
    <t>Пиломатериалы хвойных пород: Доски обрезные длиной 4-6,5 м, шириной 75-150 мм, толщиной 25 мм: III сорта</t>
  </si>
  <si>
    <t>102-0180</t>
  </si>
  <si>
    <t>ССЦ Челябинской обл., сб.102, поз.0180</t>
  </si>
  <si>
    <t>Пиломатериалы березовые и мягких лиственных пород: береза, липа: Доски обрезные длиной 2-3,75 м, все ширины, толщиной 25, 32, 40 мм, I сорта</t>
  </si>
  <si>
    <t>203-0512</t>
  </si>
  <si>
    <t>ССЦ Челябинской обл.,сб.203,поз.0512</t>
  </si>
  <si>
    <t>Щиты опалубки, не собранные в короба, для фундаментов, колонн, балок, перекрытий стен, перегородок и других конструкций из досок, толщиной: 40 мм</t>
  </si>
  <si>
    <t>204-9001</t>
  </si>
  <si>
    <t>ССЦ Челябинской обл.,сб.204,поз.9001</t>
  </si>
  <si>
    <t>Арматура</t>
  </si>
  <si>
    <t>401-9013</t>
  </si>
  <si>
    <t>ССЦ Челябинской обл.,сб.401,поз.9013</t>
  </si>
  <si>
    <t>Бетон дорожный (для верхнего слоя и однослойных покрытий)</t>
  </si>
  <si>
    <t>408-9040</t>
  </si>
  <si>
    <t>ССЦ Челябинской обл.,сб.408,поз.9040</t>
  </si>
  <si>
    <t>Песок для строительных работ природный</t>
  </si>
  <si>
    <t>1-4.0-74</t>
  </si>
  <si>
    <t>Затраты труда рабочих-строителей (средний разряд 4.0)</t>
  </si>
  <si>
    <t>120500</t>
  </si>
  <si>
    <t>ЦЭМ Челябинской обл. сб.12,поз.0500</t>
  </si>
  <si>
    <t>Гудронаторы ручные</t>
  </si>
  <si>
    <t>120906</t>
  </si>
  <si>
    <t>ЦЭМ Челябинской обл. сб.12,поз.0906</t>
  </si>
  <si>
    <t>Катки дорожные самоходные гладкие 8 т</t>
  </si>
  <si>
    <t>120907</t>
  </si>
  <si>
    <t>ЦЭМ Челябинской обл. сб.12,поз.0907</t>
  </si>
  <si>
    <t>Катки дорожные самоходные гладкие 13 т</t>
  </si>
  <si>
    <t>122000</t>
  </si>
  <si>
    <t>ЦЭМ Челябинской обл. сб.12,поз.2000</t>
  </si>
  <si>
    <t>Укладчики асфальтобетона</t>
  </si>
  <si>
    <t>101-0782</t>
  </si>
  <si>
    <t>ССЦ Челябинской обл., сб.101, поз.0782</t>
  </si>
  <si>
    <t>Поковки из квадратных заготовок массой кг 1,8</t>
  </si>
  <si>
    <t>102-0025</t>
  </si>
  <si>
    <t>ССЦ Челябинской обл., сб.102, поз.0025</t>
  </si>
  <si>
    <t>Пиломатериалы хвойных пород: Бруски обрезные длиной 4-6,5 м, шириной 75-150 мм, толщиной 40-75 мм: III сорта</t>
  </si>
  <si>
    <t>410-0002</t>
  </si>
  <si>
    <t>ССЦ Челябинской обл.,сб.410,поз.0002</t>
  </si>
  <si>
    <t>Смеси асфальтобетонные дорожные, аэродромные и асфальтобетон (горячие и теплые для плотного асфальтобетона мелко и крупнозернистые, песчаные), ГОСТ 9128-97, марка I, тип Б</t>
  </si>
  <si>
    <t>1-3.5-74</t>
  </si>
  <si>
    <t>Затраты труда рабочих-строителей (средний разряд 3.5)</t>
  </si>
  <si>
    <t>030404</t>
  </si>
  <si>
    <t>ЦЭМ Челябинской обл. сб.03,поз.0404</t>
  </si>
  <si>
    <t>Лебедки электрические, тяговым усилием до 31,39 (3,2) кH (т)</t>
  </si>
  <si>
    <t>040504</t>
  </si>
  <si>
    <t>ЦЭМ Челябинской обл. сб.04,поз.0504</t>
  </si>
  <si>
    <t>Аппараты для газовой сварки и резки</t>
  </si>
  <si>
    <t>041000</t>
  </si>
  <si>
    <t>ЦЭМ Челябинской обл. сб.04,поз.1000</t>
  </si>
  <si>
    <t>Преобразователи сварочные с номинальным сварочным током 315-500 А</t>
  </si>
  <si>
    <t>041400</t>
  </si>
  <si>
    <t>ЦЭМ Челябинской обл. сб.04,поз.1400</t>
  </si>
  <si>
    <t>Печи электрические для сушки сварочных материалов с регулированием температуры в пределах 80-500 гр. С</t>
  </si>
  <si>
    <t>101-0309</t>
  </si>
  <si>
    <t>ССЦ Челябинской обл., сб.101, поз.0309</t>
  </si>
  <si>
    <t>Канаты: пеньковые пропитанные</t>
  </si>
  <si>
    <t>101-0324</t>
  </si>
  <si>
    <t>ССЦ Челябинской обл., сб.101, поз.0324</t>
  </si>
  <si>
    <t>Кислород технический: газообразный</t>
  </si>
  <si>
    <t>101-0797</t>
  </si>
  <si>
    <t>ССЦ Челябинской обл., сб.101, поз.0797</t>
  </si>
  <si>
    <t>Проволока: катанка горячекатаная в мотках диаметром 6,3-6,5 мм</t>
  </si>
  <si>
    <t>101-0838</t>
  </si>
  <si>
    <t>ССЦ Челябинской обл., сб.101, поз.0838</t>
  </si>
  <si>
    <t>Растворители для лакокрасочных материалов: Р-4 (ГОСТ 7827-74)</t>
  </si>
  <si>
    <t>101-1019</t>
  </si>
  <si>
    <t>ССЦ Челябинской обл., сб.101, поз.1019</t>
  </si>
  <si>
    <t>Швеллеры №40,сталь марки: Ст0</t>
  </si>
  <si>
    <t>101-1515</t>
  </si>
  <si>
    <t>ССЦ Челябинской обл., сб.101, поз.1515</t>
  </si>
  <si>
    <t>Электроды: диаметром 4 мм Э46</t>
  </si>
  <si>
    <t>101-1714</t>
  </si>
  <si>
    <t>ССЦ Челябинской обл., сб.101, поз.1714</t>
  </si>
  <si>
    <t>Болты: строительные с гайками и шайбами</t>
  </si>
  <si>
    <t>101-1805</t>
  </si>
  <si>
    <t>ССЦ Челябинской обл., сб.101, поз.1805</t>
  </si>
  <si>
    <t>Гвозди: строительные</t>
  </si>
  <si>
    <t>101-9732-102</t>
  </si>
  <si>
    <t>ССЦ Челябинской обл., сб.101, поз.9732-102</t>
  </si>
  <si>
    <t>Грунтовка: ГФ-021 (ГОСТ 25129-82) красно-коричневая</t>
  </si>
  <si>
    <t>102-0023</t>
  </si>
  <si>
    <t>ССЦ Челябинской обл., сб.102, поз.0023</t>
  </si>
  <si>
    <t>Пиломатериалы хвойных пород: Бруски обрезные длиной 4-6,5 м, шириной 75-150 мм, толщиной 40-75 мм: I сорта</t>
  </si>
  <si>
    <t>201-9002</t>
  </si>
  <si>
    <t>ССЦ Челябинской обл.,сб.201,поз.9002</t>
  </si>
  <si>
    <t>Конструкции стальные</t>
  </si>
  <si>
    <t>537-0097</t>
  </si>
  <si>
    <t>ССЦ Челябинской обл.,сб.537,поз.0097</t>
  </si>
  <si>
    <t>Канат оцинкованный, из проволок марки В, маркировочная группа 1770 н/мм2, диаметром, мм: 5,5</t>
  </si>
  <si>
    <t>10 м</t>
  </si>
  <si>
    <t>10М</t>
  </si>
  <si>
    <t>542-0042</t>
  </si>
  <si>
    <t>ССЦ Челябинской обл.,сб.542,поз.0042</t>
  </si>
  <si>
    <t>Пропан-бутан, смесь техническая</t>
  </si>
  <si>
    <t>кг</t>
  </si>
  <si>
    <t>1-4.4-74</t>
  </si>
  <si>
    <t>Затраты труда рабочих-строителей (средний разряд 4.4)</t>
  </si>
  <si>
    <t>040502</t>
  </si>
  <si>
    <t>ЦЭМ Челябинской обл. сб.04,поз.0502</t>
  </si>
  <si>
    <t>Установки для сварки ручной дуговой (постоянного тока)</t>
  </si>
  <si>
    <t>101-1529</t>
  </si>
  <si>
    <t>ССЦ Челябинской обл., сб.101, поз.1529</t>
  </si>
  <si>
    <t>Электроды: диаметром 6 мм Э42</t>
  </si>
  <si>
    <t>201-9006-371</t>
  </si>
  <si>
    <t>ССЦ Челябинской обл.,сб.201,поз.9006-371</t>
  </si>
  <si>
    <t>Различные конструкции, не предусмотренные в основных разделах. ГОСТ 23118-99. Из толстолистовой стали. Масса отправочной марки, т: от 0,051 до 0,1</t>
  </si>
  <si>
    <t>1-3.2-74</t>
  </si>
  <si>
    <t>Затраты труда рабочих-строителей (средний разряд 3.2)</t>
  </si>
  <si>
    <t>021243</t>
  </si>
  <si>
    <t>ЦЭМ Челябинской обл. сб.02,поз.1243</t>
  </si>
  <si>
    <t>Краны на гусеничном ходу при работе на других видах строительства (кроме магистральных трубопроводов) до 16 т</t>
  </si>
  <si>
    <t>440-9001</t>
  </si>
  <si>
    <t>ССЦ Челябинской обл.,сб.440,поз.9001</t>
  </si>
  <si>
    <t>Конструкции сборные железобетонные</t>
  </si>
  <si>
    <t>1 шт.</t>
  </si>
  <si>
    <t>1-4.5-74</t>
  </si>
  <si>
    <t>Затраты труда рабочих-строителей (средний разряд 4.5)</t>
  </si>
  <si>
    <t>040102</t>
  </si>
  <si>
    <t>ЦЭМ Челябинской обл. сб.04,поз.0102</t>
  </si>
  <si>
    <t>Электростанции передвижные 4 кВт</t>
  </si>
  <si>
    <t>041401</t>
  </si>
  <si>
    <t>ЦЭМ Челябинской обл. сб.04,поз.1401</t>
  </si>
  <si>
    <t>Печи электрические для сушки сварочных материалов с регулированием температуры в пределах 80-500 гр. С при работе от передвижных электростанций</t>
  </si>
  <si>
    <t>042901</t>
  </si>
  <si>
    <t>ЦЭМ Челябинской обл. сб.04,поз.2901</t>
  </si>
  <si>
    <t>Установки для гидравлических испытаний трубопроводов, давление нагнетания, низкое 0,1 (1) МПа (кгс/см2), высокое 10 (100) МПа (кгс/см2) при работе от передвижных электростанций</t>
  </si>
  <si>
    <t>070117</t>
  </si>
  <si>
    <t>ЦЭМ Челябинской обл. сб.07,поз.0117</t>
  </si>
  <si>
    <t>Бульдозеры при работе на сооружении магистральных трубопроводов 96 (130) кВт (л.с.)</t>
  </si>
  <si>
    <t>150202</t>
  </si>
  <si>
    <t>ЦЭМ Челябинской обл. сб.15,поз.0202</t>
  </si>
  <si>
    <t>Агрегаты сварочные двухпостовые для ручной сварки на тракторе 79 кВт (108 л.с.)</t>
  </si>
  <si>
    <t>151700-1</t>
  </si>
  <si>
    <t>ЦЭМ Челябинской обл. сб.15,поз.1700-1</t>
  </si>
  <si>
    <t>Установки для подогрева стыков (без стоимости сжатого воздуха)</t>
  </si>
  <si>
    <t>330301-1</t>
  </si>
  <si>
    <t>ЦЭМ Челябинской обл. сб.33,поз.0301-1</t>
  </si>
  <si>
    <t>Машины шлифовальные пневматические при работе от передвижных компрессоров (без стоимости электроэнергии)</t>
  </si>
  <si>
    <t>101-1513</t>
  </si>
  <si>
    <t>ССЦ Челябинской обл., сб.101, поз.1513</t>
  </si>
  <si>
    <t>Электроды: диаметром 4 мм Э42</t>
  </si>
  <si>
    <t>101-1608</t>
  </si>
  <si>
    <t>ССЦ Челябинской обл., сб.101, поз.1608</t>
  </si>
  <si>
    <t>Круг шлифовальный марки 24А10-ПС2 КПГ 35 м/с А 1 класса размером, мм: 250х8х32</t>
  </si>
  <si>
    <t>103-9011</t>
  </si>
  <si>
    <t>ССЦ Челябинской обл., сб.103, поз.9011</t>
  </si>
  <si>
    <t>Трубы стальные</t>
  </si>
  <si>
    <t>)*0.6*1.3</t>
  </si>
  <si>
    <t>150702</t>
  </si>
  <si>
    <t>ЦЭМ Челябинской обл. сб.15,поз.0702</t>
  </si>
  <si>
    <t>Краны-трубоукладчики грузоподъемностью 12,5 т</t>
  </si>
  <si>
    <t>101-0807</t>
  </si>
  <si>
    <t>ССЦ Челябинской обл., сб.101, поз.0807</t>
  </si>
  <si>
    <t>Проволока: сварочная легированная диаметром, мм: 4</t>
  </si>
  <si>
    <t>)*0</t>
  </si>
  <si>
    <t>548-0004</t>
  </si>
  <si>
    <t>ССЦ Челябинской обл.,сб.548,поз.0004</t>
  </si>
  <si>
    <t>Флюс АН-47</t>
  </si>
  <si>
    <t>1-3.1-74</t>
  </si>
  <si>
    <t>Затраты труда рабочих-строителей (средний разряд 3.1)</t>
  </si>
  <si>
    <t>1-2.1-74</t>
  </si>
  <si>
    <t>Затраты труда рабочих-строителей (средний разряд 2.1)</t>
  </si>
  <si>
    <t>101-1602</t>
  </si>
  <si>
    <t>ССЦ Челябинской обл., сб.101, поз.1602</t>
  </si>
  <si>
    <t>Ацетилен газообразный технический</t>
  </si>
  <si>
    <t>1-3.3-74</t>
  </si>
  <si>
    <t>Затраты труда рабочих-строителей (средний разряд 3.3)</t>
  </si>
  <si>
    <t>1-4.8-74</t>
  </si>
  <si>
    <t>Затраты труда рабочих-строителей (средний разряд 4.8)</t>
  </si>
  <si>
    <t>021143</t>
  </si>
  <si>
    <t>ЦЭМ Челябинской обл. сб.02,поз.1143</t>
  </si>
  <si>
    <t>Краны на автомобильном ходу при работе на других видах строительства (кроме магистральных трубопроводов) 16 т</t>
  </si>
  <si>
    <t>040202</t>
  </si>
  <si>
    <t>ЦЭМ Челябинской обл. сб.04,поз.0202</t>
  </si>
  <si>
    <t>Агрегаты сварочные передвижные с номинальным сварочным током250-400 А с дизельным двигателем</t>
  </si>
  <si>
    <t>389920</t>
  </si>
  <si>
    <t>ЦЭМ Челябинской обл. сб.38,поз.9920</t>
  </si>
  <si>
    <t>Буровая установка горизонтального направленного бурения ВМ 400-L фирмы Herrenknext</t>
  </si>
  <si>
    <t>400003</t>
  </si>
  <si>
    <t>ЦЭМ Челябинской обл. сб.40,поз.0003</t>
  </si>
  <si>
    <t>Автомобили бортовые грузоподъемностью до 10 т</t>
  </si>
  <si>
    <t>103-1009</t>
  </si>
  <si>
    <t>ССЦ Челябинской обл., сб.103, поз.1009</t>
  </si>
  <si>
    <t>Фасонные стальные сварные части: диаметр до 800 мм</t>
  </si>
  <si>
    <t>000-2004-6-74</t>
  </si>
  <si>
    <t>Затраты труда рабочих-строителей (средний разряд 4.6)</t>
  </si>
  <si>
    <t>030401</t>
  </si>
  <si>
    <t>ЦЭМ Челябинской обл. сб.03,поз.0401</t>
  </si>
  <si>
    <t>Лебедки электрические, тяговым усилием до 5,79 (0,59) кH (т)</t>
  </si>
  <si>
    <t>340101</t>
  </si>
  <si>
    <t>ЦЭМ Челябинской обл. сб.34,поз.0101</t>
  </si>
  <si>
    <t>Агрегаты окрасочные высокого давления для окраски поверхностей конструкций мощностью 1 кВт</t>
  </si>
  <si>
    <t>101-0074</t>
  </si>
  <si>
    <t>ССЦ Челябинской обл., сб.101, поз.0074</t>
  </si>
  <si>
    <t>Битумы нефтяные строительные, марки: БН-70/30</t>
  </si>
  <si>
    <t>101-1292</t>
  </si>
  <si>
    <t>ССЦ Челябинской обл., сб.101, поз.1292</t>
  </si>
  <si>
    <t>Уайт-спирит</t>
  </si>
  <si>
    <t>1-3.9-74</t>
  </si>
  <si>
    <t>Затраты труда рабочих-строителей (средний разряд 3.9)</t>
  </si>
  <si>
    <t>150903</t>
  </si>
  <si>
    <t>ЦЭМ Челябинской обл. сб.15,поз.0903</t>
  </si>
  <si>
    <t>Машины для очистки и грунтовки труб диаметром 600-800 мм</t>
  </si>
  <si>
    <t>151203</t>
  </si>
  <si>
    <t>ЦЭМ Челябинской обл. сб.15,поз.1203</t>
  </si>
  <si>
    <t>Машины для очистки и изоляции полимерными лентами труб диаметром 600-800 мм</t>
  </si>
  <si>
    <t>151802</t>
  </si>
  <si>
    <t>ЦЭМ Челябинской обл. сб.15,поз.1802</t>
  </si>
  <si>
    <t>Установки для сушки труб диаметром до 800 мм</t>
  </si>
  <si>
    <t>101-1597</t>
  </si>
  <si>
    <t>ССЦ Челябинской обл., сб.101, поз.1597</t>
  </si>
  <si>
    <t>Ткани: Брезент</t>
  </si>
  <si>
    <t>101-1794-1</t>
  </si>
  <si>
    <t>ССЦ Челябинской обл., сб.101, поз.1794-1</t>
  </si>
  <si>
    <t>Бризол</t>
  </si>
  <si>
    <t>101-1968</t>
  </si>
  <si>
    <t>ССЦ Челябинской обл., сб.101, поз.1968</t>
  </si>
  <si>
    <t>Грунтовка: битумная</t>
  </si>
  <si>
    <t>102-0008</t>
  </si>
  <si>
    <t>ССЦ Челябинской обл., сб.102, поз.0008</t>
  </si>
  <si>
    <t>Лесоматериалы круглые хвойных пород: для строительства длиной 3-6,5 м, диаметром 14-24 см</t>
  </si>
  <si>
    <t>113-0073</t>
  </si>
  <si>
    <t>ССЦ Челябинской обл.,сб.113,поз.0073</t>
  </si>
  <si>
    <t>Клей фенолполивинилацетатный: марки БФ-2, БФ-2Н, сорт высший</t>
  </si>
  <si>
    <t>548-0020</t>
  </si>
  <si>
    <t>ССЦ Челябинской обл.,сб.548,поз.0020</t>
  </si>
  <si>
    <t>Лента поливилхлоридная липкая ТУ6-19-103-78 толщиной 0,4 мм</t>
  </si>
  <si>
    <t>030304</t>
  </si>
  <si>
    <t>ЦЭМ Челябинской обл. сб.03,поз.0304</t>
  </si>
  <si>
    <t>Лебедки ручные и рычажные, тяговым усилием 29,43 (3) кH (т)</t>
  </si>
  <si>
    <t>101-0850</t>
  </si>
  <si>
    <t>ССЦ Челябинской обл., сб.101, поз.0850</t>
  </si>
  <si>
    <t>Резинотехнические изделия: Резина: листовая вулканизованная цветная</t>
  </si>
  <si>
    <t>101-0962</t>
  </si>
  <si>
    <t>ССЦ Челябинской обл., сб.101, поз.0962</t>
  </si>
  <si>
    <t>Смазка солидол жировой &lt;Ж&gt;</t>
  </si>
  <si>
    <t>1-4.2-74</t>
  </si>
  <si>
    <t>Затраты труда рабочих-строителей (средний разряд 4.2)</t>
  </si>
  <si>
    <t>1-3.4-74</t>
  </si>
  <si>
    <t>Затраты труда рабочих-строителей (средний разряд 3.4)</t>
  </si>
  <si>
    <t>101-0073</t>
  </si>
  <si>
    <t>ССЦ Челябинской обл., сб.101, поз.0073</t>
  </si>
  <si>
    <t>Битумы нефтяные строительные, марки: БН-90/10</t>
  </si>
  <si>
    <t>101-0311</t>
  </si>
  <si>
    <t>ССЦ Челябинской обл., сб.101, поз.0311</t>
  </si>
  <si>
    <t>Каболка</t>
  </si>
  <si>
    <t>102-0117</t>
  </si>
  <si>
    <t>ССЦ Челябинской обл., сб.102, поз.0117</t>
  </si>
  <si>
    <t>Пиломатериалы хвойных пород: Доски обрезные длиной 2-3,75 м, шириной 75-150 мм, толщиной 32-40 мм: III сорта</t>
  </si>
  <si>
    <t>1-6.0-74</t>
  </si>
  <si>
    <t>Затраты труда рабочих-строителей (средний разряд 6.0)</t>
  </si>
  <si>
    <t>041900</t>
  </si>
  <si>
    <t>ЦЭМ Челябинской обл. сб.04,поз.1900</t>
  </si>
  <si>
    <t>Гамма-дефектоскопы с толщиной просвечиваемой стали до 80 мм</t>
  </si>
  <si>
    <t>101-1994</t>
  </si>
  <si>
    <t>ССЦ Челябинской обл., сб.101, поз.1994</t>
  </si>
  <si>
    <t>Краски: маркировочная МКЭ-4</t>
  </si>
  <si>
    <t>101-9705</t>
  </si>
  <si>
    <t>ССЦ Челябинской обл., сб.101, поз.9705</t>
  </si>
  <si>
    <t>Фототовары: Пленка радиографическая</t>
  </si>
  <si>
    <t>дм2</t>
  </si>
  <si>
    <t>101-9707</t>
  </si>
  <si>
    <t>ССЦ Челябинской обл., сб.101, поз.9707</t>
  </si>
  <si>
    <t>Фототовары: Фотопроявитель</t>
  </si>
  <si>
    <t>л</t>
  </si>
  <si>
    <t>101-9708</t>
  </si>
  <si>
    <t>ССЦ Челябинской обл., сб.101, поз.9708</t>
  </si>
  <si>
    <t>Фототовары: Фотофиксаж</t>
  </si>
  <si>
    <t>113-9200</t>
  </si>
  <si>
    <t>ССЦ Челябинской обл.,сб.113,поз.9200</t>
  </si>
  <si>
    <t>Кислота уксусная</t>
  </si>
  <si>
    <t>151201</t>
  </si>
  <si>
    <t>ЦЭМ Челябинской обл. сб.15,поз.1201</t>
  </si>
  <si>
    <t>Машины для очистки и изоляции полимерными лентами труб диаметром 200-300 мм</t>
  </si>
  <si>
    <t>330301</t>
  </si>
  <si>
    <t>ЦЭМ Челябинской обл. сб.33,поз.0301</t>
  </si>
  <si>
    <t>Машины шлифовальные электрические</t>
  </si>
  <si>
    <t>1-5.0-74</t>
  </si>
  <si>
    <t>Затраты труда рабочих-строителей (средний разряд 5.0)</t>
  </si>
  <si>
    <t>300-9506</t>
  </si>
  <si>
    <t>ССЦ Челябинской обл.,сб.300,поз.9506</t>
  </si>
  <si>
    <t>Фланцы стальные</t>
  </si>
  <si>
    <t>101-1703</t>
  </si>
  <si>
    <t>ССЦ Челябинской обл., сб.101, поз.1703</t>
  </si>
  <si>
    <t>Прокладки: резиновые (пластина техническая прессованная)</t>
  </si>
  <si>
    <t>300-0040</t>
  </si>
  <si>
    <t>ССЦ Челябинской обл.,сб.300,поз.0040</t>
  </si>
  <si>
    <t>Болты с гайками и шайбами для санитарно-технических работ, диаметром, мм: 16</t>
  </si>
  <si>
    <t>300-9123</t>
  </si>
  <si>
    <t>ССЦ Челябинской обл.,сб.300,поз.9123</t>
  </si>
  <si>
    <t>Задвижки (или клапаны обратные) стальные водопроводные</t>
  </si>
  <si>
    <t>300-0042</t>
  </si>
  <si>
    <t>ССЦ Челябинской обл.,сб.300,поз.0042</t>
  </si>
  <si>
    <t>Болты с гайками и шайбами для санитарно-технических работ, диаметром, мм: 24</t>
  </si>
  <si>
    <t>1-4.1-74</t>
  </si>
  <si>
    <t>Затраты труда рабочих-строителей (средний разряд 4.1)</t>
  </si>
  <si>
    <t>300-9044</t>
  </si>
  <si>
    <t>ССЦ Челябинской обл.,сб.300,поз.9044</t>
  </si>
  <si>
    <t>Вантузы чугунные для воздуха и воды</t>
  </si>
  <si>
    <t>300-9508</t>
  </si>
  <si>
    <t>ССЦ Челябинской обл.,сб.300,поз.9508</t>
  </si>
  <si>
    <t>Фланцы стальные плоские</t>
  </si>
  <si>
    <t>1-4.9-74</t>
  </si>
  <si>
    <t>Затраты труда рабочих-строителей (средний разряд 4.9)</t>
  </si>
  <si>
    <t>103-0228</t>
  </si>
  <si>
    <t>ССЦ Челябинской обл., сб.103, поз.0228</t>
  </si>
  <si>
    <t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530 мм, толщина стенки 8 мм</t>
  </si>
  <si>
    <t>331103-1</t>
  </si>
  <si>
    <t>ЦЭМ Челябинской обл. сб.33,поз.1103-1</t>
  </si>
  <si>
    <t>Трамбовки электрические (без стоимости электроэнергии)</t>
  </si>
  <si>
    <t>101-0253</t>
  </si>
  <si>
    <t>ССЦ Челябинской обл., сб.101, поз.0253</t>
  </si>
  <si>
    <t>Известь строительная негашеная: комовая, сорт 1</t>
  </si>
  <si>
    <t>101-1152</t>
  </si>
  <si>
    <t>ССЦ Челябинской обл., сб.101, поз.1152</t>
  </si>
  <si>
    <t>Сталь круглая гладкого и периодического профиля углеродистая обыкновенного качества и низколегированная (ГОСТ 5781): углеродистая класс А-I, диаметром, мм: 14</t>
  </si>
  <si>
    <t>103-9200</t>
  </si>
  <si>
    <t>ССЦ Челябинской обл., сб.103, поз.9200</t>
  </si>
  <si>
    <t>Люки чугунные</t>
  </si>
  <si>
    <t>201-0755</t>
  </si>
  <si>
    <t>ССЦ Челябинской обл.,сб.201,поз.0755</t>
  </si>
  <si>
    <t>2. МДС81-38.2004 прил.3, п.2,2: на сб. ТЕР, кроме ТЕР46     ОЗП*1,5;  ЭММ*1,5;  ЗПМ*1,5;  ТЗ*1,5;  ТЗМ*1,5</t>
  </si>
  <si>
    <t xml:space="preserve">                                                             на сб. ТЕРр, ТЕР46                ОЗП*1,3;  ЭММ*1,3;  ЗПМ*1,3;  ТЗ*1,3;  ТЗМ*1,3</t>
  </si>
  <si>
    <t>3. МДС 81-35.2004 п.4,7 :              на сб. ТЕР, кроме ТЕР46     ОЗП*1,15;  ЭММ*1,25;  ЗПМ*1,25;  ТЗ*1,15;  ТЗМ*1,25</t>
  </si>
  <si>
    <t>1. ЗАТО = 1.13</t>
  </si>
  <si>
    <t>Отдельные конструктивные элементы зданий и сооружений с преобладанием горячекатанных профилей, средняя масса сборочной единицы до 0.1 т</t>
  </si>
  <si>
    <t>401-0023</t>
  </si>
  <si>
    <t>ССЦ Челябинской обл.,сб.401,поз.0023</t>
  </si>
  <si>
    <t>Бетон тяжелый, крупность заполнителя более 40 мм ГОСТ 7473-94, класс В 7,5 (М100)</t>
  </si>
  <si>
    <t>401-9001-11</t>
  </si>
  <si>
    <t>ССЦ Челябинской обл.,сб.401,поз.9001-11</t>
  </si>
  <si>
    <t>Надбавка или скидка за 1 м3 бетона в плотном теле при изменении классов (марок) бетона по прочности на сжатие из бетонов марок выше В15(М200) до В20(М250), кроме ячеистого</t>
  </si>
  <si>
    <t>руб.</t>
  </si>
  <si>
    <t>401-9001-12</t>
  </si>
  <si>
    <t>ССЦ Челябинской обл.,сб.401,поз.9001-12</t>
  </si>
  <si>
    <t>Надбавка или скидка за 1 м3 бетона в плотном теле при изменении классов (марок) бетона по прочности на сжатие из бетонов марок выше В20(М250) до В22.5(М300), кроме ячеистого</t>
  </si>
  <si>
    <t>402-0002</t>
  </si>
  <si>
    <t>ССЦ Челябинской обл.,сб.402,поз.0002</t>
  </si>
  <si>
    <t>Раствор готовый кладочный цементный, марка 50</t>
  </si>
  <si>
    <t>445-3120-2</t>
  </si>
  <si>
    <t>ССЦ Челябинской обл.,сб.445,поз.3120-2</t>
  </si>
  <si>
    <t>Плиты покрытий, перекрытий и днищ плоские круглые с.3.900.1-14, в.1</t>
  </si>
  <si>
    <t>445-3410-26</t>
  </si>
  <si>
    <t>ССЦ Челябинской обл.,сб.445,поз.3410-26</t>
  </si>
  <si>
    <t>Кольца для смотровых колодцев водопроводных и канализационных сетей (ГОСТ 8020-90, 3.900.1-14 в.1, 3.900-3 в.7), внутренний диаметр 1500 мм, высота кольца 0,89-1,19 м (шахтных колодцев- 1 м)</t>
  </si>
  <si>
    <t>445-3410-7</t>
  </si>
  <si>
    <t>ССЦ Челябинской обл.,сб.445,поз.3410-7</t>
  </si>
  <si>
    <t>Кольца для смотровых колодцев водопроводных и канализационных сетей (ГОСТ 8020-90, 3.900.1-14 в.1, 3.900-3 в.7), внутренний диаметр 700 мм, высота кольца 0,29 м</t>
  </si>
  <si>
    <t>000-2004-7-74</t>
  </si>
  <si>
    <t>Затраты труда рабочих-строителей (средний разряд 4.7)</t>
  </si>
  <si>
    <t>113-0021</t>
  </si>
  <si>
    <t>ССЦ Челябинской обл.,сб.113,поз.0021</t>
  </si>
  <si>
    <t>Грунтовка: ГФ-021 красно-коричневая</t>
  </si>
  <si>
    <t>113-0077</t>
  </si>
  <si>
    <t>ССЦ Челябинской обл.,сб.113,поз.0077</t>
  </si>
  <si>
    <t>Ксилол нефтяной марки А</t>
  </si>
  <si>
    <t>101-1668</t>
  </si>
  <si>
    <t>ССЦ Челябинской обл., сб.101, поз.1668</t>
  </si>
  <si>
    <t>Ткани: Рогожа</t>
  </si>
  <si>
    <t>102-0052</t>
  </si>
  <si>
    <t>ССЦ Челябинской обл., сб.102, поз.0052</t>
  </si>
  <si>
    <t>Пиломатериалы хвойных пород: Доски обрезные длиной 4-6,5 м, шириной 75-150 мм, толщиной 25 мм: II сорта</t>
  </si>
  <si>
    <t>01. Уборка валежника. 02. Вырубка кустарника и подроста меша01. Уборка валежника. 02. Вырубка кустарника и подроста мешающего валке. 03. Уборка сухостойных и зависших деревьев. 04.ющего валке. 03. Уборка сухостойных и зависших деревьев. 04. Валка деревьев. 05. Расчистка лесосеки от порубочных остатк Валка деревьев. 05. Расчистка лесосеки от порубочных остатков и сжигание их. ов и сжигание их.</t>
  </si>
  <si>
    <t>01. Обрубка сучьев. 02. Раскряжевка хлыстов на сортаменты. 001. Обрубка сучьев. 02. Раскряжевка хлыстов на сортаменты. 03. Окорка бревен. 04. Укладка бревен в штабеля. 05. Разделка3. Окорка бревен. 04. Укладка бревен в штабеля. 05. Разделка коротья на дрова. 06. Относка и укладка дров. 07. Очистка м коротья на дрова. 06. Относка и укладка дров. 07. Очистка мест разделки от порубочных остатков и сжига-ние их. 08. Устрест разделки от порубочных остатков и сжига-ние их. 08. Устройство минерализованных полос. ойство минерализованных полос.</t>
  </si>
  <si>
    <t>01. Разработка грунта экскаваторами с погрузкой на автомобили-самосвалы. 02. Планировка поверхности забоя и земляного полотна забойной дороги бульдозером. 03. Содержание забойной дороги. 04. Вспомогательные работы, вы-полняемые вручную, связанные с устройством водоотводных канав или ограждающих валиков, с переходом экскава-тора с одного места работы на другое и из забоя в забой и т. д.</t>
  </si>
  <si>
    <t>01. Разработка грунта с выбрасыванием по полкам на одну стор01. Разработка грунта с выбрасыванием по полкам на одну сторону бровки. 02. Откидка грунта от бровки. 03. Устройство и рону бровки. 02. Откидка грунта от бровки. 03. Устройство и разборка полок. 04. Зачистка дна и стенок. азборка полок. 04. Зачистка дна и стенок.</t>
  </si>
  <si>
    <t>01. Установка, разборка и перенос инвентарных металлическихрельс-форм (нормы 1-16) деревянных щитов опалубки (норма 17). 02. Установка краевой арматуры (нормы 1-16). 03. Установкаи крепление деревянных прокладок со штырями в местах устройства шва расширения и установка штырей в продольных швах и швах сжатия. 04. Устройство температурных швов (норма 17). 05.Укладка бетона с уплотнением и отделкой покрытия машинами.06. Передвижка разгрузочного мостика трактором (нормы 1, 2,5,6, 9, 10, 13, 14). 07. Уплотнение бетона у швов вибраторами(нормы 1-16). 08. Уход за покрытием с применением пленкообразующих материалов (нормы 1-16) и увлажнением (норма 17).</t>
  </si>
  <si>
    <t>01. Снятие плит перекрытия камер (нормы 5-14). 02. Отсоедине01. Снятие плит перекрытия камер (нормы 5-14). 02. Отсоединение от трубопровода. 03. Снятие задвижки с места. 04. Подъемние от трубопровода. 03. Снятие задвижки с места. 04. Подъем на поверхность. 05. Разборка, очистка всех частей и отдельн на поверхность. 05. Разборка, очистка всех частей и отдельных деталей задвижки. 06. Складирование. ых деталей задвижки. 06. Складирование.</t>
  </si>
  <si>
    <t>Отводы крутоизогнутые штампованные и протяжные из углеродистой стали на Ру менее или 10 МПа (100 кгс/см2) из труб стальных бесшовных горячедеформированных или холоднодеформированных из стали 20: Отводы 90 град. с радиусом кривизны R=1 Ду, диаметром условного прохода 500 мм, наружным диаметром 530 мм, толщиной стенки, мм: 10</t>
  </si>
  <si>
    <t>Отводы крутоизогнутые штампованные и протяжные из углеродистой стали на Ру менее или 10 МПа (100кгс/см2) из труб стальных бесшовных горячедеформированных или холоднодеформированных из стали 20: Отводы 90 град. с радиусом кривизны R=1,5 Ду, диаметром условного прохода 100 мм, наружным диаметром 108 мм, толщиной стенки, мм: 6</t>
  </si>
  <si>
    <t>01. Уплотнение грунта щебнем в сухих грунтах и устройство бетонной подготовки в мокрых грунтах. 02. Монтаж сборных железобетонных конструкций. 03. Заделка труб с установкой стальных футляров в мокрых грунтах. 04. Установка люка, ходовых скоб и металлических стремянок. 05. Устройство упоров и опор для уста-новки арматуры. 06. Гидроизоляция стен и днища в мокрых грунтах.</t>
  </si>
  <si>
    <t>01. Устройство бетонного основания (нормы 1-4) и постели израствора (нормы 5-8). 02. Установка бетонных блоков (норма 1). 03. Укладка сборных железобетонных конструкций. 04. Установка люков (нормы 1,2). 05. Возведение конструкций из монолитного бетона и железобетона (нормы 1-4). 06. Покрытие наружных поверх-ностей битумом за 2 раза (нормы 1-4). 07. Заделкашвов раствором (нормы 5-7).</t>
  </si>
  <si>
    <t>Smeta.ru  (495) 974-1589</t>
  </si>
  <si>
    <t>_PS_</t>
  </si>
  <si>
    <t>Smeta.ru</t>
  </si>
  <si>
    <t>ФГУП ПО МАЯК  Доп. раб. место  FStS-0035984</t>
  </si>
  <si>
    <t>Новый объект</t>
  </si>
  <si>
    <t>Сети водоснабжения от зд. 837 до зд. 839 Ду500мм</t>
  </si>
  <si>
    <t/>
  </si>
  <si>
    <t>Сметные нормы списания</t>
  </si>
  <si>
    <t>Коды ценников</t>
  </si>
  <si>
    <t>Челябинск 2001</t>
  </si>
  <si>
    <t>2001 Челябинск  Ремонт промышленных объектов {МДС 33+АП-5536 06}</t>
  </si>
  <si>
    <t>Челябинск 2001 Работы</t>
  </si>
  <si>
    <t>Челябинск 2001 Механизмы</t>
  </si>
  <si>
    <t>Челябинск 2001 Материалы</t>
  </si>
  <si>
    <t>Новая локальная смета</t>
  </si>
  <si>
    <t>{8314D984-D01C-4150-A7F5-42E0F2040B58}</t>
  </si>
  <si>
    <t>ЗАТО = 1.13</t>
  </si>
  <si>
    <t>ПОДГОТОВИТЕЛЬНЫЕ  РАБОТЫ</t>
  </si>
  <si>
    <t>1</t>
  </si>
  <si>
    <t>01-02-099-3</t>
  </si>
  <si>
    <t>Валка деревьев мягких пород с корня, диаметр стволов: до 24 см</t>
  </si>
  <si>
    <t>100 деревьев</t>
  </si>
  <si>
    <t>ТЕР Челябинской обл.,сб.01,гл.02,табл.099,поз.3</t>
  </si>
  <si>
    <t>*1.25*1.5</t>
  </si>
  <si>
    <t>*1.15*1.5</t>
  </si>
  <si>
    <t>Общестроительные работы</t>
  </si>
  <si>
    <t>Земляные работы выполняемые ручным способом</t>
  </si>
  <si>
    <t>2</t>
  </si>
  <si>
    <t>01-02-100-5</t>
  </si>
  <si>
    <t>Трелевка древесины на расстояние до 300 м тракторами мощностью 79 (108) кВт (л.с.), диаметр стволов до 30 см</t>
  </si>
  <si>
    <t>100 шт.</t>
  </si>
  <si>
    <t>ТЕР Челябинской обл.,сб.01,гл.02,табл.100,поз.5</t>
  </si>
  <si>
    <t>100 хлыстов</t>
  </si>
  <si>
    <t>01. Застроповка хлыстов и их отцепка, трелевка их на расстоя01. Застроповка хлыстов и их отцепка, трелевка их на расстояние до 5 км. ние до 5 км.</t>
  </si>
  <si>
    <t>3</t>
  </si>
  <si>
    <t>01-02-101-4</t>
  </si>
  <si>
    <t>Разделка древесины мягких пород, полученной от валки леса, диаметр стволов до 24 см</t>
  </si>
  <si>
    <t>ТЕР Челябинской обл.,сб.01,гл.02,табл.101,поз.4</t>
  </si>
  <si>
    <t>4</t>
  </si>
  <si>
    <t>01-02-105-1</t>
  </si>
  <si>
    <t>Корчевка пней в грунтах естественного залегания корчевателями-собирателями на тракторе 79 (108) кВт (л.с.) с перемещением пней до 5 м, диаметр пней: до 24 см</t>
  </si>
  <si>
    <t>100 пней</t>
  </si>
  <si>
    <t>ТЕР Челябинской обл.,сб.01,гл.02,табл.105,поз.1</t>
  </si>
  <si>
    <t>01. Корчевка пней с перемещением их на заданное расстояние. 01. Корчевка пней с перемещением их на заданное расстояние.</t>
  </si>
  <si>
    <t>5</t>
  </si>
  <si>
    <t>01-02-099-5</t>
  </si>
  <si>
    <t>Валка деревьев мягких пород с корня, диаметр стволов: до 32 см</t>
  </si>
  <si>
    <t>ТЕР Челябинской обл.,сб.01,гл.02,табл.099,поз.5</t>
  </si>
  <si>
    <t>6</t>
  </si>
  <si>
    <t>01-02-100-6</t>
  </si>
  <si>
    <t>Трелевка древесины на расстояние до 300 м тракторами мощностью 79 (108) кВт (л.с.), диаметр стволов свыше 30 см</t>
  </si>
  <si>
    <t>ТЕР Челябинской обл.,сб.01,гл.02,табл.100,поз.6</t>
  </si>
  <si>
    <t>7</t>
  </si>
  <si>
    <t>01-02-101-6</t>
  </si>
  <si>
    <t>Разделка древесины мягких пород, полученной от валки леса, диаметр стволов до 32 см</t>
  </si>
  <si>
    <t>ТЕР Челябинской обл.,сб.01,гл.02,табл.101,поз.6</t>
  </si>
  <si>
    <t>8</t>
  </si>
  <si>
    <t>6002023-1</t>
  </si>
  <si>
    <t>Погрузочные работы при автомобильных перевозках-Лес пиленый, погонаж плотничный, шпалы</t>
  </si>
  <si>
    <t>т</t>
  </si>
  <si>
    <t>ЦЭМ Челябинской обл. сб.60,поз.02023</t>
  </si>
  <si>
    <t>6002023</t>
  </si>
  <si>
    <t>Материалы для общестроительных работ</t>
  </si>
  <si>
    <t>9</t>
  </si>
  <si>
    <t>01-02-105-2</t>
  </si>
  <si>
    <t>Корчевка пней в грунтах естественного залегания корчевателями-собирателями на тракторе 79 (108) кВт (л.с.) с перемещением пней до 5 м, диаметр пней: до 32 см</t>
  </si>
  <si>
    <t>ТЕР Челябинской обл.,сб.01,гл.02,табл.105,поз.2</t>
  </si>
  <si>
    <t>10</t>
  </si>
  <si>
    <t>01-02-107-1</t>
  </si>
  <si>
    <t>Засыпка ям подкоренных бульдозерами, мощностью: 79 (108) кВт (л.с.)</t>
  </si>
  <si>
    <t>ТЕР Челябинской обл.,сб.01,гл.02,табл.107,поз.1</t>
  </si>
  <si>
    <t>01. Засыпка ям. 01. Засыпка ям.</t>
  </si>
  <si>
    <t>11</t>
  </si>
  <si>
    <t>01-02-112-2</t>
  </si>
  <si>
    <t>Срезка кустарника и мелколесья в грунтах естественного залегания кусторезами на тракторе 79 (108) кВт (л.с.), кустарник и мелколесье: средние</t>
  </si>
  <si>
    <t>га</t>
  </si>
  <si>
    <t>ТЕР Челябинской обл.,сб.01,гл.02,табл.112,поз.2</t>
  </si>
  <si>
    <t>01. Срезка кустарника и мелколесья. 01. Срезка кустарника и мелколесья.</t>
  </si>
  <si>
    <t>12</t>
  </si>
  <si>
    <t>01-02-117-2</t>
  </si>
  <si>
    <t>Сгребание срезанного или выкорчеванного кустарника и мелколесья корчевателями-собирателями на тракторе 79 (108) кВт (л.с.), с перемещением до 20 м, кустарник и мелколесье: средние</t>
  </si>
  <si>
    <t>ТЕР Челябинской обл.,сб.01,гл.02,табл.117,поз.2</t>
  </si>
  <si>
    <t>01. Сгребание срезанного или выкорчеванного кустарника и мел01. Сгребание срезанного или выкорчеванного кустарника и мелколесья на заданное расстояние и укладкой в ва-лы. колесья на заданное расстояние и укладкой в ва-лы.</t>
  </si>
  <si>
    <t>13</t>
  </si>
  <si>
    <t>01-01-013-8</t>
  </si>
  <si>
    <t>Погрузка пней  и кустарника на автомобили-самосвалы экскаваторами с ковшом вместимостью 0,65 (0,5-1) м3, группа грунтов: 2</t>
  </si>
  <si>
    <t>1000 м3</t>
  </si>
  <si>
    <t>ТЕР Челябинской обл.,сб.01,гл.01,табл.013,поз.8</t>
  </si>
  <si>
    <t>1000 м3 грунта</t>
  </si>
  <si>
    <t>Земляные работы, выполняемые механизированным способом</t>
  </si>
  <si>
    <t>14</t>
  </si>
  <si>
    <t>601-9005</t>
  </si>
  <si>
    <t>Перевозка грузов автомобилями-самосвалами (работающими вне карьеров) на расстояние до 5 км (1-й класс груза)</t>
  </si>
  <si>
    <t>ССЦ Челябинской обл.,сб.601,поз.9005</t>
  </si>
  <si>
    <t>15</t>
  </si>
  <si>
    <t>01-01-030-7</t>
  </si>
  <si>
    <t>Разработка грунта с перемещением до 10 м бульдозерами мощностью 79 (108) кВт (л.с.): 3 группа грунтов</t>
  </si>
  <si>
    <t>ТЕР Челябинской обл.,сб.01,гл.01,табл.030,поз.7</t>
  </si>
  <si>
    <t>01. Разработка грунта с перемещением. 01. Разработка грунта с перемещением.</t>
  </si>
  <si>
    <t>16</t>
  </si>
  <si>
    <t>01-01-030-15</t>
  </si>
  <si>
    <t>При перемещении грунта на каждые последующие 10 м добавлять к расценке: 01-01-030-7</t>
  </si>
  <si>
    <t>ТЕР Челябинской обл.,сб.01,гл.01,табл.030,поз.15</t>
  </si>
  <si>
    <t>17</t>
  </si>
  <si>
    <t>01-01-036-2</t>
  </si>
  <si>
    <t>Планировка площадей бульдозерами мощностью: 79 (108) кВт (л.с.)</t>
  </si>
  <si>
    <t>1000 м2</t>
  </si>
  <si>
    <t>ТЕР Челябинской обл.,сб.01,гл.01,табл.036,поз.2</t>
  </si>
  <si>
    <t>1000 м2 спланированной поверхности за 1 проход бульдозера</t>
  </si>
  <si>
    <t>01. Предварительная (грубая) планировка площадей со срезкой 01. Предварительная (грубая) планировка площадей со срезкой неровностей грунта и засыпкой впадин. неровностей грунта и засыпкой впадин.</t>
  </si>
  <si>
    <t>ЗЕМЛЯНЫЕ  РАБОТЫ</t>
  </si>
  <si>
    <t>18</t>
  </si>
  <si>
    <t>01-01-003-15</t>
  </si>
  <si>
    <t>Разработка грунта в отвал экскаваторами &lt;драглайн&gt; или &lt;обратная лопата&gt; с ковшом вместимостью 0,5 (0,5-0,63) м3, группа грунтов: 3</t>
  </si>
  <si>
    <t>ТЕР Челябинской обл.,сб.01,гл.01,табл.003,поз.15</t>
  </si>
  <si>
    <t>01. Разработка грунта навымет. 02. Устройство и содержание водоотводных канав или ограждающих валиков. 03. Вспомогательные работы, связанные с перемещением экскаватора из забоя в забой.</t>
  </si>
  <si>
    <t>19</t>
  </si>
  <si>
    <t>01-01-003-16</t>
  </si>
  <si>
    <t>Разработка грунта в отвал экскаваторами &lt;драглайн&gt; или &lt;обратная лопата&gt; с ковшом вместимостью 0,5 (0,5-0,63) м3, группа грунтов: 4</t>
  </si>
  <si>
    <t>ТЕР Челябинской обл.,сб.01,гл.01,табл.003,поз.16</t>
  </si>
  <si>
    <t>20</t>
  </si>
  <si>
    <t>01-02-063-3</t>
  </si>
  <si>
    <t>Разработка грунта в траншеях и котлованах глубиной более 3 м вручную с подъемом краном при наличии креплений, группа грунтов: 3 ( в местах пересечек с сущ. сетями и в местах врезок)</t>
  </si>
  <si>
    <t>100 м3 грунта</t>
  </si>
  <si>
    <t>ТЕР Челябинской обл.,сб.01,гл.02,табл.063,поз.3</t>
  </si>
  <si>
    <t>Земляные работы (культуротехническе работы)</t>
  </si>
  <si>
    <t>01. Разрыхление грунта вручную. 02. Выбрасывание грунта вручную до глубины 1,5 м. 03. Погрузка грунта в ба-дьи. 04. Подъем грунта с глубины 1,5 м в бадьях краном с выгрузкой грунта. 05. Передвижка крана.</t>
  </si>
  <si>
    <t>21</t>
  </si>
  <si>
    <t>01-01-031-3</t>
  </si>
  <si>
    <t>Разработка грунта с перемещением до 10 м бульдозерами мощностью 96 (130) кВт (л.с.): 3 группа грунтов (перемещение в отвал)</t>
  </si>
  <si>
    <t>ТЕР Челябинской обл.,сб.01,гл.01,табл.031,поз.3</t>
  </si>
  <si>
    <t>22</t>
  </si>
  <si>
    <t>01-01-031-4</t>
  </si>
  <si>
    <t>Разработка грунта с перемещением до 10 м бульдозерами мощностью 96 (130) кВт (л.с.): 4 группа грунтов</t>
  </si>
  <si>
    <t>ТЕР Челябинской обл.,сб.01,гл.01,табл.031,поз.4</t>
  </si>
  <si>
    <t>23</t>
  </si>
  <si>
    <t>01-02-055-9</t>
  </si>
  <si>
    <t>Доработка грунта вручную с креплениями в траншеях шириной до 2 м, глубиной до 3 м, группа грунтов: 3 (при демонтаже труб)</t>
  </si>
  <si>
    <t>ТЕР Челябинской обл.,сб.01,гл.02,табл.055,поз.9</t>
  </si>
  <si>
    <t>24</t>
  </si>
  <si>
    <t>01-02-055-10</t>
  </si>
  <si>
    <t>Разработка грунта вручную с креплениями в траншеях шириной до 2 м, глубиной до 4 м, группа грунтов: 4 (под приямки)</t>
  </si>
  <si>
    <t>ТЕР Челябинской обл.,сб.01,гл.02,табл.055,поз.10</t>
  </si>
  <si>
    <t>25</t>
  </si>
  <si>
    <t>Погрузка в бадьи  от разработки вручную с подъемом краном  в отвал</t>
  </si>
  <si>
    <t>26</t>
  </si>
  <si>
    <t>01-02-061-2</t>
  </si>
  <si>
    <t>Засыпка  приямков песком</t>
  </si>
  <si>
    <t>ТЕР Челябинской обл.,сб.01,гл.02,табл.061,поз.2</t>
  </si>
  <si>
    <t>01. Засыпка ранее выброшенным грунтом с разбивкой комьев и т01. Засыпка ранее выброшенным грунтом с разбивкой комьев и трамбованием. 02. Поливка водой при необходимости. рамбованием. 02. Поливка водой при необходимости.</t>
  </si>
  <si>
    <t>27</t>
  </si>
  <si>
    <t>408-0122</t>
  </si>
  <si>
    <t>Песок природный для строительных работ ГОСТ 8736-93, средний</t>
  </si>
  <si>
    <t>м3</t>
  </si>
  <si>
    <t>ССЦ Челябинской обл.,сб.408,поз.0122</t>
  </si>
  <si>
    <t>28</t>
  </si>
  <si>
    <t>23-01-001-1</t>
  </si>
  <si>
    <t>Устройство основания под трубопроводы песчаного</t>
  </si>
  <si>
    <t>1 м3</t>
  </si>
  <si>
    <t>ТЕР Челябинской обл.,сб.23,гл.01,табл.001,поз.1</t>
  </si>
  <si>
    <t>1 м3 основания</t>
  </si>
  <si>
    <t>Наружные сети водопровода, канализации, теплоснабжения, газопровода</t>
  </si>
  <si>
    <t>01. Планировка дна траншеи. 02. Установка бортовых досок (нормы 4,5). 03. Установка арматуры (норма 5). 04. Укладка материала с разравниванием и уплотнением. 05. Уход за бетоном (нормы 4,5).</t>
  </si>
  <si>
    <t>29</t>
  </si>
  <si>
    <t>01-01-087-2</t>
  </si>
  <si>
    <t>Устройство подбивки и присыпки труб песком</t>
  </si>
  <si>
    <t>ТЕР Челябинской обл.,сб.01,гл.01,табл.087,поз.2</t>
  </si>
  <si>
    <t>01. Перемещение грунта с засыпкой траншей и котлованов. 01. Перемещение грунта с засыпкой траншей и котлованов.</t>
  </si>
  <si>
    <t>30</t>
  </si>
  <si>
    <t>31</t>
  </si>
  <si>
    <t>Обратная засыпка вручную щебнем ( под пересечками)</t>
  </si>
  <si>
    <t>32</t>
  </si>
  <si>
    <t>408-0022</t>
  </si>
  <si>
    <t>Щебень из природного камня для строительных работ марка 400 ГОСТ 8267-93, фракция, мм: 10-20</t>
  </si>
  <si>
    <t>ССЦ Челябинской обл.,сб.408,поз.0022</t>
  </si>
  <si>
    <t>33</t>
  </si>
  <si>
    <t>01-02-005-1</t>
  </si>
  <si>
    <t>Уплотнение щебня пневматическими трамбовками</t>
  </si>
  <si>
    <t>ТЕР Челябинской обл.,сб.01,гл.02,табл.005,поз.1</t>
  </si>
  <si>
    <t>1000 м3 уплотненного грунта</t>
  </si>
  <si>
    <t>01. Уплотнение грунта. 01. Уплотнение грунта.</t>
  </si>
  <si>
    <t>34</t>
  </si>
  <si>
    <t>01-01-033-5</t>
  </si>
  <si>
    <t>Засыпка щебнем с перемещением грунта до 5 м бульдозерами мощностью: 79 (108) кВт (л.с.)</t>
  </si>
  <si>
    <t>ТЕР Челябинской обл.,сб.01,гл.01,табл.033,поз.5</t>
  </si>
  <si>
    <t>35</t>
  </si>
  <si>
    <t>36</t>
  </si>
  <si>
    <t>Уплотнение грунта пневматическими трамбовками, группа грунтов: 1, 2</t>
  </si>
  <si>
    <t>37</t>
  </si>
  <si>
    <t>01-01-033-6</t>
  </si>
  <si>
    <t>Засыпка траншей и котлованов с перемещением грунта до 5 м бульдозерами мощностью: 79 (108) кВт (л.с.), 3 группа грунтов</t>
  </si>
  <si>
    <t>ТЕР Челябинской обл.,сб.01,гл.01,табл.033,поз.6</t>
  </si>
  <si>
    <t>38</t>
  </si>
  <si>
    <t>01-01-033-12</t>
  </si>
  <si>
    <t>При перемещении грунта на каждые последующие 5 м добавлять к расценке: 01-01-033-6</t>
  </si>
  <si>
    <t>ТЕР Челябинской обл.,сб.01,гл.01,табл.033,поз.12</t>
  </si>
  <si>
    <t>39</t>
  </si>
  <si>
    <t>40</t>
  </si>
  <si>
    <t>41</t>
  </si>
  <si>
    <t>01-02-061-3</t>
  </si>
  <si>
    <t>Засыпка вручную траншей, пазух котлованов и ям, группа грунтов: 3</t>
  </si>
  <si>
    <t>ТЕР Челябинской обл.,сб.01,гл.02,табл.061,поз.3</t>
  </si>
  <si>
    <t>42</t>
  </si>
  <si>
    <t>РАЗБОРКА  И  ВОССТАНОВЛЕНИЕ АСФАЛЬТОБЕТОННОГО  И БЕТОННОГО  ПОКРЫТИЯ  АВТОДОРОГ</t>
  </si>
  <si>
    <t>43</t>
  </si>
  <si>
    <t>27-03-008-4</t>
  </si>
  <si>
    <t>Разборка покрытий и оснований: асфальтобетонных дорог при помощи отбойных молотков</t>
  </si>
  <si>
    <t>100 м3</t>
  </si>
  <si>
    <t>ТЕР Челябинской обл.,сб.27,гл.03,табл.008,поз.4</t>
  </si>
  <si>
    <t>*1.3</t>
  </si>
  <si>
    <t>100 м3 конструкций</t>
  </si>
  <si>
    <t>Автомобильные дороги</t>
  </si>
  <si>
    <t>01. Очистка покрытия или основания (нормы 1-3). 02. Разборка покрытия и основания. 03. Сгребание материала, полученного от разборки. 04. Сортировка камня с выборкой годной шашки (норма 1). 05. Оправка в штабеля материала, полученного при разборке.</t>
  </si>
  <si>
    <t>43.1</t>
  </si>
  <si>
    <t>999-9900</t>
  </si>
  <si>
    <t>Строительный мусор</t>
  </si>
  <si>
    <t>ССЦ Челябинской обл.,сб.999,поз.9900</t>
  </si>
  <si>
    <t>44</t>
  </si>
  <si>
    <t>27-03-008-5</t>
  </si>
  <si>
    <t>Разборка покрытий и оснований: цементобетонных автодорог и площадок</t>
  </si>
  <si>
    <t>ТЕР Челябинской обл.,сб.27,гл.03,табл.008,поз.5</t>
  </si>
  <si>
    <t>44.1</t>
  </si>
  <si>
    <t>45</t>
  </si>
  <si>
    <t>6002029-1</t>
  </si>
  <si>
    <t>Погрузочные работы при автомобильных перевозках-Мусор строительный</t>
  </si>
  <si>
    <t>ЦЭМ Челябинской обл. сб.60,поз.02029-1</t>
  </si>
  <si>
    <t>46</t>
  </si>
  <si>
    <t>47</t>
  </si>
  <si>
    <t>27-04-001-4</t>
  </si>
  <si>
    <t>Устройство подстилающих и выравнивающих слоев оснований: из щебня толщиной 15см</t>
  </si>
  <si>
    <t>ТЕР Челябинской обл.,сб.27,гл.04,табл.001,поз.4</t>
  </si>
  <si>
    <t>м3 материала основания (в плотном теле)</t>
  </si>
  <si>
    <t>01. Планировка и прикатка земляного полотна с поливом водой. 02. Россыпь и разравнивание материалов. 03. Уплотнение россыпей с поливкой водой.</t>
  </si>
  <si>
    <t>48</t>
  </si>
  <si>
    <t>27-06-002-17</t>
  </si>
  <si>
    <t>Устройство цементобетонных покрытий (бетон дорожный В30 (М400) с крупностью заполнителя 20-40 мм) однослойных средствами малой механизации, толщина слоя: 20 см</t>
  </si>
  <si>
    <t>1 м2</t>
  </si>
  <si>
    <t>ТЕР Челябинской обл.,сб.27,гл.06,табл.002,поз.17</t>
  </si>
  <si>
    <t>1 м2 покрытия</t>
  </si>
  <si>
    <t>49</t>
  </si>
  <si>
    <t>204-0024</t>
  </si>
  <si>
    <t>Горячекатанная арматурная сталь (поставляемая россыпью): периодического профиля класса А-III диаметром, мм: 16-18</t>
  </si>
  <si>
    <t>ССЦ Челябинской обл.,сб.204,поз.0024</t>
  </si>
  <si>
    <t>50</t>
  </si>
  <si>
    <t>27-06-020-1Б</t>
  </si>
  <si>
    <t>Форма 4</t>
  </si>
  <si>
    <t xml:space="preserve">Нормативная трудоемкость </t>
  </si>
  <si>
    <t>№ п/п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</si>
  <si>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</si>
  <si>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</si>
  <si>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</si>
  <si>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ед., руб.</t>
  </si>
  <si>
    <t>Общая стоимость, руб.</t>
  </si>
  <si>
    <t>Затраты труда, чел.-ч</t>
  </si>
  <si>
    <t>Всего</t>
  </si>
  <si>
    <t>Экспл. машин</t>
  </si>
  <si>
    <t>Основная зарплата</t>
  </si>
  <si>
    <t>основных рабочих</t>
  </si>
  <si>
    <t>машинистов</t>
  </si>
  <si>
    <t>в т.ч. зарплата</t>
  </si>
  <si>
    <t>на единицу</t>
  </si>
  <si>
    <t>всего</t>
  </si>
  <si>
    <t>К=ЭММ*1.25*1.5, ЗПМ*1.25*1.5, ОЗП*1.15*1.5, ТЗ*1.15*1.5, ТЗМ*1.25*1.5</t>
  </si>
  <si>
    <t>К=ЭММ*1.3, ЗПМ*1.3, ОЗП*1.3, ТЗ*1.3, ТЗМ*1.3</t>
  </si>
  <si>
    <t>К=МАТ*2, ЭММ*1.25*1.5*2, ЗПМ*1.25*1.5*2, ОЗП*1.15*1.5*2, ТЗ*1.15*1.5*2, ТЗМ*1.25*1.5*2</t>
  </si>
  <si>
    <t>К=МАТ*0, ЭММ*0.6*1.3, ЗПМ*0.6*1.3, ОЗП*0.6*1.3, ТЗ*0.6*1.3, ТЗМ*0.6*1.3</t>
  </si>
  <si>
    <t>К=ЭММ*1.5, ЗПМ*1.5, ОЗП*1.5, ТЗ*1.5, ТЗМ*1.5</t>
  </si>
  <si>
    <t>Итого по локальной смете</t>
  </si>
  <si>
    <t>СТОИМОСТЬ МОНТАЖНЫХ РАБОТ</t>
  </si>
  <si>
    <t>. НАКЛАДНЫЕ РАСХОДЫ - (%=101 - по стр. ,94 )</t>
  </si>
  <si>
    <t>. СМЕТНАЯ ПРИБЫЛЬ - (%=51 - по стр. 94, )</t>
  </si>
  <si>
    <t>ИТОГО СТОИМОСТЬ МОНТАЖНЫХ РАБОТ</t>
  </si>
  <si>
    <t>СТОИМОСТЬ ОБЩЕСТРОИТЕЛЬНЫХ РАБОТ</t>
  </si>
  <si>
    <t>. НАКЛАДНЫЕ РАСХОДЫ - (%=80 - по стр. ,1,2,3,4,5,6,7,9,10,11,12,20,23,24,25,26,31,41 %=95 - по стр. ,13,15,16,17,18,19,21,22,29,33,34,36,37,38,39,40,42 %=130 - по стр. ,28,55,56,60,61,65,66,68,70,80,84,86,87,89,90,91,93,95,97,98,101,103,105,107,109,111,113,114,115,116,117,118,119,123,126,127 %=142 - по стр. ,43,44,47,48,50,51,52 %=108 - по стр. ,72,73 %=74 - по стр. ,75 %=110 - по стр. ,76,77 %=90 - по стр. ,82,83,122 )</t>
  </si>
  <si>
    <t>. СМЕТНАЯ ПРИБЫЛЬ - (%=38 - по стр. 1,2,3,4,5,6,7,9,10,11,12,20,23,24,25,26,31,41, %=43 - по стр. 13,15,16,17,18,19,21,22,29,33,34,36,37,38,39,40,42, %=76 - по стр. 28,61,68,70,80,84,86,87,89,90,91,93,95,97,98,101,103,105,107,109,111,113,114,115,116,117,118,119,126,127, %=81 - по стр. 43,44,47,48,50,51,52, %=72 - по стр. 55,56,60,65,66,123, %=68 - по стр. 72,73, %=50 - по стр. 75, %=60 - по стр. 76,77,82,83,122, )</t>
  </si>
  <si>
    <t>ИТОГО СТОИМОСТЬ ОБЩЕСТРОИТЕЛЬНЫХ РАБОТ</t>
  </si>
  <si>
    <t>СТОИМОСТЬ МЕТАЛЛОМОНТАЖНЫХ РАБОТ</t>
  </si>
  <si>
    <t>. НАКЛАДНЫЕ РАСХОДЫ - (%=90 - по стр. ,53,58,63 )</t>
  </si>
  <si>
    <t>. СМЕТНАЯ ПРИБЫЛЬ - (%=72 - по стр. 53,58,63, )</t>
  </si>
  <si>
    <t>ИТОГО СТОИМОСТЬ МЕТАЛЛОМОНТАЖНЫХ РАБОТ</t>
  </si>
  <si>
    <t>СТОИМОСТЬ САНТЕХНИЧЕСКИХ РАБОТ</t>
  </si>
  <si>
    <t>ИТОГО СТОИМОСТЬ САНТЕХНИЧЕСКИХ РАБОТ</t>
  </si>
  <si>
    <t>В Т.Ч. НАКЛАДНЫЕ РАСХОДЫ</t>
  </si>
  <si>
    <t>В Т.Ч. СМЕТНАЯ ПРИБЫЛЬ</t>
  </si>
  <si>
    <t>ИТОГО ПО СМЕТЕ в ценах 2001г.</t>
  </si>
  <si>
    <t>Пересчёт в текущие цены   К= 5,33</t>
  </si>
  <si>
    <t xml:space="preserve">ИТОГО ПО СМЕТЕ в текущих ценах </t>
  </si>
  <si>
    <t>"СОГЛАСОВАНО"</t>
  </si>
  <si>
    <t>_____________________________</t>
  </si>
  <si>
    <t>тыс. руб.</t>
  </si>
  <si>
    <t>Текущие цены на 2012г.</t>
  </si>
  <si>
    <t>чел.-час.</t>
  </si>
  <si>
    <t>" _____ " ________________ 2012г.</t>
  </si>
  <si>
    <t>Л О К А Л Ь Н А Я   С М Е Т А  №101С /2012</t>
  </si>
  <si>
    <t>Основание: ремонтная ведомость  РВ -23/10  от  18.06.2012г.</t>
  </si>
  <si>
    <t>Составлена в ценах 2001г. с пересчетом в текущие цены</t>
  </si>
  <si>
    <t>Сметная стоимость 2001г.</t>
  </si>
  <si>
    <t>в том числе НДС 18%</t>
  </si>
  <si>
    <t>Устройство покрытий проездов толщиной 4 см из горячих асфальтобетонных смесей плотных мелкозернистых тип А, Б, В, плотность каменных материалов: 2,5 ( 2,9 т/м3 (типа Б, марка I)</t>
  </si>
  <si>
    <t>100 м2</t>
  </si>
  <si>
    <t>ТЕР Челябинской обл.,сб.27,гл.06,табл.020,поз.1Б</t>
  </si>
  <si>
    <t>100 м2 покрытия</t>
  </si>
  <si>
    <t>01. Очистка основания. 02. Укладка асфальтобетонной смеси собрубкой краев, устранением дефектов, трамбованием мест, недоступных укатке. 03. Укатка. 04. Вырубка образцов и заделкавырубок.</t>
  </si>
  <si>
    <t>51</t>
  </si>
  <si>
    <t>Устройство покрытий толщиной 4 см из горячих асфальтобетонных смесей плотных мелкозернистых тип А, Б, В, плотность каменных материалов: 2,5 ( 2,9 т/м3 (типа Б, марка I)</t>
  </si>
  <si>
    <t>52</t>
  </si>
  <si>
    <t>27-06-021-1Б</t>
  </si>
  <si>
    <t>Уменьшить до толщины 3см: при изменении толщины покрытия на 0,5 см добавлять или исключать: к расценке 27-06-020-1Б</t>
  </si>
  <si>
    <t>ТЕР Челябинской обл.,сб.27,гл.06,табл.021,поз.1Б</t>
  </si>
  <si>
    <t>*2</t>
  </si>
  <si>
    <t>*1.25*1.5*2</t>
  </si>
  <si>
    <t>*1.15*1.5*2</t>
  </si>
  <si>
    <t>1000 м2 покрытия</t>
  </si>
  <si>
    <t>ПЕРЕСЕЧКИ</t>
  </si>
  <si>
    <t>Типовая пересечка ТИП6 (7шт)</t>
  </si>
  <si>
    <t>53</t>
  </si>
  <si>
    <t>09-03-039-2</t>
  </si>
  <si>
    <t>Монтаж опорных конструкций для крепления трубопроводов внутри зданий и сооружений, массой до: 0,5 т</t>
  </si>
  <si>
    <t>ТЕР Челябинской обл.,сб.09,гл.03,табл.039,поз.2</t>
  </si>
  <si>
    <t>Монтаж металлоконструкций</t>
  </si>
  <si>
    <t>Строительные металлические конструкции</t>
  </si>
  <si>
    <t>01. Установка и крепление опорных конструкций. 02. Устройство подмостей. 03. Антикоррозийная защита стальных конструкций.</t>
  </si>
  <si>
    <t>54</t>
  </si>
  <si>
    <t>201-9006-353</t>
  </si>
  <si>
    <t>Стоиммость балки-подвеса</t>
  </si>
  <si>
    <t>ССЦ Челябинской обл.,сб.201,поз.9006-353</t>
  </si>
  <si>
    <t>Материалы для металломонтажных работ</t>
  </si>
  <si>
    <t>55</t>
  </si>
  <si>
    <t>07-01-044-4</t>
  </si>
  <si>
    <t>Монтаж скрутки</t>
  </si>
  <si>
    <t>ТЕР Челябинской обл.,сб.07,гл.01,табл.044,поз.4</t>
  </si>
  <si>
    <t>Бетонные и железобетонные конструкции - сборные 07-01-001-1..07-04-999-9999</t>
  </si>
  <si>
    <t>01. Установка и сварка стальных крепежных элементов.</t>
  </si>
  <si>
    <t>56</t>
  </si>
  <si>
    <t>07-01-001-1</t>
  </si>
  <si>
    <t>Укладка блоков бетонных</t>
  </si>
  <si>
    <t>шт.</t>
  </si>
  <si>
    <t>ТЕР Челябинской обл.,сб.07,гл.01,табл.001,поз.1</t>
  </si>
  <si>
    <t>01. Подготовка оснований (нормы 1-14). 02. Устройство опалубки (нормы 15,16). 03. Заделка стыков бетоном (нормы 15,16).</t>
  </si>
  <si>
    <t>57</t>
  </si>
  <si>
    <t>403-8001</t>
  </si>
  <si>
    <t>Блоки бетонные для стен подвалов ГОСТ 13579-78, марка ФБС 9.3.6-Т</t>
  </si>
  <si>
    <t>ССЦ Челябинской обл.,сб.403,поз.8001</t>
  </si>
  <si>
    <t>Типовая пересечка ТИП 2 (6шт)</t>
  </si>
  <si>
    <t>58</t>
  </si>
  <si>
    <t>59</t>
  </si>
  <si>
    <t>Стоимость балки из швеллера №16</t>
  </si>
  <si>
    <t>60</t>
  </si>
  <si>
    <t>Монтаж скрутки из полосовой стали</t>
  </si>
  <si>
    <t>61</t>
  </si>
  <si>
    <t>22-01-011-3</t>
  </si>
  <si>
    <t>Укладка стальных водопроводных труб с гидравлическим испытанием диаметром, мм: 100</t>
  </si>
  <si>
    <t>м</t>
  </si>
  <si>
    <t>ТЕР Челябинской обл.,сб.22,гл.01,табл.011,поз.3</t>
  </si>
  <si>
    <t>01. Сварка труб в звенья. 02. Укладка звеньев и отдельных труб в траншеи. 03. Сварка звеньев и отдельных труб в траншее. 04. Гидравлическое испытание трубопровода.</t>
  </si>
  <si>
    <t>62</t>
  </si>
  <si>
    <t>103-0161</t>
  </si>
  <si>
    <t>Трубы стальные электросварные прямошовные со снятой фаской диаметром от 20 до 377 мм из стали марок БСт2кп-БСт4кп и БСт2пс-БСт4пс группы А, Б ГОСТ 10705-80: наружный диаметр 108 мм, толщина стенки 4 мм</t>
  </si>
  <si>
    <t>ССЦ Челябинской обл., сб.103, поз.0161</t>
  </si>
  <si>
    <t>Типовая пересечка ТИП 8 (3шт)</t>
  </si>
  <si>
    <t>63</t>
  </si>
  <si>
    <t>64</t>
  </si>
  <si>
    <t>Стоимость балки-подвеса</t>
  </si>
  <si>
    <t>65</t>
  </si>
  <si>
    <t>66</t>
  </si>
  <si>
    <t>67</t>
  </si>
  <si>
    <t>ДЕМОНТАЖНЫЕ  РАБОТЫ</t>
  </si>
  <si>
    <t>68</t>
  </si>
  <si>
    <t>22-01-011-11</t>
  </si>
  <si>
    <t>Демонтаж  стальных водопроводных труб  диаметром, мм: 500</t>
  </si>
  <si>
    <t>ТЕР Челябинской обл.,сб.22,гл.01,табл.011,поз.11</t>
  </si>
  <si>
    <t>*0</t>
  </si>
  <si>
    <t>*0.6*1.3</t>
  </si>
  <si>
    <t>68.1</t>
  </si>
  <si>
    <t>69</t>
  </si>
  <si>
    <t>6002037-1</t>
  </si>
  <si>
    <t>Погрузочные работы при автомобильных перевозках-Трубы металлические диаметром свыше 426 мм (для строительства магистральных трубопроводов)</t>
  </si>
  <si>
    <t>ЦЭМ Челябинской обл. сб.60,поз.02037</t>
  </si>
  <si>
    <t>6002037</t>
  </si>
  <si>
    <t>70</t>
  </si>
  <si>
    <t>Демонтаж  стальных водопроводных труб  диаметром, мм: 100</t>
  </si>
  <si>
    <t>70.1</t>
  </si>
  <si>
    <t>71</t>
  </si>
  <si>
    <t>6002036-1</t>
  </si>
  <si>
    <t>Погрузочные работы при автомобильных перевозках-Трубы металлические диаметром до 426 мм</t>
  </si>
  <si>
    <t>ЦЭМ Челябинской обл. сб.60,поз.02036</t>
  </si>
  <si>
    <t>6002036</t>
  </si>
  <si>
    <t>72</t>
  </si>
  <si>
    <t>66-26-7</t>
  </si>
  <si>
    <t>Демонтаж задвижек диаметром до 500 мм</t>
  </si>
  <si>
    <t>ШТУKА</t>
  </si>
  <si>
    <t>ТЕР Челябинской обл.,сб.66,табл.26-7</t>
  </si>
  <si>
    <t>Ремонт. Наружные инженерные сети - замена труб</t>
  </si>
  <si>
    <t>72.1</t>
  </si>
  <si>
    <t>73</t>
  </si>
  <si>
    <t>66-26-2</t>
  </si>
  <si>
    <t>Демонтаж задвижек диаметром до 100 мм</t>
  </si>
  <si>
    <t>ТЕР Челябинской обл.,сб.66,табл.26-2</t>
  </si>
  <si>
    <t>73.1</t>
  </si>
  <si>
    <t>74</t>
  </si>
  <si>
    <t>6002015-1</t>
  </si>
  <si>
    <t>Погрузочные работы при автомобильных перевозках-Изделия металлические (армокаркасы, заготовки трубные и др.)</t>
  </si>
  <si>
    <t>ЦЭМ Челябинской обл. сб.60,поз.02015</t>
  </si>
  <si>
    <t>6002015</t>
  </si>
  <si>
    <t>75</t>
  </si>
  <si>
    <t>66-8-1</t>
  </si>
  <si>
    <t>Демонтаж чугунных люков</t>
  </si>
  <si>
    <t>ТЕР Челябинской обл.,сб.66,табл.8-1</t>
  </si>
  <si>
    <t>Ремонт. Наружные инженерные сети - разборка, очистка</t>
  </si>
  <si>
    <t>01. Очистка люка. 02. Снятие крышки и корпуса люка. 01. Очистка люка. 02. Снятие крышки и корпуса люка.</t>
  </si>
  <si>
    <t>75.1</t>
  </si>
  <si>
    <t>76</t>
  </si>
  <si>
    <t>46-04-001-3</t>
  </si>
  <si>
    <t>Разборка  железобетонных колодцев (прим.)</t>
  </si>
  <si>
    <t>ТЕР Челябинской обл.,сб.46,гл.04,табл.001,поз.3</t>
  </si>
  <si>
    <t>Работы при реконструкции зданий и сооружений</t>
  </si>
  <si>
    <t>01. Разборка конструкций. 02. Резка арматуры (норма 3).</t>
  </si>
  <si>
    <t>76.1</t>
  </si>
  <si>
    <t>77</t>
  </si>
  <si>
    <t>46-04-002-2</t>
  </si>
  <si>
    <t>Демонтаж плит перекрытий существующих в/камер</t>
  </si>
  <si>
    <t>ТЕР Челябинской обл.,сб.46,гл.04,табл.002,поз.2</t>
  </si>
  <si>
    <t>01. Разборка бетонных и железобетонных перекрытий. 02. Резка арматуры (норма 2).</t>
  </si>
  <si>
    <t>77.1</t>
  </si>
  <si>
    <t>78</t>
  </si>
  <si>
    <t>ЦЭМ Челябинской обл. сб.60,поз.02029</t>
  </si>
  <si>
    <t>6002029</t>
  </si>
  <si>
    <t>79</t>
  </si>
  <si>
    <t>ТРУБОПРОВОДЫ  И  АРМАТУРА</t>
  </si>
  <si>
    <t>80</t>
  </si>
  <si>
    <t>22-05-102-4</t>
  </si>
  <si>
    <t>Бестраншейная прокладка стальных труб методом горизонтального направленного бурения с использованием буровой установки ВМ 400-L фирмы Herrenknext в грунтах 4 группы, диаметром, мм: 800</t>
  </si>
  <si>
    <t>100 м</t>
  </si>
  <si>
    <t>ТЕР Челябинской обл.,сб.22,гл.05,табл.102,поз.4</t>
  </si>
  <si>
    <t>100 м бурения скважины</t>
  </si>
  <si>
    <t>01. Пилотное бурение. 02. Шнековое бурение. 03.Продавливание стальных труб. 04. Демонтаж пилотных штанг. 05. Демонтаж обсадных труб и шнеков.</t>
  </si>
  <si>
    <t>81</t>
  </si>
  <si>
    <t>103-0246</t>
  </si>
  <si>
    <t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720 мм, толщина стенки 10 мм</t>
  </si>
  <si>
    <t>ССЦ Челябинской обл., сб.103, поз.0246</t>
  </si>
  <si>
    <t>82</t>
  </si>
  <si>
    <t>13-03-001-1</t>
  </si>
  <si>
    <t>Огрунтовка бетонных и оштукатуренных поверхностей: битумной грунтовкой (первый слой)</t>
  </si>
  <si>
    <t>ТЕР Челябинской обл.,сб.13,гл.03,табл.001,поз.1</t>
  </si>
  <si>
    <t>100М2</t>
  </si>
  <si>
    <t>Защита от коррозии</t>
  </si>
  <si>
    <t>01. Подготовка окрасочных агрегатов. 02. Приготовление грунтовочных составов. 03. Hанесение грунта. 04. Промывка, очистка окрасочных агрегатов и шлангов. 05. Контроль качества.</t>
  </si>
  <si>
    <t>83</t>
  </si>
  <si>
    <t>13-03-001-2</t>
  </si>
  <si>
    <t>Огрунтовка бетонных и оштукатуренных поверхностей: битумной грунтовкой (последующий слой)</t>
  </si>
  <si>
    <t>ТЕР Челябинской обл.,сб.13,гл.03,табл.001,поз.2</t>
  </si>
  <si>
    <t>84</t>
  </si>
  <si>
    <t>22-01-011-13</t>
  </si>
  <si>
    <t>Укладка стальных водопроводных труб с гидравлическим испытанием диаметром, мм: 700 (футляр под автодорогой)  д</t>
  </si>
  <si>
    <t>ТЕР Челябинской обл.,сб.22,гл.01,табл.011,поз.13</t>
  </si>
  <si>
    <t>85</t>
  </si>
  <si>
    <t>86</t>
  </si>
  <si>
    <t>22-02-009-13</t>
  </si>
  <si>
    <t>Нанесение усиленной антикоррозионной изоляции из полимерных липких лент на стальные трубопроводы диаметром, мм: 700</t>
  </si>
  <si>
    <t>ТЕР Челябинской обл.,сб.22,гл.02,табл.009,поз.13</t>
  </si>
  <si>
    <t>01. Очистка изолируемых поверхностей. 02. Покрытие грунтовкой. 03. Обмотка полимерными липкими лентами в два слоя. 04. Hаружная обертка рулонными материалами.</t>
  </si>
  <si>
    <t>87</t>
  </si>
  <si>
    <t>22-05-003-9</t>
  </si>
  <si>
    <t>Протаскивание в футляр стальных труб диаметром, мм: 500</t>
  </si>
  <si>
    <t>ТЕР Челябинской обл.,сб.22,гл.05,табл.003,поз.9</t>
  </si>
  <si>
    <t>01. Установка и разборка такелажных приспособлений. 02. Установка диэлектрических скользящих опор. 03. Протаскивание труб в футляр лебедкой.</t>
  </si>
  <si>
    <t>88</t>
  </si>
  <si>
    <t>103-0229</t>
  </si>
  <si>
    <t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530 мм, толщина стенки 9 мм</t>
  </si>
  <si>
    <t>ССЦ Челябинской обл., сб.103, поз.0229</t>
  </si>
  <si>
    <t>89</t>
  </si>
  <si>
    <t>22-02-013-11</t>
  </si>
  <si>
    <t>Нанесение весьма усиленной антикоррозионной изоляции из полимерных липких лент на стыках и фасонные части стальных трубопроводов диаметром, мм: 500</t>
  </si>
  <si>
    <t>км</t>
  </si>
  <si>
    <t>ТЕР Челябинской обл.,сб.22,гл.02,табл.013,поз.11</t>
  </si>
  <si>
    <t>01. Очистка изолируемых поверхностей. 02. Покрытие грунтовкой. 03. Обмотка стыков и фасонных частей полимерными липкимилентами в три слоя. 04. Hаружная обертка рулонными материалами.</t>
  </si>
  <si>
    <t>90</t>
  </si>
  <si>
    <t>22-05-004-1</t>
  </si>
  <si>
    <t>Заделка битумом и прядью концов футляра диаметром, мм: 800</t>
  </si>
  <si>
    <t>ТЕР Челябинской обл.,сб.22,гл.05,табл.004,поз.1</t>
  </si>
  <si>
    <t>01. Приварка опорных косынок. 02. Приготовление битума. 03.Установка деревянных заглушек. 04. Заделка смоляной прядью.05. Заливка битумом.</t>
  </si>
  <si>
    <t>91</t>
  </si>
  <si>
    <t>22-01-011-1</t>
  </si>
  <si>
    <t>Укладка стальных водопроводных труб с гидравлическим испытанием диаметром, мм: 50</t>
  </si>
  <si>
    <t>ТЕР Челябинской обл.,сб.22,гл.01,табл.011,поз.1</t>
  </si>
  <si>
    <t>92</t>
  </si>
  <si>
    <t>93</t>
  </si>
  <si>
    <t>94</t>
  </si>
  <si>
    <t>м39-02-015-29</t>
  </si>
  <si>
    <t>Гаммаграфический контроль трубопроводов через две стенки. Трубопровод, диаметр, мм 550, толщина стенки, мм, до 10</t>
  </si>
  <si>
    <t>ТЕРм Челябинской обл.,сб.39,гл.02,табл.015,поз.29</t>
  </si>
  <si>
    <t>*1.5</t>
  </si>
  <si>
    <t>Монтажные работы</t>
  </si>
  <si>
    <t>Монтаж оборудования Ц13-01-001-1..Ц13-99-999-9999  Ц39-01-001-1..39-99-999-9999</t>
  </si>
  <si>
    <t>95</t>
  </si>
  <si>
    <t>96</t>
  </si>
  <si>
    <t>103-0403</t>
  </si>
  <si>
    <t>Трубы стальные бесшовные, горячедеформированные со снятой фаской из стали марок 15, 20, 25 группы В ГОСТ 8731-74, ГОСТ 8732-78: наружный диаметр 108 мм, толщина стенки 5 мм</t>
  </si>
  <si>
    <t>ССЦ Челябинской обл., сб.103, поз.0403</t>
  </si>
  <si>
    <t>97</t>
  </si>
  <si>
    <t>22-02-010-3</t>
  </si>
  <si>
    <t>Нанесение весьма усиленной антикоррозионной изоляции из полимерных липких лент на стальные трубопроводы диаметром, мм: 100</t>
  </si>
  <si>
    <t>ТЕР Челябинской обл.,сб.22,гл.02,табл.010,поз.3</t>
  </si>
  <si>
    <t>01. Очистка изолируемых поверхностей. 02. Покрытие грунтовкой. 03. Обмотка полимерными липкими лентами в три слоя. 04. Hаружная обертка рулонными материалами.</t>
  </si>
  <si>
    <t>98</t>
  </si>
  <si>
    <t>22-03-001-6А</t>
  </si>
  <si>
    <t>Установка фасонных частей стальных сварных диаметром, мм: 300-800</t>
  </si>
  <si>
    <t>ТЕР Челябинской обл.,сб.22,гл.03,табл.001,поз.6А</t>
  </si>
  <si>
    <t>01. Опускание и установка фасонных частей на готовое основание. 02. Соединение с трубопроводом сваркой, свертыванием фланцев или заделкой раструбов. 03. Приварка фланцев к фасонным частям (нормы 5-7) и ответных фланцев к трубопроводу.</t>
  </si>
  <si>
    <t>99</t>
  </si>
  <si>
    <t>534-0069</t>
  </si>
  <si>
    <t>ССЦ Челябинской обл.,сб.534,поз.0069</t>
  </si>
  <si>
    <t>Материалы для монтажных работ</t>
  </si>
  <si>
    <t>100</t>
  </si>
  <si>
    <t>101</t>
  </si>
  <si>
    <t>22-03-001-5А</t>
  </si>
  <si>
    <t>Установка фасонных частей стальных сварных диаметром, мм: 100-250</t>
  </si>
  <si>
    <t>ТЕР Челябинской обл.,сб.22,гл.03,табл.001,поз.5А</t>
  </si>
  <si>
    <t>102</t>
  </si>
  <si>
    <t>534-0020</t>
  </si>
  <si>
    <t>ССЦ Челябинской обл.,сб.534,поз.0020</t>
  </si>
  <si>
    <t>103</t>
  </si>
  <si>
    <t>22-03-006-3</t>
  </si>
  <si>
    <t>Установка задвижек или клапанов обратных чугунных диаметром, мм: 100</t>
  </si>
  <si>
    <t>ТЕР Челябинской обл.,сб.22,гл.03,табл.006,поз.3</t>
  </si>
  <si>
    <t>01. Опускание и установка задвижек (или клапанов обратных) на готовое основание. 02. Соединение фланцев с установкой болтов и прокладок. 03. Выверка по заданной отметке.</t>
  </si>
  <si>
    <t>104</t>
  </si>
  <si>
    <t>300-1177</t>
  </si>
  <si>
    <t>Задвижки параллельные фланцевые с выдвижным шпинделем, для воды и пара давлением 1 МПа (10 кгс/см2), 30ч6бр диаметром, мм: 100</t>
  </si>
  <si>
    <t>ССЦ Челябинской обл.,сб.300,поз.1177</t>
  </si>
  <si>
    <t>Сантехнические работы</t>
  </si>
  <si>
    <t>Материалы для сантехнических работ</t>
  </si>
  <si>
    <t>105</t>
  </si>
  <si>
    <t>22-03-006-11</t>
  </si>
  <si>
    <t>Наименование объекта: ФГУП ПО МАЯК</t>
  </si>
  <si>
    <t xml:space="preserve">                  до здания... завода РТ-1. Правый трубопровод Ду500мм.   На 2012г.</t>
  </si>
  <si>
    <t>Капитальный ремонт сетей промышленного водоснабжения ректорного завода…</t>
  </si>
</sst>
</file>

<file path=xl/styles.xml><?xml version="1.0" encoding="utf-8"?>
<styleSheet xmlns="http://schemas.openxmlformats.org/spreadsheetml/2006/main">
  <numFmts count="1">
    <numFmt numFmtId="164" formatCode="0.000"/>
  </numFmts>
  <fonts count="23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17"/>
      <name val="Arial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10"/>
      <name val="Arial Cyr"/>
      <charset val="204"/>
    </font>
    <font>
      <b/>
      <i/>
      <sz val="10"/>
      <name val="Arial Cyr"/>
      <charset val="204"/>
    </font>
    <font>
      <sz val="8"/>
      <name val="Arial Cyr"/>
      <charset val="204"/>
    </font>
    <font>
      <i/>
      <sz val="9"/>
      <name val="Arial Cyr"/>
      <charset val="204"/>
    </font>
    <font>
      <sz val="8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Arial Cyr"/>
      <charset val="204"/>
    </font>
    <font>
      <sz val="11"/>
      <name val="TimesNewRoman"/>
      <charset val="204"/>
    </font>
    <font>
      <sz val="11"/>
      <name val="Times New Roman"/>
      <family val="1"/>
      <charset val="204"/>
    </font>
    <font>
      <sz val="10"/>
      <name val="Arial"/>
      <charset val="204"/>
    </font>
    <font>
      <sz val="10"/>
      <name val="Times New Roman"/>
      <family val="1"/>
      <charset val="204"/>
    </font>
    <font>
      <b/>
      <sz val="13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Alignment="1">
      <alignment horizontal="right" vertical="top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right"/>
    </xf>
    <xf numFmtId="0" fontId="12" fillId="0" borderId="0" xfId="0" applyFont="1" applyAlignment="1">
      <alignment horizontal="right" vertical="top" wrapText="1"/>
    </xf>
    <xf numFmtId="0" fontId="5" fillId="0" borderId="0" xfId="0" applyFont="1" applyAlignment="1">
      <alignment vertical="top" wrapText="1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2" fontId="5" fillId="0" borderId="0" xfId="0" applyNumberFormat="1" applyFont="1" applyAlignment="1">
      <alignment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left" vertical="top"/>
    </xf>
    <xf numFmtId="0" fontId="16" fillId="0" borderId="0" xfId="0" applyFont="1" applyAlignment="1">
      <alignment vertical="top"/>
    </xf>
    <xf numFmtId="0" fontId="17" fillId="0" borderId="0" xfId="0" applyFont="1" applyAlignment="1">
      <alignment horizontal="right" vertical="top"/>
    </xf>
    <xf numFmtId="0" fontId="15" fillId="0" borderId="0" xfId="0" applyFont="1" applyAlignment="1">
      <alignment vertical="top"/>
    </xf>
    <xf numFmtId="0" fontId="18" fillId="0" borderId="0" xfId="0" applyFont="1" applyAlignment="1">
      <alignment vertical="top"/>
    </xf>
    <xf numFmtId="49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9" fillId="0" borderId="0" xfId="1" applyFont="1" applyAlignment="1">
      <alignment vertical="top"/>
    </xf>
    <xf numFmtId="0" fontId="19" fillId="0" borderId="0" xfId="1" applyFont="1" applyAlignment="1">
      <alignment horizontal="left" vertical="top"/>
    </xf>
    <xf numFmtId="49" fontId="19" fillId="0" borderId="0" xfId="1" applyNumberFormat="1" applyFont="1" applyAlignment="1">
      <alignment horizontal="left" vertical="top"/>
    </xf>
    <xf numFmtId="0" fontId="19" fillId="0" borderId="0" xfId="1" applyFont="1" applyAlignment="1">
      <alignment horizontal="left" vertical="top" wrapText="1"/>
    </xf>
    <xf numFmtId="0" fontId="21" fillId="0" borderId="0" xfId="1" applyFont="1" applyAlignment="1">
      <alignment vertical="top"/>
    </xf>
    <xf numFmtId="1" fontId="4" fillId="0" borderId="0" xfId="0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164" fontId="4" fillId="0" borderId="0" xfId="0" applyNumberFormat="1" applyFont="1" applyAlignment="1">
      <alignment vertical="top"/>
    </xf>
    <xf numFmtId="0" fontId="4" fillId="0" borderId="0" xfId="1" applyFont="1" applyAlignment="1">
      <alignment vertical="top"/>
    </xf>
    <xf numFmtId="1" fontId="4" fillId="0" borderId="0" xfId="0" applyNumberFormat="1" applyFont="1" applyAlignment="1">
      <alignment vertical="top"/>
    </xf>
    <xf numFmtId="0" fontId="22" fillId="0" borderId="0" xfId="0" applyFont="1" applyAlignment="1">
      <alignment vertical="top"/>
    </xf>
    <xf numFmtId="0" fontId="7" fillId="0" borderId="0" xfId="1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_ЛС 146. ЗД.6. Внутренние работы, мет.кровля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1"/>
  <sheetViews>
    <sheetView showGridLines="0" tabSelected="1" view="pageBreakPreview" topLeftCell="A277" zoomScaleNormal="100" zoomScaleSheetLayoutView="100" workbookViewId="0">
      <selection activeCell="B357" sqref="B357:H361"/>
    </sheetView>
  </sheetViews>
  <sheetFormatPr defaultRowHeight="12.75"/>
  <cols>
    <col min="1" max="1" width="6.28515625" style="4" customWidth="1"/>
    <col min="2" max="2" width="13" style="4" customWidth="1"/>
    <col min="3" max="3" width="35.140625" style="4" customWidth="1"/>
    <col min="4" max="4" width="11" style="4" customWidth="1"/>
    <col min="5" max="6" width="10.7109375" style="4" customWidth="1"/>
    <col min="7" max="7" width="11.7109375" style="4" customWidth="1"/>
    <col min="8" max="8" width="10.7109375" style="4" customWidth="1"/>
    <col min="9" max="9" width="13.140625" style="4" customWidth="1"/>
    <col min="10" max="11" width="10.7109375" style="4" customWidth="1"/>
    <col min="12" max="16384" width="9.140625" style="4"/>
  </cols>
  <sheetData>
    <row r="1" spans="1:11" ht="15.75">
      <c r="A1" s="30"/>
      <c r="B1" s="31"/>
      <c r="C1" s="25"/>
      <c r="D1" s="32"/>
      <c r="E1" s="32"/>
      <c r="F1" s="32"/>
      <c r="G1" s="32"/>
      <c r="H1" s="32"/>
      <c r="I1" s="32"/>
      <c r="J1" s="32"/>
      <c r="K1" s="33" t="s">
        <v>889</v>
      </c>
    </row>
    <row r="2" spans="1:11" ht="15.75">
      <c r="A2" s="34" t="s">
        <v>931</v>
      </c>
      <c r="B2" s="31"/>
      <c r="C2" s="25"/>
      <c r="D2" s="22"/>
      <c r="E2" s="22"/>
      <c r="F2" s="22"/>
      <c r="G2" s="22"/>
      <c r="H2" s="34"/>
      <c r="I2" s="34"/>
      <c r="J2" s="34"/>
      <c r="K2" s="22"/>
    </row>
    <row r="3" spans="1:11" ht="15.75">
      <c r="A3" s="51"/>
      <c r="B3" s="51"/>
      <c r="C3" s="51"/>
      <c r="D3" s="22"/>
      <c r="E3" s="22"/>
      <c r="F3" s="22"/>
      <c r="G3" s="22"/>
      <c r="H3" s="51"/>
      <c r="I3" s="51"/>
      <c r="J3" s="51"/>
      <c r="K3" s="51"/>
    </row>
    <row r="4" spans="1:11" ht="15.75">
      <c r="A4" s="35"/>
      <c r="B4" s="35"/>
      <c r="C4" s="35"/>
      <c r="D4" s="22"/>
      <c r="E4" s="22"/>
      <c r="F4" s="22"/>
      <c r="G4" s="22"/>
      <c r="H4" s="51"/>
      <c r="I4" s="51"/>
      <c r="J4" s="51"/>
      <c r="K4" s="51"/>
    </row>
    <row r="5" spans="1:11" ht="15.75">
      <c r="A5" s="35"/>
      <c r="B5" s="35"/>
      <c r="C5" s="35"/>
      <c r="D5" s="22"/>
      <c r="E5" s="22"/>
      <c r="F5" s="22"/>
      <c r="G5" s="22"/>
      <c r="H5" s="51"/>
      <c r="I5" s="51"/>
      <c r="J5" s="51"/>
      <c r="K5" s="51"/>
    </row>
    <row r="6" spans="1:11" ht="15.75">
      <c r="A6" s="30" t="s">
        <v>932</v>
      </c>
      <c r="B6" s="36"/>
      <c r="C6" s="37"/>
      <c r="D6" s="22"/>
      <c r="E6" s="22"/>
      <c r="F6" s="22"/>
      <c r="G6" s="22"/>
      <c r="H6" s="54"/>
      <c r="I6" s="54"/>
      <c r="J6" s="54"/>
      <c r="K6" s="54"/>
    </row>
    <row r="7" spans="1:11" ht="15.75">
      <c r="A7" s="23" t="s">
        <v>936</v>
      </c>
      <c r="B7" s="31"/>
      <c r="C7" s="25"/>
      <c r="D7" s="22"/>
      <c r="E7" s="22"/>
      <c r="F7" s="22"/>
      <c r="G7" s="35"/>
      <c r="H7" s="38"/>
      <c r="I7" s="38"/>
      <c r="J7" s="38"/>
      <c r="K7" s="22"/>
    </row>
    <row r="8" spans="1:11" ht="15.75">
      <c r="A8" s="39"/>
      <c r="B8" s="40"/>
      <c r="C8" s="41"/>
      <c r="D8" s="42"/>
      <c r="E8" s="42"/>
      <c r="F8" s="42"/>
      <c r="G8" s="42"/>
      <c r="H8" s="22"/>
      <c r="I8" s="22"/>
      <c r="J8" s="22"/>
      <c r="K8" s="22"/>
    </row>
    <row r="9" spans="1:11" ht="15.75">
      <c r="A9" s="34" t="s">
        <v>1178</v>
      </c>
      <c r="H9" s="22"/>
      <c r="I9" s="22"/>
      <c r="J9" s="22"/>
      <c r="K9" s="22"/>
    </row>
    <row r="10" spans="1:11" ht="15.75">
      <c r="H10" s="22"/>
      <c r="I10" s="22"/>
      <c r="J10" s="22"/>
      <c r="K10" s="22"/>
    </row>
    <row r="11" spans="1:11" ht="18">
      <c r="A11" s="55" t="s">
        <v>937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</row>
    <row r="12" spans="1:11" ht="16.5">
      <c r="A12" s="56" t="s">
        <v>1180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</row>
    <row r="13" spans="1:11" ht="16.5">
      <c r="C13" s="48" t="s">
        <v>1179</v>
      </c>
      <c r="D13" s="32"/>
    </row>
    <row r="14" spans="1:11" ht="15" customHeight="1"/>
    <row r="15" spans="1:11">
      <c r="A15" s="4" t="s">
        <v>939</v>
      </c>
      <c r="C15" s="43"/>
      <c r="H15" s="44" t="s">
        <v>940</v>
      </c>
      <c r="J15" s="45">
        <f>G333/1000</f>
        <v>3617.5189999999998</v>
      </c>
      <c r="K15" s="4" t="s">
        <v>933</v>
      </c>
    </row>
    <row r="16" spans="1:11" ht="12.75" customHeight="1">
      <c r="A16" s="4" t="s">
        <v>938</v>
      </c>
      <c r="H16" s="46" t="s">
        <v>934</v>
      </c>
      <c r="J16" s="45">
        <f>G352/1000</f>
        <v>24573.115320000001</v>
      </c>
      <c r="K16" s="4" t="s">
        <v>933</v>
      </c>
    </row>
    <row r="17" spans="1:11">
      <c r="A17" s="6"/>
      <c r="G17" s="6"/>
      <c r="H17" s="4" t="s">
        <v>941</v>
      </c>
      <c r="J17" s="45">
        <f>G351/1000</f>
        <v>3748.4413199999999</v>
      </c>
      <c r="K17" s="4" t="s">
        <v>933</v>
      </c>
    </row>
    <row r="18" spans="1:11" ht="18" customHeight="1">
      <c r="A18" s="6"/>
      <c r="D18" s="6"/>
      <c r="E18" s="6"/>
      <c r="F18" s="6"/>
      <c r="G18" s="6"/>
      <c r="H18" s="44" t="s">
        <v>890</v>
      </c>
      <c r="J18" s="47">
        <f>K313+K314</f>
        <v>19558</v>
      </c>
      <c r="K18" s="4" t="s">
        <v>935</v>
      </c>
    </row>
    <row r="19" spans="1:11">
      <c r="A19" s="50" t="s">
        <v>891</v>
      </c>
      <c r="B19" s="50" t="s">
        <v>892</v>
      </c>
      <c r="C19" s="50" t="s">
        <v>893</v>
      </c>
      <c r="D19" s="50" t="s">
        <v>894</v>
      </c>
      <c r="E19" s="50" t="s">
        <v>895</v>
      </c>
      <c r="F19" s="50"/>
      <c r="G19" s="50" t="s">
        <v>896</v>
      </c>
      <c r="H19" s="50"/>
      <c r="I19" s="50"/>
      <c r="J19" s="50" t="s">
        <v>897</v>
      </c>
      <c r="K19" s="50"/>
    </row>
    <row r="20" spans="1:11">
      <c r="A20" s="50"/>
      <c r="B20" s="50"/>
      <c r="C20" s="50"/>
      <c r="D20" s="50"/>
      <c r="E20" s="50" t="s">
        <v>898</v>
      </c>
      <c r="F20" s="50" t="s">
        <v>899</v>
      </c>
      <c r="G20" s="50" t="s">
        <v>898</v>
      </c>
      <c r="H20" s="50" t="s">
        <v>900</v>
      </c>
      <c r="I20" s="50" t="s">
        <v>899</v>
      </c>
      <c r="J20" s="50" t="s">
        <v>901</v>
      </c>
      <c r="K20" s="50"/>
    </row>
    <row r="21" spans="1:11">
      <c r="A21" s="50"/>
      <c r="B21" s="50"/>
      <c r="C21" s="50"/>
      <c r="D21" s="50"/>
      <c r="E21" s="50"/>
      <c r="F21" s="50"/>
      <c r="G21" s="50"/>
      <c r="H21" s="50"/>
      <c r="I21" s="50"/>
      <c r="J21" s="50" t="s">
        <v>902</v>
      </c>
      <c r="K21" s="50"/>
    </row>
    <row r="22" spans="1:11">
      <c r="A22" s="50"/>
      <c r="B22" s="50"/>
      <c r="C22" s="50"/>
      <c r="D22" s="50"/>
      <c r="E22" s="50" t="s">
        <v>900</v>
      </c>
      <c r="F22" s="50" t="s">
        <v>903</v>
      </c>
      <c r="G22" s="50"/>
      <c r="H22" s="50"/>
      <c r="I22" s="50" t="s">
        <v>903</v>
      </c>
      <c r="J22" s="50" t="s">
        <v>904</v>
      </c>
      <c r="K22" s="50" t="s">
        <v>905</v>
      </c>
    </row>
    <row r="23" spans="1:11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</row>
    <row r="24" spans="1:11">
      <c r="A24" s="9">
        <v>1</v>
      </c>
      <c r="B24" s="9">
        <v>2</v>
      </c>
      <c r="C24" s="9">
        <v>3</v>
      </c>
      <c r="D24" s="9">
        <v>4</v>
      </c>
      <c r="E24" s="9">
        <v>5</v>
      </c>
      <c r="F24" s="9">
        <v>6</v>
      </c>
      <c r="G24" s="9">
        <v>7</v>
      </c>
      <c r="H24" s="9">
        <v>8</v>
      </c>
      <c r="I24" s="9">
        <v>9</v>
      </c>
      <c r="J24" s="9">
        <v>10</v>
      </c>
      <c r="K24" s="9">
        <v>11</v>
      </c>
    </row>
    <row r="25" spans="1:11" ht="11.25" customHeight="1"/>
    <row r="26" spans="1:11" ht="15" customHeight="1">
      <c r="C26" s="10" t="str">
        <f>Source!G24</f>
        <v>1. ЗАТО = 1.13</v>
      </c>
    </row>
    <row r="27" spans="1:11" ht="15" customHeight="1">
      <c r="C27" s="49" t="s">
        <v>593</v>
      </c>
    </row>
    <row r="28" spans="1:11" ht="15" customHeight="1">
      <c r="C28" s="49" t="s">
        <v>594</v>
      </c>
    </row>
    <row r="29" spans="1:11" ht="15" customHeight="1">
      <c r="C29" s="6" t="s">
        <v>595</v>
      </c>
    </row>
    <row r="30" spans="1:11" ht="15" customHeight="1">
      <c r="C30" s="11"/>
    </row>
    <row r="31" spans="1:11">
      <c r="C31" s="11" t="str">
        <f>Source!G25</f>
        <v>ПОДГОТОВИТЕЛЬНЫЕ  РАБОТЫ</v>
      </c>
    </row>
    <row r="32" spans="1:11" ht="25.5">
      <c r="A32" s="4" t="str">
        <f>Source!E26</f>
        <v>1</v>
      </c>
      <c r="B32" s="10" t="str">
        <f>Source!F26</f>
        <v>01-02-099-3</v>
      </c>
      <c r="C32" s="10" t="str">
        <f>Source!G26</f>
        <v>Валка деревьев мягких пород с корня, диаметр стволов: до 24 см</v>
      </c>
      <c r="D32" s="13">
        <f>Source!I26</f>
        <v>5.6</v>
      </c>
      <c r="E32" s="14">
        <f>IF(Source!AB26=0,"-",ROUND(Source!AB26,2))</f>
        <v>227.32</v>
      </c>
      <c r="F32" s="14">
        <f>IF(Source!AD26=0,"-",ROUND(Source!AD26,2))</f>
        <v>31.09</v>
      </c>
      <c r="G32" s="13">
        <f>IF(Source!O26=0,"-",ROUND(Source!O26,0))</f>
        <v>1273</v>
      </c>
      <c r="H32" s="13">
        <f>IF(Source!S26=0,"-",ROUND(Source!S26,0))</f>
        <v>1099</v>
      </c>
      <c r="I32" s="14">
        <f>IF(Source!Q26=0,"-",ROUND(Source!Q26,0))</f>
        <v>174</v>
      </c>
      <c r="J32" s="14">
        <f>IF(Source!AH26=0,"-",ROUND(Source!AH26,0))</f>
        <v>15</v>
      </c>
      <c r="K32" s="14">
        <f>IF(Source!U26=0,"-",ROUND(Source!U26,0))</f>
        <v>82</v>
      </c>
    </row>
    <row r="33" spans="1:11" ht="56.25">
      <c r="B33" s="16" t="s">
        <v>906</v>
      </c>
      <c r="C33" s="12" t="str">
        <f>Source!H26</f>
        <v>100 деревьев</v>
      </c>
      <c r="D33" s="15"/>
      <c r="E33" s="15">
        <f>IF(Source!AF26=0,"-",ROUND(Source!AF26,2))</f>
        <v>196.23</v>
      </c>
      <c r="F33" s="15" t="str">
        <f>IF(Source!AE26=0,"-",ROUND(Source!AE26,2))</f>
        <v>-</v>
      </c>
      <c r="G33" s="15"/>
      <c r="H33" s="15"/>
      <c r="I33" s="15" t="str">
        <f>IF(Source!R26=0,"-",ROUND(Source!R26,0))</f>
        <v>-</v>
      </c>
      <c r="J33" s="15" t="str">
        <f>IF(Source!AI26=0,"-",ROUND(Source!AI26,0))</f>
        <v>-</v>
      </c>
      <c r="K33" s="15" t="str">
        <f>IF(Source!V26=0,"-",ROUND(Source!V26,0))</f>
        <v>-</v>
      </c>
    </row>
    <row r="34" spans="1:11" ht="51">
      <c r="A34" s="4" t="str">
        <f>Source!E27</f>
        <v>2</v>
      </c>
      <c r="B34" s="10" t="str">
        <f>Source!F27</f>
        <v>01-02-100-5</v>
      </c>
      <c r="C34" s="10" t="str">
        <f>Source!G27</f>
        <v>Трелевка древесины на расстояние до 300 м тракторами мощностью 79 (108) кВт (л.с.), диаметр стволов до 30 см</v>
      </c>
      <c r="D34" s="13">
        <f>Source!I27</f>
        <v>5.6</v>
      </c>
      <c r="E34" s="14">
        <f>IF(Source!AB27=0,"-",ROUND(Source!AB27,2))</f>
        <v>1382.05</v>
      </c>
      <c r="F34" s="14">
        <f>IF(Source!AD27=0,"-",ROUND(Source!AD27,2))</f>
        <v>1143.1500000000001</v>
      </c>
      <c r="G34" s="13">
        <f>IF(Source!O27=0,"-",ROUND(Source!O27,0))</f>
        <v>7739</v>
      </c>
      <c r="H34" s="13">
        <f>IF(Source!S27=0,"-",ROUND(Source!S27,0))</f>
        <v>1338</v>
      </c>
      <c r="I34" s="14">
        <f>IF(Source!Q27=0,"-",ROUND(Source!Q27,0))</f>
        <v>6402</v>
      </c>
      <c r="J34" s="14">
        <f>IF(Source!AH27=0,"-",ROUND(Source!AH27,0))</f>
        <v>21</v>
      </c>
      <c r="K34" s="14">
        <f>IF(Source!U27=0,"-",ROUND(Source!U27,0))</f>
        <v>120</v>
      </c>
    </row>
    <row r="35" spans="1:11" ht="56.25">
      <c r="B35" s="16" t="s">
        <v>906</v>
      </c>
      <c r="C35" s="12" t="str">
        <f>Source!H27</f>
        <v>100 шт.</v>
      </c>
      <c r="D35" s="15"/>
      <c r="E35" s="15">
        <f>IF(Source!AF27=0,"-",ROUND(Source!AF27,2))</f>
        <v>238.9</v>
      </c>
      <c r="F35" s="15">
        <f>IF(Source!AE27=0,"-",ROUND(Source!AE27,2))</f>
        <v>244.97</v>
      </c>
      <c r="G35" s="15"/>
      <c r="H35" s="15"/>
      <c r="I35" s="15">
        <f>IF(Source!R27=0,"-",ROUND(Source!R27,0))</f>
        <v>1372</v>
      </c>
      <c r="J35" s="15">
        <f>IF(Source!AI27=0,"-",ROUND(Source!AI27,0))</f>
        <v>13</v>
      </c>
      <c r="K35" s="15">
        <f>IF(Source!V27=0,"-",ROUND(Source!V27,0))</f>
        <v>74</v>
      </c>
    </row>
    <row r="36" spans="1:11" ht="38.25">
      <c r="A36" s="4" t="str">
        <f>Source!E28</f>
        <v>3</v>
      </c>
      <c r="B36" s="10" t="str">
        <f>Source!F28</f>
        <v>01-02-101-4</v>
      </c>
      <c r="C36" s="10" t="str">
        <f>Source!G28</f>
        <v>Разделка древесины мягких пород, полученной от валки леса, диаметр стволов до 24 см</v>
      </c>
      <c r="D36" s="13">
        <f>Source!I28</f>
        <v>5.6</v>
      </c>
      <c r="E36" s="14">
        <f>IF(Source!AB28=0,"-",ROUND(Source!AB28,2))</f>
        <v>700.91</v>
      </c>
      <c r="F36" s="14">
        <f>IF(Source!AD28=0,"-",ROUND(Source!AD28,2))</f>
        <v>105.84</v>
      </c>
      <c r="G36" s="13">
        <f>IF(Source!O28=0,"-",ROUND(Source!O28,0))</f>
        <v>3925</v>
      </c>
      <c r="H36" s="13">
        <f>IF(Source!S28=0,"-",ROUND(Source!S28,0))</f>
        <v>3332</v>
      </c>
      <c r="I36" s="14">
        <f>IF(Source!Q28=0,"-",ROUND(Source!Q28,0))</f>
        <v>593</v>
      </c>
      <c r="J36" s="14">
        <f>IF(Source!AH28=0,"-",ROUND(Source!AH28,0))</f>
        <v>50</v>
      </c>
      <c r="K36" s="14">
        <f>IF(Source!U28=0,"-",ROUND(Source!U28,0))</f>
        <v>278</v>
      </c>
    </row>
    <row r="37" spans="1:11" ht="56.25">
      <c r="B37" s="16" t="s">
        <v>906</v>
      </c>
      <c r="C37" s="12" t="str">
        <f>Source!H28</f>
        <v>100 деревьев</v>
      </c>
      <c r="D37" s="15"/>
      <c r="E37" s="15">
        <f>IF(Source!AF28=0,"-",ROUND(Source!AF28,2))</f>
        <v>595.07000000000005</v>
      </c>
      <c r="F37" s="15" t="str">
        <f>IF(Source!AE28=0,"-",ROUND(Source!AE28,2))</f>
        <v>-</v>
      </c>
      <c r="G37" s="15"/>
      <c r="H37" s="15"/>
      <c r="I37" s="15" t="str">
        <f>IF(Source!R28=0,"-",ROUND(Source!R28,0))</f>
        <v>-</v>
      </c>
      <c r="J37" s="15" t="str">
        <f>IF(Source!AI28=0,"-",ROUND(Source!AI28,0))</f>
        <v>-</v>
      </c>
      <c r="K37" s="15" t="str">
        <f>IF(Source!V28=0,"-",ROUND(Source!V28,0))</f>
        <v>-</v>
      </c>
    </row>
    <row r="38" spans="1:11" ht="76.5">
      <c r="A38" s="4" t="str">
        <f>Source!E29</f>
        <v>4</v>
      </c>
      <c r="B38" s="10" t="str">
        <f>Source!F29</f>
        <v>01-02-105-1</v>
      </c>
      <c r="C38" s="10" t="str">
        <f>Source!G29</f>
        <v>Корчевка пней в грунтах естественного залегания корчевателями-собирателями на тракторе 79 (108) кВт (л.с.) с перемещением пней до 5 м, диаметр пней: до 24 см</v>
      </c>
      <c r="D38" s="13">
        <f>Source!I29</f>
        <v>5.6</v>
      </c>
      <c r="E38" s="14">
        <f>IF(Source!AB29=0,"-",ROUND(Source!AB29,2))</f>
        <v>470.87</v>
      </c>
      <c r="F38" s="14">
        <f>IF(Source!AD29=0,"-",ROUND(Source!AD29,2))</f>
        <v>470.87</v>
      </c>
      <c r="G38" s="13">
        <f>IF(Source!O29=0,"-",ROUND(Source!O29,0))</f>
        <v>2637</v>
      </c>
      <c r="H38" s="13" t="str">
        <f>IF(Source!S29=0,"-",ROUND(Source!S29,0))</f>
        <v>-</v>
      </c>
      <c r="I38" s="14">
        <f>IF(Source!Q29=0,"-",ROUND(Source!Q29,0))</f>
        <v>2637</v>
      </c>
      <c r="J38" s="14" t="str">
        <f>IF(Source!AH29=0,"-",ROUND(Source!AH29,0))</f>
        <v>-</v>
      </c>
      <c r="K38" s="14" t="str">
        <f>IF(Source!U29=0,"-",ROUND(Source!U29,0))</f>
        <v>-</v>
      </c>
    </row>
    <row r="39" spans="1:11" ht="56.25">
      <c r="B39" s="16" t="s">
        <v>906</v>
      </c>
      <c r="C39" s="12" t="str">
        <f>Source!H29</f>
        <v>100 пней</v>
      </c>
      <c r="D39" s="15"/>
      <c r="E39" s="15" t="str">
        <f>IF(Source!AF29=0,"-",ROUND(Source!AF29,2))</f>
        <v>-</v>
      </c>
      <c r="F39" s="15">
        <f>IF(Source!AE29=0,"-",ROUND(Source!AE29,2))</f>
        <v>84.43</v>
      </c>
      <c r="G39" s="15"/>
      <c r="H39" s="15"/>
      <c r="I39" s="15">
        <f>IF(Source!R29=0,"-",ROUND(Source!R29,0))</f>
        <v>473</v>
      </c>
      <c r="J39" s="15">
        <f>IF(Source!AI29=0,"-",ROUND(Source!AI29,0))</f>
        <v>5</v>
      </c>
      <c r="K39" s="15">
        <f>IF(Source!V29=0,"-",ROUND(Source!V29,0))</f>
        <v>26</v>
      </c>
    </row>
    <row r="40" spans="1:11" ht="25.5">
      <c r="A40" s="4" t="str">
        <f>Source!E30</f>
        <v>5</v>
      </c>
      <c r="B40" s="10" t="str">
        <f>Source!F30</f>
        <v>01-02-099-5</v>
      </c>
      <c r="C40" s="10" t="str">
        <f>Source!G30</f>
        <v>Валка деревьев мягких пород с корня, диаметр стволов: до 32 см</v>
      </c>
      <c r="D40" s="13">
        <f>Source!I30</f>
        <v>3.9</v>
      </c>
      <c r="E40" s="14">
        <f>IF(Source!AB30=0,"-",ROUND(Source!AB30,2))</f>
        <v>362.32</v>
      </c>
      <c r="F40" s="14">
        <f>IF(Source!AD30=0,"-",ROUND(Source!AD30,2))</f>
        <v>51.49</v>
      </c>
      <c r="G40" s="13">
        <f>IF(Source!O30=0,"-",ROUND(Source!O30,0))</f>
        <v>1413</v>
      </c>
      <c r="H40" s="13">
        <f>IF(Source!S30=0,"-",ROUND(Source!S30,0))</f>
        <v>1212</v>
      </c>
      <c r="I40" s="14">
        <f>IF(Source!Q30=0,"-",ROUND(Source!Q30,0))</f>
        <v>201</v>
      </c>
      <c r="J40" s="14">
        <f>IF(Source!AH30=0,"-",ROUND(Source!AH30,0))</f>
        <v>23</v>
      </c>
      <c r="K40" s="14">
        <f>IF(Source!U30=0,"-",ROUND(Source!U30,0))</f>
        <v>90</v>
      </c>
    </row>
    <row r="41" spans="1:11" ht="56.25">
      <c r="B41" s="16" t="s">
        <v>906</v>
      </c>
      <c r="C41" s="12" t="str">
        <f>Source!H30</f>
        <v>100 деревьев</v>
      </c>
      <c r="D41" s="15"/>
      <c r="E41" s="15">
        <f>IF(Source!AF30=0,"-",ROUND(Source!AF30,2))</f>
        <v>310.83</v>
      </c>
      <c r="F41" s="15" t="str">
        <f>IF(Source!AE30=0,"-",ROUND(Source!AE30,2))</f>
        <v>-</v>
      </c>
      <c r="G41" s="15"/>
      <c r="H41" s="15"/>
      <c r="I41" s="15" t="str">
        <f>IF(Source!R30=0,"-",ROUND(Source!R30,0))</f>
        <v>-</v>
      </c>
      <c r="J41" s="15" t="str">
        <f>IF(Source!AI30=0,"-",ROUND(Source!AI30,0))</f>
        <v>-</v>
      </c>
      <c r="K41" s="15" t="str">
        <f>IF(Source!V30=0,"-",ROUND(Source!V30,0))</f>
        <v>-</v>
      </c>
    </row>
    <row r="42" spans="1:11" ht="51">
      <c r="A42" s="4" t="str">
        <f>Source!E31</f>
        <v>6</v>
      </c>
      <c r="B42" s="10" t="str">
        <f>Source!F31</f>
        <v>01-02-100-6</v>
      </c>
      <c r="C42" s="10" t="str">
        <f>Source!G31</f>
        <v>Трелевка древесины на расстояние до 300 м тракторами мощностью 79 (108) кВт (л.с.), диаметр стволов свыше 30 см</v>
      </c>
      <c r="D42" s="13">
        <f>Source!I31</f>
        <v>3.9</v>
      </c>
      <c r="E42" s="14">
        <f>IF(Source!AB31=0,"-",ROUND(Source!AB31,2))</f>
        <v>2251.7600000000002</v>
      </c>
      <c r="F42" s="14">
        <f>IF(Source!AD31=0,"-",ROUND(Source!AD31,2))</f>
        <v>1864.87</v>
      </c>
      <c r="G42" s="13">
        <f>IF(Source!O31=0,"-",ROUND(Source!O31,0))</f>
        <v>8782</v>
      </c>
      <c r="H42" s="13">
        <f>IF(Source!S31=0,"-",ROUND(Source!S31,0))</f>
        <v>1509</v>
      </c>
      <c r="I42" s="14">
        <f>IF(Source!Q31=0,"-",ROUND(Source!Q31,0))</f>
        <v>7273</v>
      </c>
      <c r="J42" s="14">
        <f>IF(Source!AH31=0,"-",ROUND(Source!AH31,0))</f>
        <v>35</v>
      </c>
      <c r="K42" s="14">
        <f>IF(Source!U31=0,"-",ROUND(Source!U31,0))</f>
        <v>135</v>
      </c>
    </row>
    <row r="43" spans="1:11" ht="56.25">
      <c r="B43" s="16" t="s">
        <v>906</v>
      </c>
      <c r="C43" s="12" t="str">
        <f>Source!H31</f>
        <v>100 шт.</v>
      </c>
      <c r="D43" s="15"/>
      <c r="E43" s="15">
        <f>IF(Source!AF31=0,"-",ROUND(Source!AF31,2))</f>
        <v>386.89</v>
      </c>
      <c r="F43" s="15">
        <f>IF(Source!AE31=0,"-",ROUND(Source!AE31,2))</f>
        <v>399.62</v>
      </c>
      <c r="G43" s="15"/>
      <c r="H43" s="15"/>
      <c r="I43" s="15">
        <f>IF(Source!R31=0,"-",ROUND(Source!R31,0))</f>
        <v>1559</v>
      </c>
      <c r="J43" s="15">
        <f>IF(Source!AI31=0,"-",ROUND(Source!AI31,0))</f>
        <v>22</v>
      </c>
      <c r="K43" s="15">
        <f>IF(Source!V31=0,"-",ROUND(Source!V31,0))</f>
        <v>84</v>
      </c>
    </row>
    <row r="44" spans="1:11" ht="38.25">
      <c r="A44" s="4" t="str">
        <f>Source!E32</f>
        <v>7</v>
      </c>
      <c r="B44" s="10" t="str">
        <f>Source!F32</f>
        <v>01-02-101-6</v>
      </c>
      <c r="C44" s="10" t="str">
        <f>Source!G32</f>
        <v>Разделка древесины мягких пород, полученной от валки леса, диаметр стволов до 32 см</v>
      </c>
      <c r="D44" s="13">
        <f>Source!I32</f>
        <v>3.9</v>
      </c>
      <c r="E44" s="14">
        <f>IF(Source!AB32=0,"-",ROUND(Source!AB32,2))</f>
        <v>1180.3900000000001</v>
      </c>
      <c r="F44" s="14">
        <f>IF(Source!AD32=0,"-",ROUND(Source!AD32,2))</f>
        <v>178.28</v>
      </c>
      <c r="G44" s="13">
        <f>IF(Source!O32=0,"-",ROUND(Source!O32,0))</f>
        <v>4604</v>
      </c>
      <c r="H44" s="13">
        <f>IF(Source!S32=0,"-",ROUND(Source!S32,0))</f>
        <v>3908</v>
      </c>
      <c r="I44" s="14">
        <f>IF(Source!Q32=0,"-",ROUND(Source!Q32,0))</f>
        <v>695</v>
      </c>
      <c r="J44" s="14">
        <f>IF(Source!AH32=0,"-",ROUND(Source!AH32,0))</f>
        <v>84</v>
      </c>
      <c r="K44" s="14">
        <f>IF(Source!U32=0,"-",ROUND(Source!U32,0))</f>
        <v>326</v>
      </c>
    </row>
    <row r="45" spans="1:11" ht="56.25">
      <c r="B45" s="16" t="s">
        <v>906</v>
      </c>
      <c r="C45" s="12" t="str">
        <f>Source!H32</f>
        <v>100 деревьев</v>
      </c>
      <c r="D45" s="15"/>
      <c r="E45" s="15">
        <f>IF(Source!AF32=0,"-",ROUND(Source!AF32,2))</f>
        <v>1002.11</v>
      </c>
      <c r="F45" s="15" t="str">
        <f>IF(Source!AE32=0,"-",ROUND(Source!AE32,2))</f>
        <v>-</v>
      </c>
      <c r="G45" s="15"/>
      <c r="H45" s="15"/>
      <c r="I45" s="15" t="str">
        <f>IF(Source!R32=0,"-",ROUND(Source!R32,0))</f>
        <v>-</v>
      </c>
      <c r="J45" s="15" t="str">
        <f>IF(Source!AI32=0,"-",ROUND(Source!AI32,0))</f>
        <v>-</v>
      </c>
      <c r="K45" s="15" t="str">
        <f>IF(Source!V32=0,"-",ROUND(Source!V32,0))</f>
        <v>-</v>
      </c>
    </row>
    <row r="46" spans="1:11" ht="38.25">
      <c r="A46" s="4" t="str">
        <f>Source!E33</f>
        <v>8</v>
      </c>
      <c r="B46" s="10" t="str">
        <f>Source!F33</f>
        <v>6002023-1</v>
      </c>
      <c r="C46" s="10" t="str">
        <f>Source!G33</f>
        <v>Погрузочные работы при автомобильных перевозках-Лес пиленый, погонаж плотничный, шпалы</v>
      </c>
      <c r="D46" s="13">
        <f>Source!I33</f>
        <v>491</v>
      </c>
      <c r="E46" s="14">
        <f>IF(Source!AB33=0,"-",ROUND(Source!AB33,2))</f>
        <v>20.3</v>
      </c>
      <c r="F46" s="14">
        <f>IF(Source!AD33=0,"-",ROUND(Source!AD33,2))</f>
        <v>20.3</v>
      </c>
      <c r="G46" s="13">
        <f>IF(Source!O33=0,"-",ROUND(Source!O33,0))</f>
        <v>9967</v>
      </c>
      <c r="H46" s="13" t="str">
        <f>IF(Source!S33=0,"-",ROUND(Source!S33,0))</f>
        <v>-</v>
      </c>
      <c r="I46" s="14">
        <f>IF(Source!Q33=0,"-",ROUND(Source!Q33,0))</f>
        <v>9967</v>
      </c>
      <c r="J46" s="14" t="str">
        <f>IF(Source!AH33=0,"-",ROUND(Source!AH33,0))</f>
        <v>-</v>
      </c>
      <c r="K46" s="14" t="str">
        <f>IF(Source!U33=0,"-",ROUND(Source!U33,0))</f>
        <v>-</v>
      </c>
    </row>
    <row r="47" spans="1:11">
      <c r="C47" s="12" t="str">
        <f>Source!H33</f>
        <v>т</v>
      </c>
      <c r="D47" s="15"/>
      <c r="E47" s="15" t="str">
        <f>IF(Source!AF33=0,"-",ROUND(Source!AF33,2))</f>
        <v>-</v>
      </c>
      <c r="F47" s="15" t="str">
        <f>IF(Source!AE33=0,"-",ROUND(Source!AE33,2))</f>
        <v>-</v>
      </c>
      <c r="G47" s="15"/>
      <c r="H47" s="15"/>
      <c r="I47" s="15" t="str">
        <f>IF(Source!R33=0,"-",ROUND(Source!R33,0))</f>
        <v>-</v>
      </c>
      <c r="J47" s="15" t="str">
        <f>IF(Source!AI33=0,"-",ROUND(Source!AI33,0))</f>
        <v>-</v>
      </c>
      <c r="K47" s="15" t="str">
        <f>IF(Source!V33=0,"-",ROUND(Source!V33,0))</f>
        <v>-</v>
      </c>
    </row>
    <row r="48" spans="1:11" ht="76.5">
      <c r="A48" s="4" t="str">
        <f>Source!E34</f>
        <v>9</v>
      </c>
      <c r="B48" s="10" t="str">
        <f>Source!F34</f>
        <v>01-02-105-2</v>
      </c>
      <c r="C48" s="10" t="str">
        <f>Source!G34</f>
        <v>Корчевка пней в грунтах естественного залегания корчевателями-собирателями на тракторе 79 (108) кВт (л.с.) с перемещением пней до 5 м, диаметр пней: до 32 см</v>
      </c>
      <c r="D48" s="13">
        <f>Source!I34</f>
        <v>3.9</v>
      </c>
      <c r="E48" s="14">
        <f>IF(Source!AB34=0,"-",ROUND(Source!AB34,2))</f>
        <v>798.94</v>
      </c>
      <c r="F48" s="14">
        <f>IF(Source!AD34=0,"-",ROUND(Source!AD34,2))</f>
        <v>798.94</v>
      </c>
      <c r="G48" s="13">
        <f>IF(Source!O34=0,"-",ROUND(Source!O34,0))</f>
        <v>3116</v>
      </c>
      <c r="H48" s="13" t="str">
        <f>IF(Source!S34=0,"-",ROUND(Source!S34,0))</f>
        <v>-</v>
      </c>
      <c r="I48" s="14">
        <f>IF(Source!Q34=0,"-",ROUND(Source!Q34,0))</f>
        <v>3116</v>
      </c>
      <c r="J48" s="14" t="str">
        <f>IF(Source!AH34=0,"-",ROUND(Source!AH34,0))</f>
        <v>-</v>
      </c>
      <c r="K48" s="14" t="str">
        <f>IF(Source!U34=0,"-",ROUND(Source!U34,0))</f>
        <v>-</v>
      </c>
    </row>
    <row r="49" spans="1:11" ht="56.25">
      <c r="B49" s="16" t="s">
        <v>906</v>
      </c>
      <c r="C49" s="12" t="str">
        <f>Source!H34</f>
        <v>100 пней</v>
      </c>
      <c r="D49" s="15"/>
      <c r="E49" s="15" t="str">
        <f>IF(Source!AF34=0,"-",ROUND(Source!AF34,2))</f>
        <v>-</v>
      </c>
      <c r="F49" s="15">
        <f>IF(Source!AE34=0,"-",ROUND(Source!AE34,2))</f>
        <v>143.25</v>
      </c>
      <c r="G49" s="15"/>
      <c r="H49" s="15"/>
      <c r="I49" s="15">
        <f>IF(Source!R34=0,"-",ROUND(Source!R34,0))</f>
        <v>559</v>
      </c>
      <c r="J49" s="15">
        <f>IF(Source!AI34=0,"-",ROUND(Source!AI34,0))</f>
        <v>8</v>
      </c>
      <c r="K49" s="15">
        <f>IF(Source!V34=0,"-",ROUND(Source!V34,0))</f>
        <v>30</v>
      </c>
    </row>
    <row r="50" spans="1:11" ht="38.25">
      <c r="A50" s="4" t="str">
        <f>Source!E35</f>
        <v>10</v>
      </c>
      <c r="B50" s="10" t="str">
        <f>Source!F35</f>
        <v>01-02-107-1</v>
      </c>
      <c r="C50" s="10" t="str">
        <f>Source!G35</f>
        <v>Засыпка ям подкоренных бульдозерами, мощностью: 79 (108) кВт (л.с.)</v>
      </c>
      <c r="D50" s="13">
        <f>Source!I35</f>
        <v>9.5</v>
      </c>
      <c r="E50" s="14">
        <f>IF(Source!AB35=0,"-",ROUND(Source!AB35,2))</f>
        <v>393.56</v>
      </c>
      <c r="F50" s="14">
        <f>IF(Source!AD35=0,"-",ROUND(Source!AD35,2))</f>
        <v>393.56</v>
      </c>
      <c r="G50" s="13">
        <f>IF(Source!O35=0,"-",ROUND(Source!O35,0))</f>
        <v>3739</v>
      </c>
      <c r="H50" s="13" t="str">
        <f>IF(Source!S35=0,"-",ROUND(Source!S35,0))</f>
        <v>-</v>
      </c>
      <c r="I50" s="14">
        <f>IF(Source!Q35=0,"-",ROUND(Source!Q35,0))</f>
        <v>3739</v>
      </c>
      <c r="J50" s="14" t="str">
        <f>IF(Source!AH35=0,"-",ROUND(Source!AH35,0))</f>
        <v>-</v>
      </c>
      <c r="K50" s="14" t="str">
        <f>IF(Source!U35=0,"-",ROUND(Source!U35,0))</f>
        <v>-</v>
      </c>
    </row>
    <row r="51" spans="1:11" ht="56.25">
      <c r="B51" s="16" t="s">
        <v>906</v>
      </c>
      <c r="C51" s="12" t="str">
        <f>Source!H35</f>
        <v>100 пней</v>
      </c>
      <c r="D51" s="15"/>
      <c r="E51" s="15" t="str">
        <f>IF(Source!AF35=0,"-",ROUND(Source!AF35,2))</f>
        <v>-</v>
      </c>
      <c r="F51" s="15">
        <f>IF(Source!AE35=0,"-",ROUND(Source!AE35,2))</f>
        <v>80.62</v>
      </c>
      <c r="G51" s="15"/>
      <c r="H51" s="15"/>
      <c r="I51" s="15">
        <f>IF(Source!R35=0,"-",ROUND(Source!R35,0))</f>
        <v>766</v>
      </c>
      <c r="J51" s="15">
        <f>IF(Source!AI35=0,"-",ROUND(Source!AI35,0))</f>
        <v>4</v>
      </c>
      <c r="K51" s="15">
        <f>IF(Source!V35=0,"-",ROUND(Source!V35,0))</f>
        <v>42</v>
      </c>
    </row>
    <row r="52" spans="1:11" ht="63.75">
      <c r="A52" s="4" t="str">
        <f>Source!E36</f>
        <v>11</v>
      </c>
      <c r="B52" s="10" t="str">
        <f>Source!F36</f>
        <v>01-02-112-2</v>
      </c>
      <c r="C52" s="10" t="str">
        <f>Source!G36</f>
        <v>Срезка кустарника и мелколесья в грунтах естественного залегания кусторезами на тракторе 79 (108) кВт (л.с.), кустарник и мелколесье: средние</v>
      </c>
      <c r="D52" s="13">
        <f>Source!I36</f>
        <v>2.234</v>
      </c>
      <c r="E52" s="14">
        <f>IF(Source!AB36=0,"-",ROUND(Source!AB36,2))</f>
        <v>401.6</v>
      </c>
      <c r="F52" s="14">
        <f>IF(Source!AD36=0,"-",ROUND(Source!AD36,2))</f>
        <v>401.6</v>
      </c>
      <c r="G52" s="13">
        <f>IF(Source!O36=0,"-",ROUND(Source!O36,0))</f>
        <v>897</v>
      </c>
      <c r="H52" s="13" t="str">
        <f>IF(Source!S36=0,"-",ROUND(Source!S36,0))</f>
        <v>-</v>
      </c>
      <c r="I52" s="14">
        <f>IF(Source!Q36=0,"-",ROUND(Source!Q36,0))</f>
        <v>897</v>
      </c>
      <c r="J52" s="14" t="str">
        <f>IF(Source!AH36=0,"-",ROUND(Source!AH36,0))</f>
        <v>-</v>
      </c>
      <c r="K52" s="14" t="str">
        <f>IF(Source!U36=0,"-",ROUND(Source!U36,0))</f>
        <v>-</v>
      </c>
    </row>
    <row r="53" spans="1:11" ht="56.25">
      <c r="B53" s="16" t="s">
        <v>906</v>
      </c>
      <c r="C53" s="12" t="str">
        <f>Source!H36</f>
        <v>га</v>
      </c>
      <c r="D53" s="15"/>
      <c r="E53" s="15" t="str">
        <f>IF(Source!AF36=0,"-",ROUND(Source!AF36,2))</f>
        <v>-</v>
      </c>
      <c r="F53" s="15">
        <f>IF(Source!AE36=0,"-",ROUND(Source!AE36,2))</f>
        <v>71.97</v>
      </c>
      <c r="G53" s="15"/>
      <c r="H53" s="15"/>
      <c r="I53" s="15">
        <f>IF(Source!R36=0,"-",ROUND(Source!R36,0))</f>
        <v>161</v>
      </c>
      <c r="J53" s="15">
        <f>IF(Source!AI36=0,"-",ROUND(Source!AI36,0))</f>
        <v>4</v>
      </c>
      <c r="K53" s="15">
        <f>IF(Source!V36=0,"-",ROUND(Source!V36,0))</f>
        <v>9</v>
      </c>
    </row>
    <row r="54" spans="1:11" ht="76.5">
      <c r="A54" s="4" t="str">
        <f>Source!E37</f>
        <v>12</v>
      </c>
      <c r="B54" s="10" t="str">
        <f>Source!F37</f>
        <v>01-02-117-2</v>
      </c>
      <c r="C54" s="10" t="str">
        <f>Source!G37</f>
        <v>Сгребание срезанного или выкорчеванного кустарника и мелколесья корчевателями-собирателями на тракторе 79 (108) кВт (л.с.), с перемещением до 20 м, кустарник и мелколесье: средние</v>
      </c>
      <c r="D54" s="13">
        <f>Source!I37</f>
        <v>2.234</v>
      </c>
      <c r="E54" s="14">
        <f>IF(Source!AB37=0,"-",ROUND(Source!AB37,2))</f>
        <v>1302.6199999999999</v>
      </c>
      <c r="F54" s="14">
        <f>IF(Source!AD37=0,"-",ROUND(Source!AD37,2))</f>
        <v>1302.6199999999999</v>
      </c>
      <c r="G54" s="13">
        <f>IF(Source!O37=0,"-",ROUND(Source!O37,0))</f>
        <v>2910</v>
      </c>
      <c r="H54" s="13" t="str">
        <f>IF(Source!S37=0,"-",ROUND(Source!S37,0))</f>
        <v>-</v>
      </c>
      <c r="I54" s="14">
        <f>IF(Source!Q37=0,"-",ROUND(Source!Q37,0))</f>
        <v>2910</v>
      </c>
      <c r="J54" s="14" t="str">
        <f>IF(Source!AH37=0,"-",ROUND(Source!AH37,0))</f>
        <v>-</v>
      </c>
      <c r="K54" s="14" t="str">
        <f>IF(Source!U37=0,"-",ROUND(Source!U37,0))</f>
        <v>-</v>
      </c>
    </row>
    <row r="55" spans="1:11" ht="56.25">
      <c r="B55" s="16" t="s">
        <v>906</v>
      </c>
      <c r="C55" s="12" t="str">
        <f>Source!H37</f>
        <v>га</v>
      </c>
      <c r="D55" s="15"/>
      <c r="E55" s="15" t="str">
        <f>IF(Source!AF37=0,"-",ROUND(Source!AF37,2))</f>
        <v>-</v>
      </c>
      <c r="F55" s="15">
        <f>IF(Source!AE37=0,"-",ROUND(Source!AE37,2))</f>
        <v>233.55</v>
      </c>
      <c r="G55" s="15"/>
      <c r="H55" s="15"/>
      <c r="I55" s="15">
        <f>IF(Source!R37=0,"-",ROUND(Source!R37,0))</f>
        <v>522</v>
      </c>
      <c r="J55" s="15">
        <f>IF(Source!AI37=0,"-",ROUND(Source!AI37,0))</f>
        <v>13</v>
      </c>
      <c r="K55" s="15">
        <f>IF(Source!V37=0,"-",ROUND(Source!V37,0))</f>
        <v>28</v>
      </c>
    </row>
    <row r="56" spans="1:11" ht="63.75">
      <c r="A56" s="4" t="str">
        <f>Source!E38</f>
        <v>13</v>
      </c>
      <c r="B56" s="10" t="str">
        <f>Source!F38</f>
        <v>01-01-013-8</v>
      </c>
      <c r="C56" s="10" t="str">
        <f>Source!G38</f>
        <v>Погрузка пней  и кустарника на автомобили-самосвалы экскаваторами с ковшом вместимостью 0,65 (0,5-1) м3, группа грунтов: 2</v>
      </c>
      <c r="D56" s="13">
        <f>Source!I38</f>
        <v>0.377</v>
      </c>
      <c r="E56" s="14">
        <f>IF(Source!AB38=0,"-",ROUND(Source!AB38,2))</f>
        <v>8546.41</v>
      </c>
      <c r="F56" s="14">
        <f>IF(Source!AD38=0,"-",ROUND(Source!AD38,2))</f>
        <v>8322.24</v>
      </c>
      <c r="G56" s="13">
        <f>IF(Source!O38=0,"-",ROUND(Source!O38,0))</f>
        <v>3222</v>
      </c>
      <c r="H56" s="13">
        <f>IF(Source!S38=0,"-",ROUND(Source!S38,0))</f>
        <v>83</v>
      </c>
      <c r="I56" s="14">
        <f>IF(Source!Q38=0,"-",ROUND(Source!Q38,0))</f>
        <v>3137</v>
      </c>
      <c r="J56" s="14">
        <f>IF(Source!AH38=0,"-",ROUND(Source!AH38,0))</f>
        <v>20</v>
      </c>
      <c r="K56" s="14">
        <f>IF(Source!U38=0,"-",ROUND(Source!U38,0))</f>
        <v>7</v>
      </c>
    </row>
    <row r="57" spans="1:11" ht="56.25">
      <c r="B57" s="16" t="s">
        <v>906</v>
      </c>
      <c r="C57" s="12" t="str">
        <f>Source!H38</f>
        <v>1000 м3</v>
      </c>
      <c r="D57" s="15"/>
      <c r="E57" s="15">
        <f>IF(Source!AF38=0,"-",ROUND(Source!AF38,2))</f>
        <v>219.29</v>
      </c>
      <c r="F57" s="15">
        <f>IF(Source!AE38=0,"-",ROUND(Source!AE38,2))</f>
        <v>1144.8900000000001</v>
      </c>
      <c r="G57" s="15"/>
      <c r="H57" s="15"/>
      <c r="I57" s="15">
        <f>IF(Source!R38=0,"-",ROUND(Source!R38,0))</f>
        <v>432</v>
      </c>
      <c r="J57" s="15">
        <f>IF(Source!AI38=0,"-",ROUND(Source!AI38,0))</f>
        <v>62</v>
      </c>
      <c r="K57" s="15">
        <f>IF(Source!V38=0,"-",ROUND(Source!V38,0))</f>
        <v>23</v>
      </c>
    </row>
    <row r="58" spans="1:11" ht="51">
      <c r="A58" s="4" t="str">
        <f>Source!E39</f>
        <v>14</v>
      </c>
      <c r="B58" s="10" t="str">
        <f>Source!F39</f>
        <v>601-9005</v>
      </c>
      <c r="C58" s="10" t="str">
        <f>Source!G39</f>
        <v>Перевозка грузов автомобилями-самосвалами (работающими вне карьеров) на расстояние до 5 км (1-й класс груза)</v>
      </c>
      <c r="D58" s="13">
        <f>Source!I39</f>
        <v>879</v>
      </c>
      <c r="E58" s="14">
        <f>IF(Source!AB39=0,"-",ROUND(Source!AB39,2))</f>
        <v>10.3</v>
      </c>
      <c r="F58" s="14" t="str">
        <f>IF(Source!AD39=0,"-",ROUND(Source!AD39,2))</f>
        <v>-</v>
      </c>
      <c r="G58" s="13">
        <f>IF(Source!O39=0,"-",ROUND(Source!O39,0))</f>
        <v>9054</v>
      </c>
      <c r="H58" s="13" t="str">
        <f>IF(Source!S39=0,"-",ROUND(Source!S39,0))</f>
        <v>-</v>
      </c>
      <c r="I58" s="14" t="str">
        <f>IF(Source!Q39=0,"-",ROUND(Source!Q39,0))</f>
        <v>-</v>
      </c>
      <c r="J58" s="14" t="str">
        <f>IF(Source!AH39=0,"-",ROUND(Source!AH39,0))</f>
        <v>-</v>
      </c>
      <c r="K58" s="14" t="str">
        <f>IF(Source!U39=0,"-",ROUND(Source!U39,0))</f>
        <v>-</v>
      </c>
    </row>
    <row r="59" spans="1:11">
      <c r="C59" s="12" t="str">
        <f>Source!H39</f>
        <v>т</v>
      </c>
      <c r="D59" s="15"/>
      <c r="E59" s="15" t="str">
        <f>IF(Source!AF39=0,"-",ROUND(Source!AF39,2))</f>
        <v>-</v>
      </c>
      <c r="F59" s="15" t="str">
        <f>IF(Source!AE39=0,"-",ROUND(Source!AE39,2))</f>
        <v>-</v>
      </c>
      <c r="G59" s="15"/>
      <c r="H59" s="15"/>
      <c r="I59" s="15" t="str">
        <f>IF(Source!R39=0,"-",ROUND(Source!R39,0))</f>
        <v>-</v>
      </c>
      <c r="J59" s="15" t="str">
        <f>IF(Source!AI39=0,"-",ROUND(Source!AI39,0))</f>
        <v>-</v>
      </c>
      <c r="K59" s="15" t="str">
        <f>IF(Source!V39=0,"-",ROUND(Source!V39,0))</f>
        <v>-</v>
      </c>
    </row>
    <row r="60" spans="1:11" ht="38.25">
      <c r="A60" s="4" t="str">
        <f>Source!E40</f>
        <v>15</v>
      </c>
      <c r="B60" s="10" t="str">
        <f>Source!F40</f>
        <v>01-01-030-7</v>
      </c>
      <c r="C60" s="10" t="str">
        <f>Source!G40</f>
        <v>Разработка грунта с перемещением до 10 м бульдозерами мощностью 79 (108) кВт (л.с.): 3 группа грунтов</v>
      </c>
      <c r="D60" s="13">
        <f>Source!I40</f>
        <v>0.73799999999999999</v>
      </c>
      <c r="E60" s="14">
        <f>IF(Source!AB40=0,"-",ROUND(Source!AB40,2))</f>
        <v>1440.76</v>
      </c>
      <c r="F60" s="14">
        <f>IF(Source!AD40=0,"-",ROUND(Source!AD40,2))</f>
        <v>1440.76</v>
      </c>
      <c r="G60" s="13">
        <f>IF(Source!O40=0,"-",ROUND(Source!O40,0))</f>
        <v>1063</v>
      </c>
      <c r="H60" s="13" t="str">
        <f>IF(Source!S40=0,"-",ROUND(Source!S40,0))</f>
        <v>-</v>
      </c>
      <c r="I60" s="14">
        <f>IF(Source!Q40=0,"-",ROUND(Source!Q40,0))</f>
        <v>1063</v>
      </c>
      <c r="J60" s="14" t="str">
        <f>IF(Source!AH40=0,"-",ROUND(Source!AH40,0))</f>
        <v>-</v>
      </c>
      <c r="K60" s="14" t="str">
        <f>IF(Source!U40=0,"-",ROUND(Source!U40,0))</f>
        <v>-</v>
      </c>
    </row>
    <row r="61" spans="1:11" ht="56.25">
      <c r="B61" s="16" t="s">
        <v>906</v>
      </c>
      <c r="C61" s="12" t="str">
        <f>Source!H40</f>
        <v>1000 м3</v>
      </c>
      <c r="D61" s="15"/>
      <c r="E61" s="15" t="str">
        <f>IF(Source!AF40=0,"-",ROUND(Source!AF40,2))</f>
        <v>-</v>
      </c>
      <c r="F61" s="15">
        <f>IF(Source!AE40=0,"-",ROUND(Source!AE40,2))</f>
        <v>295.12</v>
      </c>
      <c r="G61" s="15"/>
      <c r="H61" s="15"/>
      <c r="I61" s="15">
        <f>IF(Source!R40=0,"-",ROUND(Source!R40,0))</f>
        <v>218</v>
      </c>
      <c r="J61" s="15">
        <f>IF(Source!AI40=0,"-",ROUND(Source!AI40,0))</f>
        <v>16</v>
      </c>
      <c r="K61" s="15">
        <f>IF(Source!V40=0,"-",ROUND(Source!V40,0))</f>
        <v>12</v>
      </c>
    </row>
    <row r="62" spans="1:11" ht="38.25">
      <c r="A62" s="4" t="str">
        <f>Source!E41</f>
        <v>16</v>
      </c>
      <c r="B62" s="10" t="str">
        <f>Source!F41</f>
        <v>01-01-030-15</v>
      </c>
      <c r="C62" s="10" t="str">
        <f>Source!G41</f>
        <v>При перемещении грунта на каждые последующие 10 м добавлять к расценке: 01-01-030-7</v>
      </c>
      <c r="D62" s="13">
        <f>Source!I41</f>
        <v>0.73799999999999999</v>
      </c>
      <c r="E62" s="14">
        <f>IF(Source!AB41=0,"-",ROUND(Source!AB41,2))</f>
        <v>1040.45</v>
      </c>
      <c r="F62" s="14">
        <f>IF(Source!AD41=0,"-",ROUND(Source!AD41,2))</f>
        <v>1040.45</v>
      </c>
      <c r="G62" s="13">
        <f>IF(Source!O41=0,"-",ROUND(Source!O41,0))</f>
        <v>768</v>
      </c>
      <c r="H62" s="13" t="str">
        <f>IF(Source!S41=0,"-",ROUND(Source!S41,0))</f>
        <v>-</v>
      </c>
      <c r="I62" s="14">
        <f>IF(Source!Q41=0,"-",ROUND(Source!Q41,0))</f>
        <v>768</v>
      </c>
      <c r="J62" s="14" t="str">
        <f>IF(Source!AH41=0,"-",ROUND(Source!AH41,0))</f>
        <v>-</v>
      </c>
      <c r="K62" s="14" t="str">
        <f>IF(Source!U41=0,"-",ROUND(Source!U41,0))</f>
        <v>-</v>
      </c>
    </row>
    <row r="63" spans="1:11" ht="56.25">
      <c r="B63" s="16" t="s">
        <v>906</v>
      </c>
      <c r="C63" s="12" t="str">
        <f>Source!H41</f>
        <v>1000 м3</v>
      </c>
      <c r="D63" s="15"/>
      <c r="E63" s="15" t="str">
        <f>IF(Source!AF41=0,"-",ROUND(Source!AF41,2))</f>
        <v>-</v>
      </c>
      <c r="F63" s="15">
        <f>IF(Source!AE41=0,"-",ROUND(Source!AE41,2))</f>
        <v>213.13</v>
      </c>
      <c r="G63" s="15"/>
      <c r="H63" s="15"/>
      <c r="I63" s="15">
        <f>IF(Source!R41=0,"-",ROUND(Source!R41,0))</f>
        <v>157</v>
      </c>
      <c r="J63" s="15">
        <f>IF(Source!AI41=0,"-",ROUND(Source!AI41,0))</f>
        <v>12</v>
      </c>
      <c r="K63" s="15">
        <f>IF(Source!V41=0,"-",ROUND(Source!V41,0))</f>
        <v>9</v>
      </c>
    </row>
    <row r="64" spans="1:11" ht="25.5">
      <c r="A64" s="4" t="str">
        <f>Source!E42</f>
        <v>17</v>
      </c>
      <c r="B64" s="10" t="str">
        <f>Source!F42</f>
        <v>01-01-036-2</v>
      </c>
      <c r="C64" s="10" t="str">
        <f>Source!G42</f>
        <v>Планировка площадей бульдозерами мощностью: 79 (108) кВт (л.с.)</v>
      </c>
      <c r="D64" s="13">
        <f>Source!I42</f>
        <v>2.415</v>
      </c>
      <c r="E64" s="14">
        <f>IF(Source!AB42=0,"-",ROUND(Source!AB42,2))</f>
        <v>42.23</v>
      </c>
      <c r="F64" s="14">
        <f>IF(Source!AD42=0,"-",ROUND(Source!AD42,2))</f>
        <v>42.23</v>
      </c>
      <c r="G64" s="13">
        <f>IF(Source!O42=0,"-",ROUND(Source!O42,0))</f>
        <v>102</v>
      </c>
      <c r="H64" s="13" t="str">
        <f>IF(Source!S42=0,"-",ROUND(Source!S42,0))</f>
        <v>-</v>
      </c>
      <c r="I64" s="14">
        <f>IF(Source!Q42=0,"-",ROUND(Source!Q42,0))</f>
        <v>102</v>
      </c>
      <c r="J64" s="14" t="str">
        <f>IF(Source!AH42=0,"-",ROUND(Source!AH42,0))</f>
        <v>-</v>
      </c>
      <c r="K64" s="14" t="str">
        <f>IF(Source!U42=0,"-",ROUND(Source!U42,0))</f>
        <v>-</v>
      </c>
    </row>
    <row r="65" spans="1:11" ht="56.25">
      <c r="B65" s="16" t="s">
        <v>906</v>
      </c>
      <c r="C65" s="12" t="str">
        <f>Source!H42</f>
        <v>1000 м2</v>
      </c>
      <c r="D65" s="15"/>
      <c r="E65" s="15" t="str">
        <f>IF(Source!AF42=0,"-",ROUND(Source!AF42,2))</f>
        <v>-</v>
      </c>
      <c r="F65" s="15">
        <f>IF(Source!AE42=0,"-",ROUND(Source!AE42,2))</f>
        <v>8.64</v>
      </c>
      <c r="G65" s="15"/>
      <c r="H65" s="15"/>
      <c r="I65" s="15">
        <f>IF(Source!R42=0,"-",ROUND(Source!R42,0))</f>
        <v>21</v>
      </c>
      <c r="J65" s="15">
        <f>IF(Source!AI42=0,"-",ROUND(Source!AI42,0))</f>
        <v>0</v>
      </c>
      <c r="K65" s="15">
        <f>IF(Source!V42=0,"-",ROUND(Source!V42,0))</f>
        <v>1</v>
      </c>
    </row>
    <row r="66" spans="1:11">
      <c r="C66" s="11" t="str">
        <f>Source!G43</f>
        <v>ЗЕМЛЯНЫЕ  РАБОТЫ</v>
      </c>
    </row>
    <row r="67" spans="1:11" ht="63.75">
      <c r="A67" s="4" t="str">
        <f>Source!E44</f>
        <v>18</v>
      </c>
      <c r="B67" s="10" t="str">
        <f>Source!F44</f>
        <v>01-01-003-15</v>
      </c>
      <c r="C67" s="10" t="str">
        <f>Source!G44</f>
        <v>Разработка грунта в отвал экскаваторами &lt;драглайн&gt; или &lt;обратная лопата&gt; с ковшом вместимостью 0,5 (0,5-0,63) м3, группа грунтов: 3</v>
      </c>
      <c r="D67" s="13">
        <f>Source!I44</f>
        <v>14.148999999999999</v>
      </c>
      <c r="E67" s="14">
        <f>IF(Source!AB44=0,"-",ROUND(Source!AB44,2))</f>
        <v>9115.48</v>
      </c>
      <c r="F67" s="14">
        <f>IF(Source!AD44=0,"-",ROUND(Source!AD44,2))</f>
        <v>8784.32</v>
      </c>
      <c r="G67" s="13">
        <f>IF(Source!O44=0,"-",ROUND(Source!O44,0))</f>
        <v>128975</v>
      </c>
      <c r="H67" s="13">
        <f>IF(Source!S44=0,"-",ROUND(Source!S44,0))</f>
        <v>4686</v>
      </c>
      <c r="I67" s="14">
        <f>IF(Source!Q44=0,"-",ROUND(Source!Q44,0))</f>
        <v>124289</v>
      </c>
      <c r="J67" s="14">
        <f>IF(Source!AH44=0,"-",ROUND(Source!AH44,0))</f>
        <v>30</v>
      </c>
      <c r="K67" s="14">
        <f>IF(Source!U44=0,"-",ROUND(Source!U44,0))</f>
        <v>421</v>
      </c>
    </row>
    <row r="68" spans="1:11" ht="56.25">
      <c r="B68" s="16" t="s">
        <v>906</v>
      </c>
      <c r="C68" s="12" t="str">
        <f>Source!H44</f>
        <v>1000 м3</v>
      </c>
      <c r="D68" s="15"/>
      <c r="E68" s="15">
        <f>IF(Source!AF44=0,"-",ROUND(Source!AF44,2))</f>
        <v>331.16</v>
      </c>
      <c r="F68" s="15">
        <f>IF(Source!AE44=0,"-",ROUND(Source!AE44,2))</f>
        <v>1294.3699999999999</v>
      </c>
      <c r="G68" s="15"/>
      <c r="H68" s="15"/>
      <c r="I68" s="15">
        <f>IF(Source!R44=0,"-",ROUND(Source!R44,0))</f>
        <v>18314</v>
      </c>
      <c r="J68" s="15">
        <f>IF(Source!AI44=0,"-",ROUND(Source!AI44,0))</f>
        <v>70</v>
      </c>
      <c r="K68" s="15">
        <f>IF(Source!V44=0,"-",ROUND(Source!V44,0))</f>
        <v>992</v>
      </c>
    </row>
    <row r="69" spans="1:11" ht="63.75">
      <c r="A69" s="4" t="str">
        <f>Source!E45</f>
        <v>19</v>
      </c>
      <c r="B69" s="10" t="str">
        <f>Source!F45</f>
        <v>01-01-003-16</v>
      </c>
      <c r="C69" s="10" t="str">
        <f>Source!G45</f>
        <v>Разработка грунта в отвал экскаваторами &lt;драглайн&gt; или &lt;обратная лопата&gt; с ковшом вместимостью 0,5 (0,5-0,63) м3, группа грунтов: 4</v>
      </c>
      <c r="D69" s="13">
        <f>Source!I45</f>
        <v>6.9649999999999999</v>
      </c>
      <c r="E69" s="14">
        <f>IF(Source!AB45=0,"-",ROUND(Source!AB45,2))</f>
        <v>11385.58</v>
      </c>
      <c r="F69" s="14">
        <f>IF(Source!AD45=0,"-",ROUND(Source!AD45,2))</f>
        <v>10972.75</v>
      </c>
      <c r="G69" s="13">
        <f>IF(Source!O45=0,"-",ROUND(Source!O45,0))</f>
        <v>79301</v>
      </c>
      <c r="H69" s="13">
        <f>IF(Source!S45=0,"-",ROUND(Source!S45,0))</f>
        <v>2875</v>
      </c>
      <c r="I69" s="14">
        <f>IF(Source!Q45=0,"-",ROUND(Source!Q45,0))</f>
        <v>76425</v>
      </c>
      <c r="J69" s="14">
        <f>IF(Source!AH45=0,"-",ROUND(Source!AH45,0))</f>
        <v>37</v>
      </c>
      <c r="K69" s="14">
        <f>IF(Source!U45=0,"-",ROUND(Source!U45,0))</f>
        <v>258</v>
      </c>
    </row>
    <row r="70" spans="1:11" ht="56.25">
      <c r="B70" s="16" t="s">
        <v>906</v>
      </c>
      <c r="C70" s="12" t="str">
        <f>Source!H45</f>
        <v>1000 м3</v>
      </c>
      <c r="D70" s="15"/>
      <c r="E70" s="15">
        <f>IF(Source!AF45=0,"-",ROUND(Source!AF45,2))</f>
        <v>412.83</v>
      </c>
      <c r="F70" s="15">
        <f>IF(Source!AE45=0,"-",ROUND(Source!AE45,2))</f>
        <v>1616.82</v>
      </c>
      <c r="G70" s="15"/>
      <c r="H70" s="15"/>
      <c r="I70" s="15">
        <f>IF(Source!R45=0,"-",ROUND(Source!R45,0))</f>
        <v>11261</v>
      </c>
      <c r="J70" s="15">
        <f>IF(Source!AI45=0,"-",ROUND(Source!AI45,0))</f>
        <v>88</v>
      </c>
      <c r="K70" s="15">
        <f>IF(Source!V45=0,"-",ROUND(Source!V45,0))</f>
        <v>610</v>
      </c>
    </row>
    <row r="71" spans="1:11" ht="76.5">
      <c r="A71" s="4" t="str">
        <f>Source!E46</f>
        <v>20</v>
      </c>
      <c r="B71" s="10" t="str">
        <f>Source!F46</f>
        <v>01-02-063-3</v>
      </c>
      <c r="C71" s="10" t="str">
        <f>Source!G46</f>
        <v>Разработка грунта в траншеях и котлованах глубиной более 3 м вручную с подъемом краном при наличии креплений, группа грунтов: 3 ( в местах пересечек с сущ. сетями и в местах врезок)</v>
      </c>
      <c r="D71" s="13">
        <f>Source!I46</f>
        <v>1.6</v>
      </c>
      <c r="E71" s="14">
        <f>IF(Source!AB46=0,"-",ROUND(Source!AB46,2))</f>
        <v>16726.37</v>
      </c>
      <c r="F71" s="14">
        <f>IF(Source!AD46=0,"-",ROUND(Source!AD46,2))</f>
        <v>7839.17</v>
      </c>
      <c r="G71" s="13">
        <f>IF(Source!O46=0,"-",ROUND(Source!O46,0))</f>
        <v>26762</v>
      </c>
      <c r="H71" s="13">
        <f>IF(Source!S46=0,"-",ROUND(Source!S46,0))</f>
        <v>14220</v>
      </c>
      <c r="I71" s="14">
        <f>IF(Source!Q46=0,"-",ROUND(Source!Q46,0))</f>
        <v>12543</v>
      </c>
      <c r="J71" s="14">
        <f>IF(Source!AH46=0,"-",ROUND(Source!AH46,0))</f>
        <v>730</v>
      </c>
      <c r="K71" s="14">
        <f>IF(Source!U46=0,"-",ROUND(Source!U46,0))</f>
        <v>1167</v>
      </c>
    </row>
    <row r="72" spans="1:11" ht="56.25">
      <c r="B72" s="16" t="s">
        <v>906</v>
      </c>
      <c r="C72" s="12" t="str">
        <f>Source!H46</f>
        <v>100 м3 грунта</v>
      </c>
      <c r="D72" s="15"/>
      <c r="E72" s="15">
        <f>IF(Source!AF46=0,"-",ROUND(Source!AF46,2))</f>
        <v>8887.2000000000007</v>
      </c>
      <c r="F72" s="15">
        <f>IF(Source!AE46=0,"-",ROUND(Source!AE46,2))</f>
        <v>3527.42</v>
      </c>
      <c r="G72" s="15"/>
      <c r="H72" s="15"/>
      <c r="I72" s="15">
        <f>IF(Source!R46=0,"-",ROUND(Source!R46,0))</f>
        <v>5644</v>
      </c>
      <c r="J72" s="15">
        <f>IF(Source!AI46=0,"-",ROUND(Source!AI46,0))</f>
        <v>257</v>
      </c>
      <c r="K72" s="15">
        <f>IF(Source!V46=0,"-",ROUND(Source!V46,0))</f>
        <v>410</v>
      </c>
    </row>
    <row r="73" spans="1:11" ht="51">
      <c r="A73" s="4" t="str">
        <f>Source!E47</f>
        <v>21</v>
      </c>
      <c r="B73" s="10" t="str">
        <f>Source!F47</f>
        <v>01-01-031-3</v>
      </c>
      <c r="C73" s="10" t="str">
        <f>Source!G47</f>
        <v>Разработка грунта с перемещением до 10 м бульдозерами мощностью 96 (130) кВт (л.с.): 3 группа грунтов (перемещение в отвал)</v>
      </c>
      <c r="D73" s="13">
        <f>Source!I47</f>
        <v>9.6999999999999993</v>
      </c>
      <c r="E73" s="14">
        <f>IF(Source!AB47=0,"-",ROUND(Source!AB47,2))</f>
        <v>2770.66</v>
      </c>
      <c r="F73" s="14">
        <f>IF(Source!AD47=0,"-",ROUND(Source!AD47,2))</f>
        <v>2770.66</v>
      </c>
      <c r="G73" s="13">
        <f>IF(Source!O47=0,"-",ROUND(Source!O47,0))</f>
        <v>26875</v>
      </c>
      <c r="H73" s="13" t="str">
        <f>IF(Source!S47=0,"-",ROUND(Source!S47,0))</f>
        <v>-</v>
      </c>
      <c r="I73" s="14">
        <f>IF(Source!Q47=0,"-",ROUND(Source!Q47,0))</f>
        <v>26875</v>
      </c>
      <c r="J73" s="14" t="str">
        <f>IF(Source!AH47=0,"-",ROUND(Source!AH47,0))</f>
        <v>-</v>
      </c>
      <c r="K73" s="14" t="str">
        <f>IF(Source!U47=0,"-",ROUND(Source!U47,0))</f>
        <v>-</v>
      </c>
    </row>
    <row r="74" spans="1:11" ht="56.25">
      <c r="B74" s="16" t="s">
        <v>906</v>
      </c>
      <c r="C74" s="12" t="str">
        <f>Source!H47</f>
        <v>1000 м3</v>
      </c>
      <c r="D74" s="15"/>
      <c r="E74" s="15" t="str">
        <f>IF(Source!AF47=0,"-",ROUND(Source!AF47,2))</f>
        <v>-</v>
      </c>
      <c r="F74" s="15">
        <f>IF(Source!AE47=0,"-",ROUND(Source!AE47,2))</f>
        <v>418.64</v>
      </c>
      <c r="G74" s="15"/>
      <c r="H74" s="15"/>
      <c r="I74" s="15">
        <f>IF(Source!R47=0,"-",ROUND(Source!R47,0))</f>
        <v>4061</v>
      </c>
      <c r="J74" s="15">
        <f>IF(Source!AI47=0,"-",ROUND(Source!AI47,0))</f>
        <v>23</v>
      </c>
      <c r="K74" s="15">
        <f>IF(Source!V47=0,"-",ROUND(Source!V47,0))</f>
        <v>220</v>
      </c>
    </row>
    <row r="75" spans="1:11" ht="38.25">
      <c r="A75" s="4" t="str">
        <f>Source!E48</f>
        <v>22</v>
      </c>
      <c r="B75" s="10" t="str">
        <f>Source!F48</f>
        <v>01-01-031-4</v>
      </c>
      <c r="C75" s="10" t="str">
        <f>Source!G48</f>
        <v>Разработка грунта с перемещением до 10 м бульдозерами мощностью 96 (130) кВт (л.с.): 4 группа грунтов</v>
      </c>
      <c r="D75" s="13">
        <f>Source!I48</f>
        <v>4.9000000000000004</v>
      </c>
      <c r="E75" s="14">
        <f>IF(Source!AB48=0,"-",ROUND(Source!AB48,2))</f>
        <v>7405.23</v>
      </c>
      <c r="F75" s="14">
        <f>IF(Source!AD48=0,"-",ROUND(Source!AD48,2))</f>
        <v>7405.23</v>
      </c>
      <c r="G75" s="13">
        <f>IF(Source!O48=0,"-",ROUND(Source!O48,0))</f>
        <v>36286</v>
      </c>
      <c r="H75" s="13" t="str">
        <f>IF(Source!S48=0,"-",ROUND(Source!S48,0))</f>
        <v>-</v>
      </c>
      <c r="I75" s="14">
        <f>IF(Source!Q48=0,"-",ROUND(Source!Q48,0))</f>
        <v>36286</v>
      </c>
      <c r="J75" s="14" t="str">
        <f>IF(Source!AH48=0,"-",ROUND(Source!AH48,0))</f>
        <v>-</v>
      </c>
      <c r="K75" s="14" t="str">
        <f>IF(Source!U48=0,"-",ROUND(Source!U48,0))</f>
        <v>-</v>
      </c>
    </row>
    <row r="76" spans="1:11" ht="56.25">
      <c r="B76" s="16" t="s">
        <v>906</v>
      </c>
      <c r="C76" s="12" t="str">
        <f>Source!H48</f>
        <v>1000 м3</v>
      </c>
      <c r="D76" s="15"/>
      <c r="E76" s="15" t="str">
        <f>IF(Source!AF48=0,"-",ROUND(Source!AF48,2))</f>
        <v>-</v>
      </c>
      <c r="F76" s="15">
        <f>IF(Source!AE48=0,"-",ROUND(Source!AE48,2))</f>
        <v>1118.93</v>
      </c>
      <c r="G76" s="15"/>
      <c r="H76" s="15"/>
      <c r="I76" s="15">
        <f>IF(Source!R48=0,"-",ROUND(Source!R48,0))</f>
        <v>5483</v>
      </c>
      <c r="J76" s="15">
        <f>IF(Source!AI48=0,"-",ROUND(Source!AI48,0))</f>
        <v>61</v>
      </c>
      <c r="K76" s="15">
        <f>IF(Source!V48=0,"-",ROUND(Source!V48,0))</f>
        <v>297</v>
      </c>
    </row>
    <row r="77" spans="1:11" ht="51">
      <c r="A77" s="4" t="str">
        <f>Source!E49</f>
        <v>23</v>
      </c>
      <c r="B77" s="10" t="str">
        <f>Source!F49</f>
        <v>01-02-055-9</v>
      </c>
      <c r="C77" s="10" t="str">
        <f>Source!G49</f>
        <v>Доработка грунта вручную с креплениями в траншеях шириной до 2 м, глубиной до 3 м, группа грунтов: 3 (при демонтаже труб)</v>
      </c>
      <c r="D77" s="13">
        <f>Source!I49</f>
        <v>2.16</v>
      </c>
      <c r="E77" s="14">
        <f>IF(Source!AB49=0,"-",ROUND(Source!AB49,2))</f>
        <v>7872.24</v>
      </c>
      <c r="F77" s="14" t="str">
        <f>IF(Source!AD49=0,"-",ROUND(Source!AD49,2))</f>
        <v>-</v>
      </c>
      <c r="G77" s="13">
        <f>IF(Source!O49=0,"-",ROUND(Source!O49,0))</f>
        <v>17004</v>
      </c>
      <c r="H77" s="13">
        <f>IF(Source!S49=0,"-",ROUND(Source!S49,0))</f>
        <v>17004</v>
      </c>
      <c r="I77" s="14" t="str">
        <f>IF(Source!Q49=0,"-",ROUND(Source!Q49,0))</f>
        <v>-</v>
      </c>
      <c r="J77" s="14">
        <f>IF(Source!AH49=0,"-",ROUND(Source!AH49,0))</f>
        <v>657</v>
      </c>
      <c r="K77" s="14">
        <f>IF(Source!U49=0,"-",ROUND(Source!U49,0))</f>
        <v>1420</v>
      </c>
    </row>
    <row r="78" spans="1:11" ht="56.25">
      <c r="B78" s="16" t="s">
        <v>906</v>
      </c>
      <c r="C78" s="12" t="str">
        <f>Source!H49</f>
        <v>100 м3 грунта</v>
      </c>
      <c r="D78" s="15"/>
      <c r="E78" s="15">
        <f>IF(Source!AF49=0,"-",ROUND(Source!AF49,2))</f>
        <v>7872.24</v>
      </c>
      <c r="F78" s="15" t="str">
        <f>IF(Source!AE49=0,"-",ROUND(Source!AE49,2))</f>
        <v>-</v>
      </c>
      <c r="G78" s="15"/>
      <c r="H78" s="15"/>
      <c r="I78" s="15" t="str">
        <f>IF(Source!R49=0,"-",ROUND(Source!R49,0))</f>
        <v>-</v>
      </c>
      <c r="J78" s="15" t="str">
        <f>IF(Source!AI49=0,"-",ROUND(Source!AI49,0))</f>
        <v>-</v>
      </c>
      <c r="K78" s="15" t="str">
        <f>IF(Source!V49=0,"-",ROUND(Source!V49,0))</f>
        <v>-</v>
      </c>
    </row>
    <row r="79" spans="1:11" ht="51">
      <c r="A79" s="4" t="str">
        <f>Source!E50</f>
        <v>24</v>
      </c>
      <c r="B79" s="10" t="str">
        <f>Source!F50</f>
        <v>01-02-055-10</v>
      </c>
      <c r="C79" s="10" t="str">
        <f>Source!G50</f>
        <v>Разработка грунта вручную с креплениями в траншеях шириной до 2 м, глубиной до 4 м, группа грунтов: 4 (под приямки)</v>
      </c>
      <c r="D79" s="13">
        <f>Source!I50</f>
        <v>0.68</v>
      </c>
      <c r="E79" s="14">
        <f>IF(Source!AB50=0,"-",ROUND(Source!AB50,2))</f>
        <v>10989.75</v>
      </c>
      <c r="F79" s="14" t="str">
        <f>IF(Source!AD50=0,"-",ROUND(Source!AD50,2))</f>
        <v>-</v>
      </c>
      <c r="G79" s="13">
        <f>IF(Source!O50=0,"-",ROUND(Source!O50,0))</f>
        <v>7473</v>
      </c>
      <c r="H79" s="13">
        <f>IF(Source!S50=0,"-",ROUND(Source!S50,0))</f>
        <v>7473</v>
      </c>
      <c r="I79" s="14" t="str">
        <f>IF(Source!Q50=0,"-",ROUND(Source!Q50,0))</f>
        <v>-</v>
      </c>
      <c r="J79" s="14">
        <f>IF(Source!AH50=0,"-",ROUND(Source!AH50,0))</f>
        <v>902</v>
      </c>
      <c r="K79" s="14">
        <f>IF(Source!U50=0,"-",ROUND(Source!U50,0))</f>
        <v>613</v>
      </c>
    </row>
    <row r="80" spans="1:11" ht="56.25">
      <c r="B80" s="16" t="s">
        <v>906</v>
      </c>
      <c r="C80" s="12" t="str">
        <f>Source!H50</f>
        <v>100 м3 грунта</v>
      </c>
      <c r="D80" s="15"/>
      <c r="E80" s="15">
        <f>IF(Source!AF50=0,"-",ROUND(Source!AF50,2))</f>
        <v>10989.75</v>
      </c>
      <c r="F80" s="15" t="str">
        <f>IF(Source!AE50=0,"-",ROUND(Source!AE50,2))</f>
        <v>-</v>
      </c>
      <c r="G80" s="15"/>
      <c r="H80" s="15"/>
      <c r="I80" s="15" t="str">
        <f>IF(Source!R50=0,"-",ROUND(Source!R50,0))</f>
        <v>-</v>
      </c>
      <c r="J80" s="15" t="str">
        <f>IF(Source!AI50=0,"-",ROUND(Source!AI50,0))</f>
        <v>-</v>
      </c>
      <c r="K80" s="15" t="str">
        <f>IF(Source!V50=0,"-",ROUND(Source!V50,0))</f>
        <v>-</v>
      </c>
    </row>
    <row r="81" spans="1:11" ht="25.5">
      <c r="A81" s="4" t="str">
        <f>Source!E51</f>
        <v>25</v>
      </c>
      <c r="B81" s="10" t="str">
        <f>Source!F51</f>
        <v>01-02-063-3</v>
      </c>
      <c r="C81" s="10" t="str">
        <f>Source!G51</f>
        <v>Погрузка в бадьи  от разработки вручную с подъемом краном  в отвал</v>
      </c>
      <c r="D81" s="13">
        <f>Source!I51</f>
        <v>2.8400000000000003</v>
      </c>
      <c r="E81" s="14">
        <f>IF(Source!AB51=0,"-",ROUND(Source!AB51,2))</f>
        <v>16726.37</v>
      </c>
      <c r="F81" s="14">
        <f>IF(Source!AD51=0,"-",ROUND(Source!AD51,2))</f>
        <v>7839.17</v>
      </c>
      <c r="G81" s="13">
        <f>IF(Source!O51=0,"-",ROUND(Source!O51,0))</f>
        <v>47503</v>
      </c>
      <c r="H81" s="13">
        <f>IF(Source!S51=0,"-",ROUND(Source!S51,0))</f>
        <v>25240</v>
      </c>
      <c r="I81" s="14">
        <f>IF(Source!Q51=0,"-",ROUND(Source!Q51,0))</f>
        <v>22263</v>
      </c>
      <c r="J81" s="14">
        <f>IF(Source!AH51=0,"-",ROUND(Source!AH51,0))</f>
        <v>730</v>
      </c>
      <c r="K81" s="14">
        <f>IF(Source!U51=0,"-",ROUND(Source!U51,0))</f>
        <v>2072</v>
      </c>
    </row>
    <row r="82" spans="1:11" ht="56.25">
      <c r="B82" s="16" t="s">
        <v>906</v>
      </c>
      <c r="C82" s="12" t="str">
        <f>Source!H51</f>
        <v>100 м3 грунта</v>
      </c>
      <c r="D82" s="15"/>
      <c r="E82" s="15">
        <f>IF(Source!AF51=0,"-",ROUND(Source!AF51,2))</f>
        <v>8887.2000000000007</v>
      </c>
      <c r="F82" s="15">
        <f>IF(Source!AE51=0,"-",ROUND(Source!AE51,2))</f>
        <v>3527.42</v>
      </c>
      <c r="G82" s="15"/>
      <c r="H82" s="15"/>
      <c r="I82" s="15">
        <f>IF(Source!R51=0,"-",ROUND(Source!R51,0))</f>
        <v>10018</v>
      </c>
      <c r="J82" s="15">
        <f>IF(Source!AI51=0,"-",ROUND(Source!AI51,0))</f>
        <v>257</v>
      </c>
      <c r="K82" s="15">
        <f>IF(Source!V51=0,"-",ROUND(Source!V51,0))</f>
        <v>728</v>
      </c>
    </row>
    <row r="83" spans="1:11">
      <c r="A83" s="4" t="str">
        <f>Source!E52</f>
        <v>26</v>
      </c>
      <c r="B83" s="10" t="str">
        <f>Source!F52</f>
        <v>01-02-061-2</v>
      </c>
      <c r="C83" s="10" t="str">
        <f>Source!G52</f>
        <v>Засыпка  приямков песком</v>
      </c>
      <c r="D83" s="13">
        <f>Source!I52</f>
        <v>0.68</v>
      </c>
      <c r="E83" s="14">
        <f>IF(Source!AB52=0,"-",ROUND(Source!AB52,2))</f>
        <v>1796.16</v>
      </c>
      <c r="F83" s="14" t="str">
        <f>IF(Source!AD52=0,"-",ROUND(Source!AD52,2))</f>
        <v>-</v>
      </c>
      <c r="G83" s="13">
        <f>IF(Source!O52=0,"-",ROUND(Source!O52,0))</f>
        <v>1221</v>
      </c>
      <c r="H83" s="13">
        <f>IF(Source!S52=0,"-",ROUND(Source!S52,0))</f>
        <v>1221</v>
      </c>
      <c r="I83" s="14" t="str">
        <f>IF(Source!Q52=0,"-",ROUND(Source!Q52,0))</f>
        <v>-</v>
      </c>
      <c r="J83" s="14">
        <f>IF(Source!AH52=0,"-",ROUND(Source!AH52,0))</f>
        <v>168</v>
      </c>
      <c r="K83" s="14">
        <f>IF(Source!U52=0,"-",ROUND(Source!U52,0))</f>
        <v>114</v>
      </c>
    </row>
    <row r="84" spans="1:11" ht="56.25">
      <c r="B84" s="16" t="s">
        <v>906</v>
      </c>
      <c r="C84" s="12" t="str">
        <f>Source!H52</f>
        <v>100 м3 грунта</v>
      </c>
      <c r="D84" s="15"/>
      <c r="E84" s="15">
        <f>IF(Source!AF52=0,"-",ROUND(Source!AF52,2))</f>
        <v>1796.16</v>
      </c>
      <c r="F84" s="15" t="str">
        <f>IF(Source!AE52=0,"-",ROUND(Source!AE52,2))</f>
        <v>-</v>
      </c>
      <c r="G84" s="15"/>
      <c r="H84" s="15"/>
      <c r="I84" s="15" t="str">
        <f>IF(Source!R52=0,"-",ROUND(Source!R52,0))</f>
        <v>-</v>
      </c>
      <c r="J84" s="15" t="str">
        <f>IF(Source!AI52=0,"-",ROUND(Source!AI52,0))</f>
        <v>-</v>
      </c>
      <c r="K84" s="15" t="str">
        <f>IF(Source!V52=0,"-",ROUND(Source!V52,0))</f>
        <v>-</v>
      </c>
    </row>
    <row r="85" spans="1:11" ht="25.5">
      <c r="A85" s="4" t="str">
        <f>Source!E53</f>
        <v>27</v>
      </c>
      <c r="B85" s="10" t="str">
        <f>Source!F53</f>
        <v>408-0122</v>
      </c>
      <c r="C85" s="10" t="str">
        <f>Source!G53</f>
        <v>Песок природный для строительных работ ГОСТ 8736-93, средний</v>
      </c>
      <c r="D85" s="13">
        <f>Source!I53</f>
        <v>68</v>
      </c>
      <c r="E85" s="14">
        <f>IF(Source!AB53=0,"-",ROUND(Source!AB53,2))</f>
        <v>117</v>
      </c>
      <c r="F85" s="14" t="str">
        <f>IF(Source!AD53=0,"-",ROUND(Source!AD53,2))</f>
        <v>-</v>
      </c>
      <c r="G85" s="13">
        <f>IF(Source!O53=0,"-",ROUND(Source!O53,0))</f>
        <v>7956</v>
      </c>
      <c r="H85" s="13" t="str">
        <f>IF(Source!S53=0,"-",ROUND(Source!S53,0))</f>
        <v>-</v>
      </c>
      <c r="I85" s="14" t="str">
        <f>IF(Source!Q53=0,"-",ROUND(Source!Q53,0))</f>
        <v>-</v>
      </c>
      <c r="J85" s="14" t="str">
        <f>IF(Source!AH53=0,"-",ROUND(Source!AH53,0))</f>
        <v>-</v>
      </c>
      <c r="K85" s="14" t="str">
        <f>IF(Source!U53=0,"-",ROUND(Source!U53,0))</f>
        <v>-</v>
      </c>
    </row>
    <row r="86" spans="1:11">
      <c r="C86" s="12" t="str">
        <f>Source!H53</f>
        <v>м3</v>
      </c>
      <c r="D86" s="15"/>
      <c r="E86" s="15" t="str">
        <f>IF(Source!AF53=0,"-",ROUND(Source!AF53,2))</f>
        <v>-</v>
      </c>
      <c r="F86" s="15" t="str">
        <f>IF(Source!AE53=0,"-",ROUND(Source!AE53,2))</f>
        <v>-</v>
      </c>
      <c r="G86" s="15"/>
      <c r="H86" s="15"/>
      <c r="I86" s="15" t="str">
        <f>IF(Source!R53=0,"-",ROUND(Source!R53,0))</f>
        <v>-</v>
      </c>
      <c r="J86" s="15" t="str">
        <f>IF(Source!AI53=0,"-",ROUND(Source!AI53,0))</f>
        <v>-</v>
      </c>
      <c r="K86" s="15" t="str">
        <f>IF(Source!V53=0,"-",ROUND(Source!V53,0))</f>
        <v>-</v>
      </c>
    </row>
    <row r="87" spans="1:11" ht="25.5">
      <c r="A87" s="4" t="str">
        <f>Source!E54</f>
        <v>28</v>
      </c>
      <c r="B87" s="10" t="str">
        <f>Source!F54</f>
        <v>23-01-001-1</v>
      </c>
      <c r="C87" s="10" t="str">
        <f>Source!G54</f>
        <v>Устройство основания под трубопроводы песчаного</v>
      </c>
      <c r="D87" s="13">
        <f>Source!I54</f>
        <v>94</v>
      </c>
      <c r="E87" s="14">
        <f>IF(Source!AB54=0,"-",ROUND(Source!AB54,2))</f>
        <v>156.65</v>
      </c>
      <c r="F87" s="14">
        <f>IF(Source!AD54=0,"-",ROUND(Source!AD54,2))</f>
        <v>7.42</v>
      </c>
      <c r="G87" s="13">
        <f>IF(Source!O54=0,"-",ROUND(Source!O54,0))</f>
        <v>14725</v>
      </c>
      <c r="H87" s="13">
        <f>IF(Source!S54=0,"-",ROUND(Source!S54,0))</f>
        <v>1930</v>
      </c>
      <c r="I87" s="14">
        <f>IF(Source!Q54=0,"-",ROUND(Source!Q54,0))</f>
        <v>697</v>
      </c>
      <c r="J87" s="14">
        <f>IF(Source!AH54=0,"-",ROUND(Source!AH54,0))</f>
        <v>2</v>
      </c>
      <c r="K87" s="14">
        <f>IF(Source!U54=0,"-",ROUND(Source!U54,0))</f>
        <v>165</v>
      </c>
    </row>
    <row r="88" spans="1:11" ht="56.25">
      <c r="B88" s="16" t="s">
        <v>906</v>
      </c>
      <c r="C88" s="12" t="str">
        <f>Source!H54</f>
        <v>1 м3</v>
      </c>
      <c r="D88" s="15"/>
      <c r="E88" s="15">
        <f>IF(Source!AF54=0,"-",ROUND(Source!AF54,2))</f>
        <v>20.53</v>
      </c>
      <c r="F88" s="15">
        <f>IF(Source!AE54=0,"-",ROUND(Source!AE54,2))</f>
        <v>0.91</v>
      </c>
      <c r="G88" s="15"/>
      <c r="H88" s="15"/>
      <c r="I88" s="15">
        <f>IF(Source!R54=0,"-",ROUND(Source!R54,0))</f>
        <v>86</v>
      </c>
      <c r="J88" s="15">
        <f>IF(Source!AI54=0,"-",ROUND(Source!AI54,0))</f>
        <v>0</v>
      </c>
      <c r="K88" s="15">
        <f>IF(Source!V54=0,"-",ROUND(Source!V54,0))</f>
        <v>6</v>
      </c>
    </row>
    <row r="89" spans="1:11" ht="25.5">
      <c r="A89" s="4" t="str">
        <f>Source!E55</f>
        <v>29</v>
      </c>
      <c r="B89" s="10" t="str">
        <f>Source!F55</f>
        <v>01-01-087-2</v>
      </c>
      <c r="C89" s="10" t="str">
        <f>Source!G55</f>
        <v>Устройство подбивки и присыпки труб песком</v>
      </c>
      <c r="D89" s="13">
        <f>Source!I55</f>
        <v>1.0780000000000001</v>
      </c>
      <c r="E89" s="14">
        <f>IF(Source!AB55=0,"-",ROUND(Source!AB55,2))</f>
        <v>738.48</v>
      </c>
      <c r="F89" s="14">
        <f>IF(Source!AD55=0,"-",ROUND(Source!AD55,2))</f>
        <v>738.48</v>
      </c>
      <c r="G89" s="13">
        <f>IF(Source!O55=0,"-",ROUND(Source!O55,0))</f>
        <v>796</v>
      </c>
      <c r="H89" s="13" t="str">
        <f>IF(Source!S55=0,"-",ROUND(Source!S55,0))</f>
        <v>-</v>
      </c>
      <c r="I89" s="14">
        <f>IF(Source!Q55=0,"-",ROUND(Source!Q55,0))</f>
        <v>796</v>
      </c>
      <c r="J89" s="14" t="str">
        <f>IF(Source!AH55=0,"-",ROUND(Source!AH55,0))</f>
        <v>-</v>
      </c>
      <c r="K89" s="14" t="str">
        <f>IF(Source!U55=0,"-",ROUND(Source!U55,0))</f>
        <v>-</v>
      </c>
    </row>
    <row r="90" spans="1:11" ht="56.25">
      <c r="B90" s="16" t="s">
        <v>906</v>
      </c>
      <c r="C90" s="12" t="str">
        <f>Source!H55</f>
        <v>1000 м3 грунта</v>
      </c>
      <c r="D90" s="15"/>
      <c r="E90" s="15" t="str">
        <f>IF(Source!AF55=0,"-",ROUND(Source!AF55,2))</f>
        <v>-</v>
      </c>
      <c r="F90" s="15">
        <f>IF(Source!AE55=0,"-",ROUND(Source!AE55,2))</f>
        <v>46.38</v>
      </c>
      <c r="G90" s="15"/>
      <c r="H90" s="15"/>
      <c r="I90" s="15">
        <f>IF(Source!R55=0,"-",ROUND(Source!R55,0))</f>
        <v>50</v>
      </c>
      <c r="J90" s="15">
        <f>IF(Source!AI55=0,"-",ROUND(Source!AI55,0))</f>
        <v>2</v>
      </c>
      <c r="K90" s="15">
        <f>IF(Source!V55=0,"-",ROUND(Source!V55,0))</f>
        <v>2</v>
      </c>
    </row>
    <row r="91" spans="1:11" ht="25.5">
      <c r="A91" s="4" t="str">
        <f>Source!E56</f>
        <v>30</v>
      </c>
      <c r="B91" s="10" t="str">
        <f>Source!F56</f>
        <v>408-0122</v>
      </c>
      <c r="C91" s="10" t="str">
        <f>Source!G56</f>
        <v>Песок природный для строительных работ ГОСТ 8736-93, средний</v>
      </c>
      <c r="D91" s="13">
        <f>Source!I56</f>
        <v>1078</v>
      </c>
      <c r="E91" s="14">
        <f>IF(Source!AB56=0,"-",ROUND(Source!AB56,2))</f>
        <v>117</v>
      </c>
      <c r="F91" s="14" t="str">
        <f>IF(Source!AD56=0,"-",ROUND(Source!AD56,2))</f>
        <v>-</v>
      </c>
      <c r="G91" s="13">
        <f>IF(Source!O56=0,"-",ROUND(Source!O56,0))</f>
        <v>126126</v>
      </c>
      <c r="H91" s="13" t="str">
        <f>IF(Source!S56=0,"-",ROUND(Source!S56,0))</f>
        <v>-</v>
      </c>
      <c r="I91" s="14" t="str">
        <f>IF(Source!Q56=0,"-",ROUND(Source!Q56,0))</f>
        <v>-</v>
      </c>
      <c r="J91" s="14" t="str">
        <f>IF(Source!AH56=0,"-",ROUND(Source!AH56,0))</f>
        <v>-</v>
      </c>
      <c r="K91" s="14" t="str">
        <f>IF(Source!U56=0,"-",ROUND(Source!U56,0))</f>
        <v>-</v>
      </c>
    </row>
    <row r="92" spans="1:11">
      <c r="C92" s="12" t="str">
        <f>Source!H56</f>
        <v>м3</v>
      </c>
      <c r="D92" s="15"/>
      <c r="E92" s="15" t="str">
        <f>IF(Source!AF56=0,"-",ROUND(Source!AF56,2))</f>
        <v>-</v>
      </c>
      <c r="F92" s="15" t="str">
        <f>IF(Source!AE56=0,"-",ROUND(Source!AE56,2))</f>
        <v>-</v>
      </c>
      <c r="G92" s="15"/>
      <c r="H92" s="15"/>
      <c r="I92" s="15" t="str">
        <f>IF(Source!R56=0,"-",ROUND(Source!R56,0))</f>
        <v>-</v>
      </c>
      <c r="J92" s="15" t="str">
        <f>IF(Source!AI56=0,"-",ROUND(Source!AI56,0))</f>
        <v>-</v>
      </c>
      <c r="K92" s="15" t="str">
        <f>IF(Source!V56=0,"-",ROUND(Source!V56,0))</f>
        <v>-</v>
      </c>
    </row>
    <row r="93" spans="1:11" ht="25.5">
      <c r="A93" s="4" t="str">
        <f>Source!E57</f>
        <v>31</v>
      </c>
      <c r="B93" s="10" t="str">
        <f>Source!F57</f>
        <v>01-02-061-2</v>
      </c>
      <c r="C93" s="10" t="str">
        <f>Source!G57</f>
        <v>Обратная засыпка вручную щебнем ( под пересечками)</v>
      </c>
      <c r="D93" s="13">
        <f>Source!I57</f>
        <v>1.65</v>
      </c>
      <c r="E93" s="14">
        <f>IF(Source!AB57=0,"-",ROUND(Source!AB57,2))</f>
        <v>1796.16</v>
      </c>
      <c r="F93" s="14" t="str">
        <f>IF(Source!AD57=0,"-",ROUND(Source!AD57,2))</f>
        <v>-</v>
      </c>
      <c r="G93" s="13">
        <f>IF(Source!O57=0,"-",ROUND(Source!O57,0))</f>
        <v>2964</v>
      </c>
      <c r="H93" s="13">
        <f>IF(Source!S57=0,"-",ROUND(Source!S57,0))</f>
        <v>2964</v>
      </c>
      <c r="I93" s="14" t="str">
        <f>IF(Source!Q57=0,"-",ROUND(Source!Q57,0))</f>
        <v>-</v>
      </c>
      <c r="J93" s="14">
        <f>IF(Source!AH57=0,"-",ROUND(Source!AH57,0))</f>
        <v>168</v>
      </c>
      <c r="K93" s="14">
        <f>IF(Source!U57=0,"-",ROUND(Source!U57,0))</f>
        <v>277</v>
      </c>
    </row>
    <row r="94" spans="1:11" ht="56.25">
      <c r="B94" s="16" t="s">
        <v>906</v>
      </c>
      <c r="C94" s="12" t="str">
        <f>Source!H57</f>
        <v>100 м3 грунта</v>
      </c>
      <c r="D94" s="15"/>
      <c r="E94" s="15">
        <f>IF(Source!AF57=0,"-",ROUND(Source!AF57,2))</f>
        <v>1796.16</v>
      </c>
      <c r="F94" s="15" t="str">
        <f>IF(Source!AE57=0,"-",ROUND(Source!AE57,2))</f>
        <v>-</v>
      </c>
      <c r="G94" s="15"/>
      <c r="H94" s="15"/>
      <c r="I94" s="15" t="str">
        <f>IF(Source!R57=0,"-",ROUND(Source!R57,0))</f>
        <v>-</v>
      </c>
      <c r="J94" s="15" t="str">
        <f>IF(Source!AI57=0,"-",ROUND(Source!AI57,0))</f>
        <v>-</v>
      </c>
      <c r="K94" s="15" t="str">
        <f>IF(Source!V57=0,"-",ROUND(Source!V57,0))</f>
        <v>-</v>
      </c>
    </row>
    <row r="95" spans="1:11" ht="38.25">
      <c r="A95" s="4" t="str">
        <f>Source!E58</f>
        <v>32</v>
      </c>
      <c r="B95" s="10" t="str">
        <f>Source!F58</f>
        <v>408-0022</v>
      </c>
      <c r="C95" s="10" t="str">
        <f>Source!G58</f>
        <v>Щебень из природного камня для строительных работ марка 400 ГОСТ 8267-93, фракция, мм: 10-20</v>
      </c>
      <c r="D95" s="13">
        <f>Source!I58</f>
        <v>165</v>
      </c>
      <c r="E95" s="14">
        <f>IF(Source!AB58=0,"-",ROUND(Source!AB58,2))</f>
        <v>125</v>
      </c>
      <c r="F95" s="14" t="str">
        <f>IF(Source!AD58=0,"-",ROUND(Source!AD58,2))</f>
        <v>-</v>
      </c>
      <c r="G95" s="13">
        <f>IF(Source!O58=0,"-",ROUND(Source!O58,0))</f>
        <v>20625</v>
      </c>
      <c r="H95" s="13" t="str">
        <f>IF(Source!S58=0,"-",ROUND(Source!S58,0))</f>
        <v>-</v>
      </c>
      <c r="I95" s="14" t="str">
        <f>IF(Source!Q58=0,"-",ROUND(Source!Q58,0))</f>
        <v>-</v>
      </c>
      <c r="J95" s="14" t="str">
        <f>IF(Source!AH58=0,"-",ROUND(Source!AH58,0))</f>
        <v>-</v>
      </c>
      <c r="K95" s="14" t="str">
        <f>IF(Source!U58=0,"-",ROUND(Source!U58,0))</f>
        <v>-</v>
      </c>
    </row>
    <row r="96" spans="1:11">
      <c r="C96" s="12" t="str">
        <f>Source!H58</f>
        <v>м3</v>
      </c>
      <c r="D96" s="15"/>
      <c r="E96" s="15" t="str">
        <f>IF(Source!AF58=0,"-",ROUND(Source!AF58,2))</f>
        <v>-</v>
      </c>
      <c r="F96" s="15" t="str">
        <f>IF(Source!AE58=0,"-",ROUND(Source!AE58,2))</f>
        <v>-</v>
      </c>
      <c r="G96" s="15"/>
      <c r="H96" s="15"/>
      <c r="I96" s="15" t="str">
        <f>IF(Source!R58=0,"-",ROUND(Source!R58,0))</f>
        <v>-</v>
      </c>
      <c r="J96" s="15" t="str">
        <f>IF(Source!AI58=0,"-",ROUND(Source!AI58,0))</f>
        <v>-</v>
      </c>
      <c r="K96" s="15" t="str">
        <f>IF(Source!V58=0,"-",ROUND(Source!V58,0))</f>
        <v>-</v>
      </c>
    </row>
    <row r="97" spans="1:11" ht="25.5">
      <c r="A97" s="4" t="str">
        <f>Source!E59</f>
        <v>33</v>
      </c>
      <c r="B97" s="10" t="str">
        <f>Source!F59</f>
        <v>01-02-005-1</v>
      </c>
      <c r="C97" s="10" t="str">
        <f>Source!G59</f>
        <v>Уплотнение щебня пневматическими трамбовками</v>
      </c>
      <c r="D97" s="13">
        <f>Source!I59</f>
        <v>1.65</v>
      </c>
      <c r="E97" s="14">
        <f>IF(Source!AB59=0,"-",ROUND(Source!AB59,2))</f>
        <v>650.65</v>
      </c>
      <c r="F97" s="14">
        <f>IF(Source!AD59=0,"-",ROUND(Source!AD59,2))</f>
        <v>387.36</v>
      </c>
      <c r="G97" s="13">
        <f>IF(Source!O59=0,"-",ROUND(Source!O59,0))</f>
        <v>1074</v>
      </c>
      <c r="H97" s="13">
        <f>IF(Source!S59=0,"-",ROUND(Source!S59,0))</f>
        <v>434</v>
      </c>
      <c r="I97" s="14">
        <f>IF(Source!Q59=0,"-",ROUND(Source!Q59,0))</f>
        <v>639</v>
      </c>
      <c r="J97" s="14">
        <f>IF(Source!AH59=0,"-",ROUND(Source!AH59,0))</f>
        <v>22</v>
      </c>
      <c r="K97" s="14">
        <f>IF(Source!U59=0,"-",ROUND(Source!U59,0))</f>
        <v>36</v>
      </c>
    </row>
    <row r="98" spans="1:11" ht="56.25">
      <c r="B98" s="16" t="s">
        <v>906</v>
      </c>
      <c r="C98" s="12" t="str">
        <f>Source!H59</f>
        <v>1000 м3</v>
      </c>
      <c r="D98" s="15"/>
      <c r="E98" s="15">
        <f>IF(Source!AF59=0,"-",ROUND(Source!AF59,2))</f>
        <v>263.29000000000002</v>
      </c>
      <c r="F98" s="15">
        <f>IF(Source!AE59=0,"-",ROUND(Source!AE59,2))</f>
        <v>78.39</v>
      </c>
      <c r="G98" s="15"/>
      <c r="H98" s="15"/>
      <c r="I98" s="15">
        <f>IF(Source!R59=0,"-",ROUND(Source!R59,0))</f>
        <v>129</v>
      </c>
      <c r="J98" s="15">
        <f>IF(Source!AI59=0,"-",ROUND(Source!AI59,0))</f>
        <v>6</v>
      </c>
      <c r="K98" s="15">
        <f>IF(Source!V59=0,"-",ROUND(Source!V59,0))</f>
        <v>9</v>
      </c>
    </row>
    <row r="99" spans="1:11" ht="38.25">
      <c r="A99" s="4" t="str">
        <f>Source!E60</f>
        <v>34</v>
      </c>
      <c r="B99" s="10" t="str">
        <f>Source!F60</f>
        <v>01-01-033-5</v>
      </c>
      <c r="C99" s="10" t="str">
        <f>Source!G60</f>
        <v>Засыпка щебнем с перемещением грунта до 5 м бульдозерами мощностью: 79 (108) кВт (л.с.)</v>
      </c>
      <c r="D99" s="13">
        <f>Source!I60</f>
        <v>0.36299999999999999</v>
      </c>
      <c r="E99" s="14">
        <f>IF(Source!AB60=0,"-",ROUND(Source!AB60,2))</f>
        <v>706.02</v>
      </c>
      <c r="F99" s="14">
        <f>IF(Source!AD60=0,"-",ROUND(Source!AD60,2))</f>
        <v>706.02</v>
      </c>
      <c r="G99" s="13">
        <f>IF(Source!O60=0,"-",ROUND(Source!O60,0))</f>
        <v>256</v>
      </c>
      <c r="H99" s="13" t="str">
        <f>IF(Source!S60=0,"-",ROUND(Source!S60,0))</f>
        <v>-</v>
      </c>
      <c r="I99" s="14">
        <f>IF(Source!Q60=0,"-",ROUND(Source!Q60,0))</f>
        <v>256</v>
      </c>
      <c r="J99" s="14" t="str">
        <f>IF(Source!AH60=0,"-",ROUND(Source!AH60,0))</f>
        <v>-</v>
      </c>
      <c r="K99" s="14" t="str">
        <f>IF(Source!U60=0,"-",ROUND(Source!U60,0))</f>
        <v>-</v>
      </c>
    </row>
    <row r="100" spans="1:11" ht="56.25">
      <c r="B100" s="16" t="s">
        <v>906</v>
      </c>
      <c r="C100" s="12" t="str">
        <f>Source!H60</f>
        <v>1000 м3</v>
      </c>
      <c r="D100" s="15"/>
      <c r="E100" s="15" t="str">
        <f>IF(Source!AF60=0,"-",ROUND(Source!AF60,2))</f>
        <v>-</v>
      </c>
      <c r="F100" s="15">
        <f>IF(Source!AE60=0,"-",ROUND(Source!AE60,2))</f>
        <v>144.63</v>
      </c>
      <c r="G100" s="15"/>
      <c r="H100" s="15"/>
      <c r="I100" s="15">
        <f>IF(Source!R60=0,"-",ROUND(Source!R60,0))</f>
        <v>53</v>
      </c>
      <c r="J100" s="15">
        <f>IF(Source!AI60=0,"-",ROUND(Source!AI60,0))</f>
        <v>8</v>
      </c>
      <c r="K100" s="15">
        <f>IF(Source!V60=0,"-",ROUND(Source!V60,0))</f>
        <v>3</v>
      </c>
    </row>
    <row r="101" spans="1:11" ht="38.25">
      <c r="A101" s="4" t="str">
        <f>Source!E61</f>
        <v>35</v>
      </c>
      <c r="B101" s="10" t="str">
        <f>Source!F61</f>
        <v>408-0022</v>
      </c>
      <c r="C101" s="10" t="str">
        <f>Source!G61</f>
        <v>Щебень из природного камня для строительных работ марка 400 ГОСТ 8267-93, фракция, мм: 10-20</v>
      </c>
      <c r="D101" s="13">
        <f>Source!I61</f>
        <v>363</v>
      </c>
      <c r="E101" s="14">
        <f>IF(Source!AB61=0,"-",ROUND(Source!AB61,2))</f>
        <v>125</v>
      </c>
      <c r="F101" s="14" t="str">
        <f>IF(Source!AD61=0,"-",ROUND(Source!AD61,2))</f>
        <v>-</v>
      </c>
      <c r="G101" s="13">
        <f>IF(Source!O61=0,"-",ROUND(Source!O61,0))</f>
        <v>45375</v>
      </c>
      <c r="H101" s="13" t="str">
        <f>IF(Source!S61=0,"-",ROUND(Source!S61,0))</f>
        <v>-</v>
      </c>
      <c r="I101" s="14" t="str">
        <f>IF(Source!Q61=0,"-",ROUND(Source!Q61,0))</f>
        <v>-</v>
      </c>
      <c r="J101" s="14" t="str">
        <f>IF(Source!AH61=0,"-",ROUND(Source!AH61,0))</f>
        <v>-</v>
      </c>
      <c r="K101" s="14" t="str">
        <f>IF(Source!U61=0,"-",ROUND(Source!U61,0))</f>
        <v>-</v>
      </c>
    </row>
    <row r="102" spans="1:11">
      <c r="C102" s="12" t="str">
        <f>Source!H61</f>
        <v>м3</v>
      </c>
      <c r="D102" s="15"/>
      <c r="E102" s="15" t="str">
        <f>IF(Source!AF61=0,"-",ROUND(Source!AF61,2))</f>
        <v>-</v>
      </c>
      <c r="F102" s="15" t="str">
        <f>IF(Source!AE61=0,"-",ROUND(Source!AE61,2))</f>
        <v>-</v>
      </c>
      <c r="G102" s="15"/>
      <c r="H102" s="15"/>
      <c r="I102" s="15" t="str">
        <f>IF(Source!R61=0,"-",ROUND(Source!R61,0))</f>
        <v>-</v>
      </c>
      <c r="J102" s="15" t="str">
        <f>IF(Source!AI61=0,"-",ROUND(Source!AI61,0))</f>
        <v>-</v>
      </c>
      <c r="K102" s="15" t="str">
        <f>IF(Source!V61=0,"-",ROUND(Source!V61,0))</f>
        <v>-</v>
      </c>
    </row>
    <row r="103" spans="1:11" ht="25.5">
      <c r="A103" s="4" t="str">
        <f>Source!E62</f>
        <v>36</v>
      </c>
      <c r="B103" s="10" t="str">
        <f>Source!F62</f>
        <v>01-02-005-1</v>
      </c>
      <c r="C103" s="10" t="str">
        <f>Source!G62</f>
        <v>Уплотнение грунта пневматическими трамбовками, группа грунтов: 1, 2</v>
      </c>
      <c r="D103" s="13">
        <f>Source!I62</f>
        <v>3.63</v>
      </c>
      <c r="E103" s="14">
        <f>IF(Source!AB62=0,"-",ROUND(Source!AB62,2))</f>
        <v>650.65</v>
      </c>
      <c r="F103" s="14">
        <f>IF(Source!AD62=0,"-",ROUND(Source!AD62,2))</f>
        <v>387.36</v>
      </c>
      <c r="G103" s="13">
        <f>IF(Source!O62=0,"-",ROUND(Source!O62,0))</f>
        <v>2362</v>
      </c>
      <c r="H103" s="13">
        <f>IF(Source!S62=0,"-",ROUND(Source!S62,0))</f>
        <v>956</v>
      </c>
      <c r="I103" s="14">
        <f>IF(Source!Q62=0,"-",ROUND(Source!Q62,0))</f>
        <v>1406</v>
      </c>
      <c r="J103" s="14">
        <f>IF(Source!AH62=0,"-",ROUND(Source!AH62,0))</f>
        <v>22</v>
      </c>
      <c r="K103" s="14">
        <f>IF(Source!U62=0,"-",ROUND(Source!U62,0))</f>
        <v>78</v>
      </c>
    </row>
    <row r="104" spans="1:11" ht="56.25">
      <c r="B104" s="16" t="s">
        <v>906</v>
      </c>
      <c r="C104" s="12" t="str">
        <f>Source!H62</f>
        <v>1000 м3</v>
      </c>
      <c r="D104" s="15"/>
      <c r="E104" s="15">
        <f>IF(Source!AF62=0,"-",ROUND(Source!AF62,2))</f>
        <v>263.29000000000002</v>
      </c>
      <c r="F104" s="15">
        <f>IF(Source!AE62=0,"-",ROUND(Source!AE62,2))</f>
        <v>78.39</v>
      </c>
      <c r="G104" s="15"/>
      <c r="H104" s="15"/>
      <c r="I104" s="15">
        <f>IF(Source!R62=0,"-",ROUND(Source!R62,0))</f>
        <v>285</v>
      </c>
      <c r="J104" s="15">
        <f>IF(Source!AI62=0,"-",ROUND(Source!AI62,0))</f>
        <v>6</v>
      </c>
      <c r="K104" s="15">
        <f>IF(Source!V62=0,"-",ROUND(Source!V62,0))</f>
        <v>21</v>
      </c>
    </row>
    <row r="105" spans="1:11" ht="51">
      <c r="A105" s="4" t="str">
        <f>Source!E63</f>
        <v>37</v>
      </c>
      <c r="B105" s="10" t="str">
        <f>Source!F63</f>
        <v>01-01-033-6</v>
      </c>
      <c r="C105" s="10" t="str">
        <f>Source!G63</f>
        <v>Засыпка траншей и котлованов с перемещением грунта до 5 м бульдозерами мощностью: 79 (108) кВт (л.с.), 3 группа грунтов</v>
      </c>
      <c r="D105" s="13">
        <f>Source!I63</f>
        <v>14.581</v>
      </c>
      <c r="E105" s="14">
        <f>IF(Source!AB63=0,"-",ROUND(Source!AB63,2))</f>
        <v>803.99</v>
      </c>
      <c r="F105" s="14">
        <f>IF(Source!AD63=0,"-",ROUND(Source!AD63,2))</f>
        <v>803.99</v>
      </c>
      <c r="G105" s="13">
        <f>IF(Source!O63=0,"-",ROUND(Source!O63,0))</f>
        <v>11723</v>
      </c>
      <c r="H105" s="13" t="str">
        <f>IF(Source!S63=0,"-",ROUND(Source!S63,0))</f>
        <v>-</v>
      </c>
      <c r="I105" s="14">
        <f>IF(Source!Q63=0,"-",ROUND(Source!Q63,0))</f>
        <v>11723</v>
      </c>
      <c r="J105" s="14" t="str">
        <f>IF(Source!AH63=0,"-",ROUND(Source!AH63,0))</f>
        <v>-</v>
      </c>
      <c r="K105" s="14" t="str">
        <f>IF(Source!U63=0,"-",ROUND(Source!U63,0))</f>
        <v>-</v>
      </c>
    </row>
    <row r="106" spans="1:11" ht="56.25">
      <c r="B106" s="16" t="s">
        <v>906</v>
      </c>
      <c r="C106" s="12" t="str">
        <f>Source!H63</f>
        <v>1000 м3</v>
      </c>
      <c r="D106" s="15"/>
      <c r="E106" s="15" t="str">
        <f>IF(Source!AF63=0,"-",ROUND(Source!AF63,2))</f>
        <v>-</v>
      </c>
      <c r="F106" s="15">
        <f>IF(Source!AE63=0,"-",ROUND(Source!AE63,2))</f>
        <v>164.69</v>
      </c>
      <c r="G106" s="15"/>
      <c r="H106" s="15"/>
      <c r="I106" s="15">
        <f>IF(Source!R63=0,"-",ROUND(Source!R63,0))</f>
        <v>2401</v>
      </c>
      <c r="J106" s="15">
        <f>IF(Source!AI63=0,"-",ROUND(Source!AI63,0))</f>
        <v>9</v>
      </c>
      <c r="K106" s="15">
        <f>IF(Source!V63=0,"-",ROUND(Source!V63,0))</f>
        <v>130</v>
      </c>
    </row>
    <row r="107" spans="1:11" ht="38.25">
      <c r="A107" s="4" t="str">
        <f>Source!E64</f>
        <v>38</v>
      </c>
      <c r="B107" s="10" t="str">
        <f>Source!F64</f>
        <v>01-01-033-12</v>
      </c>
      <c r="C107" s="10" t="str">
        <f>Source!G64</f>
        <v>При перемещении грунта на каждые последующие 5 м добавлять к расценке: 01-01-033-6</v>
      </c>
      <c r="D107" s="13">
        <f>Source!I64</f>
        <v>14.581</v>
      </c>
      <c r="E107" s="14">
        <f>IF(Source!AB64=0,"-",ROUND(Source!AB64,2))</f>
        <v>331.05</v>
      </c>
      <c r="F107" s="14">
        <f>IF(Source!AD64=0,"-",ROUND(Source!AD64,2))</f>
        <v>331.05</v>
      </c>
      <c r="G107" s="13">
        <f>IF(Source!O64=0,"-",ROUND(Source!O64,0))</f>
        <v>4827</v>
      </c>
      <c r="H107" s="13" t="str">
        <f>IF(Source!S64=0,"-",ROUND(Source!S64,0))</f>
        <v>-</v>
      </c>
      <c r="I107" s="14">
        <f>IF(Source!Q64=0,"-",ROUND(Source!Q64,0))</f>
        <v>4827</v>
      </c>
      <c r="J107" s="14" t="str">
        <f>IF(Source!AH64=0,"-",ROUND(Source!AH64,0))</f>
        <v>-</v>
      </c>
      <c r="K107" s="14" t="str">
        <f>IF(Source!U64=0,"-",ROUND(Source!U64,0))</f>
        <v>-</v>
      </c>
    </row>
    <row r="108" spans="1:11" ht="56.25">
      <c r="B108" s="16" t="s">
        <v>906</v>
      </c>
      <c r="C108" s="12" t="str">
        <f>Source!H64</f>
        <v>1000 м3</v>
      </c>
      <c r="D108" s="15"/>
      <c r="E108" s="15" t="str">
        <f>IF(Source!AF64=0,"-",ROUND(Source!AF64,2))</f>
        <v>-</v>
      </c>
      <c r="F108" s="15">
        <f>IF(Source!AE64=0,"-",ROUND(Source!AE64,2))</f>
        <v>67.819999999999993</v>
      </c>
      <c r="G108" s="15"/>
      <c r="H108" s="15"/>
      <c r="I108" s="15">
        <f>IF(Source!R64=0,"-",ROUND(Source!R64,0))</f>
        <v>989</v>
      </c>
      <c r="J108" s="15">
        <f>IF(Source!AI64=0,"-",ROUND(Source!AI64,0))</f>
        <v>4</v>
      </c>
      <c r="K108" s="15">
        <f>IF(Source!V64=0,"-",ROUND(Source!V64,0))</f>
        <v>54</v>
      </c>
    </row>
    <row r="109" spans="1:11" ht="51">
      <c r="A109" s="4" t="str">
        <f>Source!E65</f>
        <v>39</v>
      </c>
      <c r="B109" s="10" t="str">
        <f>Source!F65</f>
        <v>01-01-033-6</v>
      </c>
      <c r="C109" s="10" t="str">
        <f>Source!G65</f>
        <v>Засыпка траншей и котлованов с перемещением грунта до 5 м бульдозерами мощностью: 79 (108) кВт (л.с.), 3 группа грунтов</v>
      </c>
      <c r="D109" s="13">
        <f>Source!I65</f>
        <v>6.9649999999999999</v>
      </c>
      <c r="E109" s="14">
        <f>IF(Source!AB65=0,"-",ROUND(Source!AB65,2))</f>
        <v>803.99</v>
      </c>
      <c r="F109" s="14">
        <f>IF(Source!AD65=0,"-",ROUND(Source!AD65,2))</f>
        <v>803.99</v>
      </c>
      <c r="G109" s="13">
        <f>IF(Source!O65=0,"-",ROUND(Source!O65,0))</f>
        <v>5600</v>
      </c>
      <c r="H109" s="13" t="str">
        <f>IF(Source!S65=0,"-",ROUND(Source!S65,0))</f>
        <v>-</v>
      </c>
      <c r="I109" s="14">
        <f>IF(Source!Q65=0,"-",ROUND(Source!Q65,0))</f>
        <v>5600</v>
      </c>
      <c r="J109" s="14" t="str">
        <f>IF(Source!AH65=0,"-",ROUND(Source!AH65,0))</f>
        <v>-</v>
      </c>
      <c r="K109" s="14" t="str">
        <f>IF(Source!U65=0,"-",ROUND(Source!U65,0))</f>
        <v>-</v>
      </c>
    </row>
    <row r="110" spans="1:11" ht="56.25">
      <c r="B110" s="16" t="s">
        <v>906</v>
      </c>
      <c r="C110" s="12" t="str">
        <f>Source!H65</f>
        <v>1000 м3</v>
      </c>
      <c r="D110" s="15"/>
      <c r="E110" s="15" t="str">
        <f>IF(Source!AF65=0,"-",ROUND(Source!AF65,2))</f>
        <v>-</v>
      </c>
      <c r="F110" s="15">
        <f>IF(Source!AE65=0,"-",ROUND(Source!AE65,2))</f>
        <v>164.69</v>
      </c>
      <c r="G110" s="15"/>
      <c r="H110" s="15"/>
      <c r="I110" s="15">
        <f>IF(Source!R65=0,"-",ROUND(Source!R65,0))</f>
        <v>1147</v>
      </c>
      <c r="J110" s="15">
        <f>IF(Source!AI65=0,"-",ROUND(Source!AI65,0))</f>
        <v>9</v>
      </c>
      <c r="K110" s="15">
        <f>IF(Source!V65=0,"-",ROUND(Source!V65,0))</f>
        <v>62</v>
      </c>
    </row>
    <row r="111" spans="1:11" ht="38.25">
      <c r="A111" s="4" t="str">
        <f>Source!E66</f>
        <v>40</v>
      </c>
      <c r="B111" s="10" t="str">
        <f>Source!F66</f>
        <v>01-01-033-12</v>
      </c>
      <c r="C111" s="10" t="str">
        <f>Source!G66</f>
        <v>При перемещении грунта на каждые последующие 5 м добавлять к расценке: 01-01-033-6</v>
      </c>
      <c r="D111" s="13">
        <f>Source!I66</f>
        <v>6.9649999999999999</v>
      </c>
      <c r="E111" s="14">
        <f>IF(Source!AB66=0,"-",ROUND(Source!AB66,2))</f>
        <v>331.05</v>
      </c>
      <c r="F111" s="14">
        <f>IF(Source!AD66=0,"-",ROUND(Source!AD66,2))</f>
        <v>331.05</v>
      </c>
      <c r="G111" s="13">
        <f>IF(Source!O66=0,"-",ROUND(Source!O66,0))</f>
        <v>2306</v>
      </c>
      <c r="H111" s="13" t="str">
        <f>IF(Source!S66=0,"-",ROUND(Source!S66,0))</f>
        <v>-</v>
      </c>
      <c r="I111" s="14">
        <f>IF(Source!Q66=0,"-",ROUND(Source!Q66,0))</f>
        <v>2306</v>
      </c>
      <c r="J111" s="14" t="str">
        <f>IF(Source!AH66=0,"-",ROUND(Source!AH66,0))</f>
        <v>-</v>
      </c>
      <c r="K111" s="14" t="str">
        <f>IF(Source!U66=0,"-",ROUND(Source!U66,0))</f>
        <v>-</v>
      </c>
    </row>
    <row r="112" spans="1:11" ht="56.25">
      <c r="B112" s="16" t="s">
        <v>906</v>
      </c>
      <c r="C112" s="12" t="str">
        <f>Source!H66</f>
        <v>1000 м3</v>
      </c>
      <c r="D112" s="15"/>
      <c r="E112" s="15" t="str">
        <f>IF(Source!AF66=0,"-",ROUND(Source!AF66,2))</f>
        <v>-</v>
      </c>
      <c r="F112" s="15">
        <f>IF(Source!AE66=0,"-",ROUND(Source!AE66,2))</f>
        <v>67.819999999999993</v>
      </c>
      <c r="G112" s="15"/>
      <c r="H112" s="15"/>
      <c r="I112" s="15">
        <f>IF(Source!R66=0,"-",ROUND(Source!R66,0))</f>
        <v>472</v>
      </c>
      <c r="J112" s="15">
        <f>IF(Source!AI66=0,"-",ROUND(Source!AI66,0))</f>
        <v>4</v>
      </c>
      <c r="K112" s="15">
        <f>IF(Source!V66=0,"-",ROUND(Source!V66,0))</f>
        <v>26</v>
      </c>
    </row>
    <row r="113" spans="1:11" ht="25.5">
      <c r="A113" s="4" t="str">
        <f>Source!E67</f>
        <v>41</v>
      </c>
      <c r="B113" s="10" t="str">
        <f>Source!F67</f>
        <v>01-02-061-3</v>
      </c>
      <c r="C113" s="10" t="str">
        <f>Source!G67</f>
        <v>Засыпка вручную траншей, пазух котлованов и ям, группа грунтов: 3</v>
      </c>
      <c r="D113" s="13">
        <f>Source!I67</f>
        <v>0.12</v>
      </c>
      <c r="E113" s="14">
        <f>IF(Source!AB67=0,"-",ROUND(Source!AB67,2))</f>
        <v>2235.9499999999998</v>
      </c>
      <c r="F113" s="14" t="str">
        <f>IF(Source!AD67=0,"-",ROUND(Source!AD67,2))</f>
        <v>-</v>
      </c>
      <c r="G113" s="13">
        <f>IF(Source!O67=0,"-",ROUND(Source!O67,0))</f>
        <v>268</v>
      </c>
      <c r="H113" s="13">
        <f>IF(Source!S67=0,"-",ROUND(Source!S67,0))</f>
        <v>268</v>
      </c>
      <c r="I113" s="14" t="str">
        <f>IF(Source!Q67=0,"-",ROUND(Source!Q67,0))</f>
        <v>-</v>
      </c>
      <c r="J113" s="14">
        <f>IF(Source!AH67=0,"-",ROUND(Source!AH67,0))</f>
        <v>209</v>
      </c>
      <c r="K113" s="14">
        <f>IF(Source!U67=0,"-",ROUND(Source!U67,0))</f>
        <v>25</v>
      </c>
    </row>
    <row r="114" spans="1:11" ht="56.25">
      <c r="B114" s="16" t="s">
        <v>906</v>
      </c>
      <c r="C114" s="12" t="str">
        <f>Source!H67</f>
        <v>100 м3 грунта</v>
      </c>
      <c r="D114" s="15"/>
      <c r="E114" s="15">
        <f>IF(Source!AF67=0,"-",ROUND(Source!AF67,2))</f>
        <v>2235.9499999999998</v>
      </c>
      <c r="F114" s="15" t="str">
        <f>IF(Source!AE67=0,"-",ROUND(Source!AE67,2))</f>
        <v>-</v>
      </c>
      <c r="G114" s="15"/>
      <c r="H114" s="15"/>
      <c r="I114" s="15" t="str">
        <f>IF(Source!R67=0,"-",ROUND(Source!R67,0))</f>
        <v>-</v>
      </c>
      <c r="J114" s="15" t="str">
        <f>IF(Source!AI67=0,"-",ROUND(Source!AI67,0))</f>
        <v>-</v>
      </c>
      <c r="K114" s="15" t="str">
        <f>IF(Source!V67=0,"-",ROUND(Source!V67,0))</f>
        <v>-</v>
      </c>
    </row>
    <row r="115" spans="1:11" ht="25.5">
      <c r="A115" s="4" t="str">
        <f>Source!E68</f>
        <v>42</v>
      </c>
      <c r="B115" s="10" t="str">
        <f>Source!F68</f>
        <v>01-01-036-2</v>
      </c>
      <c r="C115" s="10" t="str">
        <f>Source!G68</f>
        <v>Планировка площадей бульдозерами мощностью: 79 (108) кВт (л.с.)</v>
      </c>
      <c r="D115" s="13">
        <f>Source!I68</f>
        <v>26.94</v>
      </c>
      <c r="E115" s="14">
        <f>IF(Source!AB68=0,"-",ROUND(Source!AB68,2))</f>
        <v>42.23</v>
      </c>
      <c r="F115" s="14">
        <f>IF(Source!AD68=0,"-",ROUND(Source!AD68,2))</f>
        <v>42.23</v>
      </c>
      <c r="G115" s="13">
        <f>IF(Source!O68=0,"-",ROUND(Source!O68,0))</f>
        <v>1138</v>
      </c>
      <c r="H115" s="13" t="str">
        <f>IF(Source!S68=0,"-",ROUND(Source!S68,0))</f>
        <v>-</v>
      </c>
      <c r="I115" s="14">
        <f>IF(Source!Q68=0,"-",ROUND(Source!Q68,0))</f>
        <v>1138</v>
      </c>
      <c r="J115" s="14" t="str">
        <f>IF(Source!AH68=0,"-",ROUND(Source!AH68,0))</f>
        <v>-</v>
      </c>
      <c r="K115" s="14" t="str">
        <f>IF(Source!U68=0,"-",ROUND(Source!U68,0))</f>
        <v>-</v>
      </c>
    </row>
    <row r="116" spans="1:11" ht="56.25">
      <c r="B116" s="16" t="s">
        <v>906</v>
      </c>
      <c r="C116" s="12" t="str">
        <f>Source!H68</f>
        <v>1000 м2</v>
      </c>
      <c r="D116" s="15"/>
      <c r="E116" s="15" t="str">
        <f>IF(Source!AF68=0,"-",ROUND(Source!AF68,2))</f>
        <v>-</v>
      </c>
      <c r="F116" s="15">
        <f>IF(Source!AE68=0,"-",ROUND(Source!AE68,2))</f>
        <v>8.64</v>
      </c>
      <c r="G116" s="15"/>
      <c r="H116" s="15"/>
      <c r="I116" s="15">
        <f>IF(Source!R68=0,"-",ROUND(Source!R68,0))</f>
        <v>233</v>
      </c>
      <c r="J116" s="15">
        <f>IF(Source!AI68=0,"-",ROUND(Source!AI68,0))</f>
        <v>0</v>
      </c>
      <c r="K116" s="15">
        <f>IF(Source!V68=0,"-",ROUND(Source!V68,0))</f>
        <v>13</v>
      </c>
    </row>
    <row r="117" spans="1:11" ht="51">
      <c r="C117" s="11" t="str">
        <f>Source!G69</f>
        <v>РАЗБОРКА  И  ВОССТАНОВЛЕНИЕ АСФАЛЬТОБЕТОННОГО  И БЕТОННОГО  ПОКРЫТИЯ  АВТОДОРОГ</v>
      </c>
    </row>
    <row r="118" spans="1:11" ht="38.25">
      <c r="A118" s="4" t="str">
        <f>Source!E70</f>
        <v>43</v>
      </c>
      <c r="B118" s="10" t="str">
        <f>Source!F70</f>
        <v>27-03-008-4</v>
      </c>
      <c r="C118" s="10" t="str">
        <f>Source!G70</f>
        <v>Разборка покрытий и оснований: асфальтобетонных дорог при помощи отбойных молотков</v>
      </c>
      <c r="D118" s="13">
        <f>Source!I70</f>
        <v>1.7000000000000001E-2</v>
      </c>
      <c r="E118" s="14">
        <f>IF(Source!AB70=0,"-",ROUND(Source!AB70,2))</f>
        <v>6979.22</v>
      </c>
      <c r="F118" s="14">
        <f>IF(Source!AD70=0,"-",ROUND(Source!AD70,2))</f>
        <v>4203.25</v>
      </c>
      <c r="G118" s="13">
        <f>IF(Source!O70=0,"-",ROUND(Source!O70,0))</f>
        <v>119</v>
      </c>
      <c r="H118" s="13">
        <f>IF(Source!S70=0,"-",ROUND(Source!S70,0))</f>
        <v>47</v>
      </c>
      <c r="I118" s="14">
        <f>IF(Source!Q70=0,"-",ROUND(Source!Q70,0))</f>
        <v>71</v>
      </c>
      <c r="J118" s="14">
        <f>IF(Source!AH70=0,"-",ROUND(Source!AH70,0))</f>
        <v>234</v>
      </c>
      <c r="K118" s="14">
        <f>IF(Source!U70=0,"-",ROUND(Source!U70,0))</f>
        <v>4</v>
      </c>
    </row>
    <row r="119" spans="1:11" ht="45">
      <c r="B119" s="16" t="s">
        <v>907</v>
      </c>
      <c r="C119" s="12" t="str">
        <f>Source!H70</f>
        <v>100 м3</v>
      </c>
      <c r="D119" s="15"/>
      <c r="E119" s="15">
        <f>IF(Source!AF70=0,"-",ROUND(Source!AF70,2))</f>
        <v>2775.97</v>
      </c>
      <c r="F119" s="15">
        <f>IF(Source!AE70=0,"-",ROUND(Source!AE70,2))</f>
        <v>825.23</v>
      </c>
      <c r="G119" s="15"/>
      <c r="H119" s="15"/>
      <c r="I119" s="15">
        <f>IF(Source!R70=0,"-",ROUND(Source!R70,0))</f>
        <v>14</v>
      </c>
      <c r="J119" s="15">
        <f>IF(Source!AI70=0,"-",ROUND(Source!AI70,0))</f>
        <v>59</v>
      </c>
      <c r="K119" s="15">
        <f>IF(Source!V70=0,"-",ROUND(Source!V70,0))</f>
        <v>1</v>
      </c>
    </row>
    <row r="120" spans="1:11">
      <c r="A120" s="6" t="str">
        <f>Source!E71</f>
        <v>43.1</v>
      </c>
      <c r="B120" s="17" t="str">
        <f>Source!F71</f>
        <v>999-9900</v>
      </c>
      <c r="C120" s="17" t="str">
        <f>Source!G71</f>
        <v>Строительный мусор</v>
      </c>
      <c r="D120" s="18">
        <f>Source!I71</f>
        <v>2.04</v>
      </c>
      <c r="E120" s="19" t="str">
        <f>IF(Source!AB71=0,"-",ROUND(Source!AB71,2))</f>
        <v>-</v>
      </c>
      <c r="F120" s="19" t="str">
        <f>IF(Source!AD71=0,"-",ROUND(Source!AD71,2))</f>
        <v>-</v>
      </c>
      <c r="G120" s="18" t="str">
        <f>IF(Source!O71=0,"-",ROUND(Source!O71,0))</f>
        <v>-</v>
      </c>
      <c r="H120" s="18" t="str">
        <f>IF(Source!S71=0,"-",ROUND(Source!S71,0))</f>
        <v>-</v>
      </c>
      <c r="I120" s="19" t="str">
        <f>IF(Source!Q71=0,"-",ROUND(Source!Q71,0))</f>
        <v>-</v>
      </c>
      <c r="J120" s="19" t="str">
        <f>IF(Source!AH71=0,"-",ROUND(Source!AH71,0))</f>
        <v>-</v>
      </c>
      <c r="K120" s="19" t="str">
        <f>IF(Source!U71=0,"-",ROUND(Source!U71,0))</f>
        <v>-</v>
      </c>
    </row>
    <row r="121" spans="1:11">
      <c r="A121" s="6"/>
      <c r="B121" s="6"/>
      <c r="C121" s="20" t="str">
        <f>Source!H71</f>
        <v>т</v>
      </c>
      <c r="D121" s="7"/>
      <c r="E121" s="7" t="str">
        <f>IF(Source!AF71=0,"-",ROUND(Source!AF71,2))</f>
        <v>-</v>
      </c>
      <c r="F121" s="7" t="str">
        <f>IF(Source!AE71=0,"-",ROUND(Source!AE71,2))</f>
        <v>-</v>
      </c>
      <c r="G121" s="7"/>
      <c r="H121" s="7"/>
      <c r="I121" s="7" t="str">
        <f>IF(Source!R71=0,"-",ROUND(Source!R71,0))</f>
        <v>-</v>
      </c>
      <c r="J121" s="7" t="str">
        <f>IF(Source!AI71=0,"-",ROUND(Source!AI71,0))</f>
        <v>-</v>
      </c>
      <c r="K121" s="7" t="str">
        <f>IF(Source!V71=0,"-",ROUND(Source!V71,0))</f>
        <v>-</v>
      </c>
    </row>
    <row r="122" spans="1:11" ht="38.25">
      <c r="A122" s="4" t="str">
        <f>Source!E72</f>
        <v>44</v>
      </c>
      <c r="B122" s="10" t="str">
        <f>Source!F72</f>
        <v>27-03-008-5</v>
      </c>
      <c r="C122" s="10" t="str">
        <f>Source!G72</f>
        <v>Разборка покрытий и оснований: цементобетонных автодорог и площадок</v>
      </c>
      <c r="D122" s="13">
        <f>Source!I72</f>
        <v>0.88100000000000001</v>
      </c>
      <c r="E122" s="14">
        <f>IF(Source!AB72=0,"-",ROUND(Source!AB72,2))</f>
        <v>2983.04</v>
      </c>
      <c r="F122" s="14">
        <f>IF(Source!AD72=0,"-",ROUND(Source!AD72,2))</f>
        <v>2151.35</v>
      </c>
      <c r="G122" s="13">
        <f>IF(Source!O72=0,"-",ROUND(Source!O72,0))</f>
        <v>2628</v>
      </c>
      <c r="H122" s="13">
        <f>IF(Source!S72=0,"-",ROUND(Source!S72,0))</f>
        <v>733</v>
      </c>
      <c r="I122" s="14">
        <f>IF(Source!Q72=0,"-",ROUND(Source!Q72,0))</f>
        <v>1895</v>
      </c>
      <c r="J122" s="14">
        <f>IF(Source!AH72=0,"-",ROUND(Source!AH72,0))</f>
        <v>75</v>
      </c>
      <c r="K122" s="14">
        <f>IF(Source!U72=0,"-",ROUND(Source!U72,0))</f>
        <v>66</v>
      </c>
    </row>
    <row r="123" spans="1:11" ht="45">
      <c r="B123" s="16" t="s">
        <v>907</v>
      </c>
      <c r="C123" s="12" t="str">
        <f>Source!H72</f>
        <v>100 м3</v>
      </c>
      <c r="D123" s="15"/>
      <c r="E123" s="15">
        <f>IF(Source!AF72=0,"-",ROUND(Source!AF72,2))</f>
        <v>831.69</v>
      </c>
      <c r="F123" s="15">
        <f>IF(Source!AE72=0,"-",ROUND(Source!AE72,2))</f>
        <v>298.18</v>
      </c>
      <c r="G123" s="15"/>
      <c r="H123" s="15"/>
      <c r="I123" s="15">
        <f>IF(Source!R72=0,"-",ROUND(Source!R72,0))</f>
        <v>263</v>
      </c>
      <c r="J123" s="15">
        <f>IF(Source!AI72=0,"-",ROUND(Source!AI72,0))</f>
        <v>16</v>
      </c>
      <c r="K123" s="15">
        <f>IF(Source!V72=0,"-",ROUND(Source!V72,0))</f>
        <v>14</v>
      </c>
    </row>
    <row r="124" spans="1:11">
      <c r="A124" s="6" t="str">
        <f>Source!E73</f>
        <v>44.1</v>
      </c>
      <c r="B124" s="17" t="str">
        <f>Source!F73</f>
        <v>999-9900</v>
      </c>
      <c r="C124" s="17" t="str">
        <f>Source!G73</f>
        <v>Строительный мусор</v>
      </c>
      <c r="D124" s="18">
        <f>Source!I73</f>
        <v>105.72</v>
      </c>
      <c r="E124" s="19" t="str">
        <f>IF(Source!AB73=0,"-",ROUND(Source!AB73,2))</f>
        <v>-</v>
      </c>
      <c r="F124" s="19" t="str">
        <f>IF(Source!AD73=0,"-",ROUND(Source!AD73,2))</f>
        <v>-</v>
      </c>
      <c r="G124" s="18" t="str">
        <f>IF(Source!O73=0,"-",ROUND(Source!O73,0))</f>
        <v>-</v>
      </c>
      <c r="H124" s="18" t="str">
        <f>IF(Source!S73=0,"-",ROUND(Source!S73,0))</f>
        <v>-</v>
      </c>
      <c r="I124" s="19" t="str">
        <f>IF(Source!Q73=0,"-",ROUND(Source!Q73,0))</f>
        <v>-</v>
      </c>
      <c r="J124" s="19" t="str">
        <f>IF(Source!AH73=0,"-",ROUND(Source!AH73,0))</f>
        <v>-</v>
      </c>
      <c r="K124" s="19" t="str">
        <f>IF(Source!U73=0,"-",ROUND(Source!U73,0))</f>
        <v>-</v>
      </c>
    </row>
    <row r="125" spans="1:11">
      <c r="A125" s="6"/>
      <c r="B125" s="6"/>
      <c r="C125" s="20" t="str">
        <f>Source!H73</f>
        <v>т</v>
      </c>
      <c r="D125" s="7"/>
      <c r="E125" s="7" t="str">
        <f>IF(Source!AF73=0,"-",ROUND(Source!AF73,2))</f>
        <v>-</v>
      </c>
      <c r="F125" s="7" t="str">
        <f>IF(Source!AE73=0,"-",ROUND(Source!AE73,2))</f>
        <v>-</v>
      </c>
      <c r="G125" s="7"/>
      <c r="H125" s="7"/>
      <c r="I125" s="7" t="str">
        <f>IF(Source!R73=0,"-",ROUND(Source!R73,0))</f>
        <v>-</v>
      </c>
      <c r="J125" s="7" t="str">
        <f>IF(Source!AI73=0,"-",ROUND(Source!AI73,0))</f>
        <v>-</v>
      </c>
      <c r="K125" s="7" t="str">
        <f>IF(Source!V73=0,"-",ROUND(Source!V73,0))</f>
        <v>-</v>
      </c>
    </row>
    <row r="126" spans="1:11" ht="38.25">
      <c r="A126" s="4" t="str">
        <f>Source!E74</f>
        <v>45</v>
      </c>
      <c r="B126" s="10" t="str">
        <f>Source!F74</f>
        <v>6002029-1</v>
      </c>
      <c r="C126" s="10" t="str">
        <f>Source!G74</f>
        <v>Погрузочные работы при автомобильных перевозках-Мусор строительный</v>
      </c>
      <c r="D126" s="13">
        <f>Source!I74</f>
        <v>107.75999999999999</v>
      </c>
      <c r="E126" s="14">
        <f>IF(Source!AB74=0,"-",ROUND(Source!AB74,2))</f>
        <v>3.3</v>
      </c>
      <c r="F126" s="14">
        <f>IF(Source!AD74=0,"-",ROUND(Source!AD74,2))</f>
        <v>3.3</v>
      </c>
      <c r="G126" s="13">
        <f>IF(Source!O74=0,"-",ROUND(Source!O74,0))</f>
        <v>356</v>
      </c>
      <c r="H126" s="13" t="str">
        <f>IF(Source!S74=0,"-",ROUND(Source!S74,0))</f>
        <v>-</v>
      </c>
      <c r="I126" s="14">
        <f>IF(Source!Q74=0,"-",ROUND(Source!Q74,0))</f>
        <v>356</v>
      </c>
      <c r="J126" s="14" t="str">
        <f>IF(Source!AH74=0,"-",ROUND(Source!AH74,0))</f>
        <v>-</v>
      </c>
      <c r="K126" s="14" t="str">
        <f>IF(Source!U74=0,"-",ROUND(Source!U74,0))</f>
        <v>-</v>
      </c>
    </row>
    <row r="127" spans="1:11">
      <c r="C127" s="12" t="str">
        <f>Source!H74</f>
        <v>т</v>
      </c>
      <c r="D127" s="15"/>
      <c r="E127" s="15" t="str">
        <f>IF(Source!AF74=0,"-",ROUND(Source!AF74,2))</f>
        <v>-</v>
      </c>
      <c r="F127" s="15" t="str">
        <f>IF(Source!AE74=0,"-",ROUND(Source!AE74,2))</f>
        <v>-</v>
      </c>
      <c r="G127" s="15"/>
      <c r="H127" s="15"/>
      <c r="I127" s="15" t="str">
        <f>IF(Source!R74=0,"-",ROUND(Source!R74,0))</f>
        <v>-</v>
      </c>
      <c r="J127" s="15" t="str">
        <f>IF(Source!AI74=0,"-",ROUND(Source!AI74,0))</f>
        <v>-</v>
      </c>
      <c r="K127" s="15" t="str">
        <f>IF(Source!V74=0,"-",ROUND(Source!V74,0))</f>
        <v>-</v>
      </c>
    </row>
    <row r="128" spans="1:11" ht="51">
      <c r="A128" s="4" t="str">
        <f>Source!E75</f>
        <v>46</v>
      </c>
      <c r="B128" s="10" t="str">
        <f>Source!F75</f>
        <v>601-9005</v>
      </c>
      <c r="C128" s="10" t="str">
        <f>Source!G75</f>
        <v>Перевозка грузов автомобилями-самосвалами (работающими вне карьеров) на расстояние до 5 км (1-й класс груза)</v>
      </c>
      <c r="D128" s="13">
        <f>Source!I75</f>
        <v>107.76</v>
      </c>
      <c r="E128" s="14">
        <f>IF(Source!AB75=0,"-",ROUND(Source!AB75,2))</f>
        <v>10.3</v>
      </c>
      <c r="F128" s="14" t="str">
        <f>IF(Source!AD75=0,"-",ROUND(Source!AD75,2))</f>
        <v>-</v>
      </c>
      <c r="G128" s="13">
        <f>IF(Source!O75=0,"-",ROUND(Source!O75,0))</f>
        <v>1110</v>
      </c>
      <c r="H128" s="13" t="str">
        <f>IF(Source!S75=0,"-",ROUND(Source!S75,0))</f>
        <v>-</v>
      </c>
      <c r="I128" s="14" t="str">
        <f>IF(Source!Q75=0,"-",ROUND(Source!Q75,0))</f>
        <v>-</v>
      </c>
      <c r="J128" s="14" t="str">
        <f>IF(Source!AH75=0,"-",ROUND(Source!AH75,0))</f>
        <v>-</v>
      </c>
      <c r="K128" s="14" t="str">
        <f>IF(Source!U75=0,"-",ROUND(Source!U75,0))</f>
        <v>-</v>
      </c>
    </row>
    <row r="129" spans="1:11">
      <c r="C129" s="12" t="str">
        <f>Source!H75</f>
        <v>т</v>
      </c>
      <c r="D129" s="15"/>
      <c r="E129" s="15" t="str">
        <f>IF(Source!AF75=0,"-",ROUND(Source!AF75,2))</f>
        <v>-</v>
      </c>
      <c r="F129" s="15" t="str">
        <f>IF(Source!AE75=0,"-",ROUND(Source!AE75,2))</f>
        <v>-</v>
      </c>
      <c r="G129" s="15"/>
      <c r="H129" s="15"/>
      <c r="I129" s="15" t="str">
        <f>IF(Source!R75=0,"-",ROUND(Source!R75,0))</f>
        <v>-</v>
      </c>
      <c r="J129" s="15" t="str">
        <f>IF(Source!AI75=0,"-",ROUND(Source!AI75,0))</f>
        <v>-</v>
      </c>
      <c r="K129" s="15" t="str">
        <f>IF(Source!V75=0,"-",ROUND(Source!V75,0))</f>
        <v>-</v>
      </c>
    </row>
    <row r="130" spans="1:11" ht="38.25">
      <c r="A130" s="4" t="str">
        <f>Source!E76</f>
        <v>47</v>
      </c>
      <c r="B130" s="10" t="str">
        <f>Source!F76</f>
        <v>27-04-001-4</v>
      </c>
      <c r="C130" s="10" t="str">
        <f>Source!G76</f>
        <v>Устройство подстилающих и выравнивающих слоев оснований: из щебня толщиной 15см</v>
      </c>
      <c r="D130" s="13">
        <f>Source!I76</f>
        <v>24.21</v>
      </c>
      <c r="E130" s="14">
        <f>IF(Source!AB76=0,"-",ROUND(Source!AB76,2))</f>
        <v>227.71</v>
      </c>
      <c r="F130" s="14">
        <f>IF(Source!AD76=0,"-",ROUND(Source!AD76,2))</f>
        <v>68.959999999999994</v>
      </c>
      <c r="G130" s="13">
        <f>IF(Source!O76=0,"-",ROUND(Source!O76,0))</f>
        <v>5513</v>
      </c>
      <c r="H130" s="13">
        <f>IF(Source!S76=0,"-",ROUND(Source!S76,0))</f>
        <v>116</v>
      </c>
      <c r="I130" s="14">
        <f>IF(Source!Q76=0,"-",ROUND(Source!Q76,0))</f>
        <v>1670</v>
      </c>
      <c r="J130" s="14">
        <f>IF(Source!AH76=0,"-",ROUND(Source!AH76,0))</f>
        <v>0</v>
      </c>
      <c r="K130" s="14">
        <f>IF(Source!U76=0,"-",ROUND(Source!U76,0))</f>
        <v>10</v>
      </c>
    </row>
    <row r="131" spans="1:11" ht="56.25">
      <c r="B131" s="16" t="s">
        <v>906</v>
      </c>
      <c r="C131" s="12" t="str">
        <f>Source!H76</f>
        <v>м3</v>
      </c>
      <c r="D131" s="15"/>
      <c r="E131" s="15">
        <f>IF(Source!AF76=0,"-",ROUND(Source!AF76,2))</f>
        <v>4.8099999999999996</v>
      </c>
      <c r="F131" s="15">
        <f>IF(Source!AE76=0,"-",ROUND(Source!AE76,2))</f>
        <v>6.86</v>
      </c>
      <c r="G131" s="15"/>
      <c r="H131" s="15"/>
      <c r="I131" s="15">
        <f>IF(Source!R76=0,"-",ROUND(Source!R76,0))</f>
        <v>166</v>
      </c>
      <c r="J131" s="15">
        <f>IF(Source!AI76=0,"-",ROUND(Source!AI76,0))</f>
        <v>0</v>
      </c>
      <c r="K131" s="15">
        <f>IF(Source!V76=0,"-",ROUND(Source!V76,0))</f>
        <v>9</v>
      </c>
    </row>
    <row r="132" spans="1:11" ht="63.75">
      <c r="A132" s="4" t="str">
        <f>Source!E77</f>
        <v>48</v>
      </c>
      <c r="B132" s="10" t="str">
        <f>Source!F77</f>
        <v>27-06-002-17</v>
      </c>
      <c r="C132" s="10" t="str">
        <f>Source!G77</f>
        <v>Устройство цементобетонных покрытий (бетон дорожный В30 (М400) с крупностью заполнителя 20-40 мм) однослойных средствами малой механизации, толщина слоя: 20 см</v>
      </c>
      <c r="D132" s="13">
        <f>Source!I77</f>
        <v>136.4</v>
      </c>
      <c r="E132" s="14">
        <f>IF(Source!AB77=0,"-",ROUND(Source!AB77,2))</f>
        <v>182.47</v>
      </c>
      <c r="F132" s="14">
        <f>IF(Source!AD77=0,"-",ROUND(Source!AD77,2))</f>
        <v>8.61</v>
      </c>
      <c r="G132" s="13">
        <f>IF(Source!O77=0,"-",ROUND(Source!O77,0))</f>
        <v>24889</v>
      </c>
      <c r="H132" s="13">
        <f>IF(Source!S77=0,"-",ROUND(Source!S77,0))</f>
        <v>978</v>
      </c>
      <c r="I132" s="14">
        <f>IF(Source!Q77=0,"-",ROUND(Source!Q77,0))</f>
        <v>1174</v>
      </c>
      <c r="J132" s="14">
        <f>IF(Source!AH77=0,"-",ROUND(Source!AH77,0))</f>
        <v>1</v>
      </c>
      <c r="K132" s="14">
        <f>IF(Source!U77=0,"-",ROUND(Source!U77,0))</f>
        <v>80</v>
      </c>
    </row>
    <row r="133" spans="1:11" ht="56.25">
      <c r="B133" s="16" t="s">
        <v>906</v>
      </c>
      <c r="C133" s="12" t="str">
        <f>Source!H77</f>
        <v>1 м2</v>
      </c>
      <c r="D133" s="15"/>
      <c r="E133" s="15">
        <f>IF(Source!AF77=0,"-",ROUND(Source!AF77,2))</f>
        <v>7.17</v>
      </c>
      <c r="F133" s="15">
        <f>IF(Source!AE77=0,"-",ROUND(Source!AE77,2))</f>
        <v>1.38</v>
      </c>
      <c r="G133" s="15"/>
      <c r="H133" s="15"/>
      <c r="I133" s="15">
        <f>IF(Source!R77=0,"-",ROUND(Source!R77,0))</f>
        <v>188</v>
      </c>
      <c r="J133" s="15">
        <f>IF(Source!AI77=0,"-",ROUND(Source!AI77,0))</f>
        <v>0</v>
      </c>
      <c r="K133" s="15">
        <f>IF(Source!V77=0,"-",ROUND(Source!V77,0))</f>
        <v>12</v>
      </c>
    </row>
    <row r="134" spans="1:11" ht="51">
      <c r="A134" s="4" t="str">
        <f>Source!E78</f>
        <v>49</v>
      </c>
      <c r="B134" s="10" t="str">
        <f>Source!F78</f>
        <v>204-0024</v>
      </c>
      <c r="C134" s="10" t="str">
        <f>Source!G78</f>
        <v>Горячекатанная арматурная сталь (поставляемая россыпью): периодического профиля класса А-III диаметром, мм: 16-18</v>
      </c>
      <c r="D134" s="13">
        <f>Source!I78</f>
        <v>2.8</v>
      </c>
      <c r="E134" s="14">
        <f>IF(Source!AB78=0,"-",ROUND(Source!AB78,2))</f>
        <v>7630</v>
      </c>
      <c r="F134" s="14" t="str">
        <f>IF(Source!AD78=0,"-",ROUND(Source!AD78,2))</f>
        <v>-</v>
      </c>
      <c r="G134" s="13">
        <f>IF(Source!O78=0,"-",ROUND(Source!O78,0))</f>
        <v>21364</v>
      </c>
      <c r="H134" s="13" t="str">
        <f>IF(Source!S78=0,"-",ROUND(Source!S78,0))</f>
        <v>-</v>
      </c>
      <c r="I134" s="14" t="str">
        <f>IF(Source!Q78=0,"-",ROUND(Source!Q78,0))</f>
        <v>-</v>
      </c>
      <c r="J134" s="14" t="str">
        <f>IF(Source!AH78=0,"-",ROUND(Source!AH78,0))</f>
        <v>-</v>
      </c>
      <c r="K134" s="14" t="str">
        <f>IF(Source!U78=0,"-",ROUND(Source!U78,0))</f>
        <v>-</v>
      </c>
    </row>
    <row r="135" spans="1:11">
      <c r="C135" s="12" t="str">
        <f>Source!H78</f>
        <v>т</v>
      </c>
      <c r="D135" s="15"/>
      <c r="E135" s="15" t="str">
        <f>IF(Source!AF78=0,"-",ROUND(Source!AF78,2))</f>
        <v>-</v>
      </c>
      <c r="F135" s="15" t="str">
        <f>IF(Source!AE78=0,"-",ROUND(Source!AE78,2))</f>
        <v>-</v>
      </c>
      <c r="G135" s="15"/>
      <c r="H135" s="15"/>
      <c r="I135" s="15" t="str">
        <f>IF(Source!R78=0,"-",ROUND(Source!R78,0))</f>
        <v>-</v>
      </c>
      <c r="J135" s="15" t="str">
        <f>IF(Source!AI78=0,"-",ROUND(Source!AI78,0))</f>
        <v>-</v>
      </c>
      <c r="K135" s="15" t="str">
        <f>IF(Source!V78=0,"-",ROUND(Source!V78,0))</f>
        <v>-</v>
      </c>
    </row>
    <row r="136" spans="1:11" ht="76.5">
      <c r="A136" s="4" t="str">
        <f>Source!E79</f>
        <v>50</v>
      </c>
      <c r="B136" s="10" t="str">
        <f>Source!F79</f>
        <v>27-06-020-1Б</v>
      </c>
      <c r="C136" s="10" t="str">
        <f>Source!G79</f>
        <v>Устройство покрытий проездов толщиной 4 см из горячих асфальтобетонных смесей плотных мелкозернистых тип А, Б, В, плотность каменных материалов: 2,5 ( 2,9 т/м3 (типа Б, марка I)</v>
      </c>
      <c r="D136" s="13">
        <f>Source!I79</f>
        <v>0.25</v>
      </c>
      <c r="E136" s="14">
        <f>IF(Source!AB79=0,"-",ROUND(Source!AB79,2))</f>
        <v>5790.11</v>
      </c>
      <c r="F136" s="14">
        <f>IF(Source!AD79=0,"-",ROUND(Source!AD79,2))</f>
        <v>477.43</v>
      </c>
      <c r="G136" s="13">
        <f>IF(Source!O79=0,"-",ROUND(Source!O79,0))</f>
        <v>1448</v>
      </c>
      <c r="H136" s="13">
        <f>IF(Source!S79=0,"-",ROUND(Source!S79,0))</f>
        <v>23</v>
      </c>
      <c r="I136" s="14">
        <f>IF(Source!Q79=0,"-",ROUND(Source!Q79,0))</f>
        <v>119</v>
      </c>
      <c r="J136" s="14">
        <f>IF(Source!AH79=0,"-",ROUND(Source!AH79,0))</f>
        <v>7</v>
      </c>
      <c r="K136" s="14">
        <f>IF(Source!U79=0,"-",ROUND(Source!U79,0))</f>
        <v>2</v>
      </c>
    </row>
    <row r="137" spans="1:11" ht="56.25">
      <c r="B137" s="16" t="s">
        <v>906</v>
      </c>
      <c r="C137" s="12" t="str">
        <f>Source!H79</f>
        <v>100 м2</v>
      </c>
      <c r="D137" s="15"/>
      <c r="E137" s="15">
        <f>IF(Source!AF79=0,"-",ROUND(Source!AF79,2))</f>
        <v>90.85</v>
      </c>
      <c r="F137" s="15">
        <f>IF(Source!AE79=0,"-",ROUND(Source!AE79,2))</f>
        <v>63.9</v>
      </c>
      <c r="G137" s="15"/>
      <c r="H137" s="15"/>
      <c r="I137" s="15">
        <f>IF(Source!R79=0,"-",ROUND(Source!R79,0))</f>
        <v>16</v>
      </c>
      <c r="J137" s="15">
        <f>IF(Source!AI79=0,"-",ROUND(Source!AI79,0))</f>
        <v>4</v>
      </c>
      <c r="K137" s="15">
        <f>IF(Source!V79=0,"-",ROUND(Source!V79,0))</f>
        <v>1</v>
      </c>
    </row>
    <row r="138" spans="1:11" ht="63.75">
      <c r="A138" s="4" t="str">
        <f>Source!E80</f>
        <v>51</v>
      </c>
      <c r="B138" s="10" t="str">
        <f>Source!F80</f>
        <v>27-06-020-1Б</v>
      </c>
      <c r="C138" s="10" t="str">
        <f>Source!G80</f>
        <v>Устройство покрытий толщиной 4 см из горячих асфальтобетонных смесей плотных мелкозернистых тип А, Б, В, плотность каменных материалов: 2,5 ( 2,9 т/м3 (типа Б, марка I)</v>
      </c>
      <c r="D138" s="13">
        <f>Source!I80</f>
        <v>0.25</v>
      </c>
      <c r="E138" s="14">
        <f>IF(Source!AB80=0,"-",ROUND(Source!AB80,2))</f>
        <v>5790.11</v>
      </c>
      <c r="F138" s="14">
        <f>IF(Source!AD80=0,"-",ROUND(Source!AD80,2))</f>
        <v>477.43</v>
      </c>
      <c r="G138" s="13">
        <f>IF(Source!O80=0,"-",ROUND(Source!O80,0))</f>
        <v>1448</v>
      </c>
      <c r="H138" s="13">
        <f>IF(Source!S80=0,"-",ROUND(Source!S80,0))</f>
        <v>23</v>
      </c>
      <c r="I138" s="14">
        <f>IF(Source!Q80=0,"-",ROUND(Source!Q80,0))</f>
        <v>119</v>
      </c>
      <c r="J138" s="14">
        <f>IF(Source!AH80=0,"-",ROUND(Source!AH80,0))</f>
        <v>7</v>
      </c>
      <c r="K138" s="14">
        <f>IF(Source!U80=0,"-",ROUND(Source!U80,0))</f>
        <v>2</v>
      </c>
    </row>
    <row r="139" spans="1:11" ht="56.25">
      <c r="B139" s="16" t="s">
        <v>906</v>
      </c>
      <c r="C139" s="12" t="str">
        <f>Source!H80</f>
        <v>100 м2</v>
      </c>
      <c r="D139" s="15"/>
      <c r="E139" s="15">
        <f>IF(Source!AF80=0,"-",ROUND(Source!AF80,2))</f>
        <v>90.85</v>
      </c>
      <c r="F139" s="15">
        <f>IF(Source!AE80=0,"-",ROUND(Source!AE80,2))</f>
        <v>63.9</v>
      </c>
      <c r="G139" s="15"/>
      <c r="H139" s="15"/>
      <c r="I139" s="15">
        <f>IF(Source!R80=0,"-",ROUND(Source!R80,0))</f>
        <v>16</v>
      </c>
      <c r="J139" s="15">
        <f>IF(Source!AI80=0,"-",ROUND(Source!AI80,0))</f>
        <v>4</v>
      </c>
      <c r="K139" s="15">
        <f>IF(Source!V80=0,"-",ROUND(Source!V80,0))</f>
        <v>1</v>
      </c>
    </row>
    <row r="140" spans="1:11" ht="51">
      <c r="A140" s="4" t="str">
        <f>Source!E81</f>
        <v>52</v>
      </c>
      <c r="B140" s="10" t="str">
        <f>Source!F81</f>
        <v>27-06-021-1Б</v>
      </c>
      <c r="C140" s="10" t="str">
        <f>Source!G81</f>
        <v>Уменьшить до толщины 3см: при изменении толщины покрытия на 0,5 см добавлять или исключать: к расценке 27-06-020-1Б</v>
      </c>
      <c r="D140" s="13">
        <f>Source!I81</f>
        <v>-2.5000000000000001E-2</v>
      </c>
      <c r="E140" s="14">
        <f>IF(Source!AB81=0,"-",ROUND(Source!AB81,2))</f>
        <v>13046.39</v>
      </c>
      <c r="F140" s="14">
        <f>IF(Source!AD81=0,"-",ROUND(Source!AD81,2))</f>
        <v>13.46</v>
      </c>
      <c r="G140" s="13">
        <f>IF(Source!O81=0,"-",ROUND(Source!O81,0))</f>
        <v>-326</v>
      </c>
      <c r="H140" s="13" t="str">
        <f>IF(Source!S81=0,"-",ROUND(Source!S81,0))</f>
        <v>-</v>
      </c>
      <c r="I140" s="14" t="str">
        <f>IF(Source!Q81=0,"-",ROUND(Source!Q81,0))</f>
        <v>-</v>
      </c>
      <c r="J140" s="14">
        <f>IF(Source!AH81=0,"-",ROUND(Source!AH81,0))</f>
        <v>0</v>
      </c>
      <c r="K140" s="14">
        <f>IF(Source!U81=0,"-",ROUND(Source!U81,0))</f>
        <v>0</v>
      </c>
    </row>
    <row r="141" spans="1:11" ht="67.5">
      <c r="B141" s="16" t="s">
        <v>908</v>
      </c>
      <c r="C141" s="12" t="str">
        <f>Source!H81</f>
        <v>1000 м2</v>
      </c>
      <c r="D141" s="15"/>
      <c r="E141" s="15">
        <f>IF(Source!AF81=0,"-",ROUND(Source!AF81,2))</f>
        <v>4.29</v>
      </c>
      <c r="F141" s="15" t="str">
        <f>IF(Source!AE81=0,"-",ROUND(Source!AE81,2))</f>
        <v>-</v>
      </c>
      <c r="G141" s="15"/>
      <c r="H141" s="15"/>
      <c r="I141" s="15" t="str">
        <f>IF(Source!R81=0,"-",ROUND(Source!R81,0))</f>
        <v>-</v>
      </c>
      <c r="J141" s="15" t="str">
        <f>IF(Source!AI81=0,"-",ROUND(Source!AI81,0))</f>
        <v>-</v>
      </c>
      <c r="K141" s="15" t="str">
        <f>IF(Source!V81=0,"-",ROUND(Source!V81,0))</f>
        <v>-</v>
      </c>
    </row>
    <row r="142" spans="1:11">
      <c r="C142" s="11" t="str">
        <f>Source!G82</f>
        <v>ПЕРЕСЕЧКИ</v>
      </c>
    </row>
    <row r="143" spans="1:11">
      <c r="C143" s="11" t="str">
        <f>Source!G83</f>
        <v>Типовая пересечка ТИП6 (7шт)</v>
      </c>
    </row>
    <row r="144" spans="1:11" ht="51">
      <c r="A144" s="4" t="str">
        <f>Source!E84</f>
        <v>53</v>
      </c>
      <c r="B144" s="10" t="str">
        <f>Source!F84</f>
        <v>09-03-039-2</v>
      </c>
      <c r="C144" s="10" t="str">
        <f>Source!G84</f>
        <v>Монтаж опорных конструкций для крепления трубопроводов внутри зданий и сооружений, массой до: 0,5 т</v>
      </c>
      <c r="D144" s="13">
        <f>Source!I84</f>
        <v>3.1500000000000004</v>
      </c>
      <c r="E144" s="14">
        <f>IF(Source!AB84=0,"-",ROUND(Source!AB84,2))</f>
        <v>1451.79</v>
      </c>
      <c r="F144" s="14">
        <f>IF(Source!AD84=0,"-",ROUND(Source!AD84,2))</f>
        <v>216.08</v>
      </c>
      <c r="G144" s="13">
        <f>IF(Source!O84=0,"-",ROUND(Source!O84,0))</f>
        <v>4573</v>
      </c>
      <c r="H144" s="13">
        <f>IF(Source!S84=0,"-",ROUND(Source!S84,0))</f>
        <v>3489</v>
      </c>
      <c r="I144" s="14">
        <f>IF(Source!Q84=0,"-",ROUND(Source!Q84,0))</f>
        <v>681</v>
      </c>
      <c r="J144" s="14">
        <f>IF(Source!AH84=0,"-",ROUND(Source!AH84,0))</f>
        <v>85</v>
      </c>
      <c r="K144" s="14">
        <f>IF(Source!U84=0,"-",ROUND(Source!U84,0))</f>
        <v>269</v>
      </c>
    </row>
    <row r="145" spans="1:11" ht="56.25">
      <c r="B145" s="16" t="s">
        <v>906</v>
      </c>
      <c r="C145" s="12" t="str">
        <f>Source!H84</f>
        <v>т</v>
      </c>
      <c r="D145" s="15"/>
      <c r="E145" s="15">
        <f>IF(Source!AF84=0,"-",ROUND(Source!AF84,2))</f>
        <v>1107.47</v>
      </c>
      <c r="F145" s="15">
        <f>IF(Source!AE84=0,"-",ROUND(Source!AE84,2))</f>
        <v>3.81</v>
      </c>
      <c r="G145" s="15"/>
      <c r="H145" s="15"/>
      <c r="I145" s="15">
        <f>IF(Source!R84=0,"-",ROUND(Source!R84,0))</f>
        <v>12</v>
      </c>
      <c r="J145" s="15">
        <f>IF(Source!AI84=0,"-",ROUND(Source!AI84,0))</f>
        <v>0</v>
      </c>
      <c r="K145" s="15">
        <f>IF(Source!V84=0,"-",ROUND(Source!V84,0))</f>
        <v>1</v>
      </c>
    </row>
    <row r="146" spans="1:11">
      <c r="A146" s="4" t="str">
        <f>Source!E85</f>
        <v>54</v>
      </c>
      <c r="B146" s="10" t="str">
        <f>Source!F85</f>
        <v>201-9006-353</v>
      </c>
      <c r="C146" s="10" t="str">
        <f>Source!G85</f>
        <v>Стоиммость балки-подвеса</v>
      </c>
      <c r="D146" s="13">
        <f>Source!I85</f>
        <v>3.15</v>
      </c>
      <c r="E146" s="14">
        <f>IF(Source!AB85=0,"-",ROUND(Source!AB85,2))</f>
        <v>10420</v>
      </c>
      <c r="F146" s="14" t="str">
        <f>IF(Source!AD85=0,"-",ROUND(Source!AD85,2))</f>
        <v>-</v>
      </c>
      <c r="G146" s="13">
        <f>IF(Source!O85=0,"-",ROUND(Source!O85,0))</f>
        <v>32823</v>
      </c>
      <c r="H146" s="13" t="str">
        <f>IF(Source!S85=0,"-",ROUND(Source!S85,0))</f>
        <v>-</v>
      </c>
      <c r="I146" s="14" t="str">
        <f>IF(Source!Q85=0,"-",ROUND(Source!Q85,0))</f>
        <v>-</v>
      </c>
      <c r="J146" s="14" t="str">
        <f>IF(Source!AH85=0,"-",ROUND(Source!AH85,0))</f>
        <v>-</v>
      </c>
      <c r="K146" s="14" t="str">
        <f>IF(Source!U85=0,"-",ROUND(Source!U85,0))</f>
        <v>-</v>
      </c>
    </row>
    <row r="147" spans="1:11">
      <c r="C147" s="12" t="str">
        <f>Source!H85</f>
        <v>т</v>
      </c>
      <c r="D147" s="15"/>
      <c r="E147" s="15" t="str">
        <f>IF(Source!AF85=0,"-",ROUND(Source!AF85,2))</f>
        <v>-</v>
      </c>
      <c r="F147" s="15" t="str">
        <f>IF(Source!AE85=0,"-",ROUND(Source!AE85,2))</f>
        <v>-</v>
      </c>
      <c r="G147" s="15"/>
      <c r="H147" s="15"/>
      <c r="I147" s="15" t="str">
        <f>IF(Source!R85=0,"-",ROUND(Source!R85,0))</f>
        <v>-</v>
      </c>
      <c r="J147" s="15" t="str">
        <f>IF(Source!AI85=0,"-",ROUND(Source!AI85,0))</f>
        <v>-</v>
      </c>
      <c r="K147" s="15" t="str">
        <f>IF(Source!V85=0,"-",ROUND(Source!V85,0))</f>
        <v>-</v>
      </c>
    </row>
    <row r="148" spans="1:11">
      <c r="A148" s="4" t="str">
        <f>Source!E86</f>
        <v>55</v>
      </c>
      <c r="B148" s="10" t="str">
        <f>Source!F86</f>
        <v>07-01-044-4</v>
      </c>
      <c r="C148" s="10" t="str">
        <f>Source!G86</f>
        <v>Монтаж скрутки</v>
      </c>
      <c r="D148" s="13">
        <f>Source!I86</f>
        <v>0.126</v>
      </c>
      <c r="E148" s="14">
        <f>IF(Source!AB86=0,"-",ROUND(Source!AB86,2))</f>
        <v>14220.88</v>
      </c>
      <c r="F148" s="14">
        <f>IF(Source!AD86=0,"-",ROUND(Source!AD86,2))</f>
        <v>483.11</v>
      </c>
      <c r="G148" s="13">
        <f>IF(Source!O86=0,"-",ROUND(Source!O86,0))</f>
        <v>1792</v>
      </c>
      <c r="H148" s="13">
        <f>IF(Source!S86=0,"-",ROUND(Source!S86,0))</f>
        <v>100</v>
      </c>
      <c r="I148" s="14">
        <f>IF(Source!Q86=0,"-",ROUND(Source!Q86,0))</f>
        <v>61</v>
      </c>
      <c r="J148" s="14">
        <f>IF(Source!AH86=0,"-",ROUND(Source!AH86,0))</f>
        <v>54</v>
      </c>
      <c r="K148" s="14">
        <f>IF(Source!U86=0,"-",ROUND(Source!U86,0))</f>
        <v>7</v>
      </c>
    </row>
    <row r="149" spans="1:11" ht="56.25">
      <c r="B149" s="16" t="s">
        <v>906</v>
      </c>
      <c r="C149" s="12" t="str">
        <f>Source!H86</f>
        <v>т</v>
      </c>
      <c r="D149" s="15"/>
      <c r="E149" s="15">
        <f>IF(Source!AF86=0,"-",ROUND(Source!AF86,2))</f>
        <v>790.17</v>
      </c>
      <c r="F149" s="15" t="str">
        <f>IF(Source!AE86=0,"-",ROUND(Source!AE86,2))</f>
        <v>-</v>
      </c>
      <c r="G149" s="15"/>
      <c r="H149" s="15"/>
      <c r="I149" s="15" t="str">
        <f>IF(Source!R86=0,"-",ROUND(Source!R86,0))</f>
        <v>-</v>
      </c>
      <c r="J149" s="15" t="str">
        <f>IF(Source!AI86=0,"-",ROUND(Source!AI86,0))</f>
        <v>-</v>
      </c>
      <c r="K149" s="15" t="str">
        <f>IF(Source!V86=0,"-",ROUND(Source!V86,0))</f>
        <v>-</v>
      </c>
    </row>
    <row r="150" spans="1:11">
      <c r="A150" s="4" t="str">
        <f>Source!E87</f>
        <v>56</v>
      </c>
      <c r="B150" s="10" t="str">
        <f>Source!F87</f>
        <v>07-01-001-1</v>
      </c>
      <c r="C150" s="10" t="str">
        <f>Source!G87</f>
        <v>Укладка блоков бетонных</v>
      </c>
      <c r="D150" s="13">
        <f>Source!I87</f>
        <v>14</v>
      </c>
      <c r="E150" s="14">
        <f>IF(Source!AB87=0,"-",ROUND(Source!AB87,2))</f>
        <v>77.78</v>
      </c>
      <c r="F150" s="14">
        <f>IF(Source!AD87=0,"-",ROUND(Source!AD87,2))</f>
        <v>50.96</v>
      </c>
      <c r="G150" s="13">
        <f>IF(Source!O87=0,"-",ROUND(Source!O87,0))</f>
        <v>1089</v>
      </c>
      <c r="H150" s="13">
        <f>IF(Source!S87=0,"-",ROUND(Source!S87,0))</f>
        <v>218</v>
      </c>
      <c r="I150" s="14">
        <f>IF(Source!Q87=0,"-",ROUND(Source!Q87,0))</f>
        <v>713</v>
      </c>
      <c r="J150" s="14">
        <f>IF(Source!AH87=0,"-",ROUND(Source!AH87,0))</f>
        <v>1</v>
      </c>
      <c r="K150" s="14">
        <f>IF(Source!U87=0,"-",ROUND(Source!U87,0))</f>
        <v>17</v>
      </c>
    </row>
    <row r="151" spans="1:11" ht="56.25">
      <c r="B151" s="16" t="s">
        <v>906</v>
      </c>
      <c r="C151" s="12" t="str">
        <f>Source!H87</f>
        <v>шт.</v>
      </c>
      <c r="D151" s="15"/>
      <c r="E151" s="15">
        <f>IF(Source!AF87=0,"-",ROUND(Source!AF87,2))</f>
        <v>15.59</v>
      </c>
      <c r="F151" s="15">
        <f>IF(Source!AE87=0,"-",ROUND(Source!AE87,2))</f>
        <v>7.99</v>
      </c>
      <c r="G151" s="15"/>
      <c r="H151" s="15"/>
      <c r="I151" s="15">
        <f>IF(Source!R87=0,"-",ROUND(Source!R87,0))</f>
        <v>112</v>
      </c>
      <c r="J151" s="15">
        <f>IF(Source!AI87=0,"-",ROUND(Source!AI87,0))</f>
        <v>0</v>
      </c>
      <c r="K151" s="15">
        <f>IF(Source!V87=0,"-",ROUND(Source!V87,0))</f>
        <v>6</v>
      </c>
    </row>
    <row r="152" spans="1:11" ht="25.5">
      <c r="A152" s="4" t="str">
        <f>Source!E88</f>
        <v>57</v>
      </c>
      <c r="B152" s="10" t="str">
        <f>Source!F88</f>
        <v>403-8001</v>
      </c>
      <c r="C152" s="10" t="str">
        <f>Source!G88</f>
        <v>Блоки бетонные для стен подвалов ГОСТ 13579-78, марка ФБС 9.3.6-Т</v>
      </c>
      <c r="D152" s="13">
        <f>Source!I88</f>
        <v>14</v>
      </c>
      <c r="E152" s="14">
        <f>IF(Source!AB88=0,"-",ROUND(Source!AB88,2))</f>
        <v>117</v>
      </c>
      <c r="F152" s="14" t="str">
        <f>IF(Source!AD88=0,"-",ROUND(Source!AD88,2))</f>
        <v>-</v>
      </c>
      <c r="G152" s="13">
        <f>IF(Source!O88=0,"-",ROUND(Source!O88,0))</f>
        <v>1638</v>
      </c>
      <c r="H152" s="13" t="str">
        <f>IF(Source!S88=0,"-",ROUND(Source!S88,0))</f>
        <v>-</v>
      </c>
      <c r="I152" s="14" t="str">
        <f>IF(Source!Q88=0,"-",ROUND(Source!Q88,0))</f>
        <v>-</v>
      </c>
      <c r="J152" s="14" t="str">
        <f>IF(Source!AH88=0,"-",ROUND(Source!AH88,0))</f>
        <v>-</v>
      </c>
      <c r="K152" s="14" t="str">
        <f>IF(Source!U88=0,"-",ROUND(Source!U88,0))</f>
        <v>-</v>
      </c>
    </row>
    <row r="153" spans="1:11">
      <c r="C153" s="12" t="str">
        <f>Source!H88</f>
        <v>шт.</v>
      </c>
      <c r="D153" s="15"/>
      <c r="E153" s="15" t="str">
        <f>IF(Source!AF88=0,"-",ROUND(Source!AF88,2))</f>
        <v>-</v>
      </c>
      <c r="F153" s="15" t="str">
        <f>IF(Source!AE88=0,"-",ROUND(Source!AE88,2))</f>
        <v>-</v>
      </c>
      <c r="G153" s="15"/>
      <c r="H153" s="15"/>
      <c r="I153" s="15" t="str">
        <f>IF(Source!R88=0,"-",ROUND(Source!R88,0))</f>
        <v>-</v>
      </c>
      <c r="J153" s="15" t="str">
        <f>IF(Source!AI88=0,"-",ROUND(Source!AI88,0))</f>
        <v>-</v>
      </c>
      <c r="K153" s="15" t="str">
        <f>IF(Source!V88=0,"-",ROUND(Source!V88,0))</f>
        <v>-</v>
      </c>
    </row>
    <row r="154" spans="1:11">
      <c r="C154" s="11" t="str">
        <f>Source!G89</f>
        <v>Типовая пересечка ТИП 2 (6шт)</v>
      </c>
    </row>
    <row r="155" spans="1:11" ht="51">
      <c r="A155" s="4" t="str">
        <f>Source!E90</f>
        <v>58</v>
      </c>
      <c r="B155" s="10" t="str">
        <f>Source!F90</f>
        <v>09-03-039-2</v>
      </c>
      <c r="C155" s="10" t="str">
        <f>Source!G90</f>
        <v>Монтаж опорных конструкций для крепления трубопроводов внутри зданий и сооружений, массой до: 0,5 т</v>
      </c>
      <c r="D155" s="13">
        <f>Source!I90</f>
        <v>1.1930000000000001</v>
      </c>
      <c r="E155" s="14">
        <f>IF(Source!AB90=0,"-",ROUND(Source!AB90,2))</f>
        <v>1451.79</v>
      </c>
      <c r="F155" s="14">
        <f>IF(Source!AD90=0,"-",ROUND(Source!AD90,2))</f>
        <v>216.08</v>
      </c>
      <c r="G155" s="13">
        <f>IF(Source!O90=0,"-",ROUND(Source!O90,0))</f>
        <v>1732</v>
      </c>
      <c r="H155" s="13">
        <f>IF(Source!S90=0,"-",ROUND(Source!S90,0))</f>
        <v>1321</v>
      </c>
      <c r="I155" s="14">
        <f>IF(Source!Q90=0,"-",ROUND(Source!Q90,0))</f>
        <v>258</v>
      </c>
      <c r="J155" s="14">
        <f>IF(Source!AH90=0,"-",ROUND(Source!AH90,0))</f>
        <v>85</v>
      </c>
      <c r="K155" s="14">
        <f>IF(Source!U90=0,"-",ROUND(Source!U90,0))</f>
        <v>102</v>
      </c>
    </row>
    <row r="156" spans="1:11" ht="56.25">
      <c r="B156" s="16" t="s">
        <v>906</v>
      </c>
      <c r="C156" s="12" t="str">
        <f>Source!H90</f>
        <v>т</v>
      </c>
      <c r="D156" s="15"/>
      <c r="E156" s="15">
        <f>IF(Source!AF90=0,"-",ROUND(Source!AF90,2))</f>
        <v>1107.47</v>
      </c>
      <c r="F156" s="15">
        <f>IF(Source!AE90=0,"-",ROUND(Source!AE90,2))</f>
        <v>3.81</v>
      </c>
      <c r="G156" s="15"/>
      <c r="H156" s="15"/>
      <c r="I156" s="15">
        <f>IF(Source!R90=0,"-",ROUND(Source!R90,0))</f>
        <v>5</v>
      </c>
      <c r="J156" s="15">
        <f>IF(Source!AI90=0,"-",ROUND(Source!AI90,0))</f>
        <v>0</v>
      </c>
      <c r="K156" s="15">
        <f>IF(Source!V90=0,"-",ROUND(Source!V90,0))</f>
        <v>0</v>
      </c>
    </row>
    <row r="157" spans="1:11">
      <c r="A157" s="4" t="str">
        <f>Source!E91</f>
        <v>59</v>
      </c>
      <c r="B157" s="10" t="str">
        <f>Source!F91</f>
        <v>201-9006-353</v>
      </c>
      <c r="C157" s="10" t="str">
        <f>Source!G91</f>
        <v>Стоимость балки из швеллера №16</v>
      </c>
      <c r="D157" s="13">
        <f>Source!I91</f>
        <v>1.1930000000000001</v>
      </c>
      <c r="E157" s="14">
        <f>IF(Source!AB91=0,"-",ROUND(Source!AB91,2))</f>
        <v>10420</v>
      </c>
      <c r="F157" s="14" t="str">
        <f>IF(Source!AD91=0,"-",ROUND(Source!AD91,2))</f>
        <v>-</v>
      </c>
      <c r="G157" s="13">
        <f>IF(Source!O91=0,"-",ROUND(Source!O91,0))</f>
        <v>12431</v>
      </c>
      <c r="H157" s="13" t="str">
        <f>IF(Source!S91=0,"-",ROUND(Source!S91,0))</f>
        <v>-</v>
      </c>
      <c r="I157" s="14" t="str">
        <f>IF(Source!Q91=0,"-",ROUND(Source!Q91,0))</f>
        <v>-</v>
      </c>
      <c r="J157" s="14" t="str">
        <f>IF(Source!AH91=0,"-",ROUND(Source!AH91,0))</f>
        <v>-</v>
      </c>
      <c r="K157" s="14" t="str">
        <f>IF(Source!U91=0,"-",ROUND(Source!U91,0))</f>
        <v>-</v>
      </c>
    </row>
    <row r="158" spans="1:11">
      <c r="C158" s="12" t="str">
        <f>Source!H91</f>
        <v>т</v>
      </c>
      <c r="D158" s="15"/>
      <c r="E158" s="15" t="str">
        <f>IF(Source!AF91=0,"-",ROUND(Source!AF91,2))</f>
        <v>-</v>
      </c>
      <c r="F158" s="15" t="str">
        <f>IF(Source!AE91=0,"-",ROUND(Source!AE91,2))</f>
        <v>-</v>
      </c>
      <c r="G158" s="15"/>
      <c r="H158" s="15"/>
      <c r="I158" s="15" t="str">
        <f>IF(Source!R91=0,"-",ROUND(Source!R91,0))</f>
        <v>-</v>
      </c>
      <c r="J158" s="15" t="str">
        <f>IF(Source!AI91=0,"-",ROUND(Source!AI91,0))</f>
        <v>-</v>
      </c>
      <c r="K158" s="15" t="str">
        <f>IF(Source!V91=0,"-",ROUND(Source!V91,0))</f>
        <v>-</v>
      </c>
    </row>
    <row r="159" spans="1:11">
      <c r="A159" s="4" t="str">
        <f>Source!E92</f>
        <v>60</v>
      </c>
      <c r="B159" s="10" t="str">
        <f>Source!F92</f>
        <v>07-01-044-4</v>
      </c>
      <c r="C159" s="10" t="str">
        <f>Source!G92</f>
        <v>Монтаж скрутки из полосовой стали</v>
      </c>
      <c r="D159" s="13">
        <f>Source!I92</f>
        <v>1.8499999999999999E-2</v>
      </c>
      <c r="E159" s="14">
        <f>IF(Source!AB92=0,"-",ROUND(Source!AB92,2))</f>
        <v>14220.88</v>
      </c>
      <c r="F159" s="14">
        <f>IF(Source!AD92=0,"-",ROUND(Source!AD92,2))</f>
        <v>483.11</v>
      </c>
      <c r="G159" s="13">
        <f>IF(Source!O92=0,"-",ROUND(Source!O92,0))</f>
        <v>263</v>
      </c>
      <c r="H159" s="13">
        <f>IF(Source!S92=0,"-",ROUND(Source!S92,0))</f>
        <v>15</v>
      </c>
      <c r="I159" s="14">
        <f>IF(Source!Q92=0,"-",ROUND(Source!Q92,0))</f>
        <v>9</v>
      </c>
      <c r="J159" s="14">
        <f>IF(Source!AH92=0,"-",ROUND(Source!AH92,0))</f>
        <v>54</v>
      </c>
      <c r="K159" s="14">
        <f>IF(Source!U92=0,"-",ROUND(Source!U92,0))</f>
        <v>1</v>
      </c>
    </row>
    <row r="160" spans="1:11" ht="56.25">
      <c r="B160" s="16" t="s">
        <v>906</v>
      </c>
      <c r="C160" s="12" t="str">
        <f>Source!H92</f>
        <v>т</v>
      </c>
      <c r="D160" s="15"/>
      <c r="E160" s="15">
        <f>IF(Source!AF92=0,"-",ROUND(Source!AF92,2))</f>
        <v>790.17</v>
      </c>
      <c r="F160" s="15" t="str">
        <f>IF(Source!AE92=0,"-",ROUND(Source!AE92,2))</f>
        <v>-</v>
      </c>
      <c r="G160" s="15"/>
      <c r="H160" s="15"/>
      <c r="I160" s="15" t="str">
        <f>IF(Source!R92=0,"-",ROUND(Source!R92,0))</f>
        <v>-</v>
      </c>
      <c r="J160" s="15" t="str">
        <f>IF(Source!AI92=0,"-",ROUND(Source!AI92,0))</f>
        <v>-</v>
      </c>
      <c r="K160" s="15" t="str">
        <f>IF(Source!V92=0,"-",ROUND(Source!V92,0))</f>
        <v>-</v>
      </c>
    </row>
    <row r="161" spans="1:11" ht="38.25">
      <c r="A161" s="4" t="str">
        <f>Source!E93</f>
        <v>61</v>
      </c>
      <c r="B161" s="10" t="str">
        <f>Source!F93</f>
        <v>22-01-011-3</v>
      </c>
      <c r="C161" s="10" t="str">
        <f>Source!G93</f>
        <v>Укладка стальных водопроводных труб с гидравлическим испытанием диаметром, мм: 100</v>
      </c>
      <c r="D161" s="13">
        <f>Source!I93</f>
        <v>42</v>
      </c>
      <c r="E161" s="14">
        <f>IF(Source!AB93=0,"-",ROUND(Source!AB93,2))</f>
        <v>16.809999999999999</v>
      </c>
      <c r="F161" s="14">
        <f>IF(Source!AD93=0,"-",ROUND(Source!AD93,2))</f>
        <v>7.09</v>
      </c>
      <c r="G161" s="13">
        <f>IF(Source!O93=0,"-",ROUND(Source!O93,0))</f>
        <v>706</v>
      </c>
      <c r="H161" s="13">
        <f>IF(Source!S93=0,"-",ROUND(Source!S93,0))</f>
        <v>378</v>
      </c>
      <c r="I161" s="14">
        <f>IF(Source!Q93=0,"-",ROUND(Source!Q93,0))</f>
        <v>298</v>
      </c>
      <c r="J161" s="14">
        <f>IF(Source!AH93=0,"-",ROUND(Source!AH93,0))</f>
        <v>1</v>
      </c>
      <c r="K161" s="14">
        <f>IF(Source!U93=0,"-",ROUND(Source!U93,0))</f>
        <v>26</v>
      </c>
    </row>
    <row r="162" spans="1:11" ht="56.25">
      <c r="B162" s="16" t="s">
        <v>906</v>
      </c>
      <c r="C162" s="12" t="str">
        <f>Source!H93</f>
        <v>м</v>
      </c>
      <c r="D162" s="15"/>
      <c r="E162" s="15">
        <f>IF(Source!AF93=0,"-",ROUND(Source!AF93,2))</f>
        <v>9.01</v>
      </c>
      <c r="F162" s="15">
        <f>IF(Source!AE93=0,"-",ROUND(Source!AE93,2))</f>
        <v>1.33</v>
      </c>
      <c r="G162" s="15"/>
      <c r="H162" s="15"/>
      <c r="I162" s="15">
        <f>IF(Source!R93=0,"-",ROUND(Source!R93,0))</f>
        <v>56</v>
      </c>
      <c r="J162" s="15">
        <f>IF(Source!AI93=0,"-",ROUND(Source!AI93,0))</f>
        <v>0</v>
      </c>
      <c r="K162" s="15">
        <f>IF(Source!V93=0,"-",ROUND(Source!V93,0))</f>
        <v>3</v>
      </c>
    </row>
    <row r="163" spans="1:11" ht="89.25">
      <c r="A163" s="4" t="str">
        <f>Source!E94</f>
        <v>62</v>
      </c>
      <c r="B163" s="10" t="str">
        <f>Source!F94</f>
        <v>103-0161</v>
      </c>
      <c r="C163" s="10" t="str">
        <f>Source!G94</f>
        <v>Трубы стальные электросварные прямошовные со снятой фаской диаметром от 20 до 377 мм из стали марок БСт2кп-БСт4кп и БСт2пс-БСт4пс группы А, Б ГОСТ 10705-80: наружный диаметр 108 мм, толщина стенки 4 мм</v>
      </c>
      <c r="D163" s="13">
        <f>Source!I94</f>
        <v>42.167999999999999</v>
      </c>
      <c r="E163" s="14">
        <f>IF(Source!AB94=0,"-",ROUND(Source!AB94,2))</f>
        <v>67.3</v>
      </c>
      <c r="F163" s="14" t="str">
        <f>IF(Source!AD94=0,"-",ROUND(Source!AD94,2))</f>
        <v>-</v>
      </c>
      <c r="G163" s="13">
        <f>IF(Source!O94=0,"-",ROUND(Source!O94,0))</f>
        <v>2838</v>
      </c>
      <c r="H163" s="13" t="str">
        <f>IF(Source!S94=0,"-",ROUND(Source!S94,0))</f>
        <v>-</v>
      </c>
      <c r="I163" s="14" t="str">
        <f>IF(Source!Q94=0,"-",ROUND(Source!Q94,0))</f>
        <v>-</v>
      </c>
      <c r="J163" s="14" t="str">
        <f>IF(Source!AH94=0,"-",ROUND(Source!AH94,0))</f>
        <v>-</v>
      </c>
      <c r="K163" s="14" t="str">
        <f>IF(Source!U94=0,"-",ROUND(Source!U94,0))</f>
        <v>-</v>
      </c>
    </row>
    <row r="164" spans="1:11">
      <c r="C164" s="12" t="str">
        <f>Source!H94</f>
        <v>м</v>
      </c>
      <c r="D164" s="15"/>
      <c r="E164" s="15" t="str">
        <f>IF(Source!AF94=0,"-",ROUND(Source!AF94,2))</f>
        <v>-</v>
      </c>
      <c r="F164" s="15" t="str">
        <f>IF(Source!AE94=0,"-",ROUND(Source!AE94,2))</f>
        <v>-</v>
      </c>
      <c r="G164" s="15"/>
      <c r="H164" s="15"/>
      <c r="I164" s="15" t="str">
        <f>IF(Source!R94=0,"-",ROUND(Source!R94,0))</f>
        <v>-</v>
      </c>
      <c r="J164" s="15" t="str">
        <f>IF(Source!AI94=0,"-",ROUND(Source!AI94,0))</f>
        <v>-</v>
      </c>
      <c r="K164" s="15" t="str">
        <f>IF(Source!V94=0,"-",ROUND(Source!V94,0))</f>
        <v>-</v>
      </c>
    </row>
    <row r="165" spans="1:11">
      <c r="C165" s="11" t="str">
        <f>Source!G95</f>
        <v>Типовая пересечка ТИП 8 (3шт)</v>
      </c>
    </row>
    <row r="166" spans="1:11" ht="51">
      <c r="A166" s="4" t="str">
        <f>Source!E96</f>
        <v>63</v>
      </c>
      <c r="B166" s="10" t="str">
        <f>Source!F96</f>
        <v>09-03-039-2</v>
      </c>
      <c r="C166" s="10" t="str">
        <f>Source!G96</f>
        <v>Монтаж опорных конструкций для крепления трубопроводов внутри зданий и сооружений, массой до: 0,5 т</v>
      </c>
      <c r="D166" s="13">
        <f>Source!I96</f>
        <v>2.8860000000000001</v>
      </c>
      <c r="E166" s="14">
        <f>IF(Source!AB96=0,"-",ROUND(Source!AB96,2))</f>
        <v>1451.79</v>
      </c>
      <c r="F166" s="14">
        <f>IF(Source!AD96=0,"-",ROUND(Source!AD96,2))</f>
        <v>216.08</v>
      </c>
      <c r="G166" s="13">
        <f>IF(Source!O96=0,"-",ROUND(Source!O96,0))</f>
        <v>4190</v>
      </c>
      <c r="H166" s="13">
        <f>IF(Source!S96=0,"-",ROUND(Source!S96,0))</f>
        <v>3196</v>
      </c>
      <c r="I166" s="14">
        <f>IF(Source!Q96=0,"-",ROUND(Source!Q96,0))</f>
        <v>624</v>
      </c>
      <c r="J166" s="14">
        <f>IF(Source!AH96=0,"-",ROUND(Source!AH96,0))</f>
        <v>85</v>
      </c>
      <c r="K166" s="14">
        <f>IF(Source!U96=0,"-",ROUND(Source!U96,0))</f>
        <v>246</v>
      </c>
    </row>
    <row r="167" spans="1:11" ht="56.25">
      <c r="B167" s="16" t="s">
        <v>906</v>
      </c>
      <c r="C167" s="12" t="str">
        <f>Source!H96</f>
        <v>т</v>
      </c>
      <c r="D167" s="15"/>
      <c r="E167" s="15">
        <f>IF(Source!AF96=0,"-",ROUND(Source!AF96,2))</f>
        <v>1107.47</v>
      </c>
      <c r="F167" s="15">
        <f>IF(Source!AE96=0,"-",ROUND(Source!AE96,2))</f>
        <v>3.81</v>
      </c>
      <c r="G167" s="15"/>
      <c r="H167" s="15"/>
      <c r="I167" s="15">
        <f>IF(Source!R96=0,"-",ROUND(Source!R96,0))</f>
        <v>11</v>
      </c>
      <c r="J167" s="15">
        <f>IF(Source!AI96=0,"-",ROUND(Source!AI96,0))</f>
        <v>0</v>
      </c>
      <c r="K167" s="15">
        <f>IF(Source!V96=0,"-",ROUND(Source!V96,0))</f>
        <v>1</v>
      </c>
    </row>
    <row r="168" spans="1:11">
      <c r="A168" s="4" t="str">
        <f>Source!E97</f>
        <v>64</v>
      </c>
      <c r="B168" s="10" t="str">
        <f>Source!F97</f>
        <v>201-9006-353</v>
      </c>
      <c r="C168" s="10" t="str">
        <f>Source!G97</f>
        <v>Стоимость балки-подвеса</v>
      </c>
      <c r="D168" s="13">
        <f>Source!I97</f>
        <v>2.8860000000000001</v>
      </c>
      <c r="E168" s="14">
        <f>IF(Source!AB97=0,"-",ROUND(Source!AB97,2))</f>
        <v>10420</v>
      </c>
      <c r="F168" s="14" t="str">
        <f>IF(Source!AD97=0,"-",ROUND(Source!AD97,2))</f>
        <v>-</v>
      </c>
      <c r="G168" s="13">
        <f>IF(Source!O97=0,"-",ROUND(Source!O97,0))</f>
        <v>30072</v>
      </c>
      <c r="H168" s="13" t="str">
        <f>IF(Source!S97=0,"-",ROUND(Source!S97,0))</f>
        <v>-</v>
      </c>
      <c r="I168" s="14" t="str">
        <f>IF(Source!Q97=0,"-",ROUND(Source!Q97,0))</f>
        <v>-</v>
      </c>
      <c r="J168" s="14" t="str">
        <f>IF(Source!AH97=0,"-",ROUND(Source!AH97,0))</f>
        <v>-</v>
      </c>
      <c r="K168" s="14" t="str">
        <f>IF(Source!U97=0,"-",ROUND(Source!U97,0))</f>
        <v>-</v>
      </c>
    </row>
    <row r="169" spans="1:11">
      <c r="C169" s="12" t="str">
        <f>Source!H97</f>
        <v>т</v>
      </c>
      <c r="D169" s="15"/>
      <c r="E169" s="15" t="str">
        <f>IF(Source!AF97=0,"-",ROUND(Source!AF97,2))</f>
        <v>-</v>
      </c>
      <c r="F169" s="15" t="str">
        <f>IF(Source!AE97=0,"-",ROUND(Source!AE97,2))</f>
        <v>-</v>
      </c>
      <c r="G169" s="15"/>
      <c r="H169" s="15"/>
      <c r="I169" s="15" t="str">
        <f>IF(Source!R97=0,"-",ROUND(Source!R97,0))</f>
        <v>-</v>
      </c>
      <c r="J169" s="15" t="str">
        <f>IF(Source!AI97=0,"-",ROUND(Source!AI97,0))</f>
        <v>-</v>
      </c>
      <c r="K169" s="15" t="str">
        <f>IF(Source!V97=0,"-",ROUND(Source!V97,0))</f>
        <v>-</v>
      </c>
    </row>
    <row r="170" spans="1:11">
      <c r="A170" s="4" t="str">
        <f>Source!E98</f>
        <v>65</v>
      </c>
      <c r="B170" s="10" t="str">
        <f>Source!F98</f>
        <v>07-01-044-4</v>
      </c>
      <c r="C170" s="10" t="str">
        <f>Source!G98</f>
        <v>Монтаж скрутки</v>
      </c>
      <c r="D170" s="13">
        <f>Source!I98</f>
        <v>0.14399999999999999</v>
      </c>
      <c r="E170" s="14">
        <f>IF(Source!AB98=0,"-",ROUND(Source!AB98,2))</f>
        <v>14220.88</v>
      </c>
      <c r="F170" s="14">
        <f>IF(Source!AD98=0,"-",ROUND(Source!AD98,2))</f>
        <v>483.11</v>
      </c>
      <c r="G170" s="13">
        <f>IF(Source!O98=0,"-",ROUND(Source!O98,0))</f>
        <v>2048</v>
      </c>
      <c r="H170" s="13">
        <f>IF(Source!S98=0,"-",ROUND(Source!S98,0))</f>
        <v>114</v>
      </c>
      <c r="I170" s="14">
        <f>IF(Source!Q98=0,"-",ROUND(Source!Q98,0))</f>
        <v>70</v>
      </c>
      <c r="J170" s="14">
        <f>IF(Source!AH98=0,"-",ROUND(Source!AH98,0))</f>
        <v>54</v>
      </c>
      <c r="K170" s="14">
        <f>IF(Source!U98=0,"-",ROUND(Source!U98,0))</f>
        <v>8</v>
      </c>
    </row>
    <row r="171" spans="1:11" ht="56.25">
      <c r="B171" s="16" t="s">
        <v>906</v>
      </c>
      <c r="C171" s="12" t="str">
        <f>Source!H98</f>
        <v>т</v>
      </c>
      <c r="D171" s="15"/>
      <c r="E171" s="15">
        <f>IF(Source!AF98=0,"-",ROUND(Source!AF98,2))</f>
        <v>790.17</v>
      </c>
      <c r="F171" s="15" t="str">
        <f>IF(Source!AE98=0,"-",ROUND(Source!AE98,2))</f>
        <v>-</v>
      </c>
      <c r="G171" s="15"/>
      <c r="H171" s="15"/>
      <c r="I171" s="15" t="str">
        <f>IF(Source!R98=0,"-",ROUND(Source!R98,0))</f>
        <v>-</v>
      </c>
      <c r="J171" s="15" t="str">
        <f>IF(Source!AI98=0,"-",ROUND(Source!AI98,0))</f>
        <v>-</v>
      </c>
      <c r="K171" s="15" t="str">
        <f>IF(Source!V98=0,"-",ROUND(Source!V98,0))</f>
        <v>-</v>
      </c>
    </row>
    <row r="172" spans="1:11">
      <c r="A172" s="4" t="str">
        <f>Source!E99</f>
        <v>66</v>
      </c>
      <c r="B172" s="10" t="str">
        <f>Source!F99</f>
        <v>07-01-001-1</v>
      </c>
      <c r="C172" s="10" t="str">
        <f>Source!G99</f>
        <v>Укладка блоков бетонных</v>
      </c>
      <c r="D172" s="13">
        <f>Source!I99</f>
        <v>6</v>
      </c>
      <c r="E172" s="14">
        <f>IF(Source!AB99=0,"-",ROUND(Source!AB99,2))</f>
        <v>77.78</v>
      </c>
      <c r="F172" s="14">
        <f>IF(Source!AD99=0,"-",ROUND(Source!AD99,2))</f>
        <v>50.96</v>
      </c>
      <c r="G172" s="13">
        <f>IF(Source!O99=0,"-",ROUND(Source!O99,0))</f>
        <v>467</v>
      </c>
      <c r="H172" s="13">
        <f>IF(Source!S99=0,"-",ROUND(Source!S99,0))</f>
        <v>94</v>
      </c>
      <c r="I172" s="14">
        <f>IF(Source!Q99=0,"-",ROUND(Source!Q99,0))</f>
        <v>306</v>
      </c>
      <c r="J172" s="14">
        <f>IF(Source!AH99=0,"-",ROUND(Source!AH99,0))</f>
        <v>1</v>
      </c>
      <c r="K172" s="14">
        <f>IF(Source!U99=0,"-",ROUND(Source!U99,0))</f>
        <v>7</v>
      </c>
    </row>
    <row r="173" spans="1:11" ht="56.25">
      <c r="B173" s="16" t="s">
        <v>906</v>
      </c>
      <c r="C173" s="12" t="str">
        <f>Source!H99</f>
        <v>шт.</v>
      </c>
      <c r="D173" s="15"/>
      <c r="E173" s="15">
        <f>IF(Source!AF99=0,"-",ROUND(Source!AF99,2))</f>
        <v>15.59</v>
      </c>
      <c r="F173" s="15">
        <f>IF(Source!AE99=0,"-",ROUND(Source!AE99,2))</f>
        <v>7.99</v>
      </c>
      <c r="G173" s="15"/>
      <c r="H173" s="15"/>
      <c r="I173" s="15">
        <f>IF(Source!R99=0,"-",ROUND(Source!R99,0))</f>
        <v>48</v>
      </c>
      <c r="J173" s="15">
        <f>IF(Source!AI99=0,"-",ROUND(Source!AI99,0))</f>
        <v>0</v>
      </c>
      <c r="K173" s="15">
        <f>IF(Source!V99=0,"-",ROUND(Source!V99,0))</f>
        <v>3</v>
      </c>
    </row>
    <row r="174" spans="1:11" ht="25.5">
      <c r="A174" s="4" t="str">
        <f>Source!E100</f>
        <v>67</v>
      </c>
      <c r="B174" s="10" t="str">
        <f>Source!F100</f>
        <v>403-8001</v>
      </c>
      <c r="C174" s="10" t="str">
        <f>Source!G100</f>
        <v>Блоки бетонные для стен подвалов ГОСТ 13579-78, марка ФБС 9.3.6-Т</v>
      </c>
      <c r="D174" s="13">
        <f>Source!I100</f>
        <v>6</v>
      </c>
      <c r="E174" s="14">
        <f>IF(Source!AB100=0,"-",ROUND(Source!AB100,2))</f>
        <v>117</v>
      </c>
      <c r="F174" s="14" t="str">
        <f>IF(Source!AD100=0,"-",ROUND(Source!AD100,2))</f>
        <v>-</v>
      </c>
      <c r="G174" s="13">
        <f>IF(Source!O100=0,"-",ROUND(Source!O100,0))</f>
        <v>702</v>
      </c>
      <c r="H174" s="13" t="str">
        <f>IF(Source!S100=0,"-",ROUND(Source!S100,0))</f>
        <v>-</v>
      </c>
      <c r="I174" s="14" t="str">
        <f>IF(Source!Q100=0,"-",ROUND(Source!Q100,0))</f>
        <v>-</v>
      </c>
      <c r="J174" s="14" t="str">
        <f>IF(Source!AH100=0,"-",ROUND(Source!AH100,0))</f>
        <v>-</v>
      </c>
      <c r="K174" s="14" t="str">
        <f>IF(Source!U100=0,"-",ROUND(Source!U100,0))</f>
        <v>-</v>
      </c>
    </row>
    <row r="175" spans="1:11">
      <c r="C175" s="12" t="str">
        <f>Source!H100</f>
        <v>шт.</v>
      </c>
      <c r="D175" s="15"/>
      <c r="E175" s="15" t="str">
        <f>IF(Source!AF100=0,"-",ROUND(Source!AF100,2))</f>
        <v>-</v>
      </c>
      <c r="F175" s="15" t="str">
        <f>IF(Source!AE100=0,"-",ROUND(Source!AE100,2))</f>
        <v>-</v>
      </c>
      <c r="G175" s="15"/>
      <c r="H175" s="15"/>
      <c r="I175" s="15" t="str">
        <f>IF(Source!R100=0,"-",ROUND(Source!R100,0))</f>
        <v>-</v>
      </c>
      <c r="J175" s="15" t="str">
        <f>IF(Source!AI100=0,"-",ROUND(Source!AI100,0))</f>
        <v>-</v>
      </c>
      <c r="K175" s="15" t="str">
        <f>IF(Source!V100=0,"-",ROUND(Source!V100,0))</f>
        <v>-</v>
      </c>
    </row>
    <row r="176" spans="1:11">
      <c r="C176" s="11" t="str">
        <f>Source!G101</f>
        <v>ДЕМОНТАЖНЫЕ  РАБОТЫ</v>
      </c>
    </row>
    <row r="177" spans="1:11" ht="25.5">
      <c r="A177" s="4" t="str">
        <f>Source!E102</f>
        <v>68</v>
      </c>
      <c r="B177" s="10" t="str">
        <f>Source!F102</f>
        <v>22-01-011-11</v>
      </c>
      <c r="C177" s="10" t="str">
        <f>Source!G102</f>
        <v>Демонтаж  стальных водопроводных труб  диаметром, мм: 500</v>
      </c>
      <c r="D177" s="13">
        <f>Source!I102</f>
        <v>1410</v>
      </c>
      <c r="E177" s="14">
        <f>IF(Source!AB102=0,"-",ROUND(Source!AB102,2))</f>
        <v>35.549999999999997</v>
      </c>
      <c r="F177" s="14">
        <f>IF(Source!AD102=0,"-",ROUND(Source!AD102,2))</f>
        <v>24.32</v>
      </c>
      <c r="G177" s="13">
        <f>IF(Source!O102=0,"-",ROUND(Source!O102,0))</f>
        <v>50126</v>
      </c>
      <c r="H177" s="13">
        <f>IF(Source!S102=0,"-",ROUND(Source!S102,0))</f>
        <v>15834</v>
      </c>
      <c r="I177" s="14">
        <f>IF(Source!Q102=0,"-",ROUND(Source!Q102,0))</f>
        <v>34291</v>
      </c>
      <c r="J177" s="14">
        <f>IF(Source!AH102=0,"-",ROUND(Source!AH102,0))</f>
        <v>1</v>
      </c>
      <c r="K177" s="14">
        <f>IF(Source!U102=0,"-",ROUND(Source!U102,0))</f>
        <v>1070</v>
      </c>
    </row>
    <row r="178" spans="1:11" ht="67.5">
      <c r="B178" s="16" t="s">
        <v>909</v>
      </c>
      <c r="C178" s="12" t="str">
        <f>Source!H102</f>
        <v>м</v>
      </c>
      <c r="D178" s="15"/>
      <c r="E178" s="15">
        <f>IF(Source!AF102=0,"-",ROUND(Source!AF102,2))</f>
        <v>11.23</v>
      </c>
      <c r="F178" s="15">
        <f>IF(Source!AE102=0,"-",ROUND(Source!AE102,2))</f>
        <v>3.85</v>
      </c>
      <c r="G178" s="15"/>
      <c r="H178" s="15"/>
      <c r="I178" s="15">
        <f>IF(Source!R102=0,"-",ROUND(Source!R102,0))</f>
        <v>5429</v>
      </c>
      <c r="J178" s="15">
        <f>IF(Source!AI102=0,"-",ROUND(Source!AI102,0))</f>
        <v>0</v>
      </c>
      <c r="K178" s="15">
        <f>IF(Source!V102=0,"-",ROUND(Source!V102,0))</f>
        <v>308</v>
      </c>
    </row>
    <row r="179" spans="1:11">
      <c r="A179" s="6" t="str">
        <f>Source!E103</f>
        <v>68.1</v>
      </c>
      <c r="B179" s="17" t="str">
        <f>Source!F103</f>
        <v>999-9900</v>
      </c>
      <c r="C179" s="17" t="str">
        <f>Source!G103</f>
        <v>Строительный мусор</v>
      </c>
      <c r="D179" s="18">
        <f>Source!I103</f>
        <v>163.56</v>
      </c>
      <c r="E179" s="19" t="str">
        <f>IF(Source!AB103=0,"-",ROUND(Source!AB103,2))</f>
        <v>-</v>
      </c>
      <c r="F179" s="19" t="str">
        <f>IF(Source!AD103=0,"-",ROUND(Source!AD103,2))</f>
        <v>-</v>
      </c>
      <c r="G179" s="18" t="str">
        <f>IF(Source!O103=0,"-",ROUND(Source!O103,0))</f>
        <v>-</v>
      </c>
      <c r="H179" s="18" t="str">
        <f>IF(Source!S103=0,"-",ROUND(Source!S103,0))</f>
        <v>-</v>
      </c>
      <c r="I179" s="19" t="str">
        <f>IF(Source!Q103=0,"-",ROUND(Source!Q103,0))</f>
        <v>-</v>
      </c>
      <c r="J179" s="19" t="str">
        <f>IF(Source!AH103=0,"-",ROUND(Source!AH103,0))</f>
        <v>-</v>
      </c>
      <c r="K179" s="19" t="str">
        <f>IF(Source!U103=0,"-",ROUND(Source!U103,0))</f>
        <v>-</v>
      </c>
    </row>
    <row r="180" spans="1:11">
      <c r="A180" s="6"/>
      <c r="B180" s="6"/>
      <c r="C180" s="20" t="str">
        <f>Source!H103</f>
        <v>т</v>
      </c>
      <c r="D180" s="7"/>
      <c r="E180" s="7" t="str">
        <f>IF(Source!AF103=0,"-",ROUND(Source!AF103,2))</f>
        <v>-</v>
      </c>
      <c r="F180" s="7" t="str">
        <f>IF(Source!AE103=0,"-",ROUND(Source!AE103,2))</f>
        <v>-</v>
      </c>
      <c r="G180" s="7"/>
      <c r="H180" s="7"/>
      <c r="I180" s="7" t="str">
        <f>IF(Source!R103=0,"-",ROUND(Source!R103,0))</f>
        <v>-</v>
      </c>
      <c r="J180" s="7" t="str">
        <f>IF(Source!AI103=0,"-",ROUND(Source!AI103,0))</f>
        <v>-</v>
      </c>
      <c r="K180" s="7" t="str">
        <f>IF(Source!V103=0,"-",ROUND(Source!V103,0))</f>
        <v>-</v>
      </c>
    </row>
    <row r="181" spans="1:11" ht="63.75">
      <c r="A181" s="4" t="str">
        <f>Source!E104</f>
        <v>69</v>
      </c>
      <c r="B181" s="10" t="str">
        <f>Source!F104</f>
        <v>6002037-1</v>
      </c>
      <c r="C181" s="10" t="str">
        <f>Source!G104</f>
        <v>Погрузочные работы при автомобильных перевозках-Трубы металлические диаметром свыше 426 мм (для строительства магистральных трубопроводов)</v>
      </c>
      <c r="D181" s="13">
        <f>Source!I104</f>
        <v>164</v>
      </c>
      <c r="E181" s="14">
        <f>IF(Source!AB104=0,"-",ROUND(Source!AB104,2))</f>
        <v>31.5</v>
      </c>
      <c r="F181" s="14">
        <f>IF(Source!AD104=0,"-",ROUND(Source!AD104,2))</f>
        <v>31.5</v>
      </c>
      <c r="G181" s="13">
        <f>IF(Source!O104=0,"-",ROUND(Source!O104,0))</f>
        <v>5166</v>
      </c>
      <c r="H181" s="13" t="str">
        <f>IF(Source!S104=0,"-",ROUND(Source!S104,0))</f>
        <v>-</v>
      </c>
      <c r="I181" s="14">
        <f>IF(Source!Q104=0,"-",ROUND(Source!Q104,0))</f>
        <v>5166</v>
      </c>
      <c r="J181" s="14" t="str">
        <f>IF(Source!AH104=0,"-",ROUND(Source!AH104,0))</f>
        <v>-</v>
      </c>
      <c r="K181" s="14" t="str">
        <f>IF(Source!U104=0,"-",ROUND(Source!U104,0))</f>
        <v>-</v>
      </c>
    </row>
    <row r="182" spans="1:11">
      <c r="C182" s="12" t="str">
        <f>Source!H104</f>
        <v>т</v>
      </c>
      <c r="D182" s="15"/>
      <c r="E182" s="15" t="str">
        <f>IF(Source!AF104=0,"-",ROUND(Source!AF104,2))</f>
        <v>-</v>
      </c>
      <c r="F182" s="15" t="str">
        <f>IF(Source!AE104=0,"-",ROUND(Source!AE104,2))</f>
        <v>-</v>
      </c>
      <c r="G182" s="15"/>
      <c r="H182" s="15"/>
      <c r="I182" s="15" t="str">
        <f>IF(Source!R104=0,"-",ROUND(Source!R104,0))</f>
        <v>-</v>
      </c>
      <c r="J182" s="15" t="str">
        <f>IF(Source!AI104=0,"-",ROUND(Source!AI104,0))</f>
        <v>-</v>
      </c>
      <c r="K182" s="15" t="str">
        <f>IF(Source!V104=0,"-",ROUND(Source!V104,0))</f>
        <v>-</v>
      </c>
    </row>
    <row r="183" spans="1:11" ht="25.5">
      <c r="A183" s="4" t="str">
        <f>Source!E105</f>
        <v>70</v>
      </c>
      <c r="B183" s="10" t="str">
        <f>Source!F105</f>
        <v>22-01-011-3</v>
      </c>
      <c r="C183" s="10" t="str">
        <f>Source!G105</f>
        <v>Демонтаж  стальных водопроводных труб  диаметром, мм: 100</v>
      </c>
      <c r="D183" s="13">
        <f>Source!I105</f>
        <v>12</v>
      </c>
      <c r="E183" s="14">
        <f>IF(Source!AB105=0,"-",ROUND(Source!AB105,2))</f>
        <v>7.02</v>
      </c>
      <c r="F183" s="14">
        <f>IF(Source!AD105=0,"-",ROUND(Source!AD105,2))</f>
        <v>2.95</v>
      </c>
      <c r="G183" s="13">
        <f>IF(Source!O105=0,"-",ROUND(Source!O105,0))</f>
        <v>84</v>
      </c>
      <c r="H183" s="13">
        <f>IF(Source!S105=0,"-",ROUND(Source!S105,0))</f>
        <v>49</v>
      </c>
      <c r="I183" s="14">
        <f>IF(Source!Q105=0,"-",ROUND(Source!Q105,0))</f>
        <v>35</v>
      </c>
      <c r="J183" s="14">
        <f>IF(Source!AH105=0,"-",ROUND(Source!AH105,0))</f>
        <v>0</v>
      </c>
      <c r="K183" s="14">
        <f>IF(Source!U105=0,"-",ROUND(Source!U105,0))</f>
        <v>3</v>
      </c>
    </row>
    <row r="184" spans="1:11" ht="67.5">
      <c r="B184" s="16" t="s">
        <v>909</v>
      </c>
      <c r="C184" s="12" t="str">
        <f>Source!H105</f>
        <v>м</v>
      </c>
      <c r="D184" s="15"/>
      <c r="E184" s="15">
        <f>IF(Source!AF105=0,"-",ROUND(Source!AF105,2))</f>
        <v>4.07</v>
      </c>
      <c r="F184" s="15">
        <f>IF(Source!AE105=0,"-",ROUND(Source!AE105,2))</f>
        <v>0.56000000000000005</v>
      </c>
      <c r="G184" s="15"/>
      <c r="H184" s="15"/>
      <c r="I184" s="15">
        <f>IF(Source!R105=0,"-",ROUND(Source!R105,0))</f>
        <v>7</v>
      </c>
      <c r="J184" s="15">
        <f>IF(Source!AI105=0,"-",ROUND(Source!AI105,0))</f>
        <v>0</v>
      </c>
      <c r="K184" s="15">
        <f>IF(Source!V105=0,"-",ROUND(Source!V105,0))</f>
        <v>0</v>
      </c>
    </row>
    <row r="185" spans="1:11">
      <c r="A185" s="6" t="str">
        <f>Source!E106</f>
        <v>70.1</v>
      </c>
      <c r="B185" s="17" t="str">
        <f>Source!F106</f>
        <v>999-9900</v>
      </c>
      <c r="C185" s="17" t="str">
        <f>Source!G106</f>
        <v>Строительный мусор</v>
      </c>
      <c r="D185" s="18">
        <f>Source!I106</f>
        <v>0.15240000000000001</v>
      </c>
      <c r="E185" s="19" t="str">
        <f>IF(Source!AB106=0,"-",ROUND(Source!AB106,2))</f>
        <v>-</v>
      </c>
      <c r="F185" s="19" t="str">
        <f>IF(Source!AD106=0,"-",ROUND(Source!AD106,2))</f>
        <v>-</v>
      </c>
      <c r="G185" s="18" t="str">
        <f>IF(Source!O106=0,"-",ROUND(Source!O106,0))</f>
        <v>-</v>
      </c>
      <c r="H185" s="18" t="str">
        <f>IF(Source!S106=0,"-",ROUND(Source!S106,0))</f>
        <v>-</v>
      </c>
      <c r="I185" s="19" t="str">
        <f>IF(Source!Q106=0,"-",ROUND(Source!Q106,0))</f>
        <v>-</v>
      </c>
      <c r="J185" s="19" t="str">
        <f>IF(Source!AH106=0,"-",ROUND(Source!AH106,0))</f>
        <v>-</v>
      </c>
      <c r="K185" s="19" t="str">
        <f>IF(Source!U106=0,"-",ROUND(Source!U106,0))</f>
        <v>-</v>
      </c>
    </row>
    <row r="186" spans="1:11">
      <c r="A186" s="6"/>
      <c r="B186" s="6"/>
      <c r="C186" s="20" t="str">
        <f>Source!H106</f>
        <v>т</v>
      </c>
      <c r="D186" s="7"/>
      <c r="E186" s="7" t="str">
        <f>IF(Source!AF106=0,"-",ROUND(Source!AF106,2))</f>
        <v>-</v>
      </c>
      <c r="F186" s="7" t="str">
        <f>IF(Source!AE106=0,"-",ROUND(Source!AE106,2))</f>
        <v>-</v>
      </c>
      <c r="G186" s="7"/>
      <c r="H186" s="7"/>
      <c r="I186" s="7" t="str">
        <f>IF(Source!R106=0,"-",ROUND(Source!R106,0))</f>
        <v>-</v>
      </c>
      <c r="J186" s="7" t="str">
        <f>IF(Source!AI106=0,"-",ROUND(Source!AI106,0))</f>
        <v>-</v>
      </c>
      <c r="K186" s="7" t="str">
        <f>IF(Source!V106=0,"-",ROUND(Source!V106,0))</f>
        <v>-</v>
      </c>
    </row>
    <row r="187" spans="1:11" ht="38.25">
      <c r="A187" s="4" t="str">
        <f>Source!E107</f>
        <v>71</v>
      </c>
      <c r="B187" s="10" t="str">
        <f>Source!F107</f>
        <v>6002036-1</v>
      </c>
      <c r="C187" s="10" t="str">
        <f>Source!G107</f>
        <v>Погрузочные работы при автомобильных перевозках-Трубы металлические диаметром до 426 мм</v>
      </c>
      <c r="D187" s="13">
        <f>Source!I107</f>
        <v>0.15</v>
      </c>
      <c r="E187" s="14">
        <f>IF(Source!AB107=0,"-",ROUND(Source!AB107,2))</f>
        <v>13.5</v>
      </c>
      <c r="F187" s="14">
        <f>IF(Source!AD107=0,"-",ROUND(Source!AD107,2))</f>
        <v>13.5</v>
      </c>
      <c r="G187" s="13">
        <f>IF(Source!O107=0,"-",ROUND(Source!O107,0))</f>
        <v>2</v>
      </c>
      <c r="H187" s="13" t="str">
        <f>IF(Source!S107=0,"-",ROUND(Source!S107,0))</f>
        <v>-</v>
      </c>
      <c r="I187" s="14">
        <f>IF(Source!Q107=0,"-",ROUND(Source!Q107,0))</f>
        <v>2</v>
      </c>
      <c r="J187" s="14" t="str">
        <f>IF(Source!AH107=0,"-",ROUND(Source!AH107,0))</f>
        <v>-</v>
      </c>
      <c r="K187" s="14" t="str">
        <f>IF(Source!U107=0,"-",ROUND(Source!U107,0))</f>
        <v>-</v>
      </c>
    </row>
    <row r="188" spans="1:11">
      <c r="C188" s="12" t="str">
        <f>Source!H107</f>
        <v>т</v>
      </c>
      <c r="D188" s="15"/>
      <c r="E188" s="15" t="str">
        <f>IF(Source!AF107=0,"-",ROUND(Source!AF107,2))</f>
        <v>-</v>
      </c>
      <c r="F188" s="15" t="str">
        <f>IF(Source!AE107=0,"-",ROUND(Source!AE107,2))</f>
        <v>-</v>
      </c>
      <c r="G188" s="15"/>
      <c r="H188" s="15"/>
      <c r="I188" s="15" t="str">
        <f>IF(Source!R107=0,"-",ROUND(Source!R107,0))</f>
        <v>-</v>
      </c>
      <c r="J188" s="15" t="str">
        <f>IF(Source!AI107=0,"-",ROUND(Source!AI107,0))</f>
        <v>-</v>
      </c>
      <c r="K188" s="15" t="str">
        <f>IF(Source!V107=0,"-",ROUND(Source!V107,0))</f>
        <v>-</v>
      </c>
    </row>
    <row r="189" spans="1:11" ht="25.5">
      <c r="A189" s="4" t="str">
        <f>Source!E108</f>
        <v>72</v>
      </c>
      <c r="B189" s="10" t="str">
        <f>Source!F108</f>
        <v>66-26-7</v>
      </c>
      <c r="C189" s="10" t="str">
        <f>Source!G108</f>
        <v>Демонтаж задвижек диаметром до 500 мм</v>
      </c>
      <c r="D189" s="13">
        <f>Source!I108</f>
        <v>1</v>
      </c>
      <c r="E189" s="14">
        <f>IF(Source!AB108=0,"-",ROUND(Source!AB108,2))</f>
        <v>415.35</v>
      </c>
      <c r="F189" s="14">
        <f>IF(Source!AD108=0,"-",ROUND(Source!AD108,2))</f>
        <v>304.66000000000003</v>
      </c>
      <c r="G189" s="13">
        <f>IF(Source!O108=0,"-",ROUND(Source!O108,0))</f>
        <v>415</v>
      </c>
      <c r="H189" s="13">
        <f>IF(Source!S108=0,"-",ROUND(Source!S108,0))</f>
        <v>111</v>
      </c>
      <c r="I189" s="14">
        <f>IF(Source!Q108=0,"-",ROUND(Source!Q108,0))</f>
        <v>305</v>
      </c>
      <c r="J189" s="14">
        <f>IF(Source!AH108=0,"-",ROUND(Source!AH108,0))</f>
        <v>9</v>
      </c>
      <c r="K189" s="14">
        <f>IF(Source!U108=0,"-",ROUND(Source!U108,0))</f>
        <v>9</v>
      </c>
    </row>
    <row r="190" spans="1:11" ht="45">
      <c r="B190" s="16" t="s">
        <v>907</v>
      </c>
      <c r="C190" s="12" t="str">
        <f>Source!H108</f>
        <v>ШТУKА</v>
      </c>
      <c r="D190" s="15"/>
      <c r="E190" s="15">
        <f>IF(Source!AF108=0,"-",ROUND(Source!AF108,2))</f>
        <v>110.69</v>
      </c>
      <c r="F190" s="15">
        <f>IF(Source!AE108=0,"-",ROUND(Source!AE108,2))</f>
        <v>39.57</v>
      </c>
      <c r="G190" s="15"/>
      <c r="H190" s="15"/>
      <c r="I190" s="15">
        <f>IF(Source!R108=0,"-",ROUND(Source!R108,0))</f>
        <v>40</v>
      </c>
      <c r="J190" s="15">
        <f>IF(Source!AI108=0,"-",ROUND(Source!AI108,0))</f>
        <v>2</v>
      </c>
      <c r="K190" s="15">
        <f>IF(Source!V108=0,"-",ROUND(Source!V108,0))</f>
        <v>2</v>
      </c>
    </row>
    <row r="191" spans="1:11">
      <c r="A191" s="6" t="str">
        <f>Source!E109</f>
        <v>72.1</v>
      </c>
      <c r="B191" s="17" t="str">
        <f>Source!F109</f>
        <v>999-9900</v>
      </c>
      <c r="C191" s="17" t="str">
        <f>Source!G109</f>
        <v>Строительный мусор</v>
      </c>
      <c r="D191" s="18">
        <f>Source!I109</f>
        <v>0.97399999999999998</v>
      </c>
      <c r="E191" s="19" t="str">
        <f>IF(Source!AB109=0,"-",ROUND(Source!AB109,2))</f>
        <v>-</v>
      </c>
      <c r="F191" s="19" t="str">
        <f>IF(Source!AD109=0,"-",ROUND(Source!AD109,2))</f>
        <v>-</v>
      </c>
      <c r="G191" s="18" t="str">
        <f>IF(Source!O109=0,"-",ROUND(Source!O109,0))</f>
        <v>-</v>
      </c>
      <c r="H191" s="18" t="str">
        <f>IF(Source!S109=0,"-",ROUND(Source!S109,0))</f>
        <v>-</v>
      </c>
      <c r="I191" s="19" t="str">
        <f>IF(Source!Q109=0,"-",ROUND(Source!Q109,0))</f>
        <v>-</v>
      </c>
      <c r="J191" s="19" t="str">
        <f>IF(Source!AH109=0,"-",ROUND(Source!AH109,0))</f>
        <v>-</v>
      </c>
      <c r="K191" s="19" t="str">
        <f>IF(Source!U109=0,"-",ROUND(Source!U109,0))</f>
        <v>-</v>
      </c>
    </row>
    <row r="192" spans="1:11">
      <c r="A192" s="6"/>
      <c r="B192" s="6"/>
      <c r="C192" s="20" t="str">
        <f>Source!H109</f>
        <v>т</v>
      </c>
      <c r="D192" s="7"/>
      <c r="E192" s="7" t="str">
        <f>IF(Source!AF109=0,"-",ROUND(Source!AF109,2))</f>
        <v>-</v>
      </c>
      <c r="F192" s="7" t="str">
        <f>IF(Source!AE109=0,"-",ROUND(Source!AE109,2))</f>
        <v>-</v>
      </c>
      <c r="G192" s="7"/>
      <c r="H192" s="7"/>
      <c r="I192" s="7" t="str">
        <f>IF(Source!R109=0,"-",ROUND(Source!R109,0))</f>
        <v>-</v>
      </c>
      <c r="J192" s="7" t="str">
        <f>IF(Source!AI109=0,"-",ROUND(Source!AI109,0))</f>
        <v>-</v>
      </c>
      <c r="K192" s="7" t="str">
        <f>IF(Source!V109=0,"-",ROUND(Source!V109,0))</f>
        <v>-</v>
      </c>
    </row>
    <row r="193" spans="1:11" ht="25.5">
      <c r="A193" s="4" t="str">
        <f>Source!E110</f>
        <v>73</v>
      </c>
      <c r="B193" s="10" t="str">
        <f>Source!F110</f>
        <v>66-26-2</v>
      </c>
      <c r="C193" s="10" t="str">
        <f>Source!G110</f>
        <v>Демонтаж задвижек диаметром до 100 мм</v>
      </c>
      <c r="D193" s="13">
        <f>Source!I110</f>
        <v>5</v>
      </c>
      <c r="E193" s="14">
        <f>IF(Source!AB110=0,"-",ROUND(Source!AB110,2))</f>
        <v>30.81</v>
      </c>
      <c r="F193" s="14">
        <f>IF(Source!AD110=0,"-",ROUND(Source!AD110,2))</f>
        <v>12.52</v>
      </c>
      <c r="G193" s="13">
        <f>IF(Source!O110=0,"-",ROUND(Source!O110,0))</f>
        <v>154</v>
      </c>
      <c r="H193" s="13">
        <f>IF(Source!S110=0,"-",ROUND(Source!S110,0))</f>
        <v>91</v>
      </c>
      <c r="I193" s="14">
        <f>IF(Source!Q110=0,"-",ROUND(Source!Q110,0))</f>
        <v>63</v>
      </c>
      <c r="J193" s="14">
        <f>IF(Source!AH110=0,"-",ROUND(Source!AH110,0))</f>
        <v>1</v>
      </c>
      <c r="K193" s="14">
        <f>IF(Source!U110=0,"-",ROUND(Source!U110,0))</f>
        <v>7</v>
      </c>
    </row>
    <row r="194" spans="1:11" ht="45">
      <c r="B194" s="16" t="s">
        <v>907</v>
      </c>
      <c r="C194" s="12" t="str">
        <f>Source!H110</f>
        <v>ШТУKА</v>
      </c>
      <c r="D194" s="15"/>
      <c r="E194" s="15">
        <f>IF(Source!AF110=0,"-",ROUND(Source!AF110,2))</f>
        <v>18.29</v>
      </c>
      <c r="F194" s="15" t="str">
        <f>IF(Source!AE110=0,"-",ROUND(Source!AE110,2))</f>
        <v>-</v>
      </c>
      <c r="G194" s="15"/>
      <c r="H194" s="15"/>
      <c r="I194" s="15" t="str">
        <f>IF(Source!R110=0,"-",ROUND(Source!R110,0))</f>
        <v>-</v>
      </c>
      <c r="J194" s="15" t="str">
        <f>IF(Source!AI110=0,"-",ROUND(Source!AI110,0))</f>
        <v>-</v>
      </c>
      <c r="K194" s="15" t="str">
        <f>IF(Source!V110=0,"-",ROUND(Source!V110,0))</f>
        <v>-</v>
      </c>
    </row>
    <row r="195" spans="1:11">
      <c r="A195" s="6" t="str">
        <f>Source!E111</f>
        <v>73.1</v>
      </c>
      <c r="B195" s="17" t="str">
        <f>Source!F111</f>
        <v>999-9900</v>
      </c>
      <c r="C195" s="17" t="str">
        <f>Source!G111</f>
        <v>Строительный мусор</v>
      </c>
      <c r="D195" s="18">
        <f>Source!I111</f>
        <v>0.22999999999999998</v>
      </c>
      <c r="E195" s="19" t="str">
        <f>IF(Source!AB111=0,"-",ROUND(Source!AB111,2))</f>
        <v>-</v>
      </c>
      <c r="F195" s="19" t="str">
        <f>IF(Source!AD111=0,"-",ROUND(Source!AD111,2))</f>
        <v>-</v>
      </c>
      <c r="G195" s="18" t="str">
        <f>IF(Source!O111=0,"-",ROUND(Source!O111,0))</f>
        <v>-</v>
      </c>
      <c r="H195" s="18" t="str">
        <f>IF(Source!S111=0,"-",ROUND(Source!S111,0))</f>
        <v>-</v>
      </c>
      <c r="I195" s="19" t="str">
        <f>IF(Source!Q111=0,"-",ROUND(Source!Q111,0))</f>
        <v>-</v>
      </c>
      <c r="J195" s="19" t="str">
        <f>IF(Source!AH111=0,"-",ROUND(Source!AH111,0))</f>
        <v>-</v>
      </c>
      <c r="K195" s="19" t="str">
        <f>IF(Source!U111=0,"-",ROUND(Source!U111,0))</f>
        <v>-</v>
      </c>
    </row>
    <row r="196" spans="1:11">
      <c r="A196" s="6"/>
      <c r="B196" s="6"/>
      <c r="C196" s="20" t="str">
        <f>Source!H111</f>
        <v>т</v>
      </c>
      <c r="D196" s="7"/>
      <c r="E196" s="7" t="str">
        <f>IF(Source!AF111=0,"-",ROUND(Source!AF111,2))</f>
        <v>-</v>
      </c>
      <c r="F196" s="7" t="str">
        <f>IF(Source!AE111=0,"-",ROUND(Source!AE111,2))</f>
        <v>-</v>
      </c>
      <c r="G196" s="7"/>
      <c r="H196" s="7"/>
      <c r="I196" s="7" t="str">
        <f>IF(Source!R111=0,"-",ROUND(Source!R111,0))</f>
        <v>-</v>
      </c>
      <c r="J196" s="7" t="str">
        <f>IF(Source!AI111=0,"-",ROUND(Source!AI111,0))</f>
        <v>-</v>
      </c>
      <c r="K196" s="7" t="str">
        <f>IF(Source!V111=0,"-",ROUND(Source!V111,0))</f>
        <v>-</v>
      </c>
    </row>
    <row r="197" spans="1:11" ht="51">
      <c r="A197" s="4" t="str">
        <f>Source!E112</f>
        <v>74</v>
      </c>
      <c r="B197" s="10" t="str">
        <f>Source!F112</f>
        <v>6002015-1</v>
      </c>
      <c r="C197" s="10" t="str">
        <f>Source!G112</f>
        <v>Погрузочные работы при автомобильных перевозках-Изделия металлические (армокаркасы, заготовки трубные и др.)</v>
      </c>
      <c r="D197" s="13">
        <f>Source!I112</f>
        <v>1.204</v>
      </c>
      <c r="E197" s="14">
        <f>IF(Source!AB112=0,"-",ROUND(Source!AB112,2))</f>
        <v>28.4</v>
      </c>
      <c r="F197" s="14">
        <f>IF(Source!AD112=0,"-",ROUND(Source!AD112,2))</f>
        <v>28.4</v>
      </c>
      <c r="G197" s="13">
        <f>IF(Source!O112=0,"-",ROUND(Source!O112,0))</f>
        <v>34</v>
      </c>
      <c r="H197" s="13" t="str">
        <f>IF(Source!S112=0,"-",ROUND(Source!S112,0))</f>
        <v>-</v>
      </c>
      <c r="I197" s="14">
        <f>IF(Source!Q112=0,"-",ROUND(Source!Q112,0))</f>
        <v>34</v>
      </c>
      <c r="J197" s="14" t="str">
        <f>IF(Source!AH112=0,"-",ROUND(Source!AH112,0))</f>
        <v>-</v>
      </c>
      <c r="K197" s="14" t="str">
        <f>IF(Source!U112=0,"-",ROUND(Source!U112,0))</f>
        <v>-</v>
      </c>
    </row>
    <row r="198" spans="1:11">
      <c r="C198" s="12" t="str">
        <f>Source!H112</f>
        <v>т</v>
      </c>
      <c r="D198" s="15"/>
      <c r="E198" s="15" t="str">
        <f>IF(Source!AF112=0,"-",ROUND(Source!AF112,2))</f>
        <v>-</v>
      </c>
      <c r="F198" s="15" t="str">
        <f>IF(Source!AE112=0,"-",ROUND(Source!AE112,2))</f>
        <v>-</v>
      </c>
      <c r="G198" s="15"/>
      <c r="H198" s="15"/>
      <c r="I198" s="15" t="str">
        <f>IF(Source!R112=0,"-",ROUND(Source!R112,0))</f>
        <v>-</v>
      </c>
      <c r="J198" s="15" t="str">
        <f>IF(Source!AI112=0,"-",ROUND(Source!AI112,0))</f>
        <v>-</v>
      </c>
      <c r="K198" s="15" t="str">
        <f>IF(Source!V112=0,"-",ROUND(Source!V112,0))</f>
        <v>-</v>
      </c>
    </row>
    <row r="199" spans="1:11">
      <c r="A199" s="4" t="str">
        <f>Source!E113</f>
        <v>75</v>
      </c>
      <c r="B199" s="10" t="str">
        <f>Source!F113</f>
        <v>66-8-1</v>
      </c>
      <c r="C199" s="10" t="str">
        <f>Source!G113</f>
        <v>Демонтаж чугунных люков</v>
      </c>
      <c r="D199" s="13">
        <f>Source!I113</f>
        <v>10</v>
      </c>
      <c r="E199" s="14">
        <f>IF(Source!AB113=0,"-",ROUND(Source!AB113,2))</f>
        <v>33.18</v>
      </c>
      <c r="F199" s="14" t="str">
        <f>IF(Source!AD113=0,"-",ROUND(Source!AD113,2))</f>
        <v>-</v>
      </c>
      <c r="G199" s="13">
        <f>IF(Source!O113=0,"-",ROUND(Source!O113,0))</f>
        <v>332</v>
      </c>
      <c r="H199" s="13">
        <f>IF(Source!S113=0,"-",ROUND(Source!S113,0))</f>
        <v>332</v>
      </c>
      <c r="I199" s="14" t="str">
        <f>IF(Source!Q113=0,"-",ROUND(Source!Q113,0))</f>
        <v>-</v>
      </c>
      <c r="J199" s="14">
        <f>IF(Source!AH113=0,"-",ROUND(Source!AH113,0))</f>
        <v>3</v>
      </c>
      <c r="K199" s="14">
        <f>IF(Source!U113=0,"-",ROUND(Source!U113,0))</f>
        <v>30</v>
      </c>
    </row>
    <row r="200" spans="1:11" ht="45">
      <c r="B200" s="16" t="s">
        <v>907</v>
      </c>
      <c r="C200" s="12" t="str">
        <f>Source!H113</f>
        <v>ШТУKА</v>
      </c>
      <c r="D200" s="15"/>
      <c r="E200" s="15">
        <f>IF(Source!AF113=0,"-",ROUND(Source!AF113,2))</f>
        <v>33.18</v>
      </c>
      <c r="F200" s="15" t="str">
        <f>IF(Source!AE113=0,"-",ROUND(Source!AE113,2))</f>
        <v>-</v>
      </c>
      <c r="G200" s="15"/>
      <c r="H200" s="15"/>
      <c r="I200" s="15" t="str">
        <f>IF(Source!R113=0,"-",ROUND(Source!R113,0))</f>
        <v>-</v>
      </c>
      <c r="J200" s="15" t="str">
        <f>IF(Source!AI113=0,"-",ROUND(Source!AI113,0))</f>
        <v>-</v>
      </c>
      <c r="K200" s="15" t="str">
        <f>IF(Source!V113=0,"-",ROUND(Source!V113,0))</f>
        <v>-</v>
      </c>
    </row>
    <row r="201" spans="1:11">
      <c r="A201" s="6" t="str">
        <f>Source!E114</f>
        <v>75.1</v>
      </c>
      <c r="B201" s="17" t="str">
        <f>Source!F114</f>
        <v>999-9900</v>
      </c>
      <c r="C201" s="17" t="str">
        <f>Source!G114</f>
        <v>Строительный мусор</v>
      </c>
      <c r="D201" s="18">
        <f>Source!I114</f>
        <v>1</v>
      </c>
      <c r="E201" s="19" t="str">
        <f>IF(Source!AB114=0,"-",ROUND(Source!AB114,2))</f>
        <v>-</v>
      </c>
      <c r="F201" s="19" t="str">
        <f>IF(Source!AD114=0,"-",ROUND(Source!AD114,2))</f>
        <v>-</v>
      </c>
      <c r="G201" s="18" t="str">
        <f>IF(Source!O114=0,"-",ROUND(Source!O114,0))</f>
        <v>-</v>
      </c>
      <c r="H201" s="18" t="str">
        <f>IF(Source!S114=0,"-",ROUND(Source!S114,0))</f>
        <v>-</v>
      </c>
      <c r="I201" s="19" t="str">
        <f>IF(Source!Q114=0,"-",ROUND(Source!Q114,0))</f>
        <v>-</v>
      </c>
      <c r="J201" s="19" t="str">
        <f>IF(Source!AH114=0,"-",ROUND(Source!AH114,0))</f>
        <v>-</v>
      </c>
      <c r="K201" s="19" t="str">
        <f>IF(Source!U114=0,"-",ROUND(Source!U114,0))</f>
        <v>-</v>
      </c>
    </row>
    <row r="202" spans="1:11">
      <c r="A202" s="6"/>
      <c r="B202" s="6"/>
      <c r="C202" s="20" t="str">
        <f>Source!H114</f>
        <v>т</v>
      </c>
      <c r="D202" s="7"/>
      <c r="E202" s="7" t="str">
        <f>IF(Source!AF114=0,"-",ROUND(Source!AF114,2))</f>
        <v>-</v>
      </c>
      <c r="F202" s="7" t="str">
        <f>IF(Source!AE114=0,"-",ROUND(Source!AE114,2))</f>
        <v>-</v>
      </c>
      <c r="G202" s="7"/>
      <c r="H202" s="7"/>
      <c r="I202" s="7" t="str">
        <f>IF(Source!R114=0,"-",ROUND(Source!R114,0))</f>
        <v>-</v>
      </c>
      <c r="J202" s="7" t="str">
        <f>IF(Source!AI114=0,"-",ROUND(Source!AI114,0))</f>
        <v>-</v>
      </c>
      <c r="K202" s="7" t="str">
        <f>IF(Source!V114=0,"-",ROUND(Source!V114,0))</f>
        <v>-</v>
      </c>
    </row>
    <row r="203" spans="1:11" ht="25.5">
      <c r="A203" s="4" t="str">
        <f>Source!E115</f>
        <v>76</v>
      </c>
      <c r="B203" s="10" t="str">
        <f>Source!F115</f>
        <v>46-04-001-3</v>
      </c>
      <c r="C203" s="10" t="str">
        <f>Source!G115</f>
        <v>Разборка  железобетонных колодцев (прим.)</v>
      </c>
      <c r="D203" s="13">
        <f>Source!I115</f>
        <v>32.799999999999997</v>
      </c>
      <c r="E203" s="14">
        <f>IF(Source!AB115=0,"-",ROUND(Source!AB115,2))</f>
        <v>799.77</v>
      </c>
      <c r="F203" s="14">
        <f>IF(Source!AD115=0,"-",ROUND(Source!AD115,2))</f>
        <v>500.55</v>
      </c>
      <c r="G203" s="13">
        <f>IF(Source!O115=0,"-",ROUND(Source!O115,0))</f>
        <v>26232</v>
      </c>
      <c r="H203" s="13">
        <f>IF(Source!S115=0,"-",ROUND(Source!S115,0))</f>
        <v>8546</v>
      </c>
      <c r="I203" s="14">
        <f>IF(Source!Q115=0,"-",ROUND(Source!Q115,0))</f>
        <v>16418</v>
      </c>
      <c r="J203" s="14">
        <f>IF(Source!AH115=0,"-",ROUND(Source!AH115,0))</f>
        <v>20</v>
      </c>
      <c r="K203" s="14">
        <f>IF(Source!U115=0,"-",ROUND(Source!U115,0))</f>
        <v>659</v>
      </c>
    </row>
    <row r="204" spans="1:11" ht="45">
      <c r="B204" s="16" t="s">
        <v>907</v>
      </c>
      <c r="C204" s="12" t="str">
        <f>Source!H115</f>
        <v>м3</v>
      </c>
      <c r="D204" s="15"/>
      <c r="E204" s="15">
        <f>IF(Source!AF115=0,"-",ROUND(Source!AF115,2))</f>
        <v>260.56</v>
      </c>
      <c r="F204" s="15">
        <f>IF(Source!AE115=0,"-",ROUND(Source!AE115,2))</f>
        <v>100.66</v>
      </c>
      <c r="G204" s="15"/>
      <c r="H204" s="15"/>
      <c r="I204" s="15">
        <f>IF(Source!R115=0,"-",ROUND(Source!R115,0))</f>
        <v>3302</v>
      </c>
      <c r="J204" s="15">
        <f>IF(Source!AI115=0,"-",ROUND(Source!AI115,0))</f>
        <v>7</v>
      </c>
      <c r="K204" s="15">
        <f>IF(Source!V115=0,"-",ROUND(Source!V115,0))</f>
        <v>240</v>
      </c>
    </row>
    <row r="205" spans="1:11">
      <c r="A205" s="6" t="str">
        <f>Source!E116</f>
        <v>76.1</v>
      </c>
      <c r="B205" s="17" t="str">
        <f>Source!F116</f>
        <v>999-9900</v>
      </c>
      <c r="C205" s="17" t="str">
        <f>Source!G116</f>
        <v>Строительный мусор</v>
      </c>
      <c r="D205" s="18">
        <f>Source!I116</f>
        <v>59.04</v>
      </c>
      <c r="E205" s="19" t="str">
        <f>IF(Source!AB116=0,"-",ROUND(Source!AB116,2))</f>
        <v>-</v>
      </c>
      <c r="F205" s="19" t="str">
        <f>IF(Source!AD116=0,"-",ROUND(Source!AD116,2))</f>
        <v>-</v>
      </c>
      <c r="G205" s="18" t="str">
        <f>IF(Source!O116=0,"-",ROUND(Source!O116,0))</f>
        <v>-</v>
      </c>
      <c r="H205" s="18" t="str">
        <f>IF(Source!S116=0,"-",ROUND(Source!S116,0))</f>
        <v>-</v>
      </c>
      <c r="I205" s="19" t="str">
        <f>IF(Source!Q116=0,"-",ROUND(Source!Q116,0))</f>
        <v>-</v>
      </c>
      <c r="J205" s="19" t="str">
        <f>IF(Source!AH116=0,"-",ROUND(Source!AH116,0))</f>
        <v>-</v>
      </c>
      <c r="K205" s="19" t="str">
        <f>IF(Source!U116=0,"-",ROUND(Source!U116,0))</f>
        <v>-</v>
      </c>
    </row>
    <row r="206" spans="1:11">
      <c r="A206" s="6"/>
      <c r="B206" s="6"/>
      <c r="C206" s="20" t="str">
        <f>Source!H116</f>
        <v>т</v>
      </c>
      <c r="D206" s="7"/>
      <c r="E206" s="7" t="str">
        <f>IF(Source!AF116=0,"-",ROUND(Source!AF116,2))</f>
        <v>-</v>
      </c>
      <c r="F206" s="7" t="str">
        <f>IF(Source!AE116=0,"-",ROUND(Source!AE116,2))</f>
        <v>-</v>
      </c>
      <c r="G206" s="7"/>
      <c r="H206" s="7"/>
      <c r="I206" s="7" t="str">
        <f>IF(Source!R116=0,"-",ROUND(Source!R116,0))</f>
        <v>-</v>
      </c>
      <c r="J206" s="7" t="str">
        <f>IF(Source!AI116=0,"-",ROUND(Source!AI116,0))</f>
        <v>-</v>
      </c>
      <c r="K206" s="7" t="str">
        <f>IF(Source!V116=0,"-",ROUND(Source!V116,0))</f>
        <v>-</v>
      </c>
    </row>
    <row r="207" spans="1:11" ht="25.5">
      <c r="A207" s="4" t="str">
        <f>Source!E117</f>
        <v>77</v>
      </c>
      <c r="B207" s="10" t="str">
        <f>Source!F117</f>
        <v>46-04-002-2</v>
      </c>
      <c r="C207" s="10" t="str">
        <f>Source!G117</f>
        <v>Демонтаж плит перекрытий существующих в/камер</v>
      </c>
      <c r="D207" s="13">
        <f>Source!I117</f>
        <v>2.7</v>
      </c>
      <c r="E207" s="14">
        <f>IF(Source!AB117=0,"-",ROUND(Source!AB117,2))</f>
        <v>554.98</v>
      </c>
      <c r="F207" s="14">
        <f>IF(Source!AD117=0,"-",ROUND(Source!AD117,2))</f>
        <v>316.26</v>
      </c>
      <c r="G207" s="13">
        <f>IF(Source!O117=0,"-",ROUND(Source!O117,0))</f>
        <v>1498</v>
      </c>
      <c r="H207" s="13">
        <f>IF(Source!S117=0,"-",ROUND(Source!S117,0))</f>
        <v>540</v>
      </c>
      <c r="I207" s="14">
        <f>IF(Source!Q117=0,"-",ROUND(Source!Q117,0))</f>
        <v>854</v>
      </c>
      <c r="J207" s="14">
        <f>IF(Source!AH117=0,"-",ROUND(Source!AH117,0))</f>
        <v>16</v>
      </c>
      <c r="K207" s="14">
        <f>IF(Source!U117=0,"-",ROUND(Source!U117,0))</f>
        <v>43</v>
      </c>
    </row>
    <row r="208" spans="1:11" ht="45">
      <c r="B208" s="16" t="s">
        <v>907</v>
      </c>
      <c r="C208" s="12" t="str">
        <f>Source!H117</f>
        <v>м3</v>
      </c>
      <c r="D208" s="15"/>
      <c r="E208" s="15">
        <f>IF(Source!AF117=0,"-",ROUND(Source!AF117,2))</f>
        <v>200.06</v>
      </c>
      <c r="F208" s="15">
        <f>IF(Source!AE117=0,"-",ROUND(Source!AE117,2))</f>
        <v>63.28</v>
      </c>
      <c r="G208" s="15"/>
      <c r="H208" s="15"/>
      <c r="I208" s="15">
        <f>IF(Source!R117=0,"-",ROUND(Source!R117,0))</f>
        <v>171</v>
      </c>
      <c r="J208" s="15">
        <f>IF(Source!AI117=0,"-",ROUND(Source!AI117,0))</f>
        <v>5</v>
      </c>
      <c r="K208" s="15">
        <f>IF(Source!V117=0,"-",ROUND(Source!V117,0))</f>
        <v>12</v>
      </c>
    </row>
    <row r="209" spans="1:11">
      <c r="A209" s="6" t="str">
        <f>Source!E118</f>
        <v>77.1</v>
      </c>
      <c r="B209" s="17" t="str">
        <f>Source!F118</f>
        <v>999-9900</v>
      </c>
      <c r="C209" s="17" t="str">
        <f>Source!G118</f>
        <v>Строительный мусор</v>
      </c>
      <c r="D209" s="18">
        <f>Source!I118</f>
        <v>4.8600000000000003</v>
      </c>
      <c r="E209" s="19" t="str">
        <f>IF(Source!AB118=0,"-",ROUND(Source!AB118,2))</f>
        <v>-</v>
      </c>
      <c r="F209" s="19" t="str">
        <f>IF(Source!AD118=0,"-",ROUND(Source!AD118,2))</f>
        <v>-</v>
      </c>
      <c r="G209" s="18" t="str">
        <f>IF(Source!O118=0,"-",ROUND(Source!O118,0))</f>
        <v>-</v>
      </c>
      <c r="H209" s="18" t="str">
        <f>IF(Source!S118=0,"-",ROUND(Source!S118,0))</f>
        <v>-</v>
      </c>
      <c r="I209" s="19" t="str">
        <f>IF(Source!Q118=0,"-",ROUND(Source!Q118,0))</f>
        <v>-</v>
      </c>
      <c r="J209" s="19" t="str">
        <f>IF(Source!AH118=0,"-",ROUND(Source!AH118,0))</f>
        <v>-</v>
      </c>
      <c r="K209" s="19" t="str">
        <f>IF(Source!U118=0,"-",ROUND(Source!U118,0))</f>
        <v>-</v>
      </c>
    </row>
    <row r="210" spans="1:11">
      <c r="A210" s="6"/>
      <c r="B210" s="6"/>
      <c r="C210" s="20" t="str">
        <f>Source!H118</f>
        <v>т</v>
      </c>
      <c r="D210" s="7"/>
      <c r="E210" s="7" t="str">
        <f>IF(Source!AF118=0,"-",ROUND(Source!AF118,2))</f>
        <v>-</v>
      </c>
      <c r="F210" s="7" t="str">
        <f>IF(Source!AE118=0,"-",ROUND(Source!AE118,2))</f>
        <v>-</v>
      </c>
      <c r="G210" s="7"/>
      <c r="H210" s="7"/>
      <c r="I210" s="7" t="str">
        <f>IF(Source!R118=0,"-",ROUND(Source!R118,0))</f>
        <v>-</v>
      </c>
      <c r="J210" s="7" t="str">
        <f>IF(Source!AI118=0,"-",ROUND(Source!AI118,0))</f>
        <v>-</v>
      </c>
      <c r="K210" s="7" t="str">
        <f>IF(Source!V118=0,"-",ROUND(Source!V118,0))</f>
        <v>-</v>
      </c>
    </row>
    <row r="211" spans="1:11" ht="38.25">
      <c r="A211" s="4" t="str">
        <f>Source!E119</f>
        <v>78</v>
      </c>
      <c r="B211" s="10" t="str">
        <f>Source!F119</f>
        <v>6002029-1</v>
      </c>
      <c r="C211" s="10" t="str">
        <f>Source!G119</f>
        <v>Погрузочные работы при автомобильных перевозках-Мусор строительный</v>
      </c>
      <c r="D211" s="13">
        <f>Source!I119</f>
        <v>64.900000000000006</v>
      </c>
      <c r="E211" s="14">
        <f>IF(Source!AB119=0,"-",ROUND(Source!AB119,2))</f>
        <v>3.3</v>
      </c>
      <c r="F211" s="14">
        <f>IF(Source!AD119=0,"-",ROUND(Source!AD119,2))</f>
        <v>3.3</v>
      </c>
      <c r="G211" s="13">
        <f>IF(Source!O119=0,"-",ROUND(Source!O119,0))</f>
        <v>214</v>
      </c>
      <c r="H211" s="13" t="str">
        <f>IF(Source!S119=0,"-",ROUND(Source!S119,0))</f>
        <v>-</v>
      </c>
      <c r="I211" s="14">
        <f>IF(Source!Q119=0,"-",ROUND(Source!Q119,0))</f>
        <v>214</v>
      </c>
      <c r="J211" s="14" t="str">
        <f>IF(Source!AH119=0,"-",ROUND(Source!AH119,0))</f>
        <v>-</v>
      </c>
      <c r="K211" s="14" t="str">
        <f>IF(Source!U119=0,"-",ROUND(Source!U119,0))</f>
        <v>-</v>
      </c>
    </row>
    <row r="212" spans="1:11">
      <c r="C212" s="12" t="str">
        <f>Source!H119</f>
        <v>т</v>
      </c>
      <c r="D212" s="15"/>
      <c r="E212" s="15" t="str">
        <f>IF(Source!AF119=0,"-",ROUND(Source!AF119,2))</f>
        <v>-</v>
      </c>
      <c r="F212" s="15" t="str">
        <f>IF(Source!AE119=0,"-",ROUND(Source!AE119,2))</f>
        <v>-</v>
      </c>
      <c r="G212" s="15"/>
      <c r="H212" s="15"/>
      <c r="I212" s="15" t="str">
        <f>IF(Source!R119=0,"-",ROUND(Source!R119,0))</f>
        <v>-</v>
      </c>
      <c r="J212" s="15" t="str">
        <f>IF(Source!AI119=0,"-",ROUND(Source!AI119,0))</f>
        <v>-</v>
      </c>
      <c r="K212" s="15" t="str">
        <f>IF(Source!V119=0,"-",ROUND(Source!V119,0))</f>
        <v>-</v>
      </c>
    </row>
    <row r="213" spans="1:11" ht="51">
      <c r="A213" s="4" t="str">
        <f>Source!E120</f>
        <v>79</v>
      </c>
      <c r="B213" s="10" t="str">
        <f>Source!F120</f>
        <v>601-9005</v>
      </c>
      <c r="C213" s="10" t="str">
        <f>Source!G120</f>
        <v>Перевозка грузов автомобилями-самосвалами (работающими вне карьеров) на расстояние до 5 км (1-й класс груза)</v>
      </c>
      <c r="D213" s="13">
        <f>Source!I120</f>
        <v>230.00000000000003</v>
      </c>
      <c r="E213" s="14">
        <f>IF(Source!AB120=0,"-",ROUND(Source!AB120,2))</f>
        <v>10.3</v>
      </c>
      <c r="F213" s="14" t="str">
        <f>IF(Source!AD120=0,"-",ROUND(Source!AD120,2))</f>
        <v>-</v>
      </c>
      <c r="G213" s="13">
        <f>IF(Source!O120=0,"-",ROUND(Source!O120,0))</f>
        <v>2369</v>
      </c>
      <c r="H213" s="13" t="str">
        <f>IF(Source!S120=0,"-",ROUND(Source!S120,0))</f>
        <v>-</v>
      </c>
      <c r="I213" s="14" t="str">
        <f>IF(Source!Q120=0,"-",ROUND(Source!Q120,0))</f>
        <v>-</v>
      </c>
      <c r="J213" s="14" t="str">
        <f>IF(Source!AH120=0,"-",ROUND(Source!AH120,0))</f>
        <v>-</v>
      </c>
      <c r="K213" s="14" t="str">
        <f>IF(Source!U120=0,"-",ROUND(Source!U120,0))</f>
        <v>-</v>
      </c>
    </row>
    <row r="214" spans="1:11">
      <c r="C214" s="12" t="str">
        <f>Source!H120</f>
        <v>т</v>
      </c>
      <c r="D214" s="15"/>
      <c r="E214" s="15" t="str">
        <f>IF(Source!AF120=0,"-",ROUND(Source!AF120,2))</f>
        <v>-</v>
      </c>
      <c r="F214" s="15" t="str">
        <f>IF(Source!AE120=0,"-",ROUND(Source!AE120,2))</f>
        <v>-</v>
      </c>
      <c r="G214" s="15"/>
      <c r="H214" s="15"/>
      <c r="I214" s="15" t="str">
        <f>IF(Source!R120=0,"-",ROUND(Source!R120,0))</f>
        <v>-</v>
      </c>
      <c r="J214" s="15" t="str">
        <f>IF(Source!AI120=0,"-",ROUND(Source!AI120,0))</f>
        <v>-</v>
      </c>
      <c r="K214" s="15" t="str">
        <f>IF(Source!V120=0,"-",ROUND(Source!V120,0))</f>
        <v>-</v>
      </c>
    </row>
    <row r="215" spans="1:11">
      <c r="C215" s="11" t="str">
        <f>Source!G121</f>
        <v>ТРУБОПРОВОДЫ  И  АРМАТУРА</v>
      </c>
    </row>
    <row r="216" spans="1:11" ht="76.5">
      <c r="A216" s="4" t="str">
        <f>Source!E122</f>
        <v>80</v>
      </c>
      <c r="B216" s="10" t="str">
        <f>Source!F122</f>
        <v>22-05-102-4</v>
      </c>
      <c r="C216" s="10" t="str">
        <f>Source!G122</f>
        <v>Бестраншейная прокладка стальных труб методом горизонтального направленного бурения с использованием буровой установки ВМ 400-L фирмы Herrenknext в грунтах 4 группы, диаметром, мм: 800</v>
      </c>
      <c r="D216" s="13">
        <f>Source!I122</f>
        <v>0.63</v>
      </c>
      <c r="E216" s="14">
        <f>IF(Source!AB122=0,"-",ROUND(Source!AB122,2))</f>
        <v>946279.1</v>
      </c>
      <c r="F216" s="14">
        <f>IF(Source!AD122=0,"-",ROUND(Source!AD122,2))</f>
        <v>936599.36</v>
      </c>
      <c r="G216" s="13">
        <f>IF(Source!O122=0,"-",ROUND(Source!O122,0))</f>
        <v>596156</v>
      </c>
      <c r="H216" s="13">
        <f>IF(Source!S122=0,"-",ROUND(Source!S122,0))</f>
        <v>5015</v>
      </c>
      <c r="I216" s="14">
        <f>IF(Source!Q122=0,"-",ROUND(Source!Q122,0))</f>
        <v>590058</v>
      </c>
      <c r="J216" s="14">
        <f>IF(Source!AH122=0,"-",ROUND(Source!AH122,0))</f>
        <v>516</v>
      </c>
      <c r="K216" s="14">
        <f>IF(Source!U122=0,"-",ROUND(Source!U122,0))</f>
        <v>325</v>
      </c>
    </row>
    <row r="217" spans="1:11" ht="56.25">
      <c r="B217" s="16" t="s">
        <v>906</v>
      </c>
      <c r="C217" s="12" t="str">
        <f>Source!H122</f>
        <v>100 м</v>
      </c>
      <c r="D217" s="15"/>
      <c r="E217" s="15">
        <f>IF(Source!AF122=0,"-",ROUND(Source!AF122,2))</f>
        <v>7960.74</v>
      </c>
      <c r="F217" s="15">
        <f>IF(Source!AE122=0,"-",ROUND(Source!AE122,2))</f>
        <v>16276.24</v>
      </c>
      <c r="G217" s="15"/>
      <c r="H217" s="15"/>
      <c r="I217" s="15">
        <f>IF(Source!R122=0,"-",ROUND(Source!R122,0))</f>
        <v>10254</v>
      </c>
      <c r="J217" s="15">
        <f>IF(Source!AI122=0,"-",ROUND(Source!AI122,0))</f>
        <v>940</v>
      </c>
      <c r="K217" s="15">
        <f>IF(Source!V122=0,"-",ROUND(Source!V122,0))</f>
        <v>592</v>
      </c>
    </row>
    <row r="218" spans="1:11" ht="76.5">
      <c r="A218" s="4" t="str">
        <f>Source!E123</f>
        <v>81</v>
      </c>
      <c r="B218" s="10" t="str">
        <f>Source!F123</f>
        <v>103-0246</v>
      </c>
      <c r="C218" s="10" t="str">
        <f>Source!G123</f>
        <v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720 мм, толщина стенки 10 мм</v>
      </c>
      <c r="D218" s="13">
        <f>Source!I123</f>
        <v>63</v>
      </c>
      <c r="E218" s="14">
        <f>IF(Source!AB123=0,"-",ROUND(Source!AB123,2))</f>
        <v>1280</v>
      </c>
      <c r="F218" s="14" t="str">
        <f>IF(Source!AD123=0,"-",ROUND(Source!AD123,2))</f>
        <v>-</v>
      </c>
      <c r="G218" s="13">
        <f>IF(Source!O123=0,"-",ROUND(Source!O123,0))</f>
        <v>80640</v>
      </c>
      <c r="H218" s="13" t="str">
        <f>IF(Source!S123=0,"-",ROUND(Source!S123,0))</f>
        <v>-</v>
      </c>
      <c r="I218" s="14" t="str">
        <f>IF(Source!Q123=0,"-",ROUND(Source!Q123,0))</f>
        <v>-</v>
      </c>
      <c r="J218" s="14" t="str">
        <f>IF(Source!AH123=0,"-",ROUND(Source!AH123,0))</f>
        <v>-</v>
      </c>
      <c r="K218" s="14" t="str">
        <f>IF(Source!U123=0,"-",ROUND(Source!U123,0))</f>
        <v>-</v>
      </c>
    </row>
    <row r="219" spans="1:11">
      <c r="C219" s="12" t="str">
        <f>Source!H123</f>
        <v>м</v>
      </c>
      <c r="D219" s="15"/>
      <c r="E219" s="15" t="str">
        <f>IF(Source!AF123=0,"-",ROUND(Source!AF123,2))</f>
        <v>-</v>
      </c>
      <c r="F219" s="15" t="str">
        <f>IF(Source!AE123=0,"-",ROUND(Source!AE123,2))</f>
        <v>-</v>
      </c>
      <c r="G219" s="15"/>
      <c r="H219" s="15"/>
      <c r="I219" s="15" t="str">
        <f>IF(Source!R123=0,"-",ROUND(Source!R123,0))</f>
        <v>-</v>
      </c>
      <c r="J219" s="15" t="str">
        <f>IF(Source!AI123=0,"-",ROUND(Source!AI123,0))</f>
        <v>-</v>
      </c>
      <c r="K219" s="15" t="str">
        <f>IF(Source!V123=0,"-",ROUND(Source!V123,0))</f>
        <v>-</v>
      </c>
    </row>
    <row r="220" spans="1:11" ht="38.25">
      <c r="A220" s="4" t="str">
        <f>Source!E124</f>
        <v>82</v>
      </c>
      <c r="B220" s="10" t="str">
        <f>Source!F124</f>
        <v>13-03-001-1</v>
      </c>
      <c r="C220" s="10" t="str">
        <f>Source!G124</f>
        <v>Огрунтовка бетонных и оштукатуренных поверхностей: битумной грунтовкой (первый слой)</v>
      </c>
      <c r="D220" s="13">
        <f>Source!I124</f>
        <v>1.4239999999999999</v>
      </c>
      <c r="E220" s="14">
        <f>IF(Source!AB124=0,"-",ROUND(Source!AB124,2))</f>
        <v>413.27</v>
      </c>
      <c r="F220" s="14">
        <f>IF(Source!AD124=0,"-",ROUND(Source!AD124,2))</f>
        <v>18.91</v>
      </c>
      <c r="G220" s="13">
        <f>IF(Source!O124=0,"-",ROUND(Source!O124,0))</f>
        <v>588</v>
      </c>
      <c r="H220" s="13">
        <f>IF(Source!S124=0,"-",ROUND(Source!S124,0))</f>
        <v>296</v>
      </c>
      <c r="I220" s="14">
        <f>IF(Source!Q124=0,"-",ROUND(Source!Q124,0))</f>
        <v>27</v>
      </c>
      <c r="J220" s="14">
        <f>IF(Source!AH124=0,"-",ROUND(Source!AH124,0))</f>
        <v>13</v>
      </c>
      <c r="K220" s="14">
        <f>IF(Source!U124=0,"-",ROUND(Source!U124,0))</f>
        <v>18</v>
      </c>
    </row>
    <row r="221" spans="1:11" ht="56.25">
      <c r="B221" s="16" t="s">
        <v>906</v>
      </c>
      <c r="C221" s="12" t="str">
        <f>Source!H124</f>
        <v>100 м2</v>
      </c>
      <c r="D221" s="15"/>
      <c r="E221" s="15">
        <f>IF(Source!AF124=0,"-",ROUND(Source!AF124,2))</f>
        <v>207.69</v>
      </c>
      <c r="F221" s="15">
        <f>IF(Source!AE124=0,"-",ROUND(Source!AE124,2))</f>
        <v>0.25</v>
      </c>
      <c r="G221" s="15"/>
      <c r="H221" s="15"/>
      <c r="I221" s="15" t="str">
        <f>IF(Source!R124=0,"-",ROUND(Source!R124,0))</f>
        <v>-</v>
      </c>
      <c r="J221" s="15">
        <f>IF(Source!AI124=0,"-",ROUND(Source!AI124,0))</f>
        <v>0</v>
      </c>
      <c r="K221" s="15">
        <f>IF(Source!V124=0,"-",ROUND(Source!V124,0))</f>
        <v>0</v>
      </c>
    </row>
    <row r="222" spans="1:11" ht="51">
      <c r="A222" s="4" t="str">
        <f>Source!E125</f>
        <v>83</v>
      </c>
      <c r="B222" s="10" t="str">
        <f>Source!F125</f>
        <v>13-03-001-2</v>
      </c>
      <c r="C222" s="10" t="str">
        <f>Source!G125</f>
        <v>Огрунтовка бетонных и оштукатуренных поверхностей: битумной грунтовкой (последующий слой)</v>
      </c>
      <c r="D222" s="13">
        <f>Source!I125</f>
        <v>1.4239999999999999</v>
      </c>
      <c r="E222" s="14">
        <f>IF(Source!AB125=0,"-",ROUND(Source!AB125,2))</f>
        <v>337.15</v>
      </c>
      <c r="F222" s="14">
        <f>IF(Source!AD125=0,"-",ROUND(Source!AD125,2))</f>
        <v>18.91</v>
      </c>
      <c r="G222" s="13">
        <f>IF(Source!O125=0,"-",ROUND(Source!O125,0))</f>
        <v>480</v>
      </c>
      <c r="H222" s="13">
        <f>IF(Source!S125=0,"-",ROUND(Source!S125,0))</f>
        <v>296</v>
      </c>
      <c r="I222" s="14">
        <f>IF(Source!Q125=0,"-",ROUND(Source!Q125,0))</f>
        <v>27</v>
      </c>
      <c r="J222" s="14">
        <f>IF(Source!AH125=0,"-",ROUND(Source!AH125,0))</f>
        <v>13</v>
      </c>
      <c r="K222" s="14">
        <f>IF(Source!U125=0,"-",ROUND(Source!U125,0))</f>
        <v>18</v>
      </c>
    </row>
    <row r="223" spans="1:11" ht="56.25">
      <c r="B223" s="16" t="s">
        <v>906</v>
      </c>
      <c r="C223" s="12" t="str">
        <f>Source!H125</f>
        <v>100 м2</v>
      </c>
      <c r="D223" s="15"/>
      <c r="E223" s="15">
        <f>IF(Source!AF125=0,"-",ROUND(Source!AF125,2))</f>
        <v>207.69</v>
      </c>
      <c r="F223" s="15">
        <f>IF(Source!AE125=0,"-",ROUND(Source!AE125,2))</f>
        <v>0.25</v>
      </c>
      <c r="G223" s="15"/>
      <c r="H223" s="15"/>
      <c r="I223" s="15" t="str">
        <f>IF(Source!R125=0,"-",ROUND(Source!R125,0))</f>
        <v>-</v>
      </c>
      <c r="J223" s="15">
        <f>IF(Source!AI125=0,"-",ROUND(Source!AI125,0))</f>
        <v>0</v>
      </c>
      <c r="K223" s="15">
        <f>IF(Source!V125=0,"-",ROUND(Source!V125,0))</f>
        <v>0</v>
      </c>
    </row>
    <row r="224" spans="1:11" ht="51">
      <c r="A224" s="4" t="str">
        <f>Source!E126</f>
        <v>84</v>
      </c>
      <c r="B224" s="10" t="str">
        <f>Source!F126</f>
        <v>22-01-011-13</v>
      </c>
      <c r="C224" s="10" t="str">
        <f>Source!G126</f>
        <v>Укладка стальных водопроводных труб с гидравлическим испытанием диаметром, мм: 700 (футляр под автодорогой)  д</v>
      </c>
      <c r="D224" s="13">
        <f>Source!I126</f>
        <v>40</v>
      </c>
      <c r="E224" s="14">
        <f>IF(Source!AB126=0,"-",ROUND(Source!AB126,2))</f>
        <v>128.38999999999999</v>
      </c>
      <c r="F224" s="14">
        <f>IF(Source!AD126=0,"-",ROUND(Source!AD126,2))</f>
        <v>88.22</v>
      </c>
      <c r="G224" s="13">
        <f>IF(Source!O126=0,"-",ROUND(Source!O126,0))</f>
        <v>5136</v>
      </c>
      <c r="H224" s="13">
        <f>IF(Source!S126=0,"-",ROUND(Source!S126,0))</f>
        <v>1347</v>
      </c>
      <c r="I224" s="14">
        <f>IF(Source!Q126=0,"-",ROUND(Source!Q126,0))</f>
        <v>3529</v>
      </c>
      <c r="J224" s="14">
        <f>IF(Source!AH126=0,"-",ROUND(Source!AH126,0))</f>
        <v>2</v>
      </c>
      <c r="K224" s="14">
        <f>IF(Source!U126=0,"-",ROUND(Source!U126,0))</f>
        <v>91</v>
      </c>
    </row>
    <row r="225" spans="1:11" ht="56.25">
      <c r="B225" s="16" t="s">
        <v>906</v>
      </c>
      <c r="C225" s="12" t="str">
        <f>Source!H126</f>
        <v>м</v>
      </c>
      <c r="D225" s="15"/>
      <c r="E225" s="15">
        <f>IF(Source!AF126=0,"-",ROUND(Source!AF126,2))</f>
        <v>33.68</v>
      </c>
      <c r="F225" s="15">
        <f>IF(Source!AE126=0,"-",ROUND(Source!AE126,2))</f>
        <v>14.07</v>
      </c>
      <c r="G225" s="15"/>
      <c r="H225" s="15"/>
      <c r="I225" s="15">
        <f>IF(Source!R126=0,"-",ROUND(Source!R126,0))</f>
        <v>563</v>
      </c>
      <c r="J225" s="15">
        <f>IF(Source!AI126=0,"-",ROUND(Source!AI126,0))</f>
        <v>1</v>
      </c>
      <c r="K225" s="15">
        <f>IF(Source!V126=0,"-",ROUND(Source!V126,0))</f>
        <v>32</v>
      </c>
    </row>
    <row r="226" spans="1:11" ht="76.5">
      <c r="A226" s="4" t="str">
        <f>Source!E127</f>
        <v>85</v>
      </c>
      <c r="B226" s="10" t="str">
        <f>Source!F127</f>
        <v>103-0246</v>
      </c>
      <c r="C226" s="10" t="str">
        <f>Source!G127</f>
        <v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720 мм, толщина стенки 10 мм</v>
      </c>
      <c r="D226" s="13">
        <f>Source!I127</f>
        <v>40</v>
      </c>
      <c r="E226" s="14">
        <f>IF(Source!AB127=0,"-",ROUND(Source!AB127,2))</f>
        <v>1280</v>
      </c>
      <c r="F226" s="14" t="str">
        <f>IF(Source!AD127=0,"-",ROUND(Source!AD127,2))</f>
        <v>-</v>
      </c>
      <c r="G226" s="13">
        <f>IF(Source!O127=0,"-",ROUND(Source!O127,0))</f>
        <v>51200</v>
      </c>
      <c r="H226" s="13" t="str">
        <f>IF(Source!S127=0,"-",ROUND(Source!S127,0))</f>
        <v>-</v>
      </c>
      <c r="I226" s="14" t="str">
        <f>IF(Source!Q127=0,"-",ROUND(Source!Q127,0))</f>
        <v>-</v>
      </c>
      <c r="J226" s="14" t="str">
        <f>IF(Source!AH127=0,"-",ROUND(Source!AH127,0))</f>
        <v>-</v>
      </c>
      <c r="K226" s="14" t="str">
        <f>IF(Source!U127=0,"-",ROUND(Source!U127,0))</f>
        <v>-</v>
      </c>
    </row>
    <row r="227" spans="1:11">
      <c r="C227" s="12" t="str">
        <f>Source!H127</f>
        <v>м</v>
      </c>
      <c r="D227" s="15"/>
      <c r="E227" s="15" t="str">
        <f>IF(Source!AF127=0,"-",ROUND(Source!AF127,2))</f>
        <v>-</v>
      </c>
      <c r="F227" s="15" t="str">
        <f>IF(Source!AE127=0,"-",ROUND(Source!AE127,2))</f>
        <v>-</v>
      </c>
      <c r="G227" s="15"/>
      <c r="H227" s="15"/>
      <c r="I227" s="15" t="str">
        <f>IF(Source!R127=0,"-",ROUND(Source!R127,0))</f>
        <v>-</v>
      </c>
      <c r="J227" s="15" t="str">
        <f>IF(Source!AI127=0,"-",ROUND(Source!AI127,0))</f>
        <v>-</v>
      </c>
      <c r="K227" s="15" t="str">
        <f>IF(Source!V127=0,"-",ROUND(Source!V127,0))</f>
        <v>-</v>
      </c>
    </row>
    <row r="228" spans="1:11" ht="51">
      <c r="A228" s="4" t="str">
        <f>Source!E128</f>
        <v>86</v>
      </c>
      <c r="B228" s="10" t="str">
        <f>Source!F128</f>
        <v>22-02-009-13</v>
      </c>
      <c r="C228" s="10" t="str">
        <f>Source!G128</f>
        <v>Нанесение усиленной антикоррозионной изоляции из полимерных липких лент на стальные трубопроводы диаметром, мм: 700</v>
      </c>
      <c r="D228" s="13">
        <f>Source!I128</f>
        <v>40</v>
      </c>
      <c r="E228" s="14">
        <f>IF(Source!AB128=0,"-",ROUND(Source!AB128,2))</f>
        <v>244.79</v>
      </c>
      <c r="F228" s="14">
        <f>IF(Source!AD128=0,"-",ROUND(Source!AD128,2))</f>
        <v>112.65</v>
      </c>
      <c r="G228" s="13">
        <f>IF(Source!O128=0,"-",ROUND(Source!O128,0))</f>
        <v>9792</v>
      </c>
      <c r="H228" s="13">
        <f>IF(Source!S128=0,"-",ROUND(Source!S128,0))</f>
        <v>164</v>
      </c>
      <c r="I228" s="14">
        <f>IF(Source!Q128=0,"-",ROUND(Source!Q128,0))</f>
        <v>4506</v>
      </c>
      <c r="J228" s="14">
        <f>IF(Source!AH128=0,"-",ROUND(Source!AH128,0))</f>
        <v>0</v>
      </c>
      <c r="K228" s="14">
        <f>IF(Source!U128=0,"-",ROUND(Source!U128,0))</f>
        <v>12</v>
      </c>
    </row>
    <row r="229" spans="1:11" ht="56.25">
      <c r="B229" s="16" t="s">
        <v>906</v>
      </c>
      <c r="C229" s="12" t="str">
        <f>Source!H128</f>
        <v>м</v>
      </c>
      <c r="D229" s="15"/>
      <c r="E229" s="15">
        <f>IF(Source!AF128=0,"-",ROUND(Source!AF128,2))</f>
        <v>4.1100000000000003</v>
      </c>
      <c r="F229" s="15">
        <f>IF(Source!AE128=0,"-",ROUND(Source!AE128,2))</f>
        <v>12.71</v>
      </c>
      <c r="G229" s="15"/>
      <c r="H229" s="15"/>
      <c r="I229" s="15">
        <f>IF(Source!R128=0,"-",ROUND(Source!R128,0))</f>
        <v>508</v>
      </c>
      <c r="J229" s="15">
        <f>IF(Source!AI128=0,"-",ROUND(Source!AI128,0))</f>
        <v>1</v>
      </c>
      <c r="K229" s="15">
        <f>IF(Source!V128=0,"-",ROUND(Source!V128,0))</f>
        <v>27</v>
      </c>
    </row>
    <row r="230" spans="1:11" ht="25.5">
      <c r="A230" s="4" t="str">
        <f>Source!E129</f>
        <v>87</v>
      </c>
      <c r="B230" s="10" t="str">
        <f>Source!F129</f>
        <v>22-05-003-9</v>
      </c>
      <c r="C230" s="10" t="str">
        <f>Source!G129</f>
        <v>Протаскивание в футляр стальных труб диаметром, мм: 500</v>
      </c>
      <c r="D230" s="13">
        <f>Source!I129</f>
        <v>109</v>
      </c>
      <c r="E230" s="14">
        <f>IF(Source!AB129=0,"-",ROUND(Source!AB129,2))</f>
        <v>92.92</v>
      </c>
      <c r="F230" s="14">
        <f>IF(Source!AD129=0,"-",ROUND(Source!AD129,2))</f>
        <v>1.82</v>
      </c>
      <c r="G230" s="13">
        <f>IF(Source!O129=0,"-",ROUND(Source!O129,0))</f>
        <v>10128</v>
      </c>
      <c r="H230" s="13">
        <f>IF(Source!S129=0,"-",ROUND(Source!S129,0))</f>
        <v>2896</v>
      </c>
      <c r="I230" s="14">
        <f>IF(Source!Q129=0,"-",ROUND(Source!Q129,0))</f>
        <v>198</v>
      </c>
      <c r="J230" s="14">
        <f>IF(Source!AH129=0,"-",ROUND(Source!AH129,0))</f>
        <v>2</v>
      </c>
      <c r="K230" s="14">
        <f>IF(Source!U129=0,"-",ROUND(Source!U129,0))</f>
        <v>211</v>
      </c>
    </row>
    <row r="231" spans="1:11" ht="56.25">
      <c r="B231" s="16" t="s">
        <v>906</v>
      </c>
      <c r="C231" s="12" t="str">
        <f>Source!H129</f>
        <v>м</v>
      </c>
      <c r="D231" s="15"/>
      <c r="E231" s="15">
        <f>IF(Source!AF129=0,"-",ROUND(Source!AF129,2))</f>
        <v>26.57</v>
      </c>
      <c r="F231" s="15" t="str">
        <f>IF(Source!AE129=0,"-",ROUND(Source!AE129,2))</f>
        <v>-</v>
      </c>
      <c r="G231" s="15"/>
      <c r="H231" s="15"/>
      <c r="I231" s="15" t="str">
        <f>IF(Source!R129=0,"-",ROUND(Source!R129,0))</f>
        <v>-</v>
      </c>
      <c r="J231" s="15" t="str">
        <f>IF(Source!AI129=0,"-",ROUND(Source!AI129,0))</f>
        <v>-</v>
      </c>
      <c r="K231" s="15" t="str">
        <f>IF(Source!V129=0,"-",ROUND(Source!V129,0))</f>
        <v>-</v>
      </c>
    </row>
    <row r="232" spans="1:11" ht="76.5">
      <c r="A232" s="4" t="str">
        <f>Source!E130</f>
        <v>88</v>
      </c>
      <c r="B232" s="10" t="str">
        <f>Source!F130</f>
        <v>103-0229</v>
      </c>
      <c r="C232" s="10" t="str">
        <f>Source!G130</f>
        <v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530 мм, толщина стенки 9 мм</v>
      </c>
      <c r="D232" s="13">
        <f>Source!I130</f>
        <v>109</v>
      </c>
      <c r="E232" s="14">
        <f>IF(Source!AB130=0,"-",ROUND(Source!AB130,2))</f>
        <v>851</v>
      </c>
      <c r="F232" s="14" t="str">
        <f>IF(Source!AD130=0,"-",ROUND(Source!AD130,2))</f>
        <v>-</v>
      </c>
      <c r="G232" s="13">
        <f>IF(Source!O130=0,"-",ROUND(Source!O130,0))</f>
        <v>92759</v>
      </c>
      <c r="H232" s="13" t="str">
        <f>IF(Source!S130=0,"-",ROUND(Source!S130,0))</f>
        <v>-</v>
      </c>
      <c r="I232" s="14" t="str">
        <f>IF(Source!Q130=0,"-",ROUND(Source!Q130,0))</f>
        <v>-</v>
      </c>
      <c r="J232" s="14" t="str">
        <f>IF(Source!AH130=0,"-",ROUND(Source!AH130,0))</f>
        <v>-</v>
      </c>
      <c r="K232" s="14" t="str">
        <f>IF(Source!U130=0,"-",ROUND(Source!U130,0))</f>
        <v>-</v>
      </c>
    </row>
    <row r="233" spans="1:11">
      <c r="C233" s="12" t="str">
        <f>Source!H130</f>
        <v>м</v>
      </c>
      <c r="D233" s="15"/>
      <c r="E233" s="15" t="str">
        <f>IF(Source!AF130=0,"-",ROUND(Source!AF130,2))</f>
        <v>-</v>
      </c>
      <c r="F233" s="15" t="str">
        <f>IF(Source!AE130=0,"-",ROUND(Source!AE130,2))</f>
        <v>-</v>
      </c>
      <c r="G233" s="15"/>
      <c r="H233" s="15"/>
      <c r="I233" s="15" t="str">
        <f>IF(Source!R130=0,"-",ROUND(Source!R130,0))</f>
        <v>-</v>
      </c>
      <c r="J233" s="15" t="str">
        <f>IF(Source!AI130=0,"-",ROUND(Source!AI130,0))</f>
        <v>-</v>
      </c>
      <c r="K233" s="15" t="str">
        <f>IF(Source!V130=0,"-",ROUND(Source!V130,0))</f>
        <v>-</v>
      </c>
    </row>
    <row r="234" spans="1:11" ht="63.75">
      <c r="A234" s="4" t="str">
        <f>Source!E131</f>
        <v>89</v>
      </c>
      <c r="B234" s="10" t="str">
        <f>Source!F131</f>
        <v>22-02-013-11</v>
      </c>
      <c r="C234" s="10" t="str">
        <f>Source!G131</f>
        <v>Нанесение весьма усиленной антикоррозионной изоляции из полимерных липких лент на стыках и фасонные части стальных трубопроводов диаметром, мм: 500</v>
      </c>
      <c r="D234" s="13">
        <f>Source!I131</f>
        <v>0.109</v>
      </c>
      <c r="E234" s="14">
        <f>IF(Source!AB131=0,"-",ROUND(Source!AB131,2))</f>
        <v>25113.56</v>
      </c>
      <c r="F234" s="14">
        <f>IF(Source!AD131=0,"-",ROUND(Source!AD131,2))</f>
        <v>4215.72</v>
      </c>
      <c r="G234" s="13">
        <f>IF(Source!O131=0,"-",ROUND(Source!O131,0))</f>
        <v>2737</v>
      </c>
      <c r="H234" s="13">
        <f>IF(Source!S131=0,"-",ROUND(Source!S131,0))</f>
        <v>359</v>
      </c>
      <c r="I234" s="14">
        <f>IF(Source!Q131=0,"-",ROUND(Source!Q131,0))</f>
        <v>460</v>
      </c>
      <c r="J234" s="14">
        <f>IF(Source!AH131=0,"-",ROUND(Source!AH131,0))</f>
        <v>232</v>
      </c>
      <c r="K234" s="14">
        <f>IF(Source!U131=0,"-",ROUND(Source!U131,0))</f>
        <v>25</v>
      </c>
    </row>
    <row r="235" spans="1:11" ht="56.25">
      <c r="B235" s="16" t="s">
        <v>906</v>
      </c>
      <c r="C235" s="12" t="str">
        <f>Source!H131</f>
        <v>км</v>
      </c>
      <c r="D235" s="15"/>
      <c r="E235" s="15">
        <f>IF(Source!AF131=0,"-",ROUND(Source!AF131,2))</f>
        <v>3290.59</v>
      </c>
      <c r="F235" s="15">
        <f>IF(Source!AE131=0,"-",ROUND(Source!AE131,2))</f>
        <v>538.35</v>
      </c>
      <c r="G235" s="15"/>
      <c r="H235" s="15"/>
      <c r="I235" s="15">
        <f>IF(Source!R131=0,"-",ROUND(Source!R131,0))</f>
        <v>59</v>
      </c>
      <c r="J235" s="15">
        <f>IF(Source!AI131=0,"-",ROUND(Source!AI131,0))</f>
        <v>33</v>
      </c>
      <c r="K235" s="15">
        <f>IF(Source!V131=0,"-",ROUND(Source!V131,0))</f>
        <v>4</v>
      </c>
    </row>
    <row r="236" spans="1:11" ht="25.5">
      <c r="A236" s="4" t="str">
        <f>Source!E132</f>
        <v>90</v>
      </c>
      <c r="B236" s="10" t="str">
        <f>Source!F132</f>
        <v>22-05-004-1</v>
      </c>
      <c r="C236" s="10" t="str">
        <f>Source!G132</f>
        <v>Заделка битумом и прядью концов футляра диаметром, мм: 800</v>
      </c>
      <c r="D236" s="13">
        <f>Source!I132</f>
        <v>6</v>
      </c>
      <c r="E236" s="14">
        <f>IF(Source!AB132=0,"-",ROUND(Source!AB132,2))</f>
        <v>975.53</v>
      </c>
      <c r="F236" s="14">
        <f>IF(Source!AD132=0,"-",ROUND(Source!AD132,2))</f>
        <v>397.93</v>
      </c>
      <c r="G236" s="13">
        <f>IF(Source!O132=0,"-",ROUND(Source!O132,0))</f>
        <v>5853</v>
      </c>
      <c r="H236" s="13">
        <f>IF(Source!S132=0,"-",ROUND(Source!S132,0))</f>
        <v>1060</v>
      </c>
      <c r="I236" s="14">
        <f>IF(Source!Q132=0,"-",ROUND(Source!Q132,0))</f>
        <v>2388</v>
      </c>
      <c r="J236" s="14">
        <f>IF(Source!AH132=0,"-",ROUND(Source!AH132,0))</f>
        <v>14</v>
      </c>
      <c r="K236" s="14">
        <f>IF(Source!U132=0,"-",ROUND(Source!U132,0))</f>
        <v>83</v>
      </c>
    </row>
    <row r="237" spans="1:11" ht="56.25">
      <c r="B237" s="16" t="s">
        <v>906</v>
      </c>
      <c r="C237" s="12" t="str">
        <f>Source!H132</f>
        <v>ШТУKА</v>
      </c>
      <c r="D237" s="15"/>
      <c r="E237" s="15">
        <f>IF(Source!AF132=0,"-",ROUND(Source!AF132,2))</f>
        <v>176.62</v>
      </c>
      <c r="F237" s="15" t="str">
        <f>IF(Source!AE132=0,"-",ROUND(Source!AE132,2))</f>
        <v>-</v>
      </c>
      <c r="G237" s="15"/>
      <c r="H237" s="15"/>
      <c r="I237" s="15" t="str">
        <f>IF(Source!R132=0,"-",ROUND(Source!R132,0))</f>
        <v>-</v>
      </c>
      <c r="J237" s="15" t="str">
        <f>IF(Source!AI132=0,"-",ROUND(Source!AI132,0))</f>
        <v>-</v>
      </c>
      <c r="K237" s="15" t="str">
        <f>IF(Source!V132=0,"-",ROUND(Source!V132,0))</f>
        <v>-</v>
      </c>
    </row>
    <row r="238" spans="1:11" ht="38.25">
      <c r="A238" s="4" t="str">
        <f>Source!E133</f>
        <v>91</v>
      </c>
      <c r="B238" s="10" t="str">
        <f>Source!F133</f>
        <v>22-01-011-1</v>
      </c>
      <c r="C238" s="10" t="str">
        <f>Source!G133</f>
        <v>Укладка стальных водопроводных труб с гидравлическим испытанием диаметром, мм: 50</v>
      </c>
      <c r="D238" s="13">
        <f>Source!I133</f>
        <v>1301</v>
      </c>
      <c r="E238" s="14">
        <f>IF(Source!AB133=0,"-",ROUND(Source!AB133,2))</f>
        <v>12.08</v>
      </c>
      <c r="F238" s="14">
        <f>IF(Source!AD133=0,"-",ROUND(Source!AD133,2))</f>
        <v>3.54</v>
      </c>
      <c r="G238" s="13">
        <f>IF(Source!O133=0,"-",ROUND(Source!O133,0))</f>
        <v>15716</v>
      </c>
      <c r="H238" s="13">
        <f>IF(Source!S133=0,"-",ROUND(Source!S133,0))</f>
        <v>10551</v>
      </c>
      <c r="I238" s="14">
        <f>IF(Source!Q133=0,"-",ROUND(Source!Q133,0))</f>
        <v>4606</v>
      </c>
      <c r="J238" s="14">
        <f>IF(Source!AH133=0,"-",ROUND(Source!AH133,0))</f>
        <v>1</v>
      </c>
      <c r="K238" s="14">
        <f>IF(Source!U133=0,"-",ROUND(Source!U133,0))</f>
        <v>714</v>
      </c>
    </row>
    <row r="239" spans="1:11" ht="56.25">
      <c r="B239" s="16" t="s">
        <v>906</v>
      </c>
      <c r="C239" s="12" t="str">
        <f>Source!H133</f>
        <v>м</v>
      </c>
      <c r="D239" s="15"/>
      <c r="E239" s="15">
        <f>IF(Source!AF133=0,"-",ROUND(Source!AF133,2))</f>
        <v>8.11</v>
      </c>
      <c r="F239" s="15">
        <f>IF(Source!AE133=0,"-",ROUND(Source!AE133,2))</f>
        <v>0.66</v>
      </c>
      <c r="G239" s="15"/>
      <c r="H239" s="15"/>
      <c r="I239" s="15">
        <f>IF(Source!R133=0,"-",ROUND(Source!R133,0))</f>
        <v>859</v>
      </c>
      <c r="J239" s="15">
        <f>IF(Source!AI133=0,"-",ROUND(Source!AI133,0))</f>
        <v>0</v>
      </c>
      <c r="K239" s="15">
        <f>IF(Source!V133=0,"-",ROUND(Source!V133,0))</f>
        <v>49</v>
      </c>
    </row>
    <row r="240" spans="1:11" ht="76.5">
      <c r="A240" s="4" t="str">
        <f>Source!E134</f>
        <v>92</v>
      </c>
      <c r="B240" s="10" t="str">
        <f>Source!F134</f>
        <v>103-0229</v>
      </c>
      <c r="C240" s="10" t="str">
        <f>Source!G134</f>
        <v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530 мм, толщина стенки 9 мм</v>
      </c>
      <c r="D240" s="13">
        <f>Source!I134</f>
        <v>1301</v>
      </c>
      <c r="E240" s="14">
        <f>IF(Source!AB134=0,"-",ROUND(Source!AB134,2))</f>
        <v>851</v>
      </c>
      <c r="F240" s="14" t="str">
        <f>IF(Source!AD134=0,"-",ROUND(Source!AD134,2))</f>
        <v>-</v>
      </c>
      <c r="G240" s="13">
        <f>IF(Source!O134=0,"-",ROUND(Source!O134,0))</f>
        <v>1107151</v>
      </c>
      <c r="H240" s="13" t="str">
        <f>IF(Source!S134=0,"-",ROUND(Source!S134,0))</f>
        <v>-</v>
      </c>
      <c r="I240" s="14" t="str">
        <f>IF(Source!Q134=0,"-",ROUND(Source!Q134,0))</f>
        <v>-</v>
      </c>
      <c r="J240" s="14" t="str">
        <f>IF(Source!AH134=0,"-",ROUND(Source!AH134,0))</f>
        <v>-</v>
      </c>
      <c r="K240" s="14" t="str">
        <f>IF(Source!U134=0,"-",ROUND(Source!U134,0))</f>
        <v>-</v>
      </c>
    </row>
    <row r="241" spans="1:11">
      <c r="C241" s="12" t="str">
        <f>Source!H134</f>
        <v>м</v>
      </c>
      <c r="D241" s="15"/>
      <c r="E241" s="15" t="str">
        <f>IF(Source!AF134=0,"-",ROUND(Source!AF134,2))</f>
        <v>-</v>
      </c>
      <c r="F241" s="15" t="str">
        <f>IF(Source!AE134=0,"-",ROUND(Source!AE134,2))</f>
        <v>-</v>
      </c>
      <c r="G241" s="15"/>
      <c r="H241" s="15"/>
      <c r="I241" s="15" t="str">
        <f>IF(Source!R134=0,"-",ROUND(Source!R134,0))</f>
        <v>-</v>
      </c>
      <c r="J241" s="15" t="str">
        <f>IF(Source!AI134=0,"-",ROUND(Source!AI134,0))</f>
        <v>-</v>
      </c>
      <c r="K241" s="15" t="str">
        <f>IF(Source!V134=0,"-",ROUND(Source!V134,0))</f>
        <v>-</v>
      </c>
    </row>
    <row r="242" spans="1:11" ht="63.75">
      <c r="A242" s="4" t="str">
        <f>Source!E135</f>
        <v>93</v>
      </c>
      <c r="B242" s="10" t="str">
        <f>Source!F135</f>
        <v>22-02-013-11</v>
      </c>
      <c r="C242" s="10" t="str">
        <f>Source!G135</f>
        <v>Нанесение весьма усиленной антикоррозионной изоляции из полимерных липких лент на стыках и фасонные части стальных трубопроводов диаметром, мм: 500</v>
      </c>
      <c r="D242" s="13">
        <f>Source!I135</f>
        <v>1.3009999999999999</v>
      </c>
      <c r="E242" s="14">
        <f>IF(Source!AB135=0,"-",ROUND(Source!AB135,2))</f>
        <v>25113.56</v>
      </c>
      <c r="F242" s="14">
        <f>IF(Source!AD135=0,"-",ROUND(Source!AD135,2))</f>
        <v>4215.72</v>
      </c>
      <c r="G242" s="13">
        <f>IF(Source!O135=0,"-",ROUND(Source!O135,0))</f>
        <v>32673</v>
      </c>
      <c r="H242" s="13">
        <f>IF(Source!S135=0,"-",ROUND(Source!S135,0))</f>
        <v>4281</v>
      </c>
      <c r="I242" s="14">
        <f>IF(Source!Q135=0,"-",ROUND(Source!Q135,0))</f>
        <v>5485</v>
      </c>
      <c r="J242" s="14">
        <f>IF(Source!AH135=0,"-",ROUND(Source!AH135,0))</f>
        <v>232</v>
      </c>
      <c r="K242" s="14">
        <f>IF(Source!U135=0,"-",ROUND(Source!U135,0))</f>
        <v>302</v>
      </c>
    </row>
    <row r="243" spans="1:11" ht="56.25">
      <c r="B243" s="16" t="s">
        <v>906</v>
      </c>
      <c r="C243" s="12" t="str">
        <f>Source!H135</f>
        <v>км</v>
      </c>
      <c r="D243" s="15"/>
      <c r="E243" s="15">
        <f>IF(Source!AF135=0,"-",ROUND(Source!AF135,2))</f>
        <v>3290.59</v>
      </c>
      <c r="F243" s="15">
        <f>IF(Source!AE135=0,"-",ROUND(Source!AE135,2))</f>
        <v>538.35</v>
      </c>
      <c r="G243" s="15"/>
      <c r="H243" s="15"/>
      <c r="I243" s="15">
        <f>IF(Source!R135=0,"-",ROUND(Source!R135,0))</f>
        <v>700</v>
      </c>
      <c r="J243" s="15">
        <f>IF(Source!AI135=0,"-",ROUND(Source!AI135,0))</f>
        <v>33</v>
      </c>
      <c r="K243" s="15">
        <f>IF(Source!V135=0,"-",ROUND(Source!V135,0))</f>
        <v>43</v>
      </c>
    </row>
    <row r="244" spans="1:11" ht="51">
      <c r="A244" s="4" t="str">
        <f>Source!E136</f>
        <v>94</v>
      </c>
      <c r="B244" s="10" t="str">
        <f>Source!F136</f>
        <v>м39-02-015-29</v>
      </c>
      <c r="C244" s="10" t="str">
        <f>Source!G136</f>
        <v>Гаммаграфический контроль трубопроводов через две стенки. Трубопровод, диаметр, мм 550, толщина стенки, мм, до 10</v>
      </c>
      <c r="D244" s="13">
        <f>Source!I136</f>
        <v>56</v>
      </c>
      <c r="E244" s="14">
        <f>IF(Source!AB136=0,"-",ROUND(Source!AB136,2))</f>
        <v>121.44</v>
      </c>
      <c r="F244" s="14">
        <f>IF(Source!AD136=0,"-",ROUND(Source!AD136,2))</f>
        <v>56.36</v>
      </c>
      <c r="G244" s="13">
        <f>IF(Source!O136=0,"-",ROUND(Source!O136,0))</f>
        <v>6801</v>
      </c>
      <c r="H244" s="13">
        <f>IF(Source!S136=0,"-",ROUND(Source!S136,0))</f>
        <v>2635</v>
      </c>
      <c r="I244" s="14">
        <f>IF(Source!Q136=0,"-",ROUND(Source!Q136,0))</f>
        <v>3156</v>
      </c>
      <c r="J244" s="14">
        <f>IF(Source!AH136=0,"-",ROUND(Source!AH136,0))</f>
        <v>3</v>
      </c>
      <c r="K244" s="14">
        <f>IF(Source!U136=0,"-",ROUND(Source!U136,0))</f>
        <v>143</v>
      </c>
    </row>
    <row r="245" spans="1:11" ht="45">
      <c r="B245" s="16" t="s">
        <v>910</v>
      </c>
      <c r="C245" s="12" t="str">
        <f>Source!H136</f>
        <v>ШТУKА</v>
      </c>
      <c r="D245" s="15"/>
      <c r="E245" s="15">
        <f>IF(Source!AF136=0,"-",ROUND(Source!AF136,2))</f>
        <v>47.05</v>
      </c>
      <c r="F245" s="15" t="str">
        <f>IF(Source!AE136=0,"-",ROUND(Source!AE136,2))</f>
        <v>-</v>
      </c>
      <c r="G245" s="15"/>
      <c r="H245" s="15"/>
      <c r="I245" s="15" t="str">
        <f>IF(Source!R136=0,"-",ROUND(Source!R136,0))</f>
        <v>-</v>
      </c>
      <c r="J245" s="15" t="str">
        <f>IF(Source!AI136=0,"-",ROUND(Source!AI136,0))</f>
        <v>-</v>
      </c>
      <c r="K245" s="15" t="str">
        <f>IF(Source!V136=0,"-",ROUND(Source!V136,0))</f>
        <v>-</v>
      </c>
    </row>
    <row r="246" spans="1:11" ht="38.25">
      <c r="A246" s="4" t="str">
        <f>Source!E137</f>
        <v>95</v>
      </c>
      <c r="B246" s="10" t="str">
        <f>Source!F137</f>
        <v>22-01-011-3</v>
      </c>
      <c r="C246" s="10" t="str">
        <f>Source!G137</f>
        <v>Укладка стальных водопроводных труб с гидравлическим испытанием диаметром, мм: 100</v>
      </c>
      <c r="D246" s="13">
        <f>Source!I137</f>
        <v>12</v>
      </c>
      <c r="E246" s="14">
        <f>IF(Source!AB137=0,"-",ROUND(Source!AB137,2))</f>
        <v>16.809999999999999</v>
      </c>
      <c r="F246" s="14">
        <f>IF(Source!AD137=0,"-",ROUND(Source!AD137,2))</f>
        <v>7.09</v>
      </c>
      <c r="G246" s="13">
        <f>IF(Source!O137=0,"-",ROUND(Source!O137,0))</f>
        <v>202</v>
      </c>
      <c r="H246" s="13">
        <f>IF(Source!S137=0,"-",ROUND(Source!S137,0))</f>
        <v>108</v>
      </c>
      <c r="I246" s="14">
        <f>IF(Source!Q137=0,"-",ROUND(Source!Q137,0))</f>
        <v>85</v>
      </c>
      <c r="J246" s="14">
        <f>IF(Source!AH137=0,"-",ROUND(Source!AH137,0))</f>
        <v>1</v>
      </c>
      <c r="K246" s="14">
        <f>IF(Source!U137=0,"-",ROUND(Source!U137,0))</f>
        <v>7</v>
      </c>
    </row>
    <row r="247" spans="1:11" ht="56.25">
      <c r="B247" s="16" t="s">
        <v>906</v>
      </c>
      <c r="C247" s="12" t="str">
        <f>Source!H137</f>
        <v>м</v>
      </c>
      <c r="D247" s="15"/>
      <c r="E247" s="15">
        <f>IF(Source!AF137=0,"-",ROUND(Source!AF137,2))</f>
        <v>9.01</v>
      </c>
      <c r="F247" s="15">
        <f>IF(Source!AE137=0,"-",ROUND(Source!AE137,2))</f>
        <v>1.33</v>
      </c>
      <c r="G247" s="15"/>
      <c r="H247" s="15"/>
      <c r="I247" s="15">
        <f>IF(Source!R137=0,"-",ROUND(Source!R137,0))</f>
        <v>16</v>
      </c>
      <c r="J247" s="15">
        <f>IF(Source!AI137=0,"-",ROUND(Source!AI137,0))</f>
        <v>0</v>
      </c>
      <c r="K247" s="15">
        <f>IF(Source!V137=0,"-",ROUND(Source!V137,0))</f>
        <v>1</v>
      </c>
    </row>
    <row r="248" spans="1:11" ht="76.5">
      <c r="A248" s="4" t="str">
        <f>Source!E138</f>
        <v>96</v>
      </c>
      <c r="B248" s="10" t="str">
        <f>Source!F138</f>
        <v>103-0403</v>
      </c>
      <c r="C248" s="10" t="str">
        <f>Source!G138</f>
        <v>Трубы стальные бесшовные, горячедеформированные со снятой фаской из стали марок 15, 20, 25 группы В ГОСТ 8731-74, ГОСТ 8732-78: наружный диаметр 108 мм, толщина стенки 5 мм</v>
      </c>
      <c r="D248" s="13">
        <f>Source!I138</f>
        <v>12.048</v>
      </c>
      <c r="E248" s="14">
        <f>IF(Source!AB138=0,"-",ROUND(Source!AB138,2))</f>
        <v>94.9</v>
      </c>
      <c r="F248" s="14" t="str">
        <f>IF(Source!AD138=0,"-",ROUND(Source!AD138,2))</f>
        <v>-</v>
      </c>
      <c r="G248" s="13">
        <f>IF(Source!O138=0,"-",ROUND(Source!O138,0))</f>
        <v>1143</v>
      </c>
      <c r="H248" s="13" t="str">
        <f>IF(Source!S138=0,"-",ROUND(Source!S138,0))</f>
        <v>-</v>
      </c>
      <c r="I248" s="14" t="str">
        <f>IF(Source!Q138=0,"-",ROUND(Source!Q138,0))</f>
        <v>-</v>
      </c>
      <c r="J248" s="14" t="str">
        <f>IF(Source!AH138=0,"-",ROUND(Source!AH138,0))</f>
        <v>-</v>
      </c>
      <c r="K248" s="14" t="str">
        <f>IF(Source!U138=0,"-",ROUND(Source!U138,0))</f>
        <v>-</v>
      </c>
    </row>
    <row r="249" spans="1:11">
      <c r="C249" s="12" t="str">
        <f>Source!H138</f>
        <v>м</v>
      </c>
      <c r="D249" s="15"/>
      <c r="E249" s="15" t="str">
        <f>IF(Source!AF138=0,"-",ROUND(Source!AF138,2))</f>
        <v>-</v>
      </c>
      <c r="F249" s="15" t="str">
        <f>IF(Source!AE138=0,"-",ROUND(Source!AE138,2))</f>
        <v>-</v>
      </c>
      <c r="G249" s="15"/>
      <c r="H249" s="15"/>
      <c r="I249" s="15" t="str">
        <f>IF(Source!R138=0,"-",ROUND(Source!R138,0))</f>
        <v>-</v>
      </c>
      <c r="J249" s="15" t="str">
        <f>IF(Source!AI138=0,"-",ROUND(Source!AI138,0))</f>
        <v>-</v>
      </c>
      <c r="K249" s="15" t="str">
        <f>IF(Source!V138=0,"-",ROUND(Source!V138,0))</f>
        <v>-</v>
      </c>
    </row>
    <row r="250" spans="1:11" ht="51">
      <c r="A250" s="4" t="str">
        <f>Source!E139</f>
        <v>97</v>
      </c>
      <c r="B250" s="10" t="str">
        <f>Source!F139</f>
        <v>22-02-010-3</v>
      </c>
      <c r="C250" s="10" t="str">
        <f>Source!G139</f>
        <v>Нанесение весьма усиленной антикоррозионной изоляции из полимерных липких лент на стальные трубопроводы диаметром, мм: 100</v>
      </c>
      <c r="D250" s="13">
        <f>Source!I139</f>
        <v>12</v>
      </c>
      <c r="E250" s="14">
        <f>IF(Source!AB139=0,"-",ROUND(Source!AB139,2))</f>
        <v>35.29</v>
      </c>
      <c r="F250" s="14">
        <f>IF(Source!AD139=0,"-",ROUND(Source!AD139,2))</f>
        <v>1.37</v>
      </c>
      <c r="G250" s="13">
        <f>IF(Source!O139=0,"-",ROUND(Source!O139,0))</f>
        <v>423</v>
      </c>
      <c r="H250" s="13">
        <f>IF(Source!S139=0,"-",ROUND(Source!S139,0))</f>
        <v>64</v>
      </c>
      <c r="I250" s="14">
        <f>IF(Source!Q139=0,"-",ROUND(Source!Q139,0))</f>
        <v>16</v>
      </c>
      <c r="J250" s="14">
        <f>IF(Source!AH139=0,"-",ROUND(Source!AH139,0))</f>
        <v>0</v>
      </c>
      <c r="K250" s="14">
        <f>IF(Source!U139=0,"-",ROUND(Source!U139,0))</f>
        <v>5</v>
      </c>
    </row>
    <row r="251" spans="1:11" ht="56.25">
      <c r="B251" s="16" t="s">
        <v>906</v>
      </c>
      <c r="C251" s="12" t="str">
        <f>Source!H139</f>
        <v>м</v>
      </c>
      <c r="D251" s="15"/>
      <c r="E251" s="15">
        <f>IF(Source!AF139=0,"-",ROUND(Source!AF139,2))</f>
        <v>5.34</v>
      </c>
      <c r="F251" s="15">
        <f>IF(Source!AE139=0,"-",ROUND(Source!AE139,2))</f>
        <v>0.21</v>
      </c>
      <c r="G251" s="15"/>
      <c r="H251" s="15"/>
      <c r="I251" s="15">
        <f>IF(Source!R139=0,"-",ROUND(Source!R139,0))</f>
        <v>3</v>
      </c>
      <c r="J251" s="15">
        <f>IF(Source!AI139=0,"-",ROUND(Source!AI139,0))</f>
        <v>0</v>
      </c>
      <c r="K251" s="15">
        <f>IF(Source!V139=0,"-",ROUND(Source!V139,0))</f>
        <v>0</v>
      </c>
    </row>
    <row r="252" spans="1:11" ht="25.5">
      <c r="A252" s="4" t="str">
        <f>Source!E140</f>
        <v>98</v>
      </c>
      <c r="B252" s="10" t="str">
        <f>Source!F140</f>
        <v>22-03-001-6А</v>
      </c>
      <c r="C252" s="10" t="str">
        <f>Source!G140</f>
        <v>Установка фасонных частей стальных сварных диаметром, мм: 300-800</v>
      </c>
      <c r="D252" s="13">
        <f>Source!I140</f>
        <v>1.84</v>
      </c>
      <c r="E252" s="14">
        <f>IF(Source!AB140=0,"-",ROUND(Source!AB140,2))</f>
        <v>24935.18</v>
      </c>
      <c r="F252" s="14">
        <f>IF(Source!AD140=0,"-",ROUND(Source!AD140,2))</f>
        <v>20068.66</v>
      </c>
      <c r="G252" s="13">
        <f>IF(Source!O140=0,"-",ROUND(Source!O140,0))</f>
        <v>45881</v>
      </c>
      <c r="H252" s="13">
        <f>IF(Source!S140=0,"-",ROUND(Source!S140,0))</f>
        <v>7749</v>
      </c>
      <c r="I252" s="14">
        <f>IF(Source!Q140=0,"-",ROUND(Source!Q140,0))</f>
        <v>36926</v>
      </c>
      <c r="J252" s="14">
        <f>IF(Source!AH140=0,"-",ROUND(Source!AH140,0))</f>
        <v>266</v>
      </c>
      <c r="K252" s="14">
        <f>IF(Source!U140=0,"-",ROUND(Source!U140,0))</f>
        <v>489</v>
      </c>
    </row>
    <row r="253" spans="1:11" ht="56.25">
      <c r="B253" s="16" t="s">
        <v>906</v>
      </c>
      <c r="C253" s="12" t="str">
        <f>Source!H140</f>
        <v>т</v>
      </c>
      <c r="D253" s="15"/>
      <c r="E253" s="15">
        <f>IF(Source!AF140=0,"-",ROUND(Source!AF140,2))</f>
        <v>4211.32</v>
      </c>
      <c r="F253" s="15">
        <f>IF(Source!AE140=0,"-",ROUND(Source!AE140,2))</f>
        <v>2810.84</v>
      </c>
      <c r="G253" s="15"/>
      <c r="H253" s="15"/>
      <c r="I253" s="15">
        <f>IF(Source!R140=0,"-",ROUND(Source!R140,0))</f>
        <v>5172</v>
      </c>
      <c r="J253" s="15">
        <f>IF(Source!AI140=0,"-",ROUND(Source!AI140,0))</f>
        <v>152</v>
      </c>
      <c r="K253" s="15">
        <f>IF(Source!V140=0,"-",ROUND(Source!V140,0))</f>
        <v>280</v>
      </c>
    </row>
    <row r="254" spans="1:11" ht="153">
      <c r="A254" s="4" t="str">
        <f>Source!E141</f>
        <v>99</v>
      </c>
      <c r="B254" s="10" t="str">
        <f>Source!F141</f>
        <v>534-0069</v>
      </c>
      <c r="C254" s="10" t="str">
        <f>Source!G141</f>
        <v>Отводы крутоизогнутые штампованные и протяжные из углеродистой стали на Ру менее или 10 МПа (100 кгс/см2) из труб стальных бесшовных горячедеформированных или холоднодеформированных из стали 20: Отводы 90 град. с радиусом кривизны R=1 Ду, диаметром условного прохода 500 мм, наружным диаметром 530 мм, толщиной стенки, мм: 10</v>
      </c>
      <c r="D254" s="13">
        <f>Source!I141</f>
        <v>10</v>
      </c>
      <c r="E254" s="14">
        <f>IF(Source!AB141=0,"-",ROUND(Source!AB141,2))</f>
        <v>2690</v>
      </c>
      <c r="F254" s="14" t="str">
        <f>IF(Source!AD141=0,"-",ROUND(Source!AD141,2))</f>
        <v>-</v>
      </c>
      <c r="G254" s="13">
        <f>IF(Source!O141=0,"-",ROUND(Source!O141,0))</f>
        <v>26900</v>
      </c>
      <c r="H254" s="13" t="str">
        <f>IF(Source!S141=0,"-",ROUND(Source!S141,0))</f>
        <v>-</v>
      </c>
      <c r="I254" s="14" t="str">
        <f>IF(Source!Q141=0,"-",ROUND(Source!Q141,0))</f>
        <v>-</v>
      </c>
      <c r="J254" s="14" t="str">
        <f>IF(Source!AH141=0,"-",ROUND(Source!AH141,0))</f>
        <v>-</v>
      </c>
      <c r="K254" s="14" t="str">
        <f>IF(Source!U141=0,"-",ROUND(Source!U141,0))</f>
        <v>-</v>
      </c>
    </row>
    <row r="255" spans="1:11">
      <c r="C255" s="12" t="str">
        <f>Source!H141</f>
        <v>ШТУKА</v>
      </c>
      <c r="D255" s="15"/>
      <c r="E255" s="15" t="str">
        <f>IF(Source!AF141=0,"-",ROUND(Source!AF141,2))</f>
        <v>-</v>
      </c>
      <c r="F255" s="15" t="str">
        <f>IF(Source!AE141=0,"-",ROUND(Source!AE141,2))</f>
        <v>-</v>
      </c>
      <c r="G255" s="15"/>
      <c r="H255" s="15"/>
      <c r="I255" s="15" t="str">
        <f>IF(Source!R141=0,"-",ROUND(Source!R141,0))</f>
        <v>-</v>
      </c>
      <c r="J255" s="15" t="str">
        <f>IF(Source!AI141=0,"-",ROUND(Source!AI141,0))</f>
        <v>-</v>
      </c>
      <c r="K255" s="15" t="str">
        <f>IF(Source!V141=0,"-",ROUND(Source!V141,0))</f>
        <v>-</v>
      </c>
    </row>
    <row r="256" spans="1:11" ht="153">
      <c r="A256" s="4" t="str">
        <f>Source!E142</f>
        <v>100</v>
      </c>
      <c r="B256" s="10" t="str">
        <f>Source!F142</f>
        <v>534-0069</v>
      </c>
      <c r="C256" s="10" t="str">
        <f>Source!G142</f>
        <v>Отводы крутоизогнутые штампованные и протяжные из углеродистой стали на Ру менее или 10 МПа (100 кгс/см2) из труб стальных бесшовных горячедеформированных или холоднодеформированных из стали 20: Отводы 90 град. с радиусом кривизны R=1 Ду, диаметром условного прохода 500 мм, наружным диаметром 530 мм, толщиной стенки, мм: 10</v>
      </c>
      <c r="D256" s="13">
        <f>Source!I142</f>
        <v>4</v>
      </c>
      <c r="E256" s="14">
        <f>IF(Source!AB142=0,"-",ROUND(Source!AB142,2))</f>
        <v>2690</v>
      </c>
      <c r="F256" s="14" t="str">
        <f>IF(Source!AD142=0,"-",ROUND(Source!AD142,2))</f>
        <v>-</v>
      </c>
      <c r="G256" s="13">
        <f>IF(Source!O142=0,"-",ROUND(Source!O142,0))</f>
        <v>10760</v>
      </c>
      <c r="H256" s="13" t="str">
        <f>IF(Source!S142=0,"-",ROUND(Source!S142,0))</f>
        <v>-</v>
      </c>
      <c r="I256" s="14" t="str">
        <f>IF(Source!Q142=0,"-",ROUND(Source!Q142,0))</f>
        <v>-</v>
      </c>
      <c r="J256" s="14" t="str">
        <f>IF(Source!AH142=0,"-",ROUND(Source!AH142,0))</f>
        <v>-</v>
      </c>
      <c r="K256" s="14" t="str">
        <f>IF(Source!U142=0,"-",ROUND(Source!U142,0))</f>
        <v>-</v>
      </c>
    </row>
    <row r="257" spans="1:11">
      <c r="C257" s="12" t="str">
        <f>Source!H142</f>
        <v>ШТУKА</v>
      </c>
      <c r="D257" s="15"/>
      <c r="E257" s="15" t="str">
        <f>IF(Source!AF142=0,"-",ROUND(Source!AF142,2))</f>
        <v>-</v>
      </c>
      <c r="F257" s="15" t="str">
        <f>IF(Source!AE142=0,"-",ROUND(Source!AE142,2))</f>
        <v>-</v>
      </c>
      <c r="G257" s="15"/>
      <c r="H257" s="15"/>
      <c r="I257" s="15" t="str">
        <f>IF(Source!R142=0,"-",ROUND(Source!R142,0))</f>
        <v>-</v>
      </c>
      <c r="J257" s="15" t="str">
        <f>IF(Source!AI142=0,"-",ROUND(Source!AI142,0))</f>
        <v>-</v>
      </c>
      <c r="K257" s="15" t="str">
        <f>IF(Source!V142=0,"-",ROUND(Source!V142,0))</f>
        <v>-</v>
      </c>
    </row>
    <row r="258" spans="1:11" ht="25.5">
      <c r="A258" s="4" t="str">
        <f>Source!E143</f>
        <v>101</v>
      </c>
      <c r="B258" s="10" t="str">
        <f>Source!F143</f>
        <v>22-03-001-5А</v>
      </c>
      <c r="C258" s="10" t="str">
        <f>Source!G143</f>
        <v>Установка фасонных частей стальных сварных диаметром, мм: 100-250</v>
      </c>
      <c r="D258" s="13">
        <f>Source!I143</f>
        <v>1.0800000000000001E-2</v>
      </c>
      <c r="E258" s="14">
        <f>IF(Source!AB143=0,"-",ROUND(Source!AB143,2))</f>
        <v>33171.730000000003</v>
      </c>
      <c r="F258" s="14">
        <f>IF(Source!AD143=0,"-",ROUND(Source!AD143,2))</f>
        <v>22520.1</v>
      </c>
      <c r="G258" s="13">
        <f>IF(Source!O143=0,"-",ROUND(Source!O143,0))</f>
        <v>358</v>
      </c>
      <c r="H258" s="13">
        <f>IF(Source!S143=0,"-",ROUND(Source!S143,0))</f>
        <v>104</v>
      </c>
      <c r="I258" s="14">
        <f>IF(Source!Q143=0,"-",ROUND(Source!Q143,0))</f>
        <v>243</v>
      </c>
      <c r="J258" s="14">
        <f>IF(Source!AH143=0,"-",ROUND(Source!AH143,0))</f>
        <v>610</v>
      </c>
      <c r="K258" s="14">
        <f>IF(Source!U143=0,"-",ROUND(Source!U143,0))</f>
        <v>7</v>
      </c>
    </row>
    <row r="259" spans="1:11" ht="56.25">
      <c r="B259" s="16" t="s">
        <v>906</v>
      </c>
      <c r="C259" s="12" t="str">
        <f>Source!H143</f>
        <v>т</v>
      </c>
      <c r="D259" s="15"/>
      <c r="E259" s="15">
        <f>IF(Source!AF143=0,"-",ROUND(Source!AF143,2))</f>
        <v>9668.83</v>
      </c>
      <c r="F259" s="15">
        <f>IF(Source!AE143=0,"-",ROUND(Source!AE143,2))</f>
        <v>3569.25</v>
      </c>
      <c r="G259" s="15"/>
      <c r="H259" s="15"/>
      <c r="I259" s="15">
        <f>IF(Source!R143=0,"-",ROUND(Source!R143,0))</f>
        <v>39</v>
      </c>
      <c r="J259" s="15">
        <f>IF(Source!AI143=0,"-",ROUND(Source!AI143,0))</f>
        <v>193</v>
      </c>
      <c r="K259" s="15">
        <f>IF(Source!V143=0,"-",ROUND(Source!V143,0))</f>
        <v>2</v>
      </c>
    </row>
    <row r="260" spans="1:11" ht="140.25">
      <c r="A260" s="4" t="str">
        <f>Source!E144</f>
        <v>102</v>
      </c>
      <c r="B260" s="10" t="str">
        <f>Source!F144</f>
        <v>534-0020</v>
      </c>
      <c r="C260" s="10" t="str">
        <f>Source!G144</f>
        <v>Отводы крутоизогнутые штампованные и протяжные из углеродистой стали на Ру менее или 10 МПа (100кгс/см2) из труб стальных бесшовных горячедеформированных или холоднодеформированных из стали 20: Отводы 90 град. с радиусом кривизны R=1,5 Ду, диаметром условного прохода 100 мм, наружным диаметром 108 мм, толщиной стенки, мм: 6</v>
      </c>
      <c r="D260" s="13">
        <f>Source!I144</f>
        <v>3</v>
      </c>
      <c r="E260" s="14">
        <f>IF(Source!AB144=0,"-",ROUND(Source!AB144,2))</f>
        <v>97</v>
      </c>
      <c r="F260" s="14" t="str">
        <f>IF(Source!AD144=0,"-",ROUND(Source!AD144,2))</f>
        <v>-</v>
      </c>
      <c r="G260" s="13">
        <f>IF(Source!O144=0,"-",ROUND(Source!O144,0))</f>
        <v>291</v>
      </c>
      <c r="H260" s="13" t="str">
        <f>IF(Source!S144=0,"-",ROUND(Source!S144,0))</f>
        <v>-</v>
      </c>
      <c r="I260" s="14" t="str">
        <f>IF(Source!Q144=0,"-",ROUND(Source!Q144,0))</f>
        <v>-</v>
      </c>
      <c r="J260" s="14" t="str">
        <f>IF(Source!AH144=0,"-",ROUND(Source!AH144,0))</f>
        <v>-</v>
      </c>
      <c r="K260" s="14" t="str">
        <f>IF(Source!U144=0,"-",ROUND(Source!U144,0))</f>
        <v>-</v>
      </c>
    </row>
    <row r="261" spans="1:11">
      <c r="C261" s="12" t="str">
        <f>Source!H144</f>
        <v>ШТУKА</v>
      </c>
      <c r="D261" s="15"/>
      <c r="E261" s="15" t="str">
        <f>IF(Source!AF144=0,"-",ROUND(Source!AF144,2))</f>
        <v>-</v>
      </c>
      <c r="F261" s="15" t="str">
        <f>IF(Source!AE144=0,"-",ROUND(Source!AE144,2))</f>
        <v>-</v>
      </c>
      <c r="G261" s="15"/>
      <c r="H261" s="15"/>
      <c r="I261" s="15" t="str">
        <f>IF(Source!R144=0,"-",ROUND(Source!R144,0))</f>
        <v>-</v>
      </c>
      <c r="J261" s="15" t="str">
        <f>IF(Source!AI144=0,"-",ROUND(Source!AI144,0))</f>
        <v>-</v>
      </c>
      <c r="K261" s="15" t="str">
        <f>IF(Source!V144=0,"-",ROUND(Source!V144,0))</f>
        <v>-</v>
      </c>
    </row>
    <row r="262" spans="1:11" ht="38.25">
      <c r="A262" s="4" t="str">
        <f>Source!E145</f>
        <v>103</v>
      </c>
      <c r="B262" s="10" t="str">
        <f>Source!F145</f>
        <v>22-03-006-3</v>
      </c>
      <c r="C262" s="10" t="str">
        <f>Source!G145</f>
        <v>Установка задвижек или клапанов обратных чугунных диаметром, мм: 100</v>
      </c>
      <c r="D262" s="13">
        <f>Source!I145</f>
        <v>5</v>
      </c>
      <c r="E262" s="14">
        <f>IF(Source!AB145=0,"-",ROUND(Source!AB145,2))</f>
        <v>76.180000000000007</v>
      </c>
      <c r="F262" s="14">
        <f>IF(Source!AD145=0,"-",ROUND(Source!AD145,2))</f>
        <v>5.42</v>
      </c>
      <c r="G262" s="13">
        <f>IF(Source!O145=0,"-",ROUND(Source!O145,0))</f>
        <v>381</v>
      </c>
      <c r="H262" s="13">
        <f>IF(Source!S145=0,"-",ROUND(Source!S145,0))</f>
        <v>186</v>
      </c>
      <c r="I262" s="14">
        <f>IF(Source!Q145=0,"-",ROUND(Source!Q145,0))</f>
        <v>27</v>
      </c>
      <c r="J262" s="14">
        <f>IF(Source!AH145=0,"-",ROUND(Source!AH145,0))</f>
        <v>3</v>
      </c>
      <c r="K262" s="14">
        <f>IF(Source!U145=0,"-",ROUND(Source!U145,0))</f>
        <v>15</v>
      </c>
    </row>
    <row r="263" spans="1:11" ht="56.25">
      <c r="B263" s="16" t="s">
        <v>906</v>
      </c>
      <c r="C263" s="12" t="str">
        <f>Source!H145</f>
        <v>ШТУKА</v>
      </c>
      <c r="D263" s="15"/>
      <c r="E263" s="15">
        <f>IF(Source!AF145=0,"-",ROUND(Source!AF145,2))</f>
        <v>37.11</v>
      </c>
      <c r="F263" s="15" t="str">
        <f>IF(Source!AE145=0,"-",ROUND(Source!AE145,2))</f>
        <v>-</v>
      </c>
      <c r="G263" s="15"/>
      <c r="H263" s="15"/>
      <c r="I263" s="15" t="str">
        <f>IF(Source!R145=0,"-",ROUND(Source!R145,0))</f>
        <v>-</v>
      </c>
      <c r="J263" s="15" t="str">
        <f>IF(Source!AI145=0,"-",ROUND(Source!AI145,0))</f>
        <v>-</v>
      </c>
      <c r="K263" s="15" t="str">
        <f>IF(Source!V145=0,"-",ROUND(Source!V145,0))</f>
        <v>-</v>
      </c>
    </row>
    <row r="264" spans="1:11" ht="51">
      <c r="A264" s="4" t="str">
        <f>Source!E146</f>
        <v>104</v>
      </c>
      <c r="B264" s="10" t="str">
        <f>Source!F146</f>
        <v>300-1177</v>
      </c>
      <c r="C264" s="10" t="str">
        <f>Source!G146</f>
        <v>Задвижки параллельные фланцевые с выдвижным шпинделем, для воды и пара давлением 1 МПа (10 кгс/см2), 30ч6бр диаметром, мм: 100</v>
      </c>
      <c r="D264" s="13">
        <f>Source!I146</f>
        <v>5</v>
      </c>
      <c r="E264" s="14">
        <f>IF(Source!AB146=0,"-",ROUND(Source!AB146,2))</f>
        <v>437</v>
      </c>
      <c r="F264" s="14" t="str">
        <f>IF(Source!AD146=0,"-",ROUND(Source!AD146,2))</f>
        <v>-</v>
      </c>
      <c r="G264" s="13">
        <f>IF(Source!O146=0,"-",ROUND(Source!O146,0))</f>
        <v>2185</v>
      </c>
      <c r="H264" s="13" t="str">
        <f>IF(Source!S146=0,"-",ROUND(Source!S146,0))</f>
        <v>-</v>
      </c>
      <c r="I264" s="14" t="str">
        <f>IF(Source!Q146=0,"-",ROUND(Source!Q146,0))</f>
        <v>-</v>
      </c>
      <c r="J264" s="14" t="str">
        <f>IF(Source!AH146=0,"-",ROUND(Source!AH146,0))</f>
        <v>-</v>
      </c>
      <c r="K264" s="14" t="str">
        <f>IF(Source!U146=0,"-",ROUND(Source!U146,0))</f>
        <v>-</v>
      </c>
    </row>
    <row r="265" spans="1:11">
      <c r="C265" s="12" t="str">
        <f>Source!H146</f>
        <v>ШТУKА</v>
      </c>
      <c r="D265" s="15"/>
      <c r="E265" s="15" t="str">
        <f>IF(Source!AF146=0,"-",ROUND(Source!AF146,2))</f>
        <v>-</v>
      </c>
      <c r="F265" s="15" t="str">
        <f>IF(Source!AE146=0,"-",ROUND(Source!AE146,2))</f>
        <v>-</v>
      </c>
      <c r="G265" s="15"/>
      <c r="H265" s="15"/>
      <c r="I265" s="15" t="str">
        <f>IF(Source!R146=0,"-",ROUND(Source!R146,0))</f>
        <v>-</v>
      </c>
      <c r="J265" s="15" t="str">
        <f>IF(Source!AI146=0,"-",ROUND(Source!AI146,0))</f>
        <v>-</v>
      </c>
      <c r="K265" s="15" t="str">
        <f>IF(Source!V146=0,"-",ROUND(Source!V146,0))</f>
        <v>-</v>
      </c>
    </row>
    <row r="266" spans="1:11" ht="38.25">
      <c r="A266" s="4" t="str">
        <f>Source!E147</f>
        <v>105</v>
      </c>
      <c r="B266" s="10" t="str">
        <f>Source!F147</f>
        <v>22-03-006-11</v>
      </c>
      <c r="C266" s="10" t="str">
        <f>Source!G147</f>
        <v>Установка задвижек или клапанов обратных чугунных диаметром, мм: 500</v>
      </c>
      <c r="D266" s="13">
        <f>Source!I147</f>
        <v>1</v>
      </c>
      <c r="E266" s="14">
        <f>IF(Source!AB147=0,"-",ROUND(Source!AB147,2))</f>
        <v>1100.42</v>
      </c>
      <c r="F266" s="14">
        <f>IF(Source!AD147=0,"-",ROUND(Source!AD147,2))</f>
        <v>597.13</v>
      </c>
      <c r="G266" s="13">
        <f>IF(Source!O147=0,"-",ROUND(Source!O147,0))</f>
        <v>1100</v>
      </c>
      <c r="H266" s="13">
        <f>IF(Source!S147=0,"-",ROUND(Source!S147,0))</f>
        <v>326</v>
      </c>
      <c r="I266" s="14">
        <f>IF(Source!Q147=0,"-",ROUND(Source!Q147,0))</f>
        <v>597</v>
      </c>
      <c r="J266" s="14">
        <f>IF(Source!AH147=0,"-",ROUND(Source!AH147,0))</f>
        <v>24</v>
      </c>
      <c r="K266" s="14">
        <f>IF(Source!U147=0,"-",ROUND(Source!U147,0))</f>
        <v>24</v>
      </c>
    </row>
    <row r="267" spans="1:11" ht="56.25">
      <c r="B267" s="16" t="s">
        <v>906</v>
      </c>
      <c r="C267" s="12" t="str">
        <f>Source!H147</f>
        <v>ШТУKА</v>
      </c>
      <c r="D267" s="15"/>
      <c r="E267" s="15">
        <f>IF(Source!AF147=0,"-",ROUND(Source!AF147,2))</f>
        <v>325.76</v>
      </c>
      <c r="F267" s="15">
        <f>IF(Source!AE147=0,"-",ROUND(Source!AE147,2))</f>
        <v>49.49</v>
      </c>
      <c r="G267" s="15"/>
      <c r="H267" s="15"/>
      <c r="I267" s="15">
        <f>IF(Source!R147=0,"-",ROUND(Source!R147,0))</f>
        <v>49</v>
      </c>
      <c r="J267" s="15">
        <f>IF(Source!AI147=0,"-",ROUND(Source!AI147,0))</f>
        <v>3</v>
      </c>
      <c r="K267" s="15">
        <f>IF(Source!V147=0,"-",ROUND(Source!V147,0))</f>
        <v>3</v>
      </c>
    </row>
    <row r="268" spans="1:11" ht="51">
      <c r="A268" s="4" t="str">
        <f>Source!E148</f>
        <v>106</v>
      </c>
      <c r="B268" s="10" t="str">
        <f>Source!F148</f>
        <v>300-9002-743</v>
      </c>
      <c r="C268" s="10" t="str">
        <f>Source!G148</f>
        <v>Задвижки параллельные фланцевые с невыдвижным шпинделем, для воды давлением 1 МПа (10 кгс/см2) 30ч15бр диаметром 500 мм:</v>
      </c>
      <c r="D268" s="13">
        <f>Source!I148</f>
        <v>1</v>
      </c>
      <c r="E268" s="14">
        <f>IF(Source!AB148=0,"-",ROUND(Source!AB148,2))</f>
        <v>17980</v>
      </c>
      <c r="F268" s="14" t="str">
        <f>IF(Source!AD148=0,"-",ROUND(Source!AD148,2))</f>
        <v>-</v>
      </c>
      <c r="G268" s="13">
        <f>IF(Source!O148=0,"-",ROUND(Source!O148,0))</f>
        <v>17980</v>
      </c>
      <c r="H268" s="13" t="str">
        <f>IF(Source!S148=0,"-",ROUND(Source!S148,0))</f>
        <v>-</v>
      </c>
      <c r="I268" s="14" t="str">
        <f>IF(Source!Q148=0,"-",ROUND(Source!Q148,0))</f>
        <v>-</v>
      </c>
      <c r="J268" s="14" t="str">
        <f>IF(Source!AH148=0,"-",ROUND(Source!AH148,0))</f>
        <v>-</v>
      </c>
      <c r="K268" s="14" t="str">
        <f>IF(Source!U148=0,"-",ROUND(Source!U148,0))</f>
        <v>-</v>
      </c>
    </row>
    <row r="269" spans="1:11">
      <c r="C269" s="12" t="str">
        <f>Source!H148</f>
        <v>ШТУKА</v>
      </c>
      <c r="D269" s="15"/>
      <c r="E269" s="15" t="str">
        <f>IF(Source!AF148=0,"-",ROUND(Source!AF148,2))</f>
        <v>-</v>
      </c>
      <c r="F269" s="15" t="str">
        <f>IF(Source!AE148=0,"-",ROUND(Source!AE148,2))</f>
        <v>-</v>
      </c>
      <c r="G269" s="15"/>
      <c r="H269" s="15"/>
      <c r="I269" s="15" t="str">
        <f>IF(Source!R148=0,"-",ROUND(Source!R148,0))</f>
        <v>-</v>
      </c>
      <c r="J269" s="15" t="str">
        <f>IF(Source!AI148=0,"-",ROUND(Source!AI148,0))</f>
        <v>-</v>
      </c>
      <c r="K269" s="15" t="str">
        <f>IF(Source!V148=0,"-",ROUND(Source!V148,0))</f>
        <v>-</v>
      </c>
    </row>
    <row r="270" spans="1:11">
      <c r="A270" s="4" t="str">
        <f>Source!E149</f>
        <v>107</v>
      </c>
      <c r="B270" s="10" t="str">
        <f>Source!F149</f>
        <v>22-03-011-2</v>
      </c>
      <c r="C270" s="10" t="str">
        <f>Source!G149</f>
        <v>Установка вантузов двойных</v>
      </c>
      <c r="D270" s="13">
        <f>Source!I149</f>
        <v>2</v>
      </c>
      <c r="E270" s="14">
        <f>IF(Source!AB149=0,"-",ROUND(Source!AB149,2))</f>
        <v>100.81</v>
      </c>
      <c r="F270" s="14">
        <f>IF(Source!AD149=0,"-",ROUND(Source!AD149,2))</f>
        <v>14.88</v>
      </c>
      <c r="G270" s="13">
        <f>IF(Source!O149=0,"-",ROUND(Source!O149,0))</f>
        <v>202</v>
      </c>
      <c r="H270" s="13">
        <f>IF(Source!S149=0,"-",ROUND(Source!S149,0))</f>
        <v>116</v>
      </c>
      <c r="I270" s="14">
        <f>IF(Source!Q149=0,"-",ROUND(Source!Q149,0))</f>
        <v>30</v>
      </c>
      <c r="J270" s="14">
        <f>IF(Source!AH149=0,"-",ROUND(Source!AH149,0))</f>
        <v>4</v>
      </c>
      <c r="K270" s="14">
        <f>IF(Source!U149=0,"-",ROUND(Source!U149,0))</f>
        <v>8</v>
      </c>
    </row>
    <row r="271" spans="1:11" ht="56.25">
      <c r="B271" s="16" t="s">
        <v>906</v>
      </c>
      <c r="C271" s="12" t="str">
        <f>Source!H149</f>
        <v>ШТУKА</v>
      </c>
      <c r="D271" s="15"/>
      <c r="E271" s="15">
        <f>IF(Source!AF149=0,"-",ROUND(Source!AF149,2))</f>
        <v>58.07</v>
      </c>
      <c r="F271" s="15">
        <f>IF(Source!AE149=0,"-",ROUND(Source!AE149,2))</f>
        <v>1.04</v>
      </c>
      <c r="G271" s="15"/>
      <c r="H271" s="15"/>
      <c r="I271" s="15">
        <f>IF(Source!R149=0,"-",ROUND(Source!R149,0))</f>
        <v>2</v>
      </c>
      <c r="J271" s="15">
        <f>IF(Source!AI149=0,"-",ROUND(Source!AI149,0))</f>
        <v>0</v>
      </c>
      <c r="K271" s="15">
        <f>IF(Source!V149=0,"-",ROUND(Source!V149,0))</f>
        <v>0</v>
      </c>
    </row>
    <row r="272" spans="1:11" ht="38.25">
      <c r="A272" s="4" t="str">
        <f>Source!E150</f>
        <v>108</v>
      </c>
      <c r="B272" s="10" t="str">
        <f>Source!F150</f>
        <v>300-1112</v>
      </c>
      <c r="C272" s="10" t="str">
        <f>Source!G150</f>
        <v>Вантузы из серого чугуна ВМТ для воздуха и воды давлением 1 МПа (10 кгс/см2), диаметром, мм: 100</v>
      </c>
      <c r="D272" s="13">
        <f>Source!I150</f>
        <v>2</v>
      </c>
      <c r="E272" s="14">
        <f>IF(Source!AB150=0,"-",ROUND(Source!AB150,2))</f>
        <v>1040</v>
      </c>
      <c r="F272" s="14" t="str">
        <f>IF(Source!AD150=0,"-",ROUND(Source!AD150,2))</f>
        <v>-</v>
      </c>
      <c r="G272" s="13">
        <f>IF(Source!O150=0,"-",ROUND(Source!O150,0))</f>
        <v>2080</v>
      </c>
      <c r="H272" s="13" t="str">
        <f>IF(Source!S150=0,"-",ROUND(Source!S150,0))</f>
        <v>-</v>
      </c>
      <c r="I272" s="14" t="str">
        <f>IF(Source!Q150=0,"-",ROUND(Source!Q150,0))</f>
        <v>-</v>
      </c>
      <c r="J272" s="14" t="str">
        <f>IF(Source!AH150=0,"-",ROUND(Source!AH150,0))</f>
        <v>-</v>
      </c>
      <c r="K272" s="14" t="str">
        <f>IF(Source!U150=0,"-",ROUND(Source!U150,0))</f>
        <v>-</v>
      </c>
    </row>
    <row r="273" spans="1:11">
      <c r="C273" s="12" t="str">
        <f>Source!H150</f>
        <v>КОМПЛЕКТ</v>
      </c>
      <c r="D273" s="15"/>
      <c r="E273" s="15" t="str">
        <f>IF(Source!AF150=0,"-",ROUND(Source!AF150,2))</f>
        <v>-</v>
      </c>
      <c r="F273" s="15" t="str">
        <f>IF(Source!AE150=0,"-",ROUND(Source!AE150,2))</f>
        <v>-</v>
      </c>
      <c r="G273" s="15"/>
      <c r="H273" s="15"/>
      <c r="I273" s="15" t="str">
        <f>IF(Source!R150=0,"-",ROUND(Source!R150,0))</f>
        <v>-</v>
      </c>
      <c r="J273" s="15" t="str">
        <f>IF(Source!AI150=0,"-",ROUND(Source!AI150,0))</f>
        <v>-</v>
      </c>
      <c r="K273" s="15" t="str">
        <f>IF(Source!V150=0,"-",ROUND(Source!V150,0))</f>
        <v>-</v>
      </c>
    </row>
    <row r="274" spans="1:11" ht="25.5">
      <c r="A274" s="4" t="str">
        <f>Source!E151</f>
        <v>109</v>
      </c>
      <c r="B274" s="10" t="str">
        <f>Source!F151</f>
        <v>22-03-014-3</v>
      </c>
      <c r="C274" s="10" t="str">
        <f>Source!G151</f>
        <v>Приварка фланцев к стальным трубопроводам диаметром, мм: 100</v>
      </c>
      <c r="D274" s="13">
        <f>Source!I151</f>
        <v>8</v>
      </c>
      <c r="E274" s="14">
        <f>IF(Source!AB151=0,"-",ROUND(Source!AB151,2))</f>
        <v>106.1</v>
      </c>
      <c r="F274" s="14">
        <f>IF(Source!AD151=0,"-",ROUND(Source!AD151,2))</f>
        <v>83.64</v>
      </c>
      <c r="G274" s="13">
        <f>IF(Source!O151=0,"-",ROUND(Source!O151,0))</f>
        <v>849</v>
      </c>
      <c r="H274" s="13">
        <f>IF(Source!S151=0,"-",ROUND(Source!S151,0))</f>
        <v>153</v>
      </c>
      <c r="I274" s="14">
        <f>IF(Source!Q151=0,"-",ROUND(Source!Q151,0))</f>
        <v>669</v>
      </c>
      <c r="J274" s="14">
        <f>IF(Source!AH151=0,"-",ROUND(Source!AH151,0))</f>
        <v>1</v>
      </c>
      <c r="K274" s="14">
        <f>IF(Source!U151=0,"-",ROUND(Source!U151,0))</f>
        <v>10</v>
      </c>
    </row>
    <row r="275" spans="1:11" ht="56.25">
      <c r="B275" s="16" t="s">
        <v>906</v>
      </c>
      <c r="C275" s="12" t="str">
        <f>Source!H151</f>
        <v>ШТ</v>
      </c>
      <c r="D275" s="15"/>
      <c r="E275" s="15">
        <f>IF(Source!AF151=0,"-",ROUND(Source!AF151,2))</f>
        <v>19.12</v>
      </c>
      <c r="F275" s="15">
        <f>IF(Source!AE151=0,"-",ROUND(Source!AE151,2))</f>
        <v>13.5</v>
      </c>
      <c r="G275" s="15"/>
      <c r="H275" s="15"/>
      <c r="I275" s="15">
        <f>IF(Source!R151=0,"-",ROUND(Source!R151,0))</f>
        <v>108</v>
      </c>
      <c r="J275" s="15">
        <f>IF(Source!AI151=0,"-",ROUND(Source!AI151,0))</f>
        <v>1</v>
      </c>
      <c r="K275" s="15">
        <f>IF(Source!V151=0,"-",ROUND(Source!V151,0))</f>
        <v>6</v>
      </c>
    </row>
    <row r="276" spans="1:11" ht="51">
      <c r="A276" s="4" t="str">
        <f>Source!E152</f>
        <v>110</v>
      </c>
      <c r="B276" s="10" t="str">
        <f>Source!F152</f>
        <v>300-0969</v>
      </c>
      <c r="C276" s="10" t="str">
        <f>Source!G152</f>
        <v>Фланцы стальные плоские приварные из стали ВСт3сп2, ВСт3сп3; давлением 1,0 МПа (10 кгс/см2), диаметром, мм: 100</v>
      </c>
      <c r="D276" s="13">
        <f>Source!I152</f>
        <v>8</v>
      </c>
      <c r="E276" s="14">
        <f>IF(Source!AB152=0,"-",ROUND(Source!AB152,2))</f>
        <v>83</v>
      </c>
      <c r="F276" s="14" t="str">
        <f>IF(Source!AD152=0,"-",ROUND(Source!AD152,2))</f>
        <v>-</v>
      </c>
      <c r="G276" s="13">
        <f>IF(Source!O152=0,"-",ROUND(Source!O152,0))</f>
        <v>664</v>
      </c>
      <c r="H276" s="13" t="str">
        <f>IF(Source!S152=0,"-",ROUND(Source!S152,0))</f>
        <v>-</v>
      </c>
      <c r="I276" s="14" t="str">
        <f>IF(Source!Q152=0,"-",ROUND(Source!Q152,0))</f>
        <v>-</v>
      </c>
      <c r="J276" s="14" t="str">
        <f>IF(Source!AH152=0,"-",ROUND(Source!AH152,0))</f>
        <v>-</v>
      </c>
      <c r="K276" s="14" t="str">
        <f>IF(Source!U152=0,"-",ROUND(Source!U152,0))</f>
        <v>-</v>
      </c>
    </row>
    <row r="277" spans="1:11">
      <c r="C277" s="12" t="str">
        <f>Source!H152</f>
        <v>ШТУKА</v>
      </c>
      <c r="D277" s="15"/>
      <c r="E277" s="15" t="str">
        <f>IF(Source!AF152=0,"-",ROUND(Source!AF152,2))</f>
        <v>-</v>
      </c>
      <c r="F277" s="15" t="str">
        <f>IF(Source!AE152=0,"-",ROUND(Source!AE152,2))</f>
        <v>-</v>
      </c>
      <c r="G277" s="15"/>
      <c r="H277" s="15"/>
      <c r="I277" s="15" t="str">
        <f>IF(Source!R152=0,"-",ROUND(Source!R152,0))</f>
        <v>-</v>
      </c>
      <c r="J277" s="15" t="str">
        <f>IF(Source!AI152=0,"-",ROUND(Source!AI152,0))</f>
        <v>-</v>
      </c>
      <c r="K277" s="15" t="str">
        <f>IF(Source!V152=0,"-",ROUND(Source!V152,0))</f>
        <v>-</v>
      </c>
    </row>
    <row r="278" spans="1:11" ht="25.5">
      <c r="A278" s="4" t="str">
        <f>Source!E153</f>
        <v>111</v>
      </c>
      <c r="B278" s="10" t="str">
        <f>Source!F153</f>
        <v>22-03-014-11</v>
      </c>
      <c r="C278" s="10" t="str">
        <f>Source!G153</f>
        <v>Приварка фланцев к стальным трубопроводам диаметром, мм: 500</v>
      </c>
      <c r="D278" s="13">
        <f>Source!I153</f>
        <v>2</v>
      </c>
      <c r="E278" s="14">
        <f>IF(Source!AB153=0,"-",ROUND(Source!AB153,2))</f>
        <v>1542.44</v>
      </c>
      <c r="F278" s="14">
        <f>IF(Source!AD153=0,"-",ROUND(Source!AD153,2))</f>
        <v>1413.18</v>
      </c>
      <c r="G278" s="13">
        <f>IF(Source!O153=0,"-",ROUND(Source!O153,0))</f>
        <v>3085</v>
      </c>
      <c r="H278" s="13">
        <f>IF(Source!S153=0,"-",ROUND(Source!S153,0))</f>
        <v>206</v>
      </c>
      <c r="I278" s="14">
        <f>IF(Source!Q153=0,"-",ROUND(Source!Q153,0))</f>
        <v>2826</v>
      </c>
      <c r="J278" s="14">
        <f>IF(Source!AH153=0,"-",ROUND(Source!AH153,0))</f>
        <v>6</v>
      </c>
      <c r="K278" s="14">
        <f>IF(Source!U153=0,"-",ROUND(Source!U153,0))</f>
        <v>13</v>
      </c>
    </row>
    <row r="279" spans="1:11" ht="56.25">
      <c r="B279" s="16" t="s">
        <v>906</v>
      </c>
      <c r="C279" s="12" t="str">
        <f>Source!H153</f>
        <v>ШТУKА</v>
      </c>
      <c r="D279" s="15"/>
      <c r="E279" s="15">
        <f>IF(Source!AF153=0,"-",ROUND(Source!AF153,2))</f>
        <v>102.76</v>
      </c>
      <c r="F279" s="15">
        <f>IF(Source!AE153=0,"-",ROUND(Source!AE153,2))</f>
        <v>167.81</v>
      </c>
      <c r="G279" s="15"/>
      <c r="H279" s="15"/>
      <c r="I279" s="15">
        <f>IF(Source!R153=0,"-",ROUND(Source!R153,0))</f>
        <v>336</v>
      </c>
      <c r="J279" s="15">
        <f>IF(Source!AI153=0,"-",ROUND(Source!AI153,0))</f>
        <v>9</v>
      </c>
      <c r="K279" s="15">
        <f>IF(Source!V153=0,"-",ROUND(Source!V153,0))</f>
        <v>18</v>
      </c>
    </row>
    <row r="280" spans="1:11" ht="51">
      <c r="A280" s="4" t="str">
        <f>Source!E154</f>
        <v>112</v>
      </c>
      <c r="B280" s="10" t="str">
        <f>Source!F154</f>
        <v>300-0976</v>
      </c>
      <c r="C280" s="10" t="str">
        <f>Source!G154</f>
        <v>Фланцы стальные плоские приварные из стали ВСт3сп2, ВСт3сп3; давлением 1,0 МПа (10 кгс/см2), диаметром, мм: 400</v>
      </c>
      <c r="D280" s="13">
        <f>Source!I154</f>
        <v>2</v>
      </c>
      <c r="E280" s="14">
        <f>IF(Source!AB154=0,"-",ROUND(Source!AB154,2))</f>
        <v>501</v>
      </c>
      <c r="F280" s="14" t="str">
        <f>IF(Source!AD154=0,"-",ROUND(Source!AD154,2))</f>
        <v>-</v>
      </c>
      <c r="G280" s="13">
        <f>IF(Source!O154=0,"-",ROUND(Source!O154,0))</f>
        <v>1002</v>
      </c>
      <c r="H280" s="13" t="str">
        <f>IF(Source!S154=0,"-",ROUND(Source!S154,0))</f>
        <v>-</v>
      </c>
      <c r="I280" s="14" t="str">
        <f>IF(Source!Q154=0,"-",ROUND(Source!Q154,0))</f>
        <v>-</v>
      </c>
      <c r="J280" s="14" t="str">
        <f>IF(Source!AH154=0,"-",ROUND(Source!AH154,0))</f>
        <v>-</v>
      </c>
      <c r="K280" s="14" t="str">
        <f>IF(Source!U154=0,"-",ROUND(Source!U154,0))</f>
        <v>-</v>
      </c>
    </row>
    <row r="281" spans="1:11">
      <c r="C281" s="12" t="str">
        <f>Source!H154</f>
        <v>ШТУKА</v>
      </c>
      <c r="D281" s="15"/>
      <c r="E281" s="15" t="str">
        <f>IF(Source!AF154=0,"-",ROUND(Source!AF154,2))</f>
        <v>-</v>
      </c>
      <c r="F281" s="15" t="str">
        <f>IF(Source!AE154=0,"-",ROUND(Source!AE154,2))</f>
        <v>-</v>
      </c>
      <c r="G281" s="15"/>
      <c r="H281" s="15"/>
      <c r="I281" s="15" t="str">
        <f>IF(Source!R154=0,"-",ROUND(Source!R154,0))</f>
        <v>-</v>
      </c>
      <c r="J281" s="15" t="str">
        <f>IF(Source!AI154=0,"-",ROUND(Source!AI154,0))</f>
        <v>-</v>
      </c>
      <c r="K281" s="15" t="str">
        <f>IF(Source!V154=0,"-",ROUND(Source!V154,0))</f>
        <v>-</v>
      </c>
    </row>
    <row r="282" spans="1:11" ht="25.5">
      <c r="A282" s="4" t="str">
        <f>Source!E155</f>
        <v>113</v>
      </c>
      <c r="B282" s="10" t="str">
        <f>Source!F155</f>
        <v>22-06-002-12</v>
      </c>
      <c r="C282" s="10" t="str">
        <f>Source!G155</f>
        <v>Промывка без дезинфекции трубопроводов диаметром, мм: 500</v>
      </c>
      <c r="D282" s="13">
        <f>Source!I155</f>
        <v>1.41</v>
      </c>
      <c r="E282" s="14">
        <f>IF(Source!AB155=0,"-",ROUND(Source!AB155,2))</f>
        <v>3506.69</v>
      </c>
      <c r="F282" s="14" t="str">
        <f>IF(Source!AD155=0,"-",ROUND(Source!AD155,2))</f>
        <v>-</v>
      </c>
      <c r="G282" s="13">
        <f>IF(Source!O155=0,"-",ROUND(Source!O155,0))</f>
        <v>4944</v>
      </c>
      <c r="H282" s="13">
        <f>IF(Source!S155=0,"-",ROUND(Source!S155,0))</f>
        <v>1831</v>
      </c>
      <c r="I282" s="14" t="str">
        <f>IF(Source!Q155=0,"-",ROUND(Source!Q155,0))</f>
        <v>-</v>
      </c>
      <c r="J282" s="14">
        <f>IF(Source!AH155=0,"-",ROUND(Source!AH155,0))</f>
        <v>107</v>
      </c>
      <c r="K282" s="14">
        <f>IF(Source!U155=0,"-",ROUND(Source!U155,0))</f>
        <v>150</v>
      </c>
    </row>
    <row r="283" spans="1:11" ht="56.25">
      <c r="B283" s="16" t="s">
        <v>906</v>
      </c>
      <c r="C283" s="12" t="str">
        <f>Source!H155</f>
        <v>км</v>
      </c>
      <c r="D283" s="15"/>
      <c r="E283" s="15">
        <f>IF(Source!AF155=0,"-",ROUND(Source!AF155,2))</f>
        <v>1298.5899999999999</v>
      </c>
      <c r="F283" s="15" t="str">
        <f>IF(Source!AE155=0,"-",ROUND(Source!AE155,2))</f>
        <v>-</v>
      </c>
      <c r="G283" s="15"/>
      <c r="H283" s="15"/>
      <c r="I283" s="15" t="str">
        <f>IF(Source!R155=0,"-",ROUND(Source!R155,0))</f>
        <v>-</v>
      </c>
      <c r="J283" s="15" t="str">
        <f>IF(Source!AI155=0,"-",ROUND(Source!AI155,0))</f>
        <v>-</v>
      </c>
      <c r="K283" s="15" t="str">
        <f>IF(Source!V155=0,"-",ROUND(Source!V155,0))</f>
        <v>-</v>
      </c>
    </row>
    <row r="284" spans="1:11" ht="25.5">
      <c r="A284" s="4" t="str">
        <f>Source!E156</f>
        <v>114</v>
      </c>
      <c r="B284" s="10" t="str">
        <f>Source!F156</f>
        <v>22-06-002-3</v>
      </c>
      <c r="C284" s="10" t="str">
        <f>Source!G156</f>
        <v>Промывка без дезинфекции трубопроводов диаметром, мм: 100</v>
      </c>
      <c r="D284" s="13">
        <f>Source!I156</f>
        <v>1.2E-2</v>
      </c>
      <c r="E284" s="14">
        <f>IF(Source!AB156=0,"-",ROUND(Source!AB156,2))</f>
        <v>682.36</v>
      </c>
      <c r="F284" s="14" t="str">
        <f>IF(Source!AD156=0,"-",ROUND(Source!AD156,2))</f>
        <v>-</v>
      </c>
      <c r="G284" s="13">
        <f>IF(Source!O156=0,"-",ROUND(Source!O156,0))</f>
        <v>8</v>
      </c>
      <c r="H284" s="13">
        <f>IF(Source!S156=0,"-",ROUND(Source!S156,0))</f>
        <v>7</v>
      </c>
      <c r="I284" s="14" t="str">
        <f>IF(Source!Q156=0,"-",ROUND(Source!Q156,0))</f>
        <v>-</v>
      </c>
      <c r="J284" s="14">
        <f>IF(Source!AH156=0,"-",ROUND(Source!AH156,0))</f>
        <v>49</v>
      </c>
      <c r="K284" s="14">
        <f>IF(Source!U156=0,"-",ROUND(Source!U156,0))</f>
        <v>1</v>
      </c>
    </row>
    <row r="285" spans="1:11" ht="56.25">
      <c r="B285" s="16" t="s">
        <v>906</v>
      </c>
      <c r="C285" s="12" t="str">
        <f>Source!H156</f>
        <v>км</v>
      </c>
      <c r="D285" s="15"/>
      <c r="E285" s="15">
        <f>IF(Source!AF156=0,"-",ROUND(Source!AF156,2))</f>
        <v>594.66</v>
      </c>
      <c r="F285" s="15" t="str">
        <f>IF(Source!AE156=0,"-",ROUND(Source!AE156,2))</f>
        <v>-</v>
      </c>
      <c r="G285" s="15"/>
      <c r="H285" s="15"/>
      <c r="I285" s="15" t="str">
        <f>IF(Source!R156=0,"-",ROUND(Source!R156,0))</f>
        <v>-</v>
      </c>
      <c r="J285" s="15" t="str">
        <f>IF(Source!AI156=0,"-",ROUND(Source!AI156,0))</f>
        <v>-</v>
      </c>
      <c r="K285" s="15" t="str">
        <f>IF(Source!V156=0,"-",ROUND(Source!V156,0))</f>
        <v>-</v>
      </c>
    </row>
    <row r="286" spans="1:11" ht="38.25">
      <c r="A286" s="4" t="str">
        <f>Source!E157</f>
        <v>115</v>
      </c>
      <c r="B286" s="10" t="str">
        <f>Source!F157</f>
        <v>22-06-005-9</v>
      </c>
      <c r="C286" s="10" t="str">
        <f>Source!G157</f>
        <v>Врезка в существующие сети из стальных труб стальных штуцеров (патрубков) диаметром, мм: 500</v>
      </c>
      <c r="D286" s="13">
        <f>Source!I157</f>
        <v>2</v>
      </c>
      <c r="E286" s="14">
        <f>IF(Source!AB157=0,"-",ROUND(Source!AB157,2))</f>
        <v>2093.96</v>
      </c>
      <c r="F286" s="14">
        <f>IF(Source!AD157=0,"-",ROUND(Source!AD157,2))</f>
        <v>1369.66</v>
      </c>
      <c r="G286" s="13">
        <f>IF(Source!O157=0,"-",ROUND(Source!O157,0))</f>
        <v>4188</v>
      </c>
      <c r="H286" s="13">
        <f>IF(Source!S157=0,"-",ROUND(Source!S157,0))</f>
        <v>547</v>
      </c>
      <c r="I286" s="14">
        <f>IF(Source!Q157=0,"-",ROUND(Source!Q157,0))</f>
        <v>2739</v>
      </c>
      <c r="J286" s="14">
        <f>IF(Source!AH157=0,"-",ROUND(Source!AH157,0))</f>
        <v>18</v>
      </c>
      <c r="K286" s="14">
        <f>IF(Source!U157=0,"-",ROUND(Source!U157,0))</f>
        <v>35</v>
      </c>
    </row>
    <row r="287" spans="1:11" ht="56.25">
      <c r="B287" s="16" t="s">
        <v>906</v>
      </c>
      <c r="C287" s="12" t="str">
        <f>Source!H157</f>
        <v>врезка</v>
      </c>
      <c r="D287" s="15"/>
      <c r="E287" s="15">
        <f>IF(Source!AF157=0,"-",ROUND(Source!AF157,2))</f>
        <v>273.62</v>
      </c>
      <c r="F287" s="15">
        <f>IF(Source!AE157=0,"-",ROUND(Source!AE157,2))</f>
        <v>178.86</v>
      </c>
      <c r="G287" s="15"/>
      <c r="H287" s="15"/>
      <c r="I287" s="15">
        <f>IF(Source!R157=0,"-",ROUND(Source!R157,0))</f>
        <v>358</v>
      </c>
      <c r="J287" s="15">
        <f>IF(Source!AI157=0,"-",ROUND(Source!AI157,0))</f>
        <v>10</v>
      </c>
      <c r="K287" s="15">
        <f>IF(Source!V157=0,"-",ROUND(Source!V157,0))</f>
        <v>19</v>
      </c>
    </row>
    <row r="288" spans="1:11" ht="25.5">
      <c r="A288" s="4" t="str">
        <f>Source!E158</f>
        <v>116</v>
      </c>
      <c r="B288" s="10" t="str">
        <f>Source!F158</f>
        <v>22-03-001-5</v>
      </c>
      <c r="C288" s="10" t="str">
        <f>Source!G158</f>
        <v>Установка набивных сальников диаметром Ду 100мм 6шт.</v>
      </c>
      <c r="D288" s="13">
        <f>Source!I158</f>
        <v>6.2400000000000004E-2</v>
      </c>
      <c r="E288" s="14">
        <f>IF(Source!AB158=0,"-",ROUND(Source!AB158,2))</f>
        <v>47131.73</v>
      </c>
      <c r="F288" s="14">
        <f>IF(Source!AD158=0,"-",ROUND(Source!AD158,2))</f>
        <v>22520.1</v>
      </c>
      <c r="G288" s="13">
        <f>IF(Source!O158=0,"-",ROUND(Source!O158,0))</f>
        <v>2941</v>
      </c>
      <c r="H288" s="13">
        <f>IF(Source!S158=0,"-",ROUND(Source!S158,0))</f>
        <v>603</v>
      </c>
      <c r="I288" s="14">
        <f>IF(Source!Q158=0,"-",ROUND(Source!Q158,0))</f>
        <v>1405</v>
      </c>
      <c r="J288" s="14">
        <f>IF(Source!AH158=0,"-",ROUND(Source!AH158,0))</f>
        <v>610</v>
      </c>
      <c r="K288" s="14">
        <f>IF(Source!U158=0,"-",ROUND(Source!U158,0))</f>
        <v>38</v>
      </c>
    </row>
    <row r="289" spans="1:11" ht="56.25">
      <c r="B289" s="16" t="s">
        <v>906</v>
      </c>
      <c r="C289" s="12" t="str">
        <f>Source!H158</f>
        <v>т</v>
      </c>
      <c r="D289" s="15"/>
      <c r="E289" s="15">
        <f>IF(Source!AF158=0,"-",ROUND(Source!AF158,2))</f>
        <v>9668.83</v>
      </c>
      <c r="F289" s="15">
        <f>IF(Source!AE158=0,"-",ROUND(Source!AE158,2))</f>
        <v>3569.25</v>
      </c>
      <c r="G289" s="15"/>
      <c r="H289" s="15"/>
      <c r="I289" s="15">
        <f>IF(Source!R158=0,"-",ROUND(Source!R158,0))</f>
        <v>223</v>
      </c>
      <c r="J289" s="15">
        <f>IF(Source!AI158=0,"-",ROUND(Source!AI158,0))</f>
        <v>193</v>
      </c>
      <c r="K289" s="15">
        <f>IF(Source!V158=0,"-",ROUND(Source!V158,0))</f>
        <v>12</v>
      </c>
    </row>
    <row r="290" spans="1:11" ht="25.5">
      <c r="A290" s="4" t="str">
        <f>Source!E159</f>
        <v>117</v>
      </c>
      <c r="B290" s="10" t="str">
        <f>Source!F159</f>
        <v>22-03-001-6</v>
      </c>
      <c r="C290" s="10" t="str">
        <f>Source!G159</f>
        <v>Установка набивных сальников диаметром Ду 500мм 12шт.</v>
      </c>
      <c r="D290" s="13">
        <f>Source!I159</f>
        <v>0.85080000000000011</v>
      </c>
      <c r="E290" s="14">
        <f>IF(Source!AB159=0,"-",ROUND(Source!AB159,2))</f>
        <v>38895.18</v>
      </c>
      <c r="F290" s="14">
        <f>IF(Source!AD159=0,"-",ROUND(Source!AD159,2))</f>
        <v>20068.66</v>
      </c>
      <c r="G290" s="13">
        <f>IF(Source!O159=0,"-",ROUND(Source!O159,0))</f>
        <v>33092</v>
      </c>
      <c r="H290" s="13">
        <f>IF(Source!S159=0,"-",ROUND(Source!S159,0))</f>
        <v>3583</v>
      </c>
      <c r="I290" s="14">
        <f>IF(Source!Q159=0,"-",ROUND(Source!Q159,0))</f>
        <v>17074</v>
      </c>
      <c r="J290" s="14">
        <f>IF(Source!AH159=0,"-",ROUND(Source!AH159,0))</f>
        <v>266</v>
      </c>
      <c r="K290" s="14">
        <f>IF(Source!U159=0,"-",ROUND(Source!U159,0))</f>
        <v>226</v>
      </c>
    </row>
    <row r="291" spans="1:11" ht="56.25">
      <c r="B291" s="16" t="s">
        <v>906</v>
      </c>
      <c r="C291" s="12" t="str">
        <f>Source!H159</f>
        <v>т</v>
      </c>
      <c r="D291" s="15"/>
      <c r="E291" s="15">
        <f>IF(Source!AF159=0,"-",ROUND(Source!AF159,2))</f>
        <v>4211.32</v>
      </c>
      <c r="F291" s="15">
        <f>IF(Source!AE159=0,"-",ROUND(Source!AE159,2))</f>
        <v>2810.84</v>
      </c>
      <c r="G291" s="15"/>
      <c r="H291" s="15"/>
      <c r="I291" s="15">
        <f>IF(Source!R159=0,"-",ROUND(Source!R159,0))</f>
        <v>2391</v>
      </c>
      <c r="J291" s="15">
        <f>IF(Source!AI159=0,"-",ROUND(Source!AI159,0))</f>
        <v>152</v>
      </c>
      <c r="K291" s="15">
        <f>IF(Source!V159=0,"-",ROUND(Source!V159,0))</f>
        <v>130</v>
      </c>
    </row>
    <row r="292" spans="1:11" ht="25.5">
      <c r="A292" s="4" t="str">
        <f>Source!E160</f>
        <v>118</v>
      </c>
      <c r="B292" s="10" t="str">
        <f>Source!F160</f>
        <v>23-01-001-2</v>
      </c>
      <c r="C292" s="10" t="str">
        <f>Source!G160</f>
        <v>Устройство основания под колодцы щебеночного</v>
      </c>
      <c r="D292" s="13">
        <f>Source!I160</f>
        <v>5.2</v>
      </c>
      <c r="E292" s="14">
        <f>IF(Source!AB160=0,"-",ROUND(Source!AB160,2))</f>
        <v>187.6</v>
      </c>
      <c r="F292" s="14">
        <f>IF(Source!AD160=0,"-",ROUND(Source!AD160,2))</f>
        <v>10.82</v>
      </c>
      <c r="G292" s="13">
        <f>IF(Source!O160=0,"-",ROUND(Source!O160,0))</f>
        <v>976</v>
      </c>
      <c r="H292" s="13">
        <f>IF(Source!S160=0,"-",ROUND(Source!S160,0))</f>
        <v>107</v>
      </c>
      <c r="I292" s="14">
        <f>IF(Source!Q160=0,"-",ROUND(Source!Q160,0))</f>
        <v>56</v>
      </c>
      <c r="J292" s="14">
        <f>IF(Source!AH160=0,"-",ROUND(Source!AH160,0))</f>
        <v>2</v>
      </c>
      <c r="K292" s="14">
        <f>IF(Source!U160=0,"-",ROUND(Source!U160,0))</f>
        <v>9</v>
      </c>
    </row>
    <row r="293" spans="1:11" ht="56.25">
      <c r="B293" s="16" t="s">
        <v>906</v>
      </c>
      <c r="C293" s="12" t="str">
        <f>Source!H160</f>
        <v>1 м3</v>
      </c>
      <c r="D293" s="15"/>
      <c r="E293" s="15">
        <f>IF(Source!AF160=0,"-",ROUND(Source!AF160,2))</f>
        <v>20.53</v>
      </c>
      <c r="F293" s="15">
        <f>IF(Source!AE160=0,"-",ROUND(Source!AE160,2))</f>
        <v>1.31</v>
      </c>
      <c r="G293" s="15"/>
      <c r="H293" s="15"/>
      <c r="I293" s="15">
        <f>IF(Source!R160=0,"-",ROUND(Source!R160,0))</f>
        <v>7</v>
      </c>
      <c r="J293" s="15">
        <f>IF(Source!AI160=0,"-",ROUND(Source!AI160,0))</f>
        <v>0</v>
      </c>
      <c r="K293" s="15">
        <f>IF(Source!V160=0,"-",ROUND(Source!V160,0))</f>
        <v>0</v>
      </c>
    </row>
    <row r="294" spans="1:11" ht="38.25">
      <c r="A294" s="4" t="str">
        <f>Source!E161</f>
        <v>119</v>
      </c>
      <c r="B294" s="10" t="str">
        <f>Source!F161</f>
        <v>22-04-001-1</v>
      </c>
      <c r="C294" s="10" t="str">
        <f>Source!G161</f>
        <v>Устройство круглых колодцев из сборного железобетона в грунтах: сухих</v>
      </c>
      <c r="D294" s="13">
        <f>Source!I161</f>
        <v>20.399999999999999</v>
      </c>
      <c r="E294" s="14">
        <f>IF(Source!AB161=0,"-",ROUND(Source!AB161,2))</f>
        <v>2854.83</v>
      </c>
      <c r="F294" s="14">
        <f>IF(Source!AD161=0,"-",ROUND(Source!AD161,2))</f>
        <v>666.61</v>
      </c>
      <c r="G294" s="13">
        <f>IF(Source!O161=0,"-",ROUND(Source!O161,0))</f>
        <v>58239</v>
      </c>
      <c r="H294" s="13">
        <f>IF(Source!S161=0,"-",ROUND(Source!S161,0))</f>
        <v>4675</v>
      </c>
      <c r="I294" s="14">
        <f>IF(Source!Q161=0,"-",ROUND(Source!Q161,0))</f>
        <v>13599</v>
      </c>
      <c r="J294" s="14">
        <f>IF(Source!AH161=0,"-",ROUND(Source!AH161,0))</f>
        <v>18</v>
      </c>
      <c r="K294" s="14">
        <f>IF(Source!U161=0,"-",ROUND(Source!U161,0))</f>
        <v>374</v>
      </c>
    </row>
    <row r="295" spans="1:11" ht="56.25">
      <c r="B295" s="16" t="s">
        <v>906</v>
      </c>
      <c r="C295" s="12" t="str">
        <f>Source!H161</f>
        <v>м3</v>
      </c>
      <c r="D295" s="15"/>
      <c r="E295" s="15">
        <f>IF(Source!AF161=0,"-",ROUND(Source!AF161,2))</f>
        <v>229.17</v>
      </c>
      <c r="F295" s="15">
        <f>IF(Source!AE161=0,"-",ROUND(Source!AE161,2))</f>
        <v>71.489999999999995</v>
      </c>
      <c r="G295" s="15"/>
      <c r="H295" s="15"/>
      <c r="I295" s="15">
        <f>IF(Source!R161=0,"-",ROUND(Source!R161,0))</f>
        <v>1458</v>
      </c>
      <c r="J295" s="15">
        <f>IF(Source!AI161=0,"-",ROUND(Source!AI161,0))</f>
        <v>4</v>
      </c>
      <c r="K295" s="15">
        <f>IF(Source!V161=0,"-",ROUND(Source!V161,0))</f>
        <v>80</v>
      </c>
    </row>
    <row r="296" spans="1:11" ht="25.5">
      <c r="A296" s="4" t="str">
        <f>Source!E162</f>
        <v>120</v>
      </c>
      <c r="B296" s="10" t="str">
        <f>Source!F162</f>
        <v>103-0753</v>
      </c>
      <c r="C296" s="10" t="str">
        <f>Source!G162</f>
        <v>Люк чугунный для колодцев: легкий (ГОСТ 3634)</v>
      </c>
      <c r="D296" s="13">
        <f>Source!I162</f>
        <v>10</v>
      </c>
      <c r="E296" s="14">
        <f>IF(Source!AB162=0,"-",ROUND(Source!AB162,2))</f>
        <v>592</v>
      </c>
      <c r="F296" s="14" t="str">
        <f>IF(Source!AD162=0,"-",ROUND(Source!AD162,2))</f>
        <v>-</v>
      </c>
      <c r="G296" s="13">
        <f>IF(Source!O162=0,"-",ROUND(Source!O162,0))</f>
        <v>5920</v>
      </c>
      <c r="H296" s="13" t="str">
        <f>IF(Source!S162=0,"-",ROUND(Source!S162,0))</f>
        <v>-</v>
      </c>
      <c r="I296" s="14" t="str">
        <f>IF(Source!Q162=0,"-",ROUND(Source!Q162,0))</f>
        <v>-</v>
      </c>
      <c r="J296" s="14" t="str">
        <f>IF(Source!AH162=0,"-",ROUND(Source!AH162,0))</f>
        <v>-</v>
      </c>
      <c r="K296" s="14" t="str">
        <f>IF(Source!U162=0,"-",ROUND(Source!U162,0))</f>
        <v>-</v>
      </c>
    </row>
    <row r="297" spans="1:11">
      <c r="C297" s="12" t="str">
        <f>Source!H162</f>
        <v>ШТУKА</v>
      </c>
      <c r="D297" s="15"/>
      <c r="E297" s="15" t="str">
        <f>IF(Source!AF162=0,"-",ROUND(Source!AF162,2))</f>
        <v>-</v>
      </c>
      <c r="F297" s="15" t="str">
        <f>IF(Source!AE162=0,"-",ROUND(Source!AE162,2))</f>
        <v>-</v>
      </c>
      <c r="G297" s="15"/>
      <c r="H297" s="15"/>
      <c r="I297" s="15" t="str">
        <f>IF(Source!R162=0,"-",ROUND(Source!R162,0))</f>
        <v>-</v>
      </c>
      <c r="J297" s="15" t="str">
        <f>IF(Source!AI162=0,"-",ROUND(Source!AI162,0))</f>
        <v>-</v>
      </c>
      <c r="K297" s="15" t="str">
        <f>IF(Source!V162=0,"-",ROUND(Source!V162,0))</f>
        <v>-</v>
      </c>
    </row>
    <row r="298" spans="1:11" ht="51">
      <c r="A298" s="4" t="str">
        <f>Source!E163</f>
        <v>121</v>
      </c>
      <c r="B298" s="10" t="str">
        <f>Source!F163</f>
        <v>201-9006-237</v>
      </c>
      <c r="C298" s="10" t="str">
        <f>Source!G163</f>
        <v>Лестницы со ступенями из листовой, просечной, рифленой или круглой стали. ГОСТ 23118-99: прямолинейные</v>
      </c>
      <c r="D298" s="13">
        <f>Source!I163</f>
        <v>0.39700000000000002</v>
      </c>
      <c r="E298" s="14">
        <f>IF(Source!AB163=0,"-",ROUND(Source!AB163,2))</f>
        <v>12590</v>
      </c>
      <c r="F298" s="14" t="str">
        <f>IF(Source!AD163=0,"-",ROUND(Source!AD163,2))</f>
        <v>-</v>
      </c>
      <c r="G298" s="13">
        <f>IF(Source!O163=0,"-",ROUND(Source!O163,0))</f>
        <v>4998</v>
      </c>
      <c r="H298" s="13" t="str">
        <f>IF(Source!S163=0,"-",ROUND(Source!S163,0))</f>
        <v>-</v>
      </c>
      <c r="I298" s="14" t="str">
        <f>IF(Source!Q163=0,"-",ROUND(Source!Q163,0))</f>
        <v>-</v>
      </c>
      <c r="J298" s="14" t="str">
        <f>IF(Source!AH163=0,"-",ROUND(Source!AH163,0))</f>
        <v>-</v>
      </c>
      <c r="K298" s="14" t="str">
        <f>IF(Source!U163=0,"-",ROUND(Source!U163,0))</f>
        <v>-</v>
      </c>
    </row>
    <row r="299" spans="1:11">
      <c r="C299" s="12" t="str">
        <f>Source!H163</f>
        <v>т</v>
      </c>
      <c r="D299" s="15"/>
      <c r="E299" s="15" t="str">
        <f>IF(Source!AF163=0,"-",ROUND(Source!AF163,2))</f>
        <v>-</v>
      </c>
      <c r="F299" s="15" t="str">
        <f>IF(Source!AE163=0,"-",ROUND(Source!AE163,2))</f>
        <v>-</v>
      </c>
      <c r="G299" s="15"/>
      <c r="H299" s="15"/>
      <c r="I299" s="15" t="str">
        <f>IF(Source!R163=0,"-",ROUND(Source!R163,0))</f>
        <v>-</v>
      </c>
      <c r="J299" s="15" t="str">
        <f>IF(Source!AI163=0,"-",ROUND(Source!AI163,0))</f>
        <v>-</v>
      </c>
      <c r="K299" s="15" t="str">
        <f>IF(Source!V163=0,"-",ROUND(Source!V163,0))</f>
        <v>-</v>
      </c>
    </row>
    <row r="300" spans="1:11" ht="38.25">
      <c r="A300" s="4" t="str">
        <f>Source!E164</f>
        <v>122</v>
      </c>
      <c r="B300" s="10" t="str">
        <f>Source!F164</f>
        <v>13-03-002-4</v>
      </c>
      <c r="C300" s="10" t="str">
        <f>Source!G164</f>
        <v>Огрунтовка металлических поверхностей за один раз грунтовкой: ГФ-021</v>
      </c>
      <c r="D300" s="13">
        <f>Source!I164</f>
        <v>0.224</v>
      </c>
      <c r="E300" s="14">
        <f>IF(Source!AB164=0,"-",ROUND(Source!AB164,2))</f>
        <v>419.77</v>
      </c>
      <c r="F300" s="14">
        <f>IF(Source!AD164=0,"-",ROUND(Source!AD164,2))</f>
        <v>18.91</v>
      </c>
      <c r="G300" s="13">
        <f>IF(Source!O164=0,"-",ROUND(Source!O164,0))</f>
        <v>94</v>
      </c>
      <c r="H300" s="13">
        <f>IF(Source!S164=0,"-",ROUND(Source!S164,0))</f>
        <v>34</v>
      </c>
      <c r="I300" s="14">
        <f>IF(Source!Q164=0,"-",ROUND(Source!Q164,0))</f>
        <v>4</v>
      </c>
      <c r="J300" s="14">
        <f>IF(Source!AH164=0,"-",ROUND(Source!AH164,0))</f>
        <v>9</v>
      </c>
      <c r="K300" s="14">
        <f>IF(Source!U164=0,"-",ROUND(Source!U164,0))</f>
        <v>2</v>
      </c>
    </row>
    <row r="301" spans="1:11" ht="56.25">
      <c r="B301" s="16" t="s">
        <v>906</v>
      </c>
      <c r="C301" s="12" t="str">
        <f>Source!H164</f>
        <v>100 м2</v>
      </c>
      <c r="D301" s="15"/>
      <c r="E301" s="15">
        <f>IF(Source!AF164=0,"-",ROUND(Source!AF164,2))</f>
        <v>150.5</v>
      </c>
      <c r="F301" s="15">
        <f>IF(Source!AE164=0,"-",ROUND(Source!AE164,2))</f>
        <v>0.25</v>
      </c>
      <c r="G301" s="15"/>
      <c r="H301" s="15"/>
      <c r="I301" s="15" t="str">
        <f>IF(Source!R164=0,"-",ROUND(Source!R164,0))</f>
        <v>-</v>
      </c>
      <c r="J301" s="15">
        <f>IF(Source!AI164=0,"-",ROUND(Source!AI164,0))</f>
        <v>0</v>
      </c>
      <c r="K301" s="15">
        <f>IF(Source!V164=0,"-",ROUND(Source!V164,0))</f>
        <v>0</v>
      </c>
    </row>
    <row r="302" spans="1:11" ht="25.5">
      <c r="A302" s="4" t="str">
        <f>Source!E165</f>
        <v>123</v>
      </c>
      <c r="B302" s="10" t="str">
        <f>Source!F165</f>
        <v>07-06-002-7</v>
      </c>
      <c r="C302" s="10" t="str">
        <f>Source!G165</f>
        <v>Устройство плит перекрытий каналов площадью до 5 м2</v>
      </c>
      <c r="D302" s="13">
        <f>Source!I165</f>
        <v>4</v>
      </c>
      <c r="E302" s="14">
        <f>IF(Source!AB165=0,"-",ROUND(Source!AB165,2))</f>
        <v>150.51</v>
      </c>
      <c r="F302" s="14">
        <f>IF(Source!AD165=0,"-",ROUND(Source!AD165,2))</f>
        <v>119.51</v>
      </c>
      <c r="G302" s="13">
        <f>IF(Source!O165=0,"-",ROUND(Source!O165,0))</f>
        <v>602</v>
      </c>
      <c r="H302" s="13">
        <f>IF(Source!S165=0,"-",ROUND(Source!S165,0))</f>
        <v>111</v>
      </c>
      <c r="I302" s="14">
        <f>IF(Source!Q165=0,"-",ROUND(Source!Q165,0))</f>
        <v>478</v>
      </c>
      <c r="J302" s="14">
        <f>IF(Source!AH165=0,"-",ROUND(Source!AH165,0))</f>
        <v>2</v>
      </c>
      <c r="K302" s="14">
        <f>IF(Source!U165=0,"-",ROUND(Source!U165,0))</f>
        <v>8</v>
      </c>
    </row>
    <row r="303" spans="1:11" ht="56.25">
      <c r="B303" s="16" t="s">
        <v>906</v>
      </c>
      <c r="C303" s="12" t="str">
        <f>Source!H165</f>
        <v>шт.</v>
      </c>
      <c r="D303" s="15"/>
      <c r="E303" s="15">
        <f>IF(Source!AF165=0,"-",ROUND(Source!AF165,2))</f>
        <v>27.8</v>
      </c>
      <c r="F303" s="15">
        <f>IF(Source!AE165=0,"-",ROUND(Source!AE165,2))</f>
        <v>20.149999999999999</v>
      </c>
      <c r="G303" s="15"/>
      <c r="H303" s="15"/>
      <c r="I303" s="15">
        <f>IF(Source!R165=0,"-",ROUND(Source!R165,0))</f>
        <v>81</v>
      </c>
      <c r="J303" s="15">
        <f>IF(Source!AI165=0,"-",ROUND(Source!AI165,0))</f>
        <v>1</v>
      </c>
      <c r="K303" s="15">
        <f>IF(Source!V165=0,"-",ROUND(Source!V165,0))</f>
        <v>4</v>
      </c>
    </row>
    <row r="304" spans="1:11" ht="25.5">
      <c r="A304" s="4" t="str">
        <f>Source!E166</f>
        <v>124</v>
      </c>
      <c r="B304" s="10" t="str">
        <f>Source!F166</f>
        <v>445-3120-1</v>
      </c>
      <c r="C304" s="10" t="str">
        <f>Source!G166</f>
        <v>Плиты  перекрытий камер плоские прямоугольные</v>
      </c>
      <c r="D304" s="13">
        <f>Source!I166</f>
        <v>2.2999999999999998</v>
      </c>
      <c r="E304" s="14">
        <f>IF(Source!AB166=0,"-",ROUND(Source!AB166,2))</f>
        <v>1250</v>
      </c>
      <c r="F304" s="14" t="str">
        <f>IF(Source!AD166=0,"-",ROUND(Source!AD166,2))</f>
        <v>-</v>
      </c>
      <c r="G304" s="13">
        <f>IF(Source!O166=0,"-",ROUND(Source!O166,0))</f>
        <v>2875</v>
      </c>
      <c r="H304" s="13" t="str">
        <f>IF(Source!S166=0,"-",ROUND(Source!S166,0))</f>
        <v>-</v>
      </c>
      <c r="I304" s="14" t="str">
        <f>IF(Source!Q166=0,"-",ROUND(Source!Q166,0))</f>
        <v>-</v>
      </c>
      <c r="J304" s="14" t="str">
        <f>IF(Source!AH166=0,"-",ROUND(Source!AH166,0))</f>
        <v>-</v>
      </c>
      <c r="K304" s="14" t="str">
        <f>IF(Source!U166=0,"-",ROUND(Source!U166,0))</f>
        <v>-</v>
      </c>
    </row>
    <row r="305" spans="1:11">
      <c r="C305" s="12" t="str">
        <f>Source!H166</f>
        <v>м3</v>
      </c>
      <c r="D305" s="15"/>
      <c r="E305" s="15" t="str">
        <f>IF(Source!AF166=0,"-",ROUND(Source!AF166,2))</f>
        <v>-</v>
      </c>
      <c r="F305" s="15" t="str">
        <f>IF(Source!AE166=0,"-",ROUND(Source!AE166,2))</f>
        <v>-</v>
      </c>
      <c r="G305" s="15"/>
      <c r="H305" s="15"/>
      <c r="I305" s="15" t="str">
        <f>IF(Source!R166=0,"-",ROUND(Source!R166,0))</f>
        <v>-</v>
      </c>
      <c r="J305" s="15" t="str">
        <f>IF(Source!AI166=0,"-",ROUND(Source!AI166,0))</f>
        <v>-</v>
      </c>
      <c r="K305" s="15" t="str">
        <f>IF(Source!V166=0,"-",ROUND(Source!V166,0))</f>
        <v>-</v>
      </c>
    </row>
    <row r="306" spans="1:11" ht="51">
      <c r="A306" s="4" t="str">
        <f>Source!E167</f>
        <v>125</v>
      </c>
      <c r="B306" s="10" t="str">
        <f>Source!F167</f>
        <v>204-0024</v>
      </c>
      <c r="C306" s="10" t="str">
        <f>Source!G167</f>
        <v>Горячекатанная арматурная сталь (поставляемая россыпью): периодического профиля класса А-III диаметром, мм: 16-18</v>
      </c>
      <c r="D306" s="13">
        <f>Source!I167</f>
        <v>0.36299999999999999</v>
      </c>
      <c r="E306" s="14">
        <f>IF(Source!AB167=0,"-",ROUND(Source!AB167,2))</f>
        <v>7630</v>
      </c>
      <c r="F306" s="14" t="str">
        <f>IF(Source!AD167=0,"-",ROUND(Source!AD167,2))</f>
        <v>-</v>
      </c>
      <c r="G306" s="13">
        <f>IF(Source!O167=0,"-",ROUND(Source!O167,0))</f>
        <v>2770</v>
      </c>
      <c r="H306" s="13" t="str">
        <f>IF(Source!S167=0,"-",ROUND(Source!S167,0))</f>
        <v>-</v>
      </c>
      <c r="I306" s="14" t="str">
        <f>IF(Source!Q167=0,"-",ROUND(Source!Q167,0))</f>
        <v>-</v>
      </c>
      <c r="J306" s="14" t="str">
        <f>IF(Source!AH167=0,"-",ROUND(Source!AH167,0))</f>
        <v>-</v>
      </c>
      <c r="K306" s="14" t="str">
        <f>IF(Source!U167=0,"-",ROUND(Source!U167,0))</f>
        <v>-</v>
      </c>
    </row>
    <row r="307" spans="1:11">
      <c r="C307" s="12" t="str">
        <f>Source!H167</f>
        <v>т</v>
      </c>
      <c r="D307" s="15"/>
      <c r="E307" s="15" t="str">
        <f>IF(Source!AF167=0,"-",ROUND(Source!AF167,2))</f>
        <v>-</v>
      </c>
      <c r="F307" s="15" t="str">
        <f>IF(Source!AE167=0,"-",ROUND(Source!AE167,2))</f>
        <v>-</v>
      </c>
      <c r="G307" s="15"/>
      <c r="H307" s="15"/>
      <c r="I307" s="15" t="str">
        <f>IF(Source!R167=0,"-",ROUND(Source!R167,0))</f>
        <v>-</v>
      </c>
      <c r="J307" s="15" t="str">
        <f>IF(Source!AI167=0,"-",ROUND(Source!AI167,0))</f>
        <v>-</v>
      </c>
      <c r="K307" s="15" t="str">
        <f>IF(Source!V167=0,"-",ROUND(Source!V167,0))</f>
        <v>-</v>
      </c>
    </row>
    <row r="308" spans="1:11" ht="25.5">
      <c r="A308" s="4" t="str">
        <f>Source!E168</f>
        <v>126</v>
      </c>
      <c r="B308" s="10" t="str">
        <f>Source!F168</f>
        <v>23-01-001-2</v>
      </c>
      <c r="C308" s="10" t="str">
        <f>Source!G168</f>
        <v>Устройство основания  щебеночного отмостки колодцев</v>
      </c>
      <c r="D308" s="13">
        <f>Source!I168</f>
        <v>0.42399999999999999</v>
      </c>
      <c r="E308" s="14">
        <f>IF(Source!AB168=0,"-",ROUND(Source!AB168,2))</f>
        <v>187.6</v>
      </c>
      <c r="F308" s="14">
        <f>IF(Source!AD168=0,"-",ROUND(Source!AD168,2))</f>
        <v>10.82</v>
      </c>
      <c r="G308" s="13">
        <f>IF(Source!O168=0,"-",ROUND(Source!O168,0))</f>
        <v>80</v>
      </c>
      <c r="H308" s="13">
        <f>IF(Source!S168=0,"-",ROUND(Source!S168,0))</f>
        <v>9</v>
      </c>
      <c r="I308" s="14">
        <f>IF(Source!Q168=0,"-",ROUND(Source!Q168,0))</f>
        <v>5</v>
      </c>
      <c r="J308" s="14">
        <f>IF(Source!AH168=0,"-",ROUND(Source!AH168,0))</f>
        <v>2</v>
      </c>
      <c r="K308" s="14">
        <f>IF(Source!U168=0,"-",ROUND(Source!U168,0))</f>
        <v>1</v>
      </c>
    </row>
    <row r="309" spans="1:11" ht="56.25">
      <c r="B309" s="16" t="s">
        <v>906</v>
      </c>
      <c r="C309" s="12" t="str">
        <f>Source!H168</f>
        <v>1 м3</v>
      </c>
      <c r="D309" s="15"/>
      <c r="E309" s="15">
        <f>IF(Source!AF168=0,"-",ROUND(Source!AF168,2))</f>
        <v>20.53</v>
      </c>
      <c r="F309" s="15">
        <f>IF(Source!AE168=0,"-",ROUND(Source!AE168,2))</f>
        <v>1.31</v>
      </c>
      <c r="G309" s="15"/>
      <c r="H309" s="15"/>
      <c r="I309" s="15">
        <f>IF(Source!R168=0,"-",ROUND(Source!R168,0))</f>
        <v>1</v>
      </c>
      <c r="J309" s="15">
        <f>IF(Source!AI168=0,"-",ROUND(Source!AI168,0))</f>
        <v>0</v>
      </c>
      <c r="K309" s="15">
        <f>IF(Source!V168=0,"-",ROUND(Source!V168,0))</f>
        <v>0</v>
      </c>
    </row>
    <row r="310" spans="1:11" ht="25.5">
      <c r="A310" s="4" t="str">
        <f>Source!E169</f>
        <v>127</v>
      </c>
      <c r="B310" s="10" t="str">
        <f>Source!F169</f>
        <v>23-01-001-4</v>
      </c>
      <c r="C310" s="10" t="str">
        <f>Source!G169</f>
        <v>Устройство  бетонной отмостки колодцев (В 7,5, М100)</v>
      </c>
      <c r="D310" s="13">
        <f>Source!I169</f>
        <v>0.42399999999999999</v>
      </c>
      <c r="E310" s="14">
        <f>IF(Source!AB169=0,"-",ROUND(Source!AB169,2))</f>
        <v>722.2</v>
      </c>
      <c r="F310" s="14">
        <f>IF(Source!AD169=0,"-",ROUND(Source!AD169,2))</f>
        <v>93.46</v>
      </c>
      <c r="G310" s="13">
        <f>IF(Source!O169=0,"-",ROUND(Source!O169,0))</f>
        <v>306</v>
      </c>
      <c r="H310" s="13">
        <f>IF(Source!S169=0,"-",ROUND(Source!S169,0))</f>
        <v>15</v>
      </c>
      <c r="I310" s="14">
        <f>IF(Source!Q169=0,"-",ROUND(Source!Q169,0))</f>
        <v>40</v>
      </c>
      <c r="J310" s="14">
        <f>IF(Source!AH169=0,"-",ROUND(Source!AH169,0))</f>
        <v>3</v>
      </c>
      <c r="K310" s="14">
        <f>IF(Source!U169=0,"-",ROUND(Source!U169,0))</f>
        <v>1</v>
      </c>
    </row>
    <row r="311" spans="1:11" ht="56.25">
      <c r="B311" s="16" t="s">
        <v>906</v>
      </c>
      <c r="C311" s="12" t="str">
        <f>Source!H169</f>
        <v>1 м3</v>
      </c>
      <c r="D311" s="15"/>
      <c r="E311" s="15">
        <f>IF(Source!AF169=0,"-",ROUND(Source!AF169,2))</f>
        <v>35.01</v>
      </c>
      <c r="F311" s="15">
        <f>IF(Source!AE169=0,"-",ROUND(Source!AE169,2))</f>
        <v>19.96</v>
      </c>
      <c r="G311" s="15"/>
      <c r="H311" s="15"/>
      <c r="I311" s="15">
        <f>IF(Source!R169=0,"-",ROUND(Source!R169,0))</f>
        <v>8</v>
      </c>
      <c r="J311" s="15">
        <f>IF(Source!AI169=0,"-",ROUND(Source!AI169,0))</f>
        <v>1</v>
      </c>
      <c r="K311" s="15">
        <f>IF(Source!V169=0,"-",ROUND(Source!V169,0))</f>
        <v>1</v>
      </c>
    </row>
    <row r="312" spans="1:11" ht="6" customHeight="1"/>
    <row r="313" spans="1:11" ht="14.25">
      <c r="A313" s="8"/>
      <c r="B313" s="8"/>
      <c r="C313" s="8" t="s">
        <v>911</v>
      </c>
      <c r="G313" s="4">
        <f>IF(Source!F173=0,"-",ROUND(Source!F173,0))</f>
        <v>3182600</v>
      </c>
      <c r="H313" s="4">
        <f>IF(Source!F177=0,"-",ROUND(Source!F177,0))</f>
        <v>177534</v>
      </c>
      <c r="I313" s="4">
        <f>IF(Source!F175=0,"-",ROUND(Source!F175,0))</f>
        <v>1128808</v>
      </c>
      <c r="K313" s="4">
        <f>IF(Source!F179=0,"-",ROUND(Source!F179,0))</f>
        <v>13718</v>
      </c>
    </row>
    <row r="314" spans="1:11" ht="14.25">
      <c r="A314" s="8"/>
      <c r="B314" s="8"/>
      <c r="C314" s="8"/>
      <c r="I314" s="4">
        <f>IF(Source!F176=0,"-",ROUND(Source!F176,0))</f>
        <v>99917</v>
      </c>
      <c r="K314" s="4">
        <f>IF(Source!F180=0,"-",ROUND(Source!F180,0))</f>
        <v>5840</v>
      </c>
    </row>
    <row r="315" spans="1:11">
      <c r="C315" s="10" t="s">
        <v>912</v>
      </c>
      <c r="D315" s="10"/>
      <c r="E315" s="10"/>
      <c r="F315" s="10"/>
      <c r="G315" s="10">
        <v>44752</v>
      </c>
      <c r="H315" s="10">
        <v>2635</v>
      </c>
      <c r="I315" s="10">
        <v>3156</v>
      </c>
      <c r="J315" s="10"/>
      <c r="K315" s="28">
        <v>142.80000000000001</v>
      </c>
    </row>
    <row r="316" spans="1:11">
      <c r="C316" s="10"/>
      <c r="D316" s="10"/>
      <c r="E316" s="10"/>
      <c r="F316" s="10"/>
      <c r="G316" s="10"/>
      <c r="H316" s="10"/>
      <c r="I316" s="10">
        <v>0</v>
      </c>
      <c r="J316" s="10"/>
      <c r="K316" s="10">
        <v>0</v>
      </c>
    </row>
    <row r="317" spans="1:11" ht="25.5">
      <c r="C317" s="10" t="s">
        <v>913</v>
      </c>
      <c r="D317" s="10"/>
      <c r="E317" s="10"/>
      <c r="F317" s="10"/>
      <c r="G317" s="10">
        <v>2661</v>
      </c>
      <c r="H317" s="10"/>
      <c r="I317" s="10"/>
      <c r="J317" s="10"/>
      <c r="K317" s="10"/>
    </row>
    <row r="318" spans="1:11" ht="25.5">
      <c r="C318" s="10" t="s">
        <v>914</v>
      </c>
      <c r="D318" s="10"/>
      <c r="E318" s="10"/>
      <c r="F318" s="10"/>
      <c r="G318" s="10">
        <v>1344</v>
      </c>
      <c r="H318" s="10"/>
      <c r="I318" s="10"/>
      <c r="J318" s="10"/>
      <c r="K318" s="10"/>
    </row>
    <row r="319" spans="1:11" ht="25.5" customHeight="1">
      <c r="C319" s="53" t="s">
        <v>915</v>
      </c>
      <c r="D319" s="53"/>
      <c r="E319" s="10"/>
      <c r="F319" s="10"/>
      <c r="G319" s="10">
        <v>48757</v>
      </c>
      <c r="H319" s="10"/>
      <c r="I319" s="10"/>
      <c r="J319" s="10"/>
      <c r="K319" s="10"/>
    </row>
    <row r="320" spans="1:11" ht="14.25" customHeight="1">
      <c r="C320" s="53" t="s">
        <v>916</v>
      </c>
      <c r="D320" s="53"/>
      <c r="E320" s="10"/>
      <c r="F320" s="10"/>
      <c r="G320" s="10">
        <v>3023118</v>
      </c>
      <c r="H320" s="10">
        <v>166893</v>
      </c>
      <c r="I320" s="10">
        <v>1124089</v>
      </c>
      <c r="J320" s="10"/>
      <c r="K320" s="28">
        <v>12957.852209274995</v>
      </c>
    </row>
    <row r="321" spans="3:11">
      <c r="C321" s="10"/>
      <c r="D321" s="10"/>
      <c r="E321" s="10"/>
      <c r="F321" s="10"/>
      <c r="G321" s="10"/>
      <c r="H321" s="10"/>
      <c r="I321" s="10">
        <v>99889</v>
      </c>
      <c r="J321" s="10"/>
      <c r="K321" s="10">
        <v>5836</v>
      </c>
    </row>
    <row r="322" spans="3:11" ht="166.5" customHeight="1">
      <c r="C322" s="10" t="s">
        <v>917</v>
      </c>
      <c r="D322" s="10"/>
      <c r="E322" s="10"/>
      <c r="F322" s="10"/>
      <c r="G322" s="10">
        <v>274034</v>
      </c>
      <c r="H322" s="10"/>
      <c r="I322" s="10"/>
      <c r="J322" s="10"/>
      <c r="K322" s="10"/>
    </row>
    <row r="323" spans="3:11" ht="165.75">
      <c r="C323" s="10" t="s">
        <v>918</v>
      </c>
      <c r="D323" s="10"/>
      <c r="E323" s="10"/>
      <c r="F323" s="10"/>
      <c r="G323" s="10">
        <v>143865</v>
      </c>
      <c r="H323" s="10"/>
      <c r="I323" s="10"/>
      <c r="J323" s="10"/>
      <c r="K323" s="10"/>
    </row>
    <row r="324" spans="3:11" ht="25.5" customHeight="1">
      <c r="C324" s="53" t="s">
        <v>919</v>
      </c>
      <c r="D324" s="53"/>
      <c r="E324" s="53"/>
      <c r="F324" s="10"/>
      <c r="G324" s="10">
        <v>3441017</v>
      </c>
      <c r="H324" s="10"/>
      <c r="I324" s="10"/>
      <c r="J324" s="10"/>
      <c r="K324" s="10"/>
    </row>
    <row r="325" spans="3:11" ht="13.5" customHeight="1">
      <c r="C325" s="53" t="s">
        <v>920</v>
      </c>
      <c r="D325" s="53"/>
      <c r="E325" s="53"/>
      <c r="F325" s="10"/>
      <c r="G325" s="10">
        <v>90819</v>
      </c>
      <c r="H325" s="10">
        <v>8006</v>
      </c>
      <c r="I325" s="10">
        <v>1563</v>
      </c>
      <c r="J325" s="10"/>
      <c r="K325" s="28">
        <v>617.14153725000006</v>
      </c>
    </row>
    <row r="326" spans="3:11">
      <c r="C326" s="10"/>
      <c r="D326" s="10"/>
      <c r="E326" s="10"/>
      <c r="F326" s="10"/>
      <c r="G326" s="10"/>
      <c r="H326" s="10"/>
      <c r="I326" s="10">
        <v>28</v>
      </c>
      <c r="J326" s="10"/>
      <c r="K326" s="10">
        <v>2</v>
      </c>
    </row>
    <row r="327" spans="3:11" ht="25.5">
      <c r="C327" s="10" t="s">
        <v>921</v>
      </c>
      <c r="D327" s="10"/>
      <c r="E327" s="10"/>
      <c r="F327" s="10"/>
      <c r="G327" s="10">
        <v>7230</v>
      </c>
      <c r="H327" s="10"/>
      <c r="I327" s="10"/>
      <c r="J327" s="10"/>
      <c r="K327" s="10"/>
    </row>
    <row r="328" spans="3:11" ht="25.5">
      <c r="C328" s="10" t="s">
        <v>922</v>
      </c>
      <c r="D328" s="10"/>
      <c r="E328" s="10"/>
      <c r="F328" s="10"/>
      <c r="G328" s="10">
        <v>5785</v>
      </c>
      <c r="H328" s="10"/>
      <c r="I328" s="10"/>
      <c r="J328" s="10"/>
      <c r="K328" s="10"/>
    </row>
    <row r="329" spans="3:11" ht="25.5" customHeight="1">
      <c r="C329" s="53" t="s">
        <v>923</v>
      </c>
      <c r="D329" s="53"/>
      <c r="E329" s="53"/>
      <c r="F329" s="10"/>
      <c r="G329" s="10">
        <v>103834</v>
      </c>
      <c r="H329" s="10"/>
      <c r="I329" s="10"/>
      <c r="J329" s="10"/>
      <c r="K329" s="10"/>
    </row>
    <row r="330" spans="3:11" ht="14.25" customHeight="1">
      <c r="C330" s="53" t="s">
        <v>924</v>
      </c>
      <c r="D330" s="53"/>
      <c r="E330" s="53"/>
      <c r="F330" s="10"/>
      <c r="G330" s="10">
        <v>23911</v>
      </c>
      <c r="H330" s="10">
        <v>0</v>
      </c>
      <c r="I330" s="10">
        <v>0</v>
      </c>
      <c r="J330" s="10"/>
      <c r="K330" s="10">
        <v>0</v>
      </c>
    </row>
    <row r="331" spans="3:11">
      <c r="C331" s="10"/>
      <c r="D331" s="10"/>
      <c r="E331" s="10"/>
      <c r="F331" s="10"/>
      <c r="G331" s="10"/>
      <c r="H331" s="10"/>
      <c r="I331" s="10">
        <v>0</v>
      </c>
      <c r="J331" s="10"/>
      <c r="K331" s="10">
        <v>0</v>
      </c>
    </row>
    <row r="332" spans="3:11" ht="25.5" customHeight="1">
      <c r="C332" s="53" t="s">
        <v>925</v>
      </c>
      <c r="D332" s="53"/>
      <c r="E332" s="10"/>
      <c r="F332" s="10"/>
      <c r="G332" s="10">
        <v>23911</v>
      </c>
      <c r="H332" s="10"/>
      <c r="I332" s="10"/>
      <c r="J332" s="10"/>
      <c r="K332" s="10"/>
    </row>
    <row r="333" spans="3:11">
      <c r="C333" s="52" t="s">
        <v>928</v>
      </c>
      <c r="D333" s="52"/>
      <c r="E333" s="21"/>
      <c r="F333" s="21"/>
      <c r="G333" s="21">
        <v>3617519</v>
      </c>
      <c r="H333" s="10"/>
      <c r="I333" s="10"/>
      <c r="J333" s="10"/>
      <c r="K333" s="10"/>
    </row>
    <row r="334" spans="3:11">
      <c r="C334" s="17" t="s">
        <v>926</v>
      </c>
      <c r="D334" s="17"/>
      <c r="E334" s="17"/>
      <c r="F334" s="17"/>
      <c r="G334" s="17">
        <v>283925</v>
      </c>
      <c r="H334" s="10"/>
      <c r="I334" s="10"/>
      <c r="J334" s="10"/>
      <c r="K334" s="10"/>
    </row>
    <row r="335" spans="3:11">
      <c r="C335" s="17" t="s">
        <v>927</v>
      </c>
      <c r="D335" s="17"/>
      <c r="E335" s="17"/>
      <c r="F335" s="17"/>
      <c r="G335" s="17">
        <v>150994</v>
      </c>
      <c r="H335" s="10"/>
      <c r="I335" s="10"/>
      <c r="J335" s="10"/>
      <c r="K335" s="10"/>
    </row>
    <row r="336" spans="3:11">
      <c r="C336" s="4" t="str">
        <f>Source!H185</f>
        <v>Временные здания и сооружения</v>
      </c>
      <c r="G336" s="4">
        <f>ROUND(Source!F185,0)</f>
        <v>39793</v>
      </c>
    </row>
    <row r="337" spans="3:7">
      <c r="C337" s="4" t="str">
        <f>Source!H186</f>
        <v>ГСНр 81-05-02-2001  п.3.1     1,1%</v>
      </c>
      <c r="G337" s="4">
        <f>ROUND(Source!F186,0)</f>
        <v>0</v>
      </c>
    </row>
    <row r="338" spans="3:7">
      <c r="C338" s="4" t="str">
        <f>Source!H187</f>
        <v>ИТОГО</v>
      </c>
      <c r="G338" s="4">
        <f>ROUND(Source!F187,0)</f>
        <v>3657312</v>
      </c>
    </row>
    <row r="339" spans="3:7">
      <c r="C339" s="4" t="str">
        <f>Source!H188</f>
        <v>Непредвиденные работы и затраты</v>
      </c>
      <c r="G339" s="4">
        <f>ROUND(Source!F188,0)</f>
        <v>109719</v>
      </c>
    </row>
    <row r="340" spans="3:7">
      <c r="C340" s="4" t="str">
        <f>Source!H189</f>
        <v>МДС81-35-2004  п.4.96  3%</v>
      </c>
      <c r="G340" s="4">
        <f>ROUND(Source!F189,0)</f>
        <v>0</v>
      </c>
    </row>
    <row r="341" spans="3:7">
      <c r="C341" s="4" t="str">
        <f>Source!H190</f>
        <v>ИТОГО</v>
      </c>
      <c r="G341" s="4">
        <f>ROUND(Source!F190,0)</f>
        <v>3767031</v>
      </c>
    </row>
    <row r="342" spans="3:7">
      <c r="C342" s="4" t="str">
        <f>Source!H191</f>
        <v>Пересчёт в текущие цены   К= 5,33</v>
      </c>
      <c r="G342" s="4">
        <f>ROUND(Source!F191,0)</f>
        <v>20078275</v>
      </c>
    </row>
    <row r="343" spans="3:7">
      <c r="C343" s="4" t="str">
        <f>Source!H192</f>
        <v>Челинформцентр №48 от 16.04.2012г. табл.4, п.3.1.1</v>
      </c>
      <c r="G343" s="4">
        <f>ROUND(Source!F192,0)</f>
        <v>0</v>
      </c>
    </row>
    <row r="344" spans="3:7">
      <c r="C344" s="4" t="str">
        <f>Source!H193</f>
        <v>Услуги санпропускника</v>
      </c>
      <c r="G344" s="4">
        <f>ROUND(Source!F193,0)</f>
        <v>241761</v>
      </c>
    </row>
    <row r="345" spans="3:7">
      <c r="C345" s="4" t="str">
        <f>Source!H194</f>
        <v>(13718+5840)чел.-ч/8ч*116,69/1,18руб</v>
      </c>
      <c r="G345" s="4">
        <f>ROUND(Source!F194,0)</f>
        <v>0</v>
      </c>
    </row>
    <row r="346" spans="3:7">
      <c r="C346" s="4" t="str">
        <f>Source!H195</f>
        <v>Перевозка рабочих</v>
      </c>
      <c r="G346" s="4">
        <f>ROUND(Source!F195,0)</f>
        <v>142069</v>
      </c>
    </row>
    <row r="347" spans="3:7">
      <c r="C347" s="4" t="str">
        <f>Source!H196</f>
        <v>(13718+5840)чел.-ч/8ч*4*18*677,97/21/40</v>
      </c>
      <c r="G347" s="4">
        <f>ROUND(Source!F196,0)</f>
        <v>0</v>
      </c>
    </row>
    <row r="348" spans="3:7">
      <c r="C348" s="4" t="str">
        <f>Source!H197</f>
        <v>Лечебно-профилактическое питание</v>
      </c>
      <c r="G348" s="4">
        <f>ROUND(Source!F197,0)</f>
        <v>362569</v>
      </c>
    </row>
    <row r="349" spans="3:7">
      <c r="C349" s="4" t="str">
        <f>Source!H198</f>
        <v>(13718+5840)чел.-ч/8ч*175/1,18руб</v>
      </c>
      <c r="G349" s="4">
        <f>ROUND(Source!F198,0)</f>
        <v>0</v>
      </c>
    </row>
    <row r="350" spans="3:7">
      <c r="C350" s="53" t="s">
        <v>930</v>
      </c>
      <c r="D350" s="53"/>
      <c r="G350" s="4">
        <f>ROUND(Source!F199,0)</f>
        <v>20824674</v>
      </c>
    </row>
    <row r="351" spans="3:7">
      <c r="C351" s="4" t="str">
        <f>Source!H200</f>
        <v>НДС 18%</v>
      </c>
      <c r="G351" s="4">
        <f>ROUND(G350*0.18,2)</f>
        <v>3748441.32</v>
      </c>
    </row>
    <row r="352" spans="3:7">
      <c r="C352" s="5" t="str">
        <f>Source!H201</f>
        <v>ВСЕГО  ПО  СМЕТЕ</v>
      </c>
      <c r="D352" s="5"/>
      <c r="E352" s="5"/>
      <c r="F352" s="5"/>
      <c r="G352" s="29">
        <f>G350+G351</f>
        <v>24573115.32</v>
      </c>
    </row>
    <row r="353" spans="3:7">
      <c r="C353" s="5"/>
      <c r="D353" s="5"/>
      <c r="E353" s="5"/>
      <c r="F353" s="5"/>
      <c r="G353" s="29"/>
    </row>
    <row r="354" spans="3:7">
      <c r="C354" s="5"/>
      <c r="D354" s="5"/>
      <c r="E354" s="5"/>
      <c r="F354" s="5"/>
      <c r="G354" s="29"/>
    </row>
    <row r="355" spans="3:7">
      <c r="C355" s="5"/>
      <c r="D355" s="5"/>
      <c r="E355" s="5"/>
      <c r="F355" s="5"/>
      <c r="G355" s="29"/>
    </row>
    <row r="357" spans="3:7" ht="15.75">
      <c r="C357" s="22"/>
      <c r="D357" s="23"/>
      <c r="E357" s="24"/>
      <c r="F357" s="51"/>
      <c r="G357" s="51"/>
    </row>
    <row r="358" spans="3:7" ht="15.75">
      <c r="C358" s="26"/>
      <c r="D358" s="23"/>
      <c r="E358" s="24"/>
      <c r="F358" s="25"/>
      <c r="G358" s="25"/>
    </row>
    <row r="359" spans="3:7" ht="15.75">
      <c r="C359" s="26"/>
      <c r="D359" s="23"/>
      <c r="E359" s="24"/>
      <c r="F359" s="25"/>
      <c r="G359" s="25"/>
    </row>
    <row r="360" spans="3:7" ht="15.75">
      <c r="C360" s="22"/>
      <c r="D360" s="23"/>
      <c r="E360" s="24"/>
      <c r="F360" s="51"/>
      <c r="G360" s="51"/>
    </row>
    <row r="361" spans="3:7" ht="15.75">
      <c r="C361" s="26"/>
      <c r="D361" s="27"/>
      <c r="E361" s="24"/>
      <c r="F361" s="25"/>
      <c r="G361" s="25"/>
    </row>
  </sheetData>
  <mergeCells count="37">
    <mergeCell ref="A11:K11"/>
    <mergeCell ref="A12:K12"/>
    <mergeCell ref="K22:K23"/>
    <mergeCell ref="J22:J23"/>
    <mergeCell ref="J19:K19"/>
    <mergeCell ref="E20:E21"/>
    <mergeCell ref="F20:F21"/>
    <mergeCell ref="G20:G23"/>
    <mergeCell ref="H20:H23"/>
    <mergeCell ref="A3:C3"/>
    <mergeCell ref="H3:K3"/>
    <mergeCell ref="H4:K4"/>
    <mergeCell ref="H5:K5"/>
    <mergeCell ref="H6:K6"/>
    <mergeCell ref="F360:G360"/>
    <mergeCell ref="C333:D333"/>
    <mergeCell ref="C319:D319"/>
    <mergeCell ref="C320:D320"/>
    <mergeCell ref="C324:E324"/>
    <mergeCell ref="C325:E325"/>
    <mergeCell ref="C329:E329"/>
    <mergeCell ref="C330:E330"/>
    <mergeCell ref="C332:D332"/>
    <mergeCell ref="C350:D350"/>
    <mergeCell ref="J20:K20"/>
    <mergeCell ref="J21:K21"/>
    <mergeCell ref="E22:E23"/>
    <mergeCell ref="F22:F23"/>
    <mergeCell ref="F357:G357"/>
    <mergeCell ref="G19:I19"/>
    <mergeCell ref="I22:I23"/>
    <mergeCell ref="A19:A23"/>
    <mergeCell ref="B19:B23"/>
    <mergeCell ref="C19:C23"/>
    <mergeCell ref="D19:D23"/>
    <mergeCell ref="E19:F19"/>
    <mergeCell ref="I20:I21"/>
  </mergeCells>
  <phoneticPr fontId="13" type="noConversion"/>
  <pageMargins left="0.4" right="0.4" top="0.46944444444444439" bottom="0.4" header="0.27777777777777779" footer="0.27777777777777779"/>
  <pageSetup paperSize="9" scale="64" orientation="portrait" r:id="rId1"/>
  <headerFooter alignWithMargins="0">
    <oddHeader>&amp;L&amp;"Arial Cyr"&amp;7&amp;UПрограммный комплекс "Стройофис", "BabyСмета", "Smeta.ru" (351) 247-46-77&amp;R&amp;"Arial Cyr,обычный"&amp;7&amp;UСтраница &amp;P из &amp;N</oddHeader>
  </headerFooter>
  <rowBreaks count="3" manualBreakCount="3">
    <brk id="283" max="10" man="1"/>
    <brk id="319" max="16383" man="1"/>
    <brk id="3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Y238"/>
  <sheetViews>
    <sheetView workbookViewId="0">
      <selection activeCell="G25" sqref="G25"/>
    </sheetView>
  </sheetViews>
  <sheetFormatPr defaultRowHeight="12.75"/>
  <sheetData>
    <row r="1" spans="1:103">
      <c r="A1">
        <v>0</v>
      </c>
      <c r="B1" t="s">
        <v>644</v>
      </c>
      <c r="D1" t="s">
        <v>645</v>
      </c>
      <c r="F1">
        <v>0</v>
      </c>
      <c r="G1">
        <v>0</v>
      </c>
      <c r="H1">
        <v>0</v>
      </c>
      <c r="I1" t="s">
        <v>646</v>
      </c>
      <c r="J1" t="s">
        <v>647</v>
      </c>
      <c r="K1">
        <v>1</v>
      </c>
      <c r="L1">
        <v>35984</v>
      </c>
    </row>
    <row r="12" spans="1:103">
      <c r="A12" s="1">
        <v>1</v>
      </c>
      <c r="B12" s="1">
        <v>1</v>
      </c>
      <c r="C12" s="1">
        <v>0</v>
      </c>
      <c r="D12" s="1">
        <f>ROW(A203)</f>
        <v>203</v>
      </c>
      <c r="E12" s="1">
        <v>0</v>
      </c>
      <c r="F12" s="1" t="s">
        <v>648</v>
      </c>
      <c r="G12" s="1" t="s">
        <v>649</v>
      </c>
      <c r="H12" s="1" t="s">
        <v>650</v>
      </c>
      <c r="I12" s="1">
        <v>0</v>
      </c>
      <c r="J12" s="1" t="s">
        <v>650</v>
      </c>
      <c r="K12" s="1" t="s">
        <v>650</v>
      </c>
      <c r="L12" s="1" t="s">
        <v>650</v>
      </c>
      <c r="M12" s="1" t="s">
        <v>650</v>
      </c>
      <c r="N12" s="1" t="s">
        <v>650</v>
      </c>
      <c r="O12" s="1" t="s">
        <v>650</v>
      </c>
      <c r="P12" s="1">
        <v>0</v>
      </c>
      <c r="Q12" s="1">
        <v>0</v>
      </c>
      <c r="R12" s="1" t="s">
        <v>650</v>
      </c>
      <c r="S12" s="1" t="s">
        <v>650</v>
      </c>
      <c r="T12" s="1" t="s">
        <v>650</v>
      </c>
      <c r="U12" s="1" t="s">
        <v>650</v>
      </c>
      <c r="V12" s="1">
        <v>-3</v>
      </c>
      <c r="W12" s="1" t="s">
        <v>650</v>
      </c>
      <c r="X12" s="1">
        <v>0</v>
      </c>
      <c r="Y12" s="1">
        <v>2</v>
      </c>
      <c r="Z12" s="1">
        <v>1</v>
      </c>
      <c r="AA12" s="1">
        <v>1</v>
      </c>
      <c r="AB12" s="1"/>
      <c r="AC12" s="1">
        <v>0</v>
      </c>
      <c r="AD12" s="1">
        <v>2</v>
      </c>
      <c r="AE12" s="1">
        <v>0</v>
      </c>
      <c r="AF12" s="1">
        <v>0</v>
      </c>
      <c r="AG12" s="1">
        <v>0</v>
      </c>
      <c r="AH12" s="1">
        <v>40</v>
      </c>
      <c r="AI12" s="1">
        <v>0</v>
      </c>
      <c r="AJ12" s="1">
        <v>0</v>
      </c>
      <c r="AK12" s="1">
        <v>0</v>
      </c>
      <c r="AL12" s="1" t="s">
        <v>650</v>
      </c>
      <c r="AM12" s="1" t="s">
        <v>650</v>
      </c>
      <c r="AN12" s="1">
        <v>0</v>
      </c>
      <c r="AO12" s="1" t="s">
        <v>650</v>
      </c>
      <c r="AP12" s="1" t="s">
        <v>650</v>
      </c>
      <c r="AQ12" s="1" t="s">
        <v>650</v>
      </c>
      <c r="AR12" s="1" t="s">
        <v>650</v>
      </c>
      <c r="AS12" s="1" t="s">
        <v>650</v>
      </c>
      <c r="AT12" s="1" t="s">
        <v>650</v>
      </c>
      <c r="AU12" s="1" t="s">
        <v>650</v>
      </c>
      <c r="AV12" s="1" t="s">
        <v>650</v>
      </c>
      <c r="AW12" s="1" t="s">
        <v>650</v>
      </c>
      <c r="AX12" s="1"/>
      <c r="AY12" s="1"/>
      <c r="AZ12" s="1"/>
      <c r="BA12" s="1">
        <v>0</v>
      </c>
      <c r="BB12" s="1">
        <v>0</v>
      </c>
      <c r="BC12" s="1">
        <v>0</v>
      </c>
      <c r="BD12" s="1">
        <v>11781388</v>
      </c>
      <c r="BE12" s="1" t="s">
        <v>651</v>
      </c>
      <c r="BF12" s="1" t="s">
        <v>652</v>
      </c>
      <c r="BG12" s="1">
        <v>9487759</v>
      </c>
      <c r="BH12" s="1">
        <v>0</v>
      </c>
      <c r="BI12" s="1">
        <v>1</v>
      </c>
      <c r="BJ12" s="1"/>
      <c r="BK12" s="1">
        <v>1</v>
      </c>
      <c r="BL12" s="1">
        <v>0</v>
      </c>
      <c r="BM12" s="1">
        <v>0</v>
      </c>
      <c r="BN12" s="1">
        <v>0</v>
      </c>
      <c r="BO12" s="1">
        <v>0</v>
      </c>
      <c r="BP12" s="1">
        <v>2</v>
      </c>
      <c r="BQ12" s="1"/>
      <c r="BR12" s="1">
        <v>0</v>
      </c>
      <c r="BS12" s="1"/>
      <c r="BT12" s="1">
        <v>0</v>
      </c>
      <c r="BU12" s="1">
        <v>1</v>
      </c>
      <c r="BV12" s="1">
        <v>1</v>
      </c>
      <c r="BW12" s="1">
        <v>0</v>
      </c>
      <c r="BX12" s="1">
        <v>0</v>
      </c>
      <c r="BY12" s="1">
        <v>1</v>
      </c>
      <c r="BZ12" s="1">
        <v>1</v>
      </c>
      <c r="CA12" s="1">
        <v>9487446</v>
      </c>
      <c r="CB12" s="1">
        <v>9487441</v>
      </c>
      <c r="CC12" s="1">
        <v>9487439</v>
      </c>
      <c r="CD12" s="1">
        <v>9487437</v>
      </c>
      <c r="CE12" s="1">
        <v>0</v>
      </c>
      <c r="CF12" s="1">
        <v>0</v>
      </c>
      <c r="CG12" s="1" t="s">
        <v>650</v>
      </c>
      <c r="CH12" s="1" t="s">
        <v>650</v>
      </c>
      <c r="CI12" s="1" t="s">
        <v>650</v>
      </c>
      <c r="CJ12" s="1">
        <v>0</v>
      </c>
      <c r="CK12" s="1">
        <v>9513794</v>
      </c>
      <c r="CL12" s="1" t="s">
        <v>653</v>
      </c>
      <c r="CM12" s="1" t="s">
        <v>654</v>
      </c>
      <c r="CN12" s="1" t="s">
        <v>653</v>
      </c>
      <c r="CO12" s="1" t="s">
        <v>655</v>
      </c>
      <c r="CP12" s="1" t="s">
        <v>656</v>
      </c>
      <c r="CQ12" s="1" t="s">
        <v>657</v>
      </c>
      <c r="CR12" s="1" t="s">
        <v>650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9</v>
      </c>
    </row>
    <row r="15" spans="1:10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8" spans="1:155">
      <c r="A18" s="2">
        <v>52</v>
      </c>
      <c r="B18" s="2">
        <f t="shared" ref="B18:AM18" si="0">B203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Сети водоснабжения от зд. 837 до зд. 839 Ду500мм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3182600</v>
      </c>
      <c r="P18" s="2">
        <f t="shared" si="0"/>
        <v>1876257</v>
      </c>
      <c r="Q18" s="2">
        <f t="shared" si="0"/>
        <v>1128808</v>
      </c>
      <c r="R18" s="2">
        <f t="shared" si="0"/>
        <v>99917</v>
      </c>
      <c r="S18" s="2">
        <f t="shared" si="0"/>
        <v>177534</v>
      </c>
      <c r="T18" s="2">
        <f t="shared" si="0"/>
        <v>0</v>
      </c>
      <c r="U18" s="2">
        <f t="shared" si="0"/>
        <v>13718</v>
      </c>
      <c r="V18" s="2">
        <f t="shared" si="0"/>
        <v>5840</v>
      </c>
      <c r="W18" s="2">
        <f t="shared" si="0"/>
        <v>0</v>
      </c>
      <c r="X18" s="2">
        <f t="shared" si="0"/>
        <v>283925</v>
      </c>
      <c r="Y18" s="2">
        <f t="shared" si="0"/>
        <v>150994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</row>
    <row r="19" spans="1:155">
      <c r="G19">
        <v>0</v>
      </c>
    </row>
    <row r="20" spans="1:155">
      <c r="A20" s="1">
        <v>3</v>
      </c>
      <c r="B20" s="1">
        <v>1</v>
      </c>
      <c r="C20" s="1"/>
      <c r="D20" s="1">
        <f>ROW(A171)</f>
        <v>171</v>
      </c>
      <c r="E20" s="1"/>
      <c r="F20" s="1" t="s">
        <v>658</v>
      </c>
      <c r="G20" s="1" t="s">
        <v>658</v>
      </c>
      <c r="H20" s="1"/>
      <c r="I20" s="1"/>
      <c r="J20" s="1" t="s">
        <v>650</v>
      </c>
      <c r="K20" s="1"/>
      <c r="L20" s="1"/>
      <c r="M20" s="1"/>
      <c r="N20" s="1" t="s">
        <v>650</v>
      </c>
      <c r="O20" s="1"/>
      <c r="P20" s="1"/>
      <c r="Q20" s="1"/>
      <c r="R20" s="1" t="s">
        <v>650</v>
      </c>
      <c r="S20" s="1" t="s">
        <v>650</v>
      </c>
      <c r="T20" s="1" t="s">
        <v>650</v>
      </c>
      <c r="U20" s="1" t="s">
        <v>650</v>
      </c>
      <c r="V20" s="1"/>
      <c r="W20" s="1"/>
      <c r="X20" s="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0</v>
      </c>
      <c r="AM20" s="1"/>
      <c r="AO20" t="s">
        <v>650</v>
      </c>
      <c r="AP20" t="s">
        <v>650</v>
      </c>
      <c r="AQ20" t="s">
        <v>650</v>
      </c>
      <c r="AT20" t="s">
        <v>650</v>
      </c>
      <c r="AU20" t="s">
        <v>650</v>
      </c>
      <c r="AV20" t="s">
        <v>650</v>
      </c>
      <c r="AW20" t="s">
        <v>650</v>
      </c>
      <c r="AX20" t="s">
        <v>650</v>
      </c>
      <c r="AY20" t="s">
        <v>650</v>
      </c>
      <c r="AZ20" t="s">
        <v>650</v>
      </c>
      <c r="BA20" t="s">
        <v>650</v>
      </c>
      <c r="BB20" t="s">
        <v>650</v>
      </c>
      <c r="BC20" t="s">
        <v>650</v>
      </c>
      <c r="BD20" t="s">
        <v>650</v>
      </c>
      <c r="BE20" t="s">
        <v>659</v>
      </c>
      <c r="BF20">
        <v>0</v>
      </c>
      <c r="BG20">
        <v>0</v>
      </c>
    </row>
    <row r="22" spans="1:155">
      <c r="A22" s="2">
        <v>52</v>
      </c>
      <c r="B22" s="2">
        <f t="shared" ref="B22:AM22" si="1">B171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Новая локальная смета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3182600</v>
      </c>
      <c r="P22" s="2">
        <f t="shared" si="1"/>
        <v>1876257</v>
      </c>
      <c r="Q22" s="2">
        <f t="shared" si="1"/>
        <v>1128808</v>
      </c>
      <c r="R22" s="2">
        <f t="shared" si="1"/>
        <v>99917</v>
      </c>
      <c r="S22" s="2">
        <f t="shared" si="1"/>
        <v>177534</v>
      </c>
      <c r="T22" s="2">
        <f t="shared" si="1"/>
        <v>0</v>
      </c>
      <c r="U22" s="2">
        <f t="shared" si="1"/>
        <v>13718</v>
      </c>
      <c r="V22" s="2">
        <f t="shared" si="1"/>
        <v>5840</v>
      </c>
      <c r="W22" s="2">
        <f t="shared" si="1"/>
        <v>0</v>
      </c>
      <c r="X22" s="2">
        <f t="shared" si="1"/>
        <v>283925</v>
      </c>
      <c r="Y22" s="2">
        <f t="shared" si="1"/>
        <v>150994</v>
      </c>
      <c r="Z22" s="2">
        <f t="shared" si="1"/>
        <v>0</v>
      </c>
      <c r="AA22" s="2">
        <f t="shared" si="1"/>
        <v>0</v>
      </c>
      <c r="AB22" s="2">
        <f t="shared" si="1"/>
        <v>3182600</v>
      </c>
      <c r="AC22" s="2">
        <f t="shared" si="1"/>
        <v>1876257</v>
      </c>
      <c r="AD22" s="2">
        <f t="shared" si="1"/>
        <v>1128808</v>
      </c>
      <c r="AE22" s="2">
        <f t="shared" si="1"/>
        <v>99917</v>
      </c>
      <c r="AF22" s="2">
        <f t="shared" si="1"/>
        <v>177534</v>
      </c>
      <c r="AG22" s="2">
        <f t="shared" si="1"/>
        <v>0</v>
      </c>
      <c r="AH22" s="2">
        <f t="shared" si="1"/>
        <v>13718</v>
      </c>
      <c r="AI22" s="2">
        <f t="shared" si="1"/>
        <v>5840</v>
      </c>
      <c r="AJ22" s="2">
        <f t="shared" si="1"/>
        <v>0</v>
      </c>
      <c r="AK22" s="2">
        <f t="shared" si="1"/>
        <v>283925</v>
      </c>
      <c r="AL22" s="2">
        <f t="shared" si="1"/>
        <v>150994</v>
      </c>
      <c r="AM22" s="2">
        <f t="shared" si="1"/>
        <v>0</v>
      </c>
    </row>
    <row r="24" spans="1:155">
      <c r="A24">
        <v>19</v>
      </c>
      <c r="B24">
        <v>1</v>
      </c>
      <c r="F24" t="s">
        <v>650</v>
      </c>
      <c r="G24" t="s">
        <v>596</v>
      </c>
      <c r="H24" t="s">
        <v>650</v>
      </c>
      <c r="AA24">
        <v>1</v>
      </c>
      <c r="DX24">
        <v>0</v>
      </c>
    </row>
    <row r="25" spans="1:155">
      <c r="A25">
        <v>19</v>
      </c>
      <c r="B25">
        <v>1</v>
      </c>
      <c r="F25" t="s">
        <v>650</v>
      </c>
      <c r="G25" t="s">
        <v>661</v>
      </c>
      <c r="H25" t="s">
        <v>650</v>
      </c>
      <c r="AA25">
        <v>1</v>
      </c>
      <c r="DX25">
        <v>0</v>
      </c>
    </row>
    <row r="26" spans="1:155">
      <c r="A26">
        <v>17</v>
      </c>
      <c r="B26">
        <v>1</v>
      </c>
      <c r="C26">
        <f>ROW(SmtRes!A2)</f>
        <v>2</v>
      </c>
      <c r="D26">
        <f>ROW(EtalonRes!A2)</f>
        <v>2</v>
      </c>
      <c r="E26" t="s">
        <v>662</v>
      </c>
      <c r="F26" t="s">
        <v>663</v>
      </c>
      <c r="G26" t="s">
        <v>664</v>
      </c>
      <c r="H26" t="s">
        <v>665</v>
      </c>
      <c r="I26">
        <v>5.6</v>
      </c>
      <c r="J26">
        <v>0</v>
      </c>
      <c r="O26">
        <f t="shared" ref="O26:O42" si="2">ROUND(CP26*I26,0)</f>
        <v>1273</v>
      </c>
      <c r="P26">
        <f t="shared" ref="P26:P42" si="3">ROUND(CQ26*I26,0)</f>
        <v>0</v>
      </c>
      <c r="Q26">
        <f t="shared" ref="Q26:Q42" si="4">ROUND(CR26*I26,0)</f>
        <v>174</v>
      </c>
      <c r="R26">
        <f t="shared" ref="R26:R42" si="5">ROUND(CS26*I26,0)</f>
        <v>0</v>
      </c>
      <c r="S26">
        <f t="shared" ref="S26:S42" si="6">ROUND(CT26*I26,0)</f>
        <v>1099</v>
      </c>
      <c r="T26">
        <f t="shared" ref="T26:T42" si="7">ROUND(CU26*I26,0)</f>
        <v>0</v>
      </c>
      <c r="U26">
        <f t="shared" ref="U26:U42" si="8">CV26*I26</f>
        <v>81.723600000000005</v>
      </c>
      <c r="V26">
        <f t="shared" ref="V26:V42" si="9">CW26*I26</f>
        <v>0</v>
      </c>
      <c r="W26">
        <f t="shared" ref="W26:W42" si="10">ROUND(CX26*I26,0)</f>
        <v>0</v>
      </c>
      <c r="X26">
        <f t="shared" ref="X26:X42" si="11">ROUND(CY26,0)</f>
        <v>879</v>
      </c>
      <c r="Y26">
        <f t="shared" ref="Y26:Y42" si="12">ROUND(CZ26,0)</f>
        <v>418</v>
      </c>
      <c r="AA26">
        <v>0</v>
      </c>
      <c r="AB26">
        <f t="shared" ref="AB26:AB42" si="13">ROUND((AC26+AD26+AF26),2)</f>
        <v>227.32</v>
      </c>
      <c r="AC26">
        <f t="shared" ref="AC26:AC42" si="14">ROUND((ES26),2)</f>
        <v>0</v>
      </c>
      <c r="AD26">
        <f t="shared" ref="AD26:AD32" si="15">ROUND((((ET26*1.25*1.5))+((((EU26*1.25*1.5))*1.13)-((EU26*1.25*1.5)))),2)</f>
        <v>31.09</v>
      </c>
      <c r="AE26">
        <f t="shared" ref="AE26:AE32" si="16">ROUND((((EU26*1.25*1.5))*1.13),2)</f>
        <v>0</v>
      </c>
      <c r="AF26">
        <f t="shared" ref="AF26:AF32" si="17">ROUND((((EV26*1.15*1.5))*1.13),2)</f>
        <v>196.23</v>
      </c>
      <c r="AG26">
        <f t="shared" ref="AG26:AG42" si="18">ROUND((AP26),2)</f>
        <v>0</v>
      </c>
      <c r="AH26">
        <f t="shared" ref="AH26:AH32" si="19">((EW26*1.15*1.5))</f>
        <v>14.593500000000002</v>
      </c>
      <c r="AI26">
        <f t="shared" ref="AI26:AI32" si="20">((EX26*1.25*1.5))</f>
        <v>0</v>
      </c>
      <c r="AJ26">
        <f t="shared" ref="AJ26:AJ42" si="21">ROUND((AS26),2)</f>
        <v>0</v>
      </c>
      <c r="AK26">
        <v>117.25</v>
      </c>
      <c r="AL26">
        <v>0</v>
      </c>
      <c r="AM26">
        <v>16.579999999999998</v>
      </c>
      <c r="AN26">
        <v>0</v>
      </c>
      <c r="AO26">
        <v>100.67</v>
      </c>
      <c r="AP26">
        <v>0</v>
      </c>
      <c r="AQ26">
        <v>8.4600000000000009</v>
      </c>
      <c r="AR26">
        <v>0</v>
      </c>
      <c r="AS26">
        <v>0</v>
      </c>
      <c r="AT26">
        <f t="shared" ref="AT26:AT42" si="22">BZ26</f>
        <v>80</v>
      </c>
      <c r="AU26">
        <f t="shared" ref="AU26:AU42" si="23">CA26</f>
        <v>38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 t="s">
        <v>650</v>
      </c>
      <c r="BE26" t="s">
        <v>650</v>
      </c>
      <c r="BF26" t="s">
        <v>650</v>
      </c>
      <c r="BG26" t="s">
        <v>650</v>
      </c>
      <c r="BH26">
        <v>0</v>
      </c>
      <c r="BI26">
        <v>1</v>
      </c>
      <c r="BJ26" t="s">
        <v>666</v>
      </c>
      <c r="BM26">
        <v>104</v>
      </c>
      <c r="BN26">
        <v>0</v>
      </c>
      <c r="BO26" t="s">
        <v>663</v>
      </c>
      <c r="BP26">
        <v>1</v>
      </c>
      <c r="BQ26">
        <v>1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650</v>
      </c>
      <c r="BZ26">
        <v>80</v>
      </c>
      <c r="CA26">
        <v>38</v>
      </c>
      <c r="CF26">
        <v>0</v>
      </c>
      <c r="CG26">
        <v>0</v>
      </c>
      <c r="CM26">
        <v>0</v>
      </c>
      <c r="CN26" t="s">
        <v>650</v>
      </c>
      <c r="CO26">
        <v>0</v>
      </c>
      <c r="CP26">
        <f t="shared" ref="CP26:CP42" si="24">(AB26)*AZ26</f>
        <v>227.32</v>
      </c>
      <c r="CQ26">
        <f t="shared" ref="CQ26:CQ42" si="25">(AC26)*BC26</f>
        <v>0</v>
      </c>
      <c r="CR26">
        <f t="shared" ref="CR26:CR42" si="26">(AD26)*BB26</f>
        <v>31.09</v>
      </c>
      <c r="CS26">
        <f t="shared" ref="CS26:CS42" si="27">(AE26)*BS26</f>
        <v>0</v>
      </c>
      <c r="CT26">
        <f t="shared" ref="CT26:CT42" si="28">(AF26)*BA26</f>
        <v>196.23</v>
      </c>
      <c r="CU26">
        <f t="shared" ref="CU26:CU42" si="29">(AG26)*BT26</f>
        <v>0</v>
      </c>
      <c r="CV26">
        <f t="shared" ref="CV26:CV42" si="30">(AH26)*BU26</f>
        <v>14.593500000000002</v>
      </c>
      <c r="CW26">
        <f t="shared" ref="CW26:CW42" si="31">(AI26)*BV26</f>
        <v>0</v>
      </c>
      <c r="CX26">
        <f t="shared" ref="CX26:CX42" si="32">(AJ26)*BW26</f>
        <v>0</v>
      </c>
      <c r="CY26">
        <f t="shared" ref="CY26:CY32" si="33">(((R26+S26)*BZ26*1)/100)</f>
        <v>879.2</v>
      </c>
      <c r="CZ26">
        <f t="shared" ref="CZ26:CZ32" si="34">(((R26+S26)*CA26*1)/100)</f>
        <v>417.62</v>
      </c>
      <c r="DC26" t="s">
        <v>650</v>
      </c>
      <c r="DD26" t="s">
        <v>650</v>
      </c>
      <c r="DE26" t="s">
        <v>667</v>
      </c>
      <c r="DF26" t="s">
        <v>667</v>
      </c>
      <c r="DG26" t="s">
        <v>668</v>
      </c>
      <c r="DH26" t="s">
        <v>650</v>
      </c>
      <c r="DI26" t="s">
        <v>668</v>
      </c>
      <c r="DJ26" t="s">
        <v>667</v>
      </c>
      <c r="DK26" t="s">
        <v>650</v>
      </c>
      <c r="DL26" t="s">
        <v>650</v>
      </c>
      <c r="DM26" t="s">
        <v>650</v>
      </c>
      <c r="DN26">
        <v>0</v>
      </c>
      <c r="DO26">
        <v>0</v>
      </c>
      <c r="DP26">
        <v>1</v>
      </c>
      <c r="DQ26">
        <v>1</v>
      </c>
      <c r="DR26">
        <v>1</v>
      </c>
      <c r="DS26">
        <v>1</v>
      </c>
      <c r="DT26">
        <v>1</v>
      </c>
      <c r="DU26">
        <v>1013</v>
      </c>
      <c r="DV26" t="s">
        <v>665</v>
      </c>
      <c r="DW26" t="s">
        <v>665</v>
      </c>
      <c r="DX26">
        <v>1</v>
      </c>
      <c r="EE26">
        <v>10230157</v>
      </c>
      <c r="EF26">
        <v>1</v>
      </c>
      <c r="EG26" t="s">
        <v>669</v>
      </c>
      <c r="EH26">
        <v>0</v>
      </c>
      <c r="EI26" t="s">
        <v>650</v>
      </c>
      <c r="EJ26">
        <v>1</v>
      </c>
      <c r="EK26">
        <v>104</v>
      </c>
      <c r="EL26" t="s">
        <v>670</v>
      </c>
      <c r="EM26" t="s">
        <v>650</v>
      </c>
      <c r="EO26" t="s">
        <v>650</v>
      </c>
      <c r="EP26" t="s">
        <v>634</v>
      </c>
      <c r="EQ26">
        <v>0</v>
      </c>
      <c r="ER26">
        <v>117.25</v>
      </c>
      <c r="ES26">
        <v>0</v>
      </c>
      <c r="ET26">
        <v>16.579999999999998</v>
      </c>
      <c r="EU26">
        <v>0</v>
      </c>
      <c r="EV26">
        <v>100.67</v>
      </c>
      <c r="EW26">
        <v>8.4600000000000009</v>
      </c>
      <c r="EX26">
        <v>0</v>
      </c>
      <c r="EY26">
        <v>0</v>
      </c>
    </row>
    <row r="27" spans="1:155">
      <c r="A27">
        <v>17</v>
      </c>
      <c r="B27">
        <v>1</v>
      </c>
      <c r="C27">
        <f>ROW(SmtRes!A5)</f>
        <v>5</v>
      </c>
      <c r="D27">
        <f>ROW(EtalonRes!A5)</f>
        <v>5</v>
      </c>
      <c r="E27" t="s">
        <v>671</v>
      </c>
      <c r="F27" t="s">
        <v>672</v>
      </c>
      <c r="G27" t="s">
        <v>673</v>
      </c>
      <c r="H27" t="s">
        <v>674</v>
      </c>
      <c r="I27">
        <v>5.6</v>
      </c>
      <c r="J27">
        <v>0</v>
      </c>
      <c r="O27">
        <f t="shared" si="2"/>
        <v>7739</v>
      </c>
      <c r="P27">
        <f t="shared" si="3"/>
        <v>0</v>
      </c>
      <c r="Q27">
        <f t="shared" si="4"/>
        <v>6402</v>
      </c>
      <c r="R27">
        <f t="shared" si="5"/>
        <v>1372</v>
      </c>
      <c r="S27">
        <f t="shared" si="6"/>
        <v>1338</v>
      </c>
      <c r="T27">
        <f t="shared" si="7"/>
        <v>0</v>
      </c>
      <c r="U27">
        <f t="shared" si="8"/>
        <v>120.07379999999999</v>
      </c>
      <c r="V27">
        <f t="shared" si="9"/>
        <v>74.339999999999989</v>
      </c>
      <c r="W27">
        <f t="shared" si="10"/>
        <v>0</v>
      </c>
      <c r="X27">
        <f t="shared" si="11"/>
        <v>2168</v>
      </c>
      <c r="Y27">
        <f t="shared" si="12"/>
        <v>1030</v>
      </c>
      <c r="AA27">
        <v>0</v>
      </c>
      <c r="AB27">
        <f t="shared" si="13"/>
        <v>1382.05</v>
      </c>
      <c r="AC27">
        <f t="shared" si="14"/>
        <v>0</v>
      </c>
      <c r="AD27">
        <f t="shared" si="15"/>
        <v>1143.1500000000001</v>
      </c>
      <c r="AE27">
        <f t="shared" si="16"/>
        <v>244.97</v>
      </c>
      <c r="AF27">
        <f t="shared" si="17"/>
        <v>238.9</v>
      </c>
      <c r="AG27">
        <f t="shared" si="18"/>
        <v>0</v>
      </c>
      <c r="AH27">
        <f t="shared" si="19"/>
        <v>21.441749999999999</v>
      </c>
      <c r="AI27">
        <f t="shared" si="20"/>
        <v>13.274999999999999</v>
      </c>
      <c r="AJ27">
        <f t="shared" si="21"/>
        <v>0</v>
      </c>
      <c r="AK27">
        <v>717.21</v>
      </c>
      <c r="AL27">
        <v>0</v>
      </c>
      <c r="AM27">
        <v>594.65</v>
      </c>
      <c r="AN27">
        <v>115.62</v>
      </c>
      <c r="AO27">
        <v>122.56</v>
      </c>
      <c r="AP27">
        <v>0</v>
      </c>
      <c r="AQ27">
        <v>12.43</v>
      </c>
      <c r="AR27">
        <v>7.08</v>
      </c>
      <c r="AS27">
        <v>0</v>
      </c>
      <c r="AT27">
        <f t="shared" si="22"/>
        <v>80</v>
      </c>
      <c r="AU27">
        <f t="shared" si="23"/>
        <v>38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 t="s">
        <v>650</v>
      </c>
      <c r="BE27" t="s">
        <v>650</v>
      </c>
      <c r="BF27" t="s">
        <v>650</v>
      </c>
      <c r="BG27" t="s">
        <v>650</v>
      </c>
      <c r="BH27">
        <v>0</v>
      </c>
      <c r="BI27">
        <v>1</v>
      </c>
      <c r="BJ27" t="s">
        <v>675</v>
      </c>
      <c r="BM27">
        <v>104</v>
      </c>
      <c r="BN27">
        <v>0</v>
      </c>
      <c r="BO27" t="s">
        <v>672</v>
      </c>
      <c r="BP27">
        <v>1</v>
      </c>
      <c r="BQ27">
        <v>1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650</v>
      </c>
      <c r="BZ27">
        <v>80</v>
      </c>
      <c r="CA27">
        <v>38</v>
      </c>
      <c r="CF27">
        <v>0</v>
      </c>
      <c r="CG27">
        <v>0</v>
      </c>
      <c r="CM27">
        <v>0</v>
      </c>
      <c r="CN27" t="s">
        <v>650</v>
      </c>
      <c r="CO27">
        <v>0</v>
      </c>
      <c r="CP27">
        <f t="shared" si="24"/>
        <v>1382.05</v>
      </c>
      <c r="CQ27">
        <f t="shared" si="25"/>
        <v>0</v>
      </c>
      <c r="CR27">
        <f t="shared" si="26"/>
        <v>1143.1500000000001</v>
      </c>
      <c r="CS27">
        <f t="shared" si="27"/>
        <v>244.97</v>
      </c>
      <c r="CT27">
        <f t="shared" si="28"/>
        <v>238.9</v>
      </c>
      <c r="CU27">
        <f t="shared" si="29"/>
        <v>0</v>
      </c>
      <c r="CV27">
        <f t="shared" si="30"/>
        <v>21.441749999999999</v>
      </c>
      <c r="CW27">
        <f t="shared" si="31"/>
        <v>13.274999999999999</v>
      </c>
      <c r="CX27">
        <f t="shared" si="32"/>
        <v>0</v>
      </c>
      <c r="CY27">
        <f t="shared" si="33"/>
        <v>2168</v>
      </c>
      <c r="CZ27">
        <f t="shared" si="34"/>
        <v>1029.8</v>
      </c>
      <c r="DC27" t="s">
        <v>650</v>
      </c>
      <c r="DD27" t="s">
        <v>650</v>
      </c>
      <c r="DE27" t="s">
        <v>667</v>
      </c>
      <c r="DF27" t="s">
        <v>667</v>
      </c>
      <c r="DG27" t="s">
        <v>668</v>
      </c>
      <c r="DH27" t="s">
        <v>650</v>
      </c>
      <c r="DI27" t="s">
        <v>668</v>
      </c>
      <c r="DJ27" t="s">
        <v>667</v>
      </c>
      <c r="DK27" t="s">
        <v>650</v>
      </c>
      <c r="DL27" t="s">
        <v>650</v>
      </c>
      <c r="DM27" t="s">
        <v>650</v>
      </c>
      <c r="DN27">
        <v>0</v>
      </c>
      <c r="DO27">
        <v>0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1010</v>
      </c>
      <c r="DV27" t="s">
        <v>674</v>
      </c>
      <c r="DW27" t="s">
        <v>676</v>
      </c>
      <c r="DX27">
        <v>100</v>
      </c>
      <c r="EE27">
        <v>10230157</v>
      </c>
      <c r="EF27">
        <v>1</v>
      </c>
      <c r="EG27" t="s">
        <v>669</v>
      </c>
      <c r="EH27">
        <v>0</v>
      </c>
      <c r="EI27" t="s">
        <v>650</v>
      </c>
      <c r="EJ27">
        <v>1</v>
      </c>
      <c r="EK27">
        <v>104</v>
      </c>
      <c r="EL27" t="s">
        <v>670</v>
      </c>
      <c r="EM27" t="s">
        <v>650</v>
      </c>
      <c r="EO27" t="s">
        <v>650</v>
      </c>
      <c r="EP27" t="s">
        <v>677</v>
      </c>
      <c r="EQ27">
        <v>0</v>
      </c>
      <c r="ER27">
        <v>717.21</v>
      </c>
      <c r="ES27">
        <v>0</v>
      </c>
      <c r="ET27">
        <v>594.65</v>
      </c>
      <c r="EU27">
        <v>115.62</v>
      </c>
      <c r="EV27">
        <v>122.56</v>
      </c>
      <c r="EW27">
        <v>12.43</v>
      </c>
      <c r="EX27">
        <v>7.08</v>
      </c>
      <c r="EY27">
        <v>0</v>
      </c>
    </row>
    <row r="28" spans="1:155">
      <c r="A28">
        <v>17</v>
      </c>
      <c r="B28">
        <v>1</v>
      </c>
      <c r="C28">
        <f>ROW(SmtRes!A7)</f>
        <v>7</v>
      </c>
      <c r="D28">
        <f>ROW(EtalonRes!A7)</f>
        <v>7</v>
      </c>
      <c r="E28" t="s">
        <v>678</v>
      </c>
      <c r="F28" t="s">
        <v>679</v>
      </c>
      <c r="G28" t="s">
        <v>680</v>
      </c>
      <c r="H28" t="s">
        <v>665</v>
      </c>
      <c r="I28">
        <v>5.6</v>
      </c>
      <c r="J28">
        <v>0</v>
      </c>
      <c r="O28">
        <f t="shared" si="2"/>
        <v>3925</v>
      </c>
      <c r="P28">
        <f t="shared" si="3"/>
        <v>0</v>
      </c>
      <c r="Q28">
        <f t="shared" si="4"/>
        <v>593</v>
      </c>
      <c r="R28">
        <f t="shared" si="5"/>
        <v>0</v>
      </c>
      <c r="S28">
        <f t="shared" si="6"/>
        <v>3332</v>
      </c>
      <c r="T28">
        <f t="shared" si="7"/>
        <v>0</v>
      </c>
      <c r="U28">
        <f t="shared" si="8"/>
        <v>278.20799999999991</v>
      </c>
      <c r="V28">
        <f t="shared" si="9"/>
        <v>0</v>
      </c>
      <c r="W28">
        <f t="shared" si="10"/>
        <v>0</v>
      </c>
      <c r="X28">
        <f t="shared" si="11"/>
        <v>2666</v>
      </c>
      <c r="Y28">
        <f t="shared" si="12"/>
        <v>1266</v>
      </c>
      <c r="AA28">
        <v>0</v>
      </c>
      <c r="AB28">
        <f t="shared" si="13"/>
        <v>700.91</v>
      </c>
      <c r="AC28">
        <f t="shared" si="14"/>
        <v>0</v>
      </c>
      <c r="AD28">
        <f t="shared" si="15"/>
        <v>105.84</v>
      </c>
      <c r="AE28">
        <f t="shared" si="16"/>
        <v>0</v>
      </c>
      <c r="AF28">
        <f t="shared" si="17"/>
        <v>595.07000000000005</v>
      </c>
      <c r="AG28">
        <f t="shared" si="18"/>
        <v>0</v>
      </c>
      <c r="AH28">
        <f t="shared" si="19"/>
        <v>49.679999999999993</v>
      </c>
      <c r="AI28">
        <f t="shared" si="20"/>
        <v>0</v>
      </c>
      <c r="AJ28">
        <f t="shared" si="21"/>
        <v>0</v>
      </c>
      <c r="AK28">
        <v>361.73</v>
      </c>
      <c r="AL28">
        <v>0</v>
      </c>
      <c r="AM28">
        <v>56.45</v>
      </c>
      <c r="AN28">
        <v>0</v>
      </c>
      <c r="AO28">
        <v>305.27999999999997</v>
      </c>
      <c r="AP28">
        <v>0</v>
      </c>
      <c r="AQ28">
        <v>28.8</v>
      </c>
      <c r="AR28">
        <v>0</v>
      </c>
      <c r="AS28">
        <v>0</v>
      </c>
      <c r="AT28">
        <f t="shared" si="22"/>
        <v>80</v>
      </c>
      <c r="AU28">
        <f t="shared" si="23"/>
        <v>38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 t="s">
        <v>650</v>
      </c>
      <c r="BE28" t="s">
        <v>650</v>
      </c>
      <c r="BF28" t="s">
        <v>650</v>
      </c>
      <c r="BG28" t="s">
        <v>650</v>
      </c>
      <c r="BH28">
        <v>0</v>
      </c>
      <c r="BI28">
        <v>1</v>
      </c>
      <c r="BJ28" t="s">
        <v>681</v>
      </c>
      <c r="BM28">
        <v>104</v>
      </c>
      <c r="BN28">
        <v>0</v>
      </c>
      <c r="BO28" t="s">
        <v>679</v>
      </c>
      <c r="BP28">
        <v>1</v>
      </c>
      <c r="BQ28">
        <v>1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650</v>
      </c>
      <c r="BZ28">
        <v>80</v>
      </c>
      <c r="CA28">
        <v>38</v>
      </c>
      <c r="CF28">
        <v>0</v>
      </c>
      <c r="CG28">
        <v>0</v>
      </c>
      <c r="CM28">
        <v>0</v>
      </c>
      <c r="CN28" t="s">
        <v>650</v>
      </c>
      <c r="CO28">
        <v>0</v>
      </c>
      <c r="CP28">
        <f t="shared" si="24"/>
        <v>700.91</v>
      </c>
      <c r="CQ28">
        <f t="shared" si="25"/>
        <v>0</v>
      </c>
      <c r="CR28">
        <f t="shared" si="26"/>
        <v>105.84</v>
      </c>
      <c r="CS28">
        <f t="shared" si="27"/>
        <v>0</v>
      </c>
      <c r="CT28">
        <f t="shared" si="28"/>
        <v>595.07000000000005</v>
      </c>
      <c r="CU28">
        <f t="shared" si="29"/>
        <v>0</v>
      </c>
      <c r="CV28">
        <f t="shared" si="30"/>
        <v>49.679999999999993</v>
      </c>
      <c r="CW28">
        <f t="shared" si="31"/>
        <v>0</v>
      </c>
      <c r="CX28">
        <f t="shared" si="32"/>
        <v>0</v>
      </c>
      <c r="CY28">
        <f t="shared" si="33"/>
        <v>2665.6</v>
      </c>
      <c r="CZ28">
        <f t="shared" si="34"/>
        <v>1266.1600000000001</v>
      </c>
      <c r="DC28" t="s">
        <v>650</v>
      </c>
      <c r="DD28" t="s">
        <v>650</v>
      </c>
      <c r="DE28" t="s">
        <v>667</v>
      </c>
      <c r="DF28" t="s">
        <v>667</v>
      </c>
      <c r="DG28" t="s">
        <v>668</v>
      </c>
      <c r="DH28" t="s">
        <v>650</v>
      </c>
      <c r="DI28" t="s">
        <v>668</v>
      </c>
      <c r="DJ28" t="s">
        <v>667</v>
      </c>
      <c r="DK28" t="s">
        <v>650</v>
      </c>
      <c r="DL28" t="s">
        <v>650</v>
      </c>
      <c r="DM28" t="s">
        <v>650</v>
      </c>
      <c r="DN28">
        <v>0</v>
      </c>
      <c r="DO28">
        <v>0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1013</v>
      </c>
      <c r="DV28" t="s">
        <v>665</v>
      </c>
      <c r="DW28" t="s">
        <v>665</v>
      </c>
      <c r="DX28">
        <v>1</v>
      </c>
      <c r="EE28">
        <v>10230157</v>
      </c>
      <c r="EF28">
        <v>1</v>
      </c>
      <c r="EG28" t="s">
        <v>669</v>
      </c>
      <c r="EH28">
        <v>0</v>
      </c>
      <c r="EI28" t="s">
        <v>650</v>
      </c>
      <c r="EJ28">
        <v>1</v>
      </c>
      <c r="EK28">
        <v>104</v>
      </c>
      <c r="EL28" t="s">
        <v>670</v>
      </c>
      <c r="EM28" t="s">
        <v>650</v>
      </c>
      <c r="EO28" t="s">
        <v>650</v>
      </c>
      <c r="EP28" t="s">
        <v>635</v>
      </c>
      <c r="EQ28">
        <v>0</v>
      </c>
      <c r="ER28">
        <v>361.73</v>
      </c>
      <c r="ES28">
        <v>0</v>
      </c>
      <c r="ET28">
        <v>56.45</v>
      </c>
      <c r="EU28">
        <v>0</v>
      </c>
      <c r="EV28">
        <v>305.27999999999997</v>
      </c>
      <c r="EW28">
        <v>28.8</v>
      </c>
      <c r="EX28">
        <v>0</v>
      </c>
      <c r="EY28">
        <v>0</v>
      </c>
    </row>
    <row r="29" spans="1:155">
      <c r="A29">
        <v>17</v>
      </c>
      <c r="B29">
        <v>1</v>
      </c>
      <c r="C29">
        <f>ROW(SmtRes!A9)</f>
        <v>9</v>
      </c>
      <c r="D29">
        <f>ROW(EtalonRes!A9)</f>
        <v>9</v>
      </c>
      <c r="E29" t="s">
        <v>682</v>
      </c>
      <c r="F29" t="s">
        <v>683</v>
      </c>
      <c r="G29" t="s">
        <v>684</v>
      </c>
      <c r="H29" t="s">
        <v>685</v>
      </c>
      <c r="I29">
        <v>5.6</v>
      </c>
      <c r="J29">
        <v>0</v>
      </c>
      <c r="O29">
        <f t="shared" si="2"/>
        <v>2637</v>
      </c>
      <c r="P29">
        <f t="shared" si="3"/>
        <v>0</v>
      </c>
      <c r="Q29">
        <f t="shared" si="4"/>
        <v>2637</v>
      </c>
      <c r="R29">
        <f t="shared" si="5"/>
        <v>473</v>
      </c>
      <c r="S29">
        <f t="shared" si="6"/>
        <v>0</v>
      </c>
      <c r="T29">
        <f t="shared" si="7"/>
        <v>0</v>
      </c>
      <c r="U29">
        <f t="shared" si="8"/>
        <v>0</v>
      </c>
      <c r="V29">
        <f t="shared" si="9"/>
        <v>25.619999999999994</v>
      </c>
      <c r="W29">
        <f t="shared" si="10"/>
        <v>0</v>
      </c>
      <c r="X29">
        <f t="shared" si="11"/>
        <v>378</v>
      </c>
      <c r="Y29">
        <f t="shared" si="12"/>
        <v>180</v>
      </c>
      <c r="AA29">
        <v>0</v>
      </c>
      <c r="AB29">
        <f t="shared" si="13"/>
        <v>470.87</v>
      </c>
      <c r="AC29">
        <f t="shared" si="14"/>
        <v>0</v>
      </c>
      <c r="AD29">
        <f t="shared" si="15"/>
        <v>470.87</v>
      </c>
      <c r="AE29">
        <f t="shared" si="16"/>
        <v>84.43</v>
      </c>
      <c r="AF29">
        <f t="shared" si="17"/>
        <v>0</v>
      </c>
      <c r="AG29">
        <f t="shared" si="18"/>
        <v>0</v>
      </c>
      <c r="AH29">
        <f t="shared" si="19"/>
        <v>0</v>
      </c>
      <c r="AI29">
        <f t="shared" si="20"/>
        <v>4.5749999999999993</v>
      </c>
      <c r="AJ29">
        <f t="shared" si="21"/>
        <v>0</v>
      </c>
      <c r="AK29">
        <v>245.95</v>
      </c>
      <c r="AL29">
        <v>0</v>
      </c>
      <c r="AM29">
        <v>245.95</v>
      </c>
      <c r="AN29">
        <v>39.85</v>
      </c>
      <c r="AO29">
        <v>0</v>
      </c>
      <c r="AP29">
        <v>0</v>
      </c>
      <c r="AQ29">
        <v>0</v>
      </c>
      <c r="AR29">
        <v>2.44</v>
      </c>
      <c r="AS29">
        <v>0</v>
      </c>
      <c r="AT29">
        <f t="shared" si="22"/>
        <v>80</v>
      </c>
      <c r="AU29">
        <f t="shared" si="23"/>
        <v>38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 t="s">
        <v>650</v>
      </c>
      <c r="BE29" t="s">
        <v>650</v>
      </c>
      <c r="BF29" t="s">
        <v>650</v>
      </c>
      <c r="BG29" t="s">
        <v>650</v>
      </c>
      <c r="BH29">
        <v>0</v>
      </c>
      <c r="BI29">
        <v>1</v>
      </c>
      <c r="BJ29" t="s">
        <v>686</v>
      </c>
      <c r="BM29">
        <v>104</v>
      </c>
      <c r="BN29">
        <v>0</v>
      </c>
      <c r="BO29" t="s">
        <v>683</v>
      </c>
      <c r="BP29">
        <v>1</v>
      </c>
      <c r="BQ29">
        <v>1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650</v>
      </c>
      <c r="BZ29">
        <v>80</v>
      </c>
      <c r="CA29">
        <v>38</v>
      </c>
      <c r="CF29">
        <v>0</v>
      </c>
      <c r="CG29">
        <v>0</v>
      </c>
      <c r="CM29">
        <v>0</v>
      </c>
      <c r="CN29" t="s">
        <v>650</v>
      </c>
      <c r="CO29">
        <v>0</v>
      </c>
      <c r="CP29">
        <f t="shared" si="24"/>
        <v>470.87</v>
      </c>
      <c r="CQ29">
        <f t="shared" si="25"/>
        <v>0</v>
      </c>
      <c r="CR29">
        <f t="shared" si="26"/>
        <v>470.87</v>
      </c>
      <c r="CS29">
        <f t="shared" si="27"/>
        <v>84.43</v>
      </c>
      <c r="CT29">
        <f t="shared" si="28"/>
        <v>0</v>
      </c>
      <c r="CU29">
        <f t="shared" si="29"/>
        <v>0</v>
      </c>
      <c r="CV29">
        <f t="shared" si="30"/>
        <v>0</v>
      </c>
      <c r="CW29">
        <f t="shared" si="31"/>
        <v>4.5749999999999993</v>
      </c>
      <c r="CX29">
        <f t="shared" si="32"/>
        <v>0</v>
      </c>
      <c r="CY29">
        <f t="shared" si="33"/>
        <v>378.4</v>
      </c>
      <c r="CZ29">
        <f t="shared" si="34"/>
        <v>179.74</v>
      </c>
      <c r="DC29" t="s">
        <v>650</v>
      </c>
      <c r="DD29" t="s">
        <v>650</v>
      </c>
      <c r="DE29" t="s">
        <v>667</v>
      </c>
      <c r="DF29" t="s">
        <v>667</v>
      </c>
      <c r="DG29" t="s">
        <v>668</v>
      </c>
      <c r="DH29" t="s">
        <v>650</v>
      </c>
      <c r="DI29" t="s">
        <v>668</v>
      </c>
      <c r="DJ29" t="s">
        <v>667</v>
      </c>
      <c r="DK29" t="s">
        <v>650</v>
      </c>
      <c r="DL29" t="s">
        <v>650</v>
      </c>
      <c r="DM29" t="s">
        <v>650</v>
      </c>
      <c r="DN29">
        <v>0</v>
      </c>
      <c r="DO29">
        <v>0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1013</v>
      </c>
      <c r="DV29" t="s">
        <v>685</v>
      </c>
      <c r="DW29" t="s">
        <v>685</v>
      </c>
      <c r="DX29">
        <v>1</v>
      </c>
      <c r="EE29">
        <v>10230157</v>
      </c>
      <c r="EF29">
        <v>1</v>
      </c>
      <c r="EG29" t="s">
        <v>669</v>
      </c>
      <c r="EH29">
        <v>0</v>
      </c>
      <c r="EI29" t="s">
        <v>650</v>
      </c>
      <c r="EJ29">
        <v>1</v>
      </c>
      <c r="EK29">
        <v>104</v>
      </c>
      <c r="EL29" t="s">
        <v>670</v>
      </c>
      <c r="EM29" t="s">
        <v>650</v>
      </c>
      <c r="EO29" t="s">
        <v>650</v>
      </c>
      <c r="EP29" t="s">
        <v>687</v>
      </c>
      <c r="EQ29">
        <v>0</v>
      </c>
      <c r="ER29">
        <v>245.95</v>
      </c>
      <c r="ES29">
        <v>0</v>
      </c>
      <c r="ET29">
        <v>245.95</v>
      </c>
      <c r="EU29">
        <v>39.85</v>
      </c>
      <c r="EV29">
        <v>0</v>
      </c>
      <c r="EW29">
        <v>0</v>
      </c>
      <c r="EX29">
        <v>2.44</v>
      </c>
      <c r="EY29">
        <v>0</v>
      </c>
    </row>
    <row r="30" spans="1:155">
      <c r="A30">
        <v>17</v>
      </c>
      <c r="B30">
        <v>1</v>
      </c>
      <c r="C30">
        <f>ROW(SmtRes!A11)</f>
        <v>11</v>
      </c>
      <c r="D30">
        <f>ROW(EtalonRes!A11)</f>
        <v>11</v>
      </c>
      <c r="E30" t="s">
        <v>688</v>
      </c>
      <c r="F30" t="s">
        <v>689</v>
      </c>
      <c r="G30" t="s">
        <v>690</v>
      </c>
      <c r="H30" t="s">
        <v>665</v>
      </c>
      <c r="I30">
        <v>3.9</v>
      </c>
      <c r="J30">
        <v>0</v>
      </c>
      <c r="O30">
        <f t="shared" si="2"/>
        <v>1413</v>
      </c>
      <c r="P30">
        <f t="shared" si="3"/>
        <v>0</v>
      </c>
      <c r="Q30">
        <f t="shared" si="4"/>
        <v>201</v>
      </c>
      <c r="R30">
        <f t="shared" si="5"/>
        <v>0</v>
      </c>
      <c r="S30">
        <f t="shared" si="6"/>
        <v>1212</v>
      </c>
      <c r="T30">
        <f t="shared" si="7"/>
        <v>0</v>
      </c>
      <c r="U30">
        <f t="shared" si="8"/>
        <v>90.148499999999999</v>
      </c>
      <c r="V30">
        <f t="shared" si="9"/>
        <v>0</v>
      </c>
      <c r="W30">
        <f t="shared" si="10"/>
        <v>0</v>
      </c>
      <c r="X30">
        <f t="shared" si="11"/>
        <v>970</v>
      </c>
      <c r="Y30">
        <f t="shared" si="12"/>
        <v>461</v>
      </c>
      <c r="AA30">
        <v>0</v>
      </c>
      <c r="AB30">
        <f t="shared" si="13"/>
        <v>362.32</v>
      </c>
      <c r="AC30">
        <f t="shared" si="14"/>
        <v>0</v>
      </c>
      <c r="AD30">
        <f t="shared" si="15"/>
        <v>51.49</v>
      </c>
      <c r="AE30">
        <f t="shared" si="16"/>
        <v>0</v>
      </c>
      <c r="AF30">
        <f t="shared" si="17"/>
        <v>310.83</v>
      </c>
      <c r="AG30">
        <f t="shared" si="18"/>
        <v>0</v>
      </c>
      <c r="AH30">
        <f t="shared" si="19"/>
        <v>23.114999999999998</v>
      </c>
      <c r="AI30">
        <f t="shared" si="20"/>
        <v>0</v>
      </c>
      <c r="AJ30">
        <f t="shared" si="21"/>
        <v>0</v>
      </c>
      <c r="AK30">
        <v>186.92</v>
      </c>
      <c r="AL30">
        <v>0</v>
      </c>
      <c r="AM30">
        <v>27.46</v>
      </c>
      <c r="AN30">
        <v>0</v>
      </c>
      <c r="AO30">
        <v>159.46</v>
      </c>
      <c r="AP30">
        <v>0</v>
      </c>
      <c r="AQ30">
        <v>13.4</v>
      </c>
      <c r="AR30">
        <v>0</v>
      </c>
      <c r="AS30">
        <v>0</v>
      </c>
      <c r="AT30">
        <f t="shared" si="22"/>
        <v>80</v>
      </c>
      <c r="AU30">
        <f t="shared" si="23"/>
        <v>38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 t="s">
        <v>650</v>
      </c>
      <c r="BE30" t="s">
        <v>650</v>
      </c>
      <c r="BF30" t="s">
        <v>650</v>
      </c>
      <c r="BG30" t="s">
        <v>650</v>
      </c>
      <c r="BH30">
        <v>0</v>
      </c>
      <c r="BI30">
        <v>1</v>
      </c>
      <c r="BJ30" t="s">
        <v>691</v>
      </c>
      <c r="BM30">
        <v>104</v>
      </c>
      <c r="BN30">
        <v>0</v>
      </c>
      <c r="BO30" t="s">
        <v>689</v>
      </c>
      <c r="BP30">
        <v>1</v>
      </c>
      <c r="BQ30">
        <v>1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650</v>
      </c>
      <c r="BZ30">
        <v>80</v>
      </c>
      <c r="CA30">
        <v>38</v>
      </c>
      <c r="CF30">
        <v>0</v>
      </c>
      <c r="CG30">
        <v>0</v>
      </c>
      <c r="CM30">
        <v>0</v>
      </c>
      <c r="CN30" t="s">
        <v>650</v>
      </c>
      <c r="CO30">
        <v>0</v>
      </c>
      <c r="CP30">
        <f t="shared" si="24"/>
        <v>362.32</v>
      </c>
      <c r="CQ30">
        <f t="shared" si="25"/>
        <v>0</v>
      </c>
      <c r="CR30">
        <f t="shared" si="26"/>
        <v>51.49</v>
      </c>
      <c r="CS30">
        <f t="shared" si="27"/>
        <v>0</v>
      </c>
      <c r="CT30">
        <f t="shared" si="28"/>
        <v>310.83</v>
      </c>
      <c r="CU30">
        <f t="shared" si="29"/>
        <v>0</v>
      </c>
      <c r="CV30">
        <f t="shared" si="30"/>
        <v>23.114999999999998</v>
      </c>
      <c r="CW30">
        <f t="shared" si="31"/>
        <v>0</v>
      </c>
      <c r="CX30">
        <f t="shared" si="32"/>
        <v>0</v>
      </c>
      <c r="CY30">
        <f t="shared" si="33"/>
        <v>969.6</v>
      </c>
      <c r="CZ30">
        <f t="shared" si="34"/>
        <v>460.56</v>
      </c>
      <c r="DC30" t="s">
        <v>650</v>
      </c>
      <c r="DD30" t="s">
        <v>650</v>
      </c>
      <c r="DE30" t="s">
        <v>667</v>
      </c>
      <c r="DF30" t="s">
        <v>667</v>
      </c>
      <c r="DG30" t="s">
        <v>668</v>
      </c>
      <c r="DH30" t="s">
        <v>650</v>
      </c>
      <c r="DI30" t="s">
        <v>668</v>
      </c>
      <c r="DJ30" t="s">
        <v>667</v>
      </c>
      <c r="DK30" t="s">
        <v>650</v>
      </c>
      <c r="DL30" t="s">
        <v>650</v>
      </c>
      <c r="DM30" t="s">
        <v>650</v>
      </c>
      <c r="DN30">
        <v>0</v>
      </c>
      <c r="DO30">
        <v>0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1013</v>
      </c>
      <c r="DV30" t="s">
        <v>665</v>
      </c>
      <c r="DW30" t="s">
        <v>665</v>
      </c>
      <c r="DX30">
        <v>1</v>
      </c>
      <c r="EE30">
        <v>10230157</v>
      </c>
      <c r="EF30">
        <v>1</v>
      </c>
      <c r="EG30" t="s">
        <v>669</v>
      </c>
      <c r="EH30">
        <v>0</v>
      </c>
      <c r="EI30" t="s">
        <v>650</v>
      </c>
      <c r="EJ30">
        <v>1</v>
      </c>
      <c r="EK30">
        <v>104</v>
      </c>
      <c r="EL30" t="s">
        <v>670</v>
      </c>
      <c r="EM30" t="s">
        <v>650</v>
      </c>
      <c r="EO30" t="s">
        <v>650</v>
      </c>
      <c r="EP30" t="s">
        <v>634</v>
      </c>
      <c r="EQ30">
        <v>0</v>
      </c>
      <c r="ER30">
        <v>186.92</v>
      </c>
      <c r="ES30">
        <v>0</v>
      </c>
      <c r="ET30">
        <v>27.46</v>
      </c>
      <c r="EU30">
        <v>0</v>
      </c>
      <c r="EV30">
        <v>159.46</v>
      </c>
      <c r="EW30">
        <v>13.4</v>
      </c>
      <c r="EX30">
        <v>0</v>
      </c>
      <c r="EY30">
        <v>0</v>
      </c>
    </row>
    <row r="31" spans="1:155">
      <c r="A31">
        <v>17</v>
      </c>
      <c r="B31">
        <v>1</v>
      </c>
      <c r="C31">
        <f>ROW(SmtRes!A14)</f>
        <v>14</v>
      </c>
      <c r="D31">
        <f>ROW(EtalonRes!A14)</f>
        <v>14</v>
      </c>
      <c r="E31" t="s">
        <v>692</v>
      </c>
      <c r="F31" t="s">
        <v>693</v>
      </c>
      <c r="G31" t="s">
        <v>694</v>
      </c>
      <c r="H31" t="s">
        <v>674</v>
      </c>
      <c r="I31">
        <v>3.9</v>
      </c>
      <c r="J31">
        <v>0</v>
      </c>
      <c r="O31">
        <f t="shared" si="2"/>
        <v>8782</v>
      </c>
      <c r="P31">
        <f t="shared" si="3"/>
        <v>0</v>
      </c>
      <c r="Q31">
        <f t="shared" si="4"/>
        <v>7273</v>
      </c>
      <c r="R31">
        <f t="shared" si="5"/>
        <v>1559</v>
      </c>
      <c r="S31">
        <f t="shared" si="6"/>
        <v>1509</v>
      </c>
      <c r="T31">
        <f t="shared" si="7"/>
        <v>0</v>
      </c>
      <c r="U31">
        <f t="shared" si="8"/>
        <v>135.42457499999998</v>
      </c>
      <c r="V31">
        <f t="shared" si="9"/>
        <v>84.459374999999994</v>
      </c>
      <c r="W31">
        <f t="shared" si="10"/>
        <v>0</v>
      </c>
      <c r="X31">
        <f t="shared" si="11"/>
        <v>2454</v>
      </c>
      <c r="Y31">
        <f t="shared" si="12"/>
        <v>1166</v>
      </c>
      <c r="AA31">
        <v>0</v>
      </c>
      <c r="AB31">
        <f t="shared" si="13"/>
        <v>2251.7600000000002</v>
      </c>
      <c r="AC31">
        <f t="shared" si="14"/>
        <v>0</v>
      </c>
      <c r="AD31">
        <f t="shared" si="15"/>
        <v>1864.87</v>
      </c>
      <c r="AE31">
        <f t="shared" si="16"/>
        <v>399.62</v>
      </c>
      <c r="AF31">
        <f t="shared" si="17"/>
        <v>386.89</v>
      </c>
      <c r="AG31">
        <f t="shared" si="18"/>
        <v>0</v>
      </c>
      <c r="AH31">
        <f t="shared" si="19"/>
        <v>34.724249999999998</v>
      </c>
      <c r="AI31">
        <f t="shared" si="20"/>
        <v>21.65625</v>
      </c>
      <c r="AJ31">
        <f t="shared" si="21"/>
        <v>0</v>
      </c>
      <c r="AK31">
        <v>1168.56</v>
      </c>
      <c r="AL31">
        <v>0</v>
      </c>
      <c r="AM31">
        <v>970.08</v>
      </c>
      <c r="AN31">
        <v>188.61</v>
      </c>
      <c r="AO31">
        <v>198.48</v>
      </c>
      <c r="AP31">
        <v>0</v>
      </c>
      <c r="AQ31">
        <v>20.13</v>
      </c>
      <c r="AR31">
        <v>11.55</v>
      </c>
      <c r="AS31">
        <v>0</v>
      </c>
      <c r="AT31">
        <f t="shared" si="22"/>
        <v>80</v>
      </c>
      <c r="AU31">
        <f t="shared" si="23"/>
        <v>38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 t="s">
        <v>650</v>
      </c>
      <c r="BE31" t="s">
        <v>650</v>
      </c>
      <c r="BF31" t="s">
        <v>650</v>
      </c>
      <c r="BG31" t="s">
        <v>650</v>
      </c>
      <c r="BH31">
        <v>0</v>
      </c>
      <c r="BI31">
        <v>1</v>
      </c>
      <c r="BJ31" t="s">
        <v>695</v>
      </c>
      <c r="BM31">
        <v>104</v>
      </c>
      <c r="BN31">
        <v>0</v>
      </c>
      <c r="BO31" t="s">
        <v>693</v>
      </c>
      <c r="BP31">
        <v>1</v>
      </c>
      <c r="BQ31">
        <v>1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650</v>
      </c>
      <c r="BZ31">
        <v>80</v>
      </c>
      <c r="CA31">
        <v>38</v>
      </c>
      <c r="CF31">
        <v>0</v>
      </c>
      <c r="CG31">
        <v>0</v>
      </c>
      <c r="CM31">
        <v>0</v>
      </c>
      <c r="CN31" t="s">
        <v>650</v>
      </c>
      <c r="CO31">
        <v>0</v>
      </c>
      <c r="CP31">
        <f t="shared" si="24"/>
        <v>2251.7600000000002</v>
      </c>
      <c r="CQ31">
        <f t="shared" si="25"/>
        <v>0</v>
      </c>
      <c r="CR31">
        <f t="shared" si="26"/>
        <v>1864.87</v>
      </c>
      <c r="CS31">
        <f t="shared" si="27"/>
        <v>399.62</v>
      </c>
      <c r="CT31">
        <f t="shared" si="28"/>
        <v>386.89</v>
      </c>
      <c r="CU31">
        <f t="shared" si="29"/>
        <v>0</v>
      </c>
      <c r="CV31">
        <f t="shared" si="30"/>
        <v>34.724249999999998</v>
      </c>
      <c r="CW31">
        <f t="shared" si="31"/>
        <v>21.65625</v>
      </c>
      <c r="CX31">
        <f t="shared" si="32"/>
        <v>0</v>
      </c>
      <c r="CY31">
        <f t="shared" si="33"/>
        <v>2454.4</v>
      </c>
      <c r="CZ31">
        <f t="shared" si="34"/>
        <v>1165.8399999999999</v>
      </c>
      <c r="DC31" t="s">
        <v>650</v>
      </c>
      <c r="DD31" t="s">
        <v>650</v>
      </c>
      <c r="DE31" t="s">
        <v>667</v>
      </c>
      <c r="DF31" t="s">
        <v>667</v>
      </c>
      <c r="DG31" t="s">
        <v>668</v>
      </c>
      <c r="DH31" t="s">
        <v>650</v>
      </c>
      <c r="DI31" t="s">
        <v>668</v>
      </c>
      <c r="DJ31" t="s">
        <v>667</v>
      </c>
      <c r="DK31" t="s">
        <v>650</v>
      </c>
      <c r="DL31" t="s">
        <v>650</v>
      </c>
      <c r="DM31" t="s">
        <v>650</v>
      </c>
      <c r="DN31">
        <v>0</v>
      </c>
      <c r="DO31">
        <v>0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1010</v>
      </c>
      <c r="DV31" t="s">
        <v>674</v>
      </c>
      <c r="DW31" t="s">
        <v>676</v>
      </c>
      <c r="DX31">
        <v>100</v>
      </c>
      <c r="EE31">
        <v>10230157</v>
      </c>
      <c r="EF31">
        <v>1</v>
      </c>
      <c r="EG31" t="s">
        <v>669</v>
      </c>
      <c r="EH31">
        <v>0</v>
      </c>
      <c r="EI31" t="s">
        <v>650</v>
      </c>
      <c r="EJ31">
        <v>1</v>
      </c>
      <c r="EK31">
        <v>104</v>
      </c>
      <c r="EL31" t="s">
        <v>670</v>
      </c>
      <c r="EM31" t="s">
        <v>650</v>
      </c>
      <c r="EO31" t="s">
        <v>650</v>
      </c>
      <c r="EP31" t="s">
        <v>677</v>
      </c>
      <c r="EQ31">
        <v>0</v>
      </c>
      <c r="ER31">
        <v>1168.56</v>
      </c>
      <c r="ES31">
        <v>0</v>
      </c>
      <c r="ET31">
        <v>970.08</v>
      </c>
      <c r="EU31">
        <v>188.61</v>
      </c>
      <c r="EV31">
        <v>198.48</v>
      </c>
      <c r="EW31">
        <v>20.13</v>
      </c>
      <c r="EX31">
        <v>11.55</v>
      </c>
      <c r="EY31">
        <v>0</v>
      </c>
    </row>
    <row r="32" spans="1:155">
      <c r="A32">
        <v>17</v>
      </c>
      <c r="B32">
        <v>1</v>
      </c>
      <c r="C32">
        <f>ROW(SmtRes!A16)</f>
        <v>16</v>
      </c>
      <c r="D32">
        <f>ROW(EtalonRes!A16)</f>
        <v>16</v>
      </c>
      <c r="E32" t="s">
        <v>696</v>
      </c>
      <c r="F32" t="s">
        <v>697</v>
      </c>
      <c r="G32" t="s">
        <v>698</v>
      </c>
      <c r="H32" t="s">
        <v>665</v>
      </c>
      <c r="I32">
        <v>3.9</v>
      </c>
      <c r="J32">
        <v>0</v>
      </c>
      <c r="O32">
        <f t="shared" si="2"/>
        <v>4604</v>
      </c>
      <c r="P32">
        <f t="shared" si="3"/>
        <v>0</v>
      </c>
      <c r="Q32">
        <f t="shared" si="4"/>
        <v>695</v>
      </c>
      <c r="R32">
        <f t="shared" si="5"/>
        <v>0</v>
      </c>
      <c r="S32">
        <f t="shared" si="6"/>
        <v>3908</v>
      </c>
      <c r="T32">
        <f t="shared" si="7"/>
        <v>0</v>
      </c>
      <c r="U32">
        <f t="shared" si="8"/>
        <v>326.28375</v>
      </c>
      <c r="V32">
        <f t="shared" si="9"/>
        <v>0</v>
      </c>
      <c r="W32">
        <f t="shared" si="10"/>
        <v>0</v>
      </c>
      <c r="X32">
        <f t="shared" si="11"/>
        <v>3126</v>
      </c>
      <c r="Y32">
        <f t="shared" si="12"/>
        <v>1485</v>
      </c>
      <c r="AA32">
        <v>0</v>
      </c>
      <c r="AB32">
        <f t="shared" si="13"/>
        <v>1180.3900000000001</v>
      </c>
      <c r="AC32">
        <f t="shared" si="14"/>
        <v>0</v>
      </c>
      <c r="AD32">
        <f t="shared" si="15"/>
        <v>178.28</v>
      </c>
      <c r="AE32">
        <f t="shared" si="16"/>
        <v>0</v>
      </c>
      <c r="AF32">
        <f t="shared" si="17"/>
        <v>1002.11</v>
      </c>
      <c r="AG32">
        <f t="shared" si="18"/>
        <v>0</v>
      </c>
      <c r="AH32">
        <f t="shared" si="19"/>
        <v>83.662499999999994</v>
      </c>
      <c r="AI32">
        <f t="shared" si="20"/>
        <v>0</v>
      </c>
      <c r="AJ32">
        <f t="shared" si="21"/>
        <v>0</v>
      </c>
      <c r="AK32">
        <v>609.17999999999995</v>
      </c>
      <c r="AL32">
        <v>0</v>
      </c>
      <c r="AM32">
        <v>95.08</v>
      </c>
      <c r="AN32">
        <v>0</v>
      </c>
      <c r="AO32">
        <v>514.1</v>
      </c>
      <c r="AP32">
        <v>0</v>
      </c>
      <c r="AQ32">
        <v>48.5</v>
      </c>
      <c r="AR32">
        <v>0</v>
      </c>
      <c r="AS32">
        <v>0</v>
      </c>
      <c r="AT32">
        <f t="shared" si="22"/>
        <v>80</v>
      </c>
      <c r="AU32">
        <f t="shared" si="23"/>
        <v>38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 t="s">
        <v>650</v>
      </c>
      <c r="BE32" t="s">
        <v>650</v>
      </c>
      <c r="BF32" t="s">
        <v>650</v>
      </c>
      <c r="BG32" t="s">
        <v>650</v>
      </c>
      <c r="BH32">
        <v>0</v>
      </c>
      <c r="BI32">
        <v>1</v>
      </c>
      <c r="BJ32" t="s">
        <v>699</v>
      </c>
      <c r="BM32">
        <v>104</v>
      </c>
      <c r="BN32">
        <v>0</v>
      </c>
      <c r="BO32" t="s">
        <v>697</v>
      </c>
      <c r="BP32">
        <v>1</v>
      </c>
      <c r="BQ32">
        <v>1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650</v>
      </c>
      <c r="BZ32">
        <v>80</v>
      </c>
      <c r="CA32">
        <v>38</v>
      </c>
      <c r="CF32">
        <v>0</v>
      </c>
      <c r="CG32">
        <v>0</v>
      </c>
      <c r="CM32">
        <v>0</v>
      </c>
      <c r="CN32" t="s">
        <v>650</v>
      </c>
      <c r="CO32">
        <v>0</v>
      </c>
      <c r="CP32">
        <f t="shared" si="24"/>
        <v>1180.3900000000001</v>
      </c>
      <c r="CQ32">
        <f t="shared" si="25"/>
        <v>0</v>
      </c>
      <c r="CR32">
        <f t="shared" si="26"/>
        <v>178.28</v>
      </c>
      <c r="CS32">
        <f t="shared" si="27"/>
        <v>0</v>
      </c>
      <c r="CT32">
        <f t="shared" si="28"/>
        <v>1002.11</v>
      </c>
      <c r="CU32">
        <f t="shared" si="29"/>
        <v>0</v>
      </c>
      <c r="CV32">
        <f t="shared" si="30"/>
        <v>83.662499999999994</v>
      </c>
      <c r="CW32">
        <f t="shared" si="31"/>
        <v>0</v>
      </c>
      <c r="CX32">
        <f t="shared" si="32"/>
        <v>0</v>
      </c>
      <c r="CY32">
        <f t="shared" si="33"/>
        <v>3126.4</v>
      </c>
      <c r="CZ32">
        <f t="shared" si="34"/>
        <v>1485.04</v>
      </c>
      <c r="DC32" t="s">
        <v>650</v>
      </c>
      <c r="DD32" t="s">
        <v>650</v>
      </c>
      <c r="DE32" t="s">
        <v>667</v>
      </c>
      <c r="DF32" t="s">
        <v>667</v>
      </c>
      <c r="DG32" t="s">
        <v>668</v>
      </c>
      <c r="DH32" t="s">
        <v>650</v>
      </c>
      <c r="DI32" t="s">
        <v>668</v>
      </c>
      <c r="DJ32" t="s">
        <v>667</v>
      </c>
      <c r="DK32" t="s">
        <v>650</v>
      </c>
      <c r="DL32" t="s">
        <v>650</v>
      </c>
      <c r="DM32" t="s">
        <v>650</v>
      </c>
      <c r="DN32">
        <v>0</v>
      </c>
      <c r="DO32">
        <v>0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1013</v>
      </c>
      <c r="DV32" t="s">
        <v>665</v>
      </c>
      <c r="DW32" t="s">
        <v>665</v>
      </c>
      <c r="DX32">
        <v>1</v>
      </c>
      <c r="EE32">
        <v>10230157</v>
      </c>
      <c r="EF32">
        <v>1</v>
      </c>
      <c r="EG32" t="s">
        <v>669</v>
      </c>
      <c r="EH32">
        <v>0</v>
      </c>
      <c r="EI32" t="s">
        <v>650</v>
      </c>
      <c r="EJ32">
        <v>1</v>
      </c>
      <c r="EK32">
        <v>104</v>
      </c>
      <c r="EL32" t="s">
        <v>670</v>
      </c>
      <c r="EM32" t="s">
        <v>650</v>
      </c>
      <c r="EO32" t="s">
        <v>650</v>
      </c>
      <c r="EP32" t="s">
        <v>635</v>
      </c>
      <c r="EQ32">
        <v>0</v>
      </c>
      <c r="ER32">
        <v>609.17999999999995</v>
      </c>
      <c r="ES32">
        <v>0</v>
      </c>
      <c r="ET32">
        <v>95.08</v>
      </c>
      <c r="EU32">
        <v>0</v>
      </c>
      <c r="EV32">
        <v>514.1</v>
      </c>
      <c r="EW32">
        <v>48.5</v>
      </c>
      <c r="EX32">
        <v>0</v>
      </c>
      <c r="EY32">
        <v>0</v>
      </c>
    </row>
    <row r="33" spans="1:155">
      <c r="A33">
        <v>17</v>
      </c>
      <c r="B33">
        <v>1</v>
      </c>
      <c r="E33" t="s">
        <v>700</v>
      </c>
      <c r="F33" t="s">
        <v>701</v>
      </c>
      <c r="G33" t="s">
        <v>702</v>
      </c>
      <c r="H33" t="s">
        <v>703</v>
      </c>
      <c r="I33">
        <f>491</f>
        <v>491</v>
      </c>
      <c r="J33">
        <v>0</v>
      </c>
      <c r="O33">
        <f t="shared" si="2"/>
        <v>9967</v>
      </c>
      <c r="P33">
        <f t="shared" si="3"/>
        <v>0</v>
      </c>
      <c r="Q33">
        <f t="shared" si="4"/>
        <v>9967</v>
      </c>
      <c r="R33">
        <f t="shared" si="5"/>
        <v>0</v>
      </c>
      <c r="S33">
        <f t="shared" si="6"/>
        <v>0</v>
      </c>
      <c r="T33">
        <f t="shared" si="7"/>
        <v>0</v>
      </c>
      <c r="U33">
        <f t="shared" si="8"/>
        <v>0</v>
      </c>
      <c r="V33">
        <f t="shared" si="9"/>
        <v>0</v>
      </c>
      <c r="W33">
        <f t="shared" si="10"/>
        <v>0</v>
      </c>
      <c r="X33">
        <f t="shared" si="11"/>
        <v>0</v>
      </c>
      <c r="Y33">
        <f t="shared" si="12"/>
        <v>0</v>
      </c>
      <c r="AA33">
        <v>0</v>
      </c>
      <c r="AB33">
        <f t="shared" si="13"/>
        <v>20.3</v>
      </c>
      <c r="AC33">
        <f t="shared" si="14"/>
        <v>0</v>
      </c>
      <c r="AD33">
        <f>ROUND((ET33),2)</f>
        <v>20.3</v>
      </c>
      <c r="AE33">
        <f>ROUND((EU33),2)</f>
        <v>0</v>
      </c>
      <c r="AF33">
        <f>ROUND((EV33),2)</f>
        <v>0</v>
      </c>
      <c r="AG33">
        <f t="shared" si="18"/>
        <v>0</v>
      </c>
      <c r="AH33">
        <f>(EW33)</f>
        <v>0</v>
      </c>
      <c r="AI33">
        <f>(EX33)</f>
        <v>0</v>
      </c>
      <c r="AJ33">
        <f t="shared" si="21"/>
        <v>0</v>
      </c>
      <c r="AK33">
        <v>20.3</v>
      </c>
      <c r="AL33">
        <v>0</v>
      </c>
      <c r="AM33">
        <v>20.3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f t="shared" si="22"/>
        <v>0</v>
      </c>
      <c r="AU33">
        <f t="shared" si="23"/>
        <v>0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 t="s">
        <v>650</v>
      </c>
      <c r="BE33" t="s">
        <v>650</v>
      </c>
      <c r="BF33" t="s">
        <v>650</v>
      </c>
      <c r="BG33" t="s">
        <v>650</v>
      </c>
      <c r="BH33">
        <v>2</v>
      </c>
      <c r="BI33">
        <v>1</v>
      </c>
      <c r="BJ33" t="s">
        <v>704</v>
      </c>
      <c r="BM33">
        <v>201</v>
      </c>
      <c r="BN33">
        <v>0</v>
      </c>
      <c r="BO33" t="s">
        <v>705</v>
      </c>
      <c r="BP33">
        <v>1</v>
      </c>
      <c r="BQ33">
        <v>1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650</v>
      </c>
      <c r="BZ33">
        <v>0</v>
      </c>
      <c r="CA33">
        <v>0</v>
      </c>
      <c r="CF33">
        <v>0</v>
      </c>
      <c r="CG33">
        <v>0</v>
      </c>
      <c r="CM33">
        <v>0</v>
      </c>
      <c r="CN33" t="s">
        <v>650</v>
      </c>
      <c r="CO33">
        <v>0</v>
      </c>
      <c r="CP33">
        <f t="shared" si="24"/>
        <v>20.3</v>
      </c>
      <c r="CQ33">
        <f t="shared" si="25"/>
        <v>0</v>
      </c>
      <c r="CR33">
        <f t="shared" si="26"/>
        <v>20.3</v>
      </c>
      <c r="CS33">
        <f t="shared" si="27"/>
        <v>0</v>
      </c>
      <c r="CT33">
        <f t="shared" si="28"/>
        <v>0</v>
      </c>
      <c r="CU33">
        <f t="shared" si="29"/>
        <v>0</v>
      </c>
      <c r="CV33">
        <f t="shared" si="30"/>
        <v>0</v>
      </c>
      <c r="CW33">
        <f t="shared" si="31"/>
        <v>0</v>
      </c>
      <c r="CX33">
        <f t="shared" si="32"/>
        <v>0</v>
      </c>
      <c r="CY33">
        <f>(0)*BX33</f>
        <v>0</v>
      </c>
      <c r="CZ33">
        <f>(0)*AX33</f>
        <v>0</v>
      </c>
      <c r="DC33" t="s">
        <v>650</v>
      </c>
      <c r="DD33" t="s">
        <v>650</v>
      </c>
      <c r="DE33" t="s">
        <v>650</v>
      </c>
      <c r="DF33" t="s">
        <v>650</v>
      </c>
      <c r="DG33" t="s">
        <v>650</v>
      </c>
      <c r="DH33" t="s">
        <v>650</v>
      </c>
      <c r="DI33" t="s">
        <v>650</v>
      </c>
      <c r="DJ33" t="s">
        <v>650</v>
      </c>
      <c r="DK33" t="s">
        <v>650</v>
      </c>
      <c r="DL33" t="s">
        <v>650</v>
      </c>
      <c r="DM33" t="s">
        <v>650</v>
      </c>
      <c r="DN33">
        <v>0</v>
      </c>
      <c r="DO33">
        <v>0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1009</v>
      </c>
      <c r="DV33" t="s">
        <v>703</v>
      </c>
      <c r="DW33" t="s">
        <v>703</v>
      </c>
      <c r="DX33">
        <v>1000</v>
      </c>
      <c r="EE33">
        <v>10230153</v>
      </c>
      <c r="EF33">
        <v>1</v>
      </c>
      <c r="EG33" t="s">
        <v>669</v>
      </c>
      <c r="EH33">
        <v>0</v>
      </c>
      <c r="EI33" t="s">
        <v>650</v>
      </c>
      <c r="EJ33">
        <v>1</v>
      </c>
      <c r="EK33">
        <v>201</v>
      </c>
      <c r="EL33" t="s">
        <v>706</v>
      </c>
      <c r="EM33" t="s">
        <v>650</v>
      </c>
      <c r="EO33" t="s">
        <v>650</v>
      </c>
      <c r="EP33" t="s">
        <v>650</v>
      </c>
      <c r="EQ33">
        <v>0</v>
      </c>
      <c r="ER33">
        <v>37.1</v>
      </c>
      <c r="ES33">
        <v>0</v>
      </c>
      <c r="ET33">
        <v>20.3</v>
      </c>
      <c r="EU33">
        <v>0</v>
      </c>
      <c r="EV33">
        <v>0</v>
      </c>
      <c r="EW33">
        <v>0</v>
      </c>
      <c r="EX33">
        <v>0</v>
      </c>
      <c r="EY33">
        <v>0</v>
      </c>
    </row>
    <row r="34" spans="1:155">
      <c r="A34">
        <v>17</v>
      </c>
      <c r="B34">
        <v>1</v>
      </c>
      <c r="C34">
        <f>ROW(SmtRes!A18)</f>
        <v>18</v>
      </c>
      <c r="D34">
        <f>ROW(EtalonRes!A18)</f>
        <v>18</v>
      </c>
      <c r="E34" t="s">
        <v>707</v>
      </c>
      <c r="F34" t="s">
        <v>708</v>
      </c>
      <c r="G34" t="s">
        <v>709</v>
      </c>
      <c r="H34" t="s">
        <v>685</v>
      </c>
      <c r="I34">
        <v>3.9</v>
      </c>
      <c r="J34">
        <v>0</v>
      </c>
      <c r="O34">
        <f t="shared" si="2"/>
        <v>3116</v>
      </c>
      <c r="P34">
        <f t="shared" si="3"/>
        <v>0</v>
      </c>
      <c r="Q34">
        <f t="shared" si="4"/>
        <v>3116</v>
      </c>
      <c r="R34">
        <f t="shared" si="5"/>
        <v>559</v>
      </c>
      <c r="S34">
        <f t="shared" si="6"/>
        <v>0</v>
      </c>
      <c r="T34">
        <f t="shared" si="7"/>
        <v>0</v>
      </c>
      <c r="U34">
        <f t="shared" si="8"/>
        <v>0</v>
      </c>
      <c r="V34">
        <f t="shared" si="9"/>
        <v>30.273749999999996</v>
      </c>
      <c r="W34">
        <f t="shared" si="10"/>
        <v>0</v>
      </c>
      <c r="X34">
        <f t="shared" si="11"/>
        <v>447</v>
      </c>
      <c r="Y34">
        <f t="shared" si="12"/>
        <v>212</v>
      </c>
      <c r="AA34">
        <v>0</v>
      </c>
      <c r="AB34">
        <f t="shared" si="13"/>
        <v>798.94</v>
      </c>
      <c r="AC34">
        <f t="shared" si="14"/>
        <v>0</v>
      </c>
      <c r="AD34">
        <f>ROUND((((ET34*1.25*1.5))+((((EU34*1.25*1.5))*1.13)-((EU34*1.25*1.5)))),2)</f>
        <v>798.94</v>
      </c>
      <c r="AE34">
        <f>ROUND((((EU34*1.25*1.5))*1.13),2)</f>
        <v>143.25</v>
      </c>
      <c r="AF34">
        <f>ROUND((((EV34*1.15*1.5))*1.13),2)</f>
        <v>0</v>
      </c>
      <c r="AG34">
        <f t="shared" si="18"/>
        <v>0</v>
      </c>
      <c r="AH34">
        <f>((EW34*1.15*1.5))</f>
        <v>0</v>
      </c>
      <c r="AI34">
        <f>((EX34*1.25*1.5))</f>
        <v>7.7624999999999993</v>
      </c>
      <c r="AJ34">
        <f t="shared" si="21"/>
        <v>0</v>
      </c>
      <c r="AK34">
        <v>417.31</v>
      </c>
      <c r="AL34">
        <v>0</v>
      </c>
      <c r="AM34">
        <v>417.31</v>
      </c>
      <c r="AN34">
        <v>67.61</v>
      </c>
      <c r="AO34">
        <v>0</v>
      </c>
      <c r="AP34">
        <v>0</v>
      </c>
      <c r="AQ34">
        <v>0</v>
      </c>
      <c r="AR34">
        <v>4.1399999999999997</v>
      </c>
      <c r="AS34">
        <v>0</v>
      </c>
      <c r="AT34">
        <f t="shared" si="22"/>
        <v>80</v>
      </c>
      <c r="AU34">
        <f t="shared" si="23"/>
        <v>38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 t="s">
        <v>650</v>
      </c>
      <c r="BE34" t="s">
        <v>650</v>
      </c>
      <c r="BF34" t="s">
        <v>650</v>
      </c>
      <c r="BG34" t="s">
        <v>650</v>
      </c>
      <c r="BH34">
        <v>0</v>
      </c>
      <c r="BI34">
        <v>1</v>
      </c>
      <c r="BJ34" t="s">
        <v>710</v>
      </c>
      <c r="BM34">
        <v>104</v>
      </c>
      <c r="BN34">
        <v>0</v>
      </c>
      <c r="BO34" t="s">
        <v>708</v>
      </c>
      <c r="BP34">
        <v>1</v>
      </c>
      <c r="BQ34">
        <v>1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650</v>
      </c>
      <c r="BZ34">
        <v>80</v>
      </c>
      <c r="CA34">
        <v>38</v>
      </c>
      <c r="CF34">
        <v>0</v>
      </c>
      <c r="CG34">
        <v>0</v>
      </c>
      <c r="CM34">
        <v>0</v>
      </c>
      <c r="CN34" t="s">
        <v>650</v>
      </c>
      <c r="CO34">
        <v>0</v>
      </c>
      <c r="CP34">
        <f t="shared" si="24"/>
        <v>798.94</v>
      </c>
      <c r="CQ34">
        <f t="shared" si="25"/>
        <v>0</v>
      </c>
      <c r="CR34">
        <f t="shared" si="26"/>
        <v>798.94</v>
      </c>
      <c r="CS34">
        <f t="shared" si="27"/>
        <v>143.25</v>
      </c>
      <c r="CT34">
        <f t="shared" si="28"/>
        <v>0</v>
      </c>
      <c r="CU34">
        <f t="shared" si="29"/>
        <v>0</v>
      </c>
      <c r="CV34">
        <f t="shared" si="30"/>
        <v>0</v>
      </c>
      <c r="CW34">
        <f t="shared" si="31"/>
        <v>7.7624999999999993</v>
      </c>
      <c r="CX34">
        <f t="shared" si="32"/>
        <v>0</v>
      </c>
      <c r="CY34">
        <f>(((R34+S34)*BZ34*1)/100)</f>
        <v>447.2</v>
      </c>
      <c r="CZ34">
        <f>(((R34+S34)*CA34*1)/100)</f>
        <v>212.42</v>
      </c>
      <c r="DC34" t="s">
        <v>650</v>
      </c>
      <c r="DD34" t="s">
        <v>650</v>
      </c>
      <c r="DE34" t="s">
        <v>667</v>
      </c>
      <c r="DF34" t="s">
        <v>667</v>
      </c>
      <c r="DG34" t="s">
        <v>668</v>
      </c>
      <c r="DH34" t="s">
        <v>650</v>
      </c>
      <c r="DI34" t="s">
        <v>668</v>
      </c>
      <c r="DJ34" t="s">
        <v>667</v>
      </c>
      <c r="DK34" t="s">
        <v>650</v>
      </c>
      <c r="DL34" t="s">
        <v>650</v>
      </c>
      <c r="DM34" t="s">
        <v>650</v>
      </c>
      <c r="DN34">
        <v>0</v>
      </c>
      <c r="DO34">
        <v>0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1013</v>
      </c>
      <c r="DV34" t="s">
        <v>685</v>
      </c>
      <c r="DW34" t="s">
        <v>685</v>
      </c>
      <c r="DX34">
        <v>1</v>
      </c>
      <c r="EE34">
        <v>10230157</v>
      </c>
      <c r="EF34">
        <v>1</v>
      </c>
      <c r="EG34" t="s">
        <v>669</v>
      </c>
      <c r="EH34">
        <v>0</v>
      </c>
      <c r="EI34" t="s">
        <v>650</v>
      </c>
      <c r="EJ34">
        <v>1</v>
      </c>
      <c r="EK34">
        <v>104</v>
      </c>
      <c r="EL34" t="s">
        <v>670</v>
      </c>
      <c r="EM34" t="s">
        <v>650</v>
      </c>
      <c r="EO34" t="s">
        <v>650</v>
      </c>
      <c r="EP34" t="s">
        <v>687</v>
      </c>
      <c r="EQ34">
        <v>0</v>
      </c>
      <c r="ER34">
        <v>417.31</v>
      </c>
      <c r="ES34">
        <v>0</v>
      </c>
      <c r="ET34">
        <v>417.31</v>
      </c>
      <c r="EU34">
        <v>67.61</v>
      </c>
      <c r="EV34">
        <v>0</v>
      </c>
      <c r="EW34">
        <v>0</v>
      </c>
      <c r="EX34">
        <v>4.1399999999999997</v>
      </c>
      <c r="EY34">
        <v>0</v>
      </c>
    </row>
    <row r="35" spans="1:155">
      <c r="A35">
        <v>17</v>
      </c>
      <c r="B35">
        <v>1</v>
      </c>
      <c r="C35">
        <f>ROW(SmtRes!A20)</f>
        <v>20</v>
      </c>
      <c r="D35">
        <f>ROW(EtalonRes!A20)</f>
        <v>20</v>
      </c>
      <c r="E35" t="s">
        <v>711</v>
      </c>
      <c r="F35" t="s">
        <v>712</v>
      </c>
      <c r="G35" t="s">
        <v>713</v>
      </c>
      <c r="H35" t="s">
        <v>685</v>
      </c>
      <c r="I35">
        <v>9.5</v>
      </c>
      <c r="J35">
        <v>0</v>
      </c>
      <c r="O35">
        <f t="shared" si="2"/>
        <v>3739</v>
      </c>
      <c r="P35">
        <f t="shared" si="3"/>
        <v>0</v>
      </c>
      <c r="Q35">
        <f t="shared" si="4"/>
        <v>3739</v>
      </c>
      <c r="R35">
        <f t="shared" si="5"/>
        <v>766</v>
      </c>
      <c r="S35">
        <f t="shared" si="6"/>
        <v>0</v>
      </c>
      <c r="T35">
        <f t="shared" si="7"/>
        <v>0</v>
      </c>
      <c r="U35">
        <f t="shared" si="8"/>
        <v>0</v>
      </c>
      <c r="V35">
        <f t="shared" si="9"/>
        <v>41.503125000000004</v>
      </c>
      <c r="W35">
        <f t="shared" si="10"/>
        <v>0</v>
      </c>
      <c r="X35">
        <f t="shared" si="11"/>
        <v>613</v>
      </c>
      <c r="Y35">
        <f t="shared" si="12"/>
        <v>291</v>
      </c>
      <c r="AA35">
        <v>0</v>
      </c>
      <c r="AB35">
        <f t="shared" si="13"/>
        <v>393.56</v>
      </c>
      <c r="AC35">
        <f t="shared" si="14"/>
        <v>0</v>
      </c>
      <c r="AD35">
        <f>ROUND((((ET35*1.25*1.5))+((((EU35*1.25*1.5))*1.13)-((EU35*1.25*1.5)))),2)</f>
        <v>393.56</v>
      </c>
      <c r="AE35">
        <f>ROUND((((EU35*1.25*1.5))*1.13),2)</f>
        <v>80.62</v>
      </c>
      <c r="AF35">
        <f>ROUND((((EV35*1.15*1.5))*1.13),2)</f>
        <v>0</v>
      </c>
      <c r="AG35">
        <f t="shared" si="18"/>
        <v>0</v>
      </c>
      <c r="AH35">
        <f>((EW35*1.15*1.5))</f>
        <v>0</v>
      </c>
      <c r="AI35">
        <f>((EX35*1.25*1.5))</f>
        <v>4.3687500000000004</v>
      </c>
      <c r="AJ35">
        <f t="shared" si="21"/>
        <v>0</v>
      </c>
      <c r="AK35">
        <v>204.95</v>
      </c>
      <c r="AL35">
        <v>0</v>
      </c>
      <c r="AM35">
        <v>204.95</v>
      </c>
      <c r="AN35">
        <v>38.049999999999997</v>
      </c>
      <c r="AO35">
        <v>0</v>
      </c>
      <c r="AP35">
        <v>0</v>
      </c>
      <c r="AQ35">
        <v>0</v>
      </c>
      <c r="AR35">
        <v>2.33</v>
      </c>
      <c r="AS35">
        <v>0</v>
      </c>
      <c r="AT35">
        <f t="shared" si="22"/>
        <v>80</v>
      </c>
      <c r="AU35">
        <f t="shared" si="23"/>
        <v>38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 t="s">
        <v>650</v>
      </c>
      <c r="BE35" t="s">
        <v>650</v>
      </c>
      <c r="BF35" t="s">
        <v>650</v>
      </c>
      <c r="BG35" t="s">
        <v>650</v>
      </c>
      <c r="BH35">
        <v>0</v>
      </c>
      <c r="BI35">
        <v>1</v>
      </c>
      <c r="BJ35" t="s">
        <v>714</v>
      </c>
      <c r="BM35">
        <v>104</v>
      </c>
      <c r="BN35">
        <v>0</v>
      </c>
      <c r="BO35" t="s">
        <v>712</v>
      </c>
      <c r="BP35">
        <v>1</v>
      </c>
      <c r="BQ35">
        <v>1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650</v>
      </c>
      <c r="BZ35">
        <v>80</v>
      </c>
      <c r="CA35">
        <v>38</v>
      </c>
      <c r="CF35">
        <v>0</v>
      </c>
      <c r="CG35">
        <v>0</v>
      </c>
      <c r="CM35">
        <v>0</v>
      </c>
      <c r="CN35" t="s">
        <v>650</v>
      </c>
      <c r="CO35">
        <v>0</v>
      </c>
      <c r="CP35">
        <f t="shared" si="24"/>
        <v>393.56</v>
      </c>
      <c r="CQ35">
        <f t="shared" si="25"/>
        <v>0</v>
      </c>
      <c r="CR35">
        <f t="shared" si="26"/>
        <v>393.56</v>
      </c>
      <c r="CS35">
        <f t="shared" si="27"/>
        <v>80.62</v>
      </c>
      <c r="CT35">
        <f t="shared" si="28"/>
        <v>0</v>
      </c>
      <c r="CU35">
        <f t="shared" si="29"/>
        <v>0</v>
      </c>
      <c r="CV35">
        <f t="shared" si="30"/>
        <v>0</v>
      </c>
      <c r="CW35">
        <f t="shared" si="31"/>
        <v>4.3687500000000004</v>
      </c>
      <c r="CX35">
        <f t="shared" si="32"/>
        <v>0</v>
      </c>
      <c r="CY35">
        <f>(((R35+S35)*BZ35*1)/100)</f>
        <v>612.79999999999995</v>
      </c>
      <c r="CZ35">
        <f>(((R35+S35)*CA35*1)/100)</f>
        <v>291.08</v>
      </c>
      <c r="DC35" t="s">
        <v>650</v>
      </c>
      <c r="DD35" t="s">
        <v>650</v>
      </c>
      <c r="DE35" t="s">
        <v>667</v>
      </c>
      <c r="DF35" t="s">
        <v>667</v>
      </c>
      <c r="DG35" t="s">
        <v>668</v>
      </c>
      <c r="DH35" t="s">
        <v>650</v>
      </c>
      <c r="DI35" t="s">
        <v>668</v>
      </c>
      <c r="DJ35" t="s">
        <v>667</v>
      </c>
      <c r="DK35" t="s">
        <v>650</v>
      </c>
      <c r="DL35" t="s">
        <v>650</v>
      </c>
      <c r="DM35" t="s">
        <v>650</v>
      </c>
      <c r="DN35">
        <v>0</v>
      </c>
      <c r="DO35">
        <v>0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1013</v>
      </c>
      <c r="DV35" t="s">
        <v>685</v>
      </c>
      <c r="DW35" t="s">
        <v>685</v>
      </c>
      <c r="DX35">
        <v>1</v>
      </c>
      <c r="EE35">
        <v>10230157</v>
      </c>
      <c r="EF35">
        <v>1</v>
      </c>
      <c r="EG35" t="s">
        <v>669</v>
      </c>
      <c r="EH35">
        <v>0</v>
      </c>
      <c r="EI35" t="s">
        <v>650</v>
      </c>
      <c r="EJ35">
        <v>1</v>
      </c>
      <c r="EK35">
        <v>104</v>
      </c>
      <c r="EL35" t="s">
        <v>670</v>
      </c>
      <c r="EM35" t="s">
        <v>650</v>
      </c>
      <c r="EO35" t="s">
        <v>650</v>
      </c>
      <c r="EP35" t="s">
        <v>715</v>
      </c>
      <c r="EQ35">
        <v>0</v>
      </c>
      <c r="ER35">
        <v>204.95</v>
      </c>
      <c r="ES35">
        <v>0</v>
      </c>
      <c r="ET35">
        <v>204.95</v>
      </c>
      <c r="EU35">
        <v>38.049999999999997</v>
      </c>
      <c r="EV35">
        <v>0</v>
      </c>
      <c r="EW35">
        <v>0</v>
      </c>
      <c r="EX35">
        <v>2.33</v>
      </c>
      <c r="EY35">
        <v>0</v>
      </c>
    </row>
    <row r="36" spans="1:155">
      <c r="A36">
        <v>17</v>
      </c>
      <c r="B36">
        <v>1</v>
      </c>
      <c r="C36">
        <f>ROW(SmtRes!A22)</f>
        <v>22</v>
      </c>
      <c r="D36">
        <f>ROW(EtalonRes!A22)</f>
        <v>22</v>
      </c>
      <c r="E36" t="s">
        <v>716</v>
      </c>
      <c r="F36" t="s">
        <v>717</v>
      </c>
      <c r="G36" t="s">
        <v>718</v>
      </c>
      <c r="H36" t="s">
        <v>719</v>
      </c>
      <c r="I36">
        <v>2.234</v>
      </c>
      <c r="J36">
        <v>0</v>
      </c>
      <c r="O36">
        <f t="shared" si="2"/>
        <v>897</v>
      </c>
      <c r="P36">
        <f t="shared" si="3"/>
        <v>0</v>
      </c>
      <c r="Q36">
        <f t="shared" si="4"/>
        <v>897</v>
      </c>
      <c r="R36">
        <f t="shared" si="5"/>
        <v>161</v>
      </c>
      <c r="S36">
        <f t="shared" si="6"/>
        <v>0</v>
      </c>
      <c r="T36">
        <f t="shared" si="7"/>
        <v>0</v>
      </c>
      <c r="U36">
        <f t="shared" si="8"/>
        <v>0</v>
      </c>
      <c r="V36">
        <f t="shared" si="9"/>
        <v>8.7126000000000001</v>
      </c>
      <c r="W36">
        <f t="shared" si="10"/>
        <v>0</v>
      </c>
      <c r="X36">
        <f t="shared" si="11"/>
        <v>129</v>
      </c>
      <c r="Y36">
        <f t="shared" si="12"/>
        <v>61</v>
      </c>
      <c r="AA36">
        <v>0</v>
      </c>
      <c r="AB36">
        <f t="shared" si="13"/>
        <v>401.6</v>
      </c>
      <c r="AC36">
        <f t="shared" si="14"/>
        <v>0</v>
      </c>
      <c r="AD36">
        <f>ROUND((((ET36*1.25*1.5))+((((EU36*1.25*1.5))*1.13)-((EU36*1.25*1.5)))),2)</f>
        <v>401.6</v>
      </c>
      <c r="AE36">
        <f>ROUND((((EU36*1.25*1.5))*1.13),2)</f>
        <v>71.97</v>
      </c>
      <c r="AF36">
        <f>ROUND((((EV36*1.15*1.5))*1.13),2)</f>
        <v>0</v>
      </c>
      <c r="AG36">
        <f t="shared" si="18"/>
        <v>0</v>
      </c>
      <c r="AH36">
        <f>((EW36*1.15*1.5))</f>
        <v>0</v>
      </c>
      <c r="AI36">
        <f>((EX36*1.25*1.5))</f>
        <v>3.9000000000000004</v>
      </c>
      <c r="AJ36">
        <f t="shared" si="21"/>
        <v>0</v>
      </c>
      <c r="AK36">
        <v>209.77</v>
      </c>
      <c r="AL36">
        <v>0</v>
      </c>
      <c r="AM36">
        <v>209.77</v>
      </c>
      <c r="AN36">
        <v>33.97</v>
      </c>
      <c r="AO36">
        <v>0</v>
      </c>
      <c r="AP36">
        <v>0</v>
      </c>
      <c r="AQ36">
        <v>0</v>
      </c>
      <c r="AR36">
        <v>2.08</v>
      </c>
      <c r="AS36">
        <v>0</v>
      </c>
      <c r="AT36">
        <f t="shared" si="22"/>
        <v>80</v>
      </c>
      <c r="AU36">
        <f t="shared" si="23"/>
        <v>38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 t="s">
        <v>650</v>
      </c>
      <c r="BE36" t="s">
        <v>650</v>
      </c>
      <c r="BF36" t="s">
        <v>650</v>
      </c>
      <c r="BG36" t="s">
        <v>650</v>
      </c>
      <c r="BH36">
        <v>0</v>
      </c>
      <c r="BI36">
        <v>1</v>
      </c>
      <c r="BJ36" t="s">
        <v>720</v>
      </c>
      <c r="BM36">
        <v>104</v>
      </c>
      <c r="BN36">
        <v>0</v>
      </c>
      <c r="BO36" t="s">
        <v>717</v>
      </c>
      <c r="BP36">
        <v>1</v>
      </c>
      <c r="BQ36">
        <v>1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650</v>
      </c>
      <c r="BZ36">
        <v>80</v>
      </c>
      <c r="CA36">
        <v>38</v>
      </c>
      <c r="CF36">
        <v>0</v>
      </c>
      <c r="CG36">
        <v>0</v>
      </c>
      <c r="CM36">
        <v>0</v>
      </c>
      <c r="CN36" t="s">
        <v>650</v>
      </c>
      <c r="CO36">
        <v>0</v>
      </c>
      <c r="CP36">
        <f t="shared" si="24"/>
        <v>401.6</v>
      </c>
      <c r="CQ36">
        <f t="shared" si="25"/>
        <v>0</v>
      </c>
      <c r="CR36">
        <f t="shared" si="26"/>
        <v>401.6</v>
      </c>
      <c r="CS36">
        <f t="shared" si="27"/>
        <v>71.97</v>
      </c>
      <c r="CT36">
        <f t="shared" si="28"/>
        <v>0</v>
      </c>
      <c r="CU36">
        <f t="shared" si="29"/>
        <v>0</v>
      </c>
      <c r="CV36">
        <f t="shared" si="30"/>
        <v>0</v>
      </c>
      <c r="CW36">
        <f t="shared" si="31"/>
        <v>3.9000000000000004</v>
      </c>
      <c r="CX36">
        <f t="shared" si="32"/>
        <v>0</v>
      </c>
      <c r="CY36">
        <f>(((R36+S36)*BZ36*1)/100)</f>
        <v>128.80000000000001</v>
      </c>
      <c r="CZ36">
        <f>(((R36+S36)*CA36*1)/100)</f>
        <v>61.18</v>
      </c>
      <c r="DC36" t="s">
        <v>650</v>
      </c>
      <c r="DD36" t="s">
        <v>650</v>
      </c>
      <c r="DE36" t="s">
        <v>667</v>
      </c>
      <c r="DF36" t="s">
        <v>667</v>
      </c>
      <c r="DG36" t="s">
        <v>668</v>
      </c>
      <c r="DH36" t="s">
        <v>650</v>
      </c>
      <c r="DI36" t="s">
        <v>668</v>
      </c>
      <c r="DJ36" t="s">
        <v>667</v>
      </c>
      <c r="DK36" t="s">
        <v>650</v>
      </c>
      <c r="DL36" t="s">
        <v>650</v>
      </c>
      <c r="DM36" t="s">
        <v>650</v>
      </c>
      <c r="DN36">
        <v>0</v>
      </c>
      <c r="DO36">
        <v>0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1005</v>
      </c>
      <c r="DV36" t="s">
        <v>719</v>
      </c>
      <c r="DW36" t="s">
        <v>719</v>
      </c>
      <c r="DX36">
        <v>1</v>
      </c>
      <c r="EE36">
        <v>10230157</v>
      </c>
      <c r="EF36">
        <v>1</v>
      </c>
      <c r="EG36" t="s">
        <v>669</v>
      </c>
      <c r="EH36">
        <v>0</v>
      </c>
      <c r="EI36" t="s">
        <v>650</v>
      </c>
      <c r="EJ36">
        <v>1</v>
      </c>
      <c r="EK36">
        <v>104</v>
      </c>
      <c r="EL36" t="s">
        <v>670</v>
      </c>
      <c r="EM36" t="s">
        <v>650</v>
      </c>
      <c r="EO36" t="s">
        <v>650</v>
      </c>
      <c r="EP36" t="s">
        <v>721</v>
      </c>
      <c r="EQ36">
        <v>0</v>
      </c>
      <c r="ER36">
        <v>209.77</v>
      </c>
      <c r="ES36">
        <v>0</v>
      </c>
      <c r="ET36">
        <v>209.77</v>
      </c>
      <c r="EU36">
        <v>33.97</v>
      </c>
      <c r="EV36">
        <v>0</v>
      </c>
      <c r="EW36">
        <v>0</v>
      </c>
      <c r="EX36">
        <v>2.08</v>
      </c>
      <c r="EY36">
        <v>0</v>
      </c>
    </row>
    <row r="37" spans="1:155">
      <c r="A37">
        <v>17</v>
      </c>
      <c r="B37">
        <v>1</v>
      </c>
      <c r="C37">
        <f>ROW(SmtRes!A24)</f>
        <v>24</v>
      </c>
      <c r="D37">
        <f>ROW(EtalonRes!A24)</f>
        <v>24</v>
      </c>
      <c r="E37" t="s">
        <v>722</v>
      </c>
      <c r="F37" t="s">
        <v>723</v>
      </c>
      <c r="G37" t="s">
        <v>724</v>
      </c>
      <c r="H37" t="s">
        <v>719</v>
      </c>
      <c r="I37">
        <v>2.234</v>
      </c>
      <c r="J37">
        <v>0</v>
      </c>
      <c r="O37">
        <f t="shared" si="2"/>
        <v>2910</v>
      </c>
      <c r="P37">
        <f t="shared" si="3"/>
        <v>0</v>
      </c>
      <c r="Q37">
        <f t="shared" si="4"/>
        <v>2910</v>
      </c>
      <c r="R37">
        <f t="shared" si="5"/>
        <v>522</v>
      </c>
      <c r="S37">
        <f t="shared" si="6"/>
        <v>0</v>
      </c>
      <c r="T37">
        <f t="shared" si="7"/>
        <v>0</v>
      </c>
      <c r="U37">
        <f t="shared" si="8"/>
        <v>0</v>
      </c>
      <c r="V37">
        <f t="shared" si="9"/>
        <v>28.274062499999999</v>
      </c>
      <c r="W37">
        <f t="shared" si="10"/>
        <v>0</v>
      </c>
      <c r="X37">
        <f t="shared" si="11"/>
        <v>418</v>
      </c>
      <c r="Y37">
        <f t="shared" si="12"/>
        <v>198</v>
      </c>
      <c r="AA37">
        <v>0</v>
      </c>
      <c r="AB37">
        <f t="shared" si="13"/>
        <v>1302.6199999999999</v>
      </c>
      <c r="AC37">
        <f t="shared" si="14"/>
        <v>0</v>
      </c>
      <c r="AD37">
        <f>ROUND((((ET37*1.25*1.5))+((((EU37*1.25*1.5))*1.13)-((EU37*1.25*1.5)))),2)</f>
        <v>1302.6199999999999</v>
      </c>
      <c r="AE37">
        <f>ROUND((((EU37*1.25*1.5))*1.13),2)</f>
        <v>233.55</v>
      </c>
      <c r="AF37">
        <f>ROUND((((EV37*1.15*1.5))*1.13),2)</f>
        <v>0</v>
      </c>
      <c r="AG37">
        <f t="shared" si="18"/>
        <v>0</v>
      </c>
      <c r="AH37">
        <f>((EW37*1.15*1.5))</f>
        <v>0</v>
      </c>
      <c r="AI37">
        <f>((EX37*1.25*1.5))</f>
        <v>12.65625</v>
      </c>
      <c r="AJ37">
        <f t="shared" si="21"/>
        <v>0</v>
      </c>
      <c r="AK37">
        <v>680.4</v>
      </c>
      <c r="AL37">
        <v>0</v>
      </c>
      <c r="AM37">
        <v>680.4</v>
      </c>
      <c r="AN37">
        <v>110.23</v>
      </c>
      <c r="AO37">
        <v>0</v>
      </c>
      <c r="AP37">
        <v>0</v>
      </c>
      <c r="AQ37">
        <v>0</v>
      </c>
      <c r="AR37">
        <v>6.75</v>
      </c>
      <c r="AS37">
        <v>0</v>
      </c>
      <c r="AT37">
        <f t="shared" si="22"/>
        <v>80</v>
      </c>
      <c r="AU37">
        <f t="shared" si="23"/>
        <v>38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 t="s">
        <v>650</v>
      </c>
      <c r="BE37" t="s">
        <v>650</v>
      </c>
      <c r="BF37" t="s">
        <v>650</v>
      </c>
      <c r="BG37" t="s">
        <v>650</v>
      </c>
      <c r="BH37">
        <v>0</v>
      </c>
      <c r="BI37">
        <v>1</v>
      </c>
      <c r="BJ37" t="s">
        <v>725</v>
      </c>
      <c r="BM37">
        <v>104</v>
      </c>
      <c r="BN37">
        <v>0</v>
      </c>
      <c r="BO37" t="s">
        <v>723</v>
      </c>
      <c r="BP37">
        <v>1</v>
      </c>
      <c r="BQ37">
        <v>1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650</v>
      </c>
      <c r="BZ37">
        <v>80</v>
      </c>
      <c r="CA37">
        <v>38</v>
      </c>
      <c r="CF37">
        <v>0</v>
      </c>
      <c r="CG37">
        <v>0</v>
      </c>
      <c r="CM37">
        <v>0</v>
      </c>
      <c r="CN37" t="s">
        <v>650</v>
      </c>
      <c r="CO37">
        <v>0</v>
      </c>
      <c r="CP37">
        <f t="shared" si="24"/>
        <v>1302.6199999999999</v>
      </c>
      <c r="CQ37">
        <f t="shared" si="25"/>
        <v>0</v>
      </c>
      <c r="CR37">
        <f t="shared" si="26"/>
        <v>1302.6199999999999</v>
      </c>
      <c r="CS37">
        <f t="shared" si="27"/>
        <v>233.55</v>
      </c>
      <c r="CT37">
        <f t="shared" si="28"/>
        <v>0</v>
      </c>
      <c r="CU37">
        <f t="shared" si="29"/>
        <v>0</v>
      </c>
      <c r="CV37">
        <f t="shared" si="30"/>
        <v>0</v>
      </c>
      <c r="CW37">
        <f t="shared" si="31"/>
        <v>12.65625</v>
      </c>
      <c r="CX37">
        <f t="shared" si="32"/>
        <v>0</v>
      </c>
      <c r="CY37">
        <f>(((R37+S37)*BZ37*1)/100)</f>
        <v>417.6</v>
      </c>
      <c r="CZ37">
        <f>(((R37+S37)*CA37*1)/100)</f>
        <v>198.36</v>
      </c>
      <c r="DC37" t="s">
        <v>650</v>
      </c>
      <c r="DD37" t="s">
        <v>650</v>
      </c>
      <c r="DE37" t="s">
        <v>667</v>
      </c>
      <c r="DF37" t="s">
        <v>667</v>
      </c>
      <c r="DG37" t="s">
        <v>668</v>
      </c>
      <c r="DH37" t="s">
        <v>650</v>
      </c>
      <c r="DI37" t="s">
        <v>668</v>
      </c>
      <c r="DJ37" t="s">
        <v>667</v>
      </c>
      <c r="DK37" t="s">
        <v>650</v>
      </c>
      <c r="DL37" t="s">
        <v>650</v>
      </c>
      <c r="DM37" t="s">
        <v>650</v>
      </c>
      <c r="DN37">
        <v>0</v>
      </c>
      <c r="DO37">
        <v>0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1005</v>
      </c>
      <c r="DV37" t="s">
        <v>719</v>
      </c>
      <c r="DW37" t="s">
        <v>719</v>
      </c>
      <c r="DX37">
        <v>1</v>
      </c>
      <c r="EE37">
        <v>10230157</v>
      </c>
      <c r="EF37">
        <v>1</v>
      </c>
      <c r="EG37" t="s">
        <v>669</v>
      </c>
      <c r="EH37">
        <v>0</v>
      </c>
      <c r="EI37" t="s">
        <v>650</v>
      </c>
      <c r="EJ37">
        <v>1</v>
      </c>
      <c r="EK37">
        <v>104</v>
      </c>
      <c r="EL37" t="s">
        <v>670</v>
      </c>
      <c r="EM37" t="s">
        <v>650</v>
      </c>
      <c r="EO37" t="s">
        <v>650</v>
      </c>
      <c r="EP37" t="s">
        <v>726</v>
      </c>
      <c r="EQ37">
        <v>0</v>
      </c>
      <c r="ER37">
        <v>680.4</v>
      </c>
      <c r="ES37">
        <v>0</v>
      </c>
      <c r="ET37">
        <v>680.4</v>
      </c>
      <c r="EU37">
        <v>110.23</v>
      </c>
      <c r="EV37">
        <v>0</v>
      </c>
      <c r="EW37">
        <v>0</v>
      </c>
      <c r="EX37">
        <v>6.75</v>
      </c>
      <c r="EY37">
        <v>0</v>
      </c>
    </row>
    <row r="38" spans="1:155">
      <c r="A38">
        <v>17</v>
      </c>
      <c r="B38">
        <v>1</v>
      </c>
      <c r="C38">
        <f>ROW(SmtRes!A29)</f>
        <v>29</v>
      </c>
      <c r="D38">
        <f>ROW(EtalonRes!A29)</f>
        <v>29</v>
      </c>
      <c r="E38" t="s">
        <v>727</v>
      </c>
      <c r="F38" t="s">
        <v>728</v>
      </c>
      <c r="G38" t="s">
        <v>729</v>
      </c>
      <c r="H38" t="s">
        <v>730</v>
      </c>
      <c r="I38">
        <f>0.285+0.092</f>
        <v>0.377</v>
      </c>
      <c r="J38">
        <v>0</v>
      </c>
      <c r="O38">
        <f t="shared" si="2"/>
        <v>3222</v>
      </c>
      <c r="P38">
        <f t="shared" si="3"/>
        <v>2</v>
      </c>
      <c r="Q38">
        <f t="shared" si="4"/>
        <v>3137</v>
      </c>
      <c r="R38">
        <f t="shared" si="5"/>
        <v>432</v>
      </c>
      <c r="S38">
        <f t="shared" si="6"/>
        <v>83</v>
      </c>
      <c r="T38">
        <f t="shared" si="7"/>
        <v>0</v>
      </c>
      <c r="U38">
        <f t="shared" si="8"/>
        <v>7.4202082499999999</v>
      </c>
      <c r="V38">
        <f t="shared" si="9"/>
        <v>23.390493750000001</v>
      </c>
      <c r="W38">
        <f t="shared" si="10"/>
        <v>0</v>
      </c>
      <c r="X38">
        <f t="shared" si="11"/>
        <v>489</v>
      </c>
      <c r="Y38">
        <f t="shared" si="12"/>
        <v>221</v>
      </c>
      <c r="AA38">
        <v>0</v>
      </c>
      <c r="AB38">
        <f t="shared" si="13"/>
        <v>8546.41</v>
      </c>
      <c r="AC38">
        <f t="shared" si="14"/>
        <v>4.88</v>
      </c>
      <c r="AD38">
        <f>ROUND((((ET38*1.25*1.5))+((((EU38*1.25*1.5))*1.13)-((EU38*1.25*1.5)))),2)</f>
        <v>8322.24</v>
      </c>
      <c r="AE38">
        <f>ROUND((((EU38*1.25*1.5))*1.13),2)</f>
        <v>1144.8900000000001</v>
      </c>
      <c r="AF38">
        <f>ROUND((((EV38*1.15*1.5))*1.13*1),2)</f>
        <v>219.29</v>
      </c>
      <c r="AG38">
        <f t="shared" si="18"/>
        <v>0</v>
      </c>
      <c r="AH38">
        <f>((EW38*1.15*1.5))</f>
        <v>19.68225</v>
      </c>
      <c r="AI38">
        <f>((EX38*1.25*1.5))</f>
        <v>62.043750000000003</v>
      </c>
      <c r="AJ38">
        <f t="shared" si="21"/>
        <v>0</v>
      </c>
      <c r="AK38">
        <v>4485.66</v>
      </c>
      <c r="AL38">
        <v>4.88</v>
      </c>
      <c r="AM38">
        <v>4368.28</v>
      </c>
      <c r="AN38">
        <v>540.36</v>
      </c>
      <c r="AO38">
        <v>112.5</v>
      </c>
      <c r="AP38">
        <v>0</v>
      </c>
      <c r="AQ38">
        <v>11.41</v>
      </c>
      <c r="AR38">
        <v>33.090000000000003</v>
      </c>
      <c r="AS38">
        <v>0</v>
      </c>
      <c r="AT38">
        <f t="shared" si="22"/>
        <v>95</v>
      </c>
      <c r="AU38">
        <f t="shared" si="23"/>
        <v>43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 t="s">
        <v>650</v>
      </c>
      <c r="BE38" t="s">
        <v>650</v>
      </c>
      <c r="BF38" t="s">
        <v>650</v>
      </c>
      <c r="BG38" t="s">
        <v>650</v>
      </c>
      <c r="BH38">
        <v>0</v>
      </c>
      <c r="BI38">
        <v>1</v>
      </c>
      <c r="BJ38" t="s">
        <v>731</v>
      </c>
      <c r="BM38">
        <v>101</v>
      </c>
      <c r="BN38">
        <v>0</v>
      </c>
      <c r="BO38" t="s">
        <v>728</v>
      </c>
      <c r="BP38">
        <v>1</v>
      </c>
      <c r="BQ38">
        <v>1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650</v>
      </c>
      <c r="BZ38">
        <v>95</v>
      </c>
      <c r="CA38">
        <v>43</v>
      </c>
      <c r="CF38">
        <v>0</v>
      </c>
      <c r="CG38">
        <v>0</v>
      </c>
      <c r="CM38">
        <v>0</v>
      </c>
      <c r="CN38" t="s">
        <v>650</v>
      </c>
      <c r="CO38">
        <v>0</v>
      </c>
      <c r="CP38">
        <f t="shared" si="24"/>
        <v>8546.41</v>
      </c>
      <c r="CQ38">
        <f t="shared" si="25"/>
        <v>4.88</v>
      </c>
      <c r="CR38">
        <f t="shared" si="26"/>
        <v>8322.24</v>
      </c>
      <c r="CS38">
        <f t="shared" si="27"/>
        <v>1144.8900000000001</v>
      </c>
      <c r="CT38">
        <f t="shared" si="28"/>
        <v>219.29</v>
      </c>
      <c r="CU38">
        <f t="shared" si="29"/>
        <v>0</v>
      </c>
      <c r="CV38">
        <f t="shared" si="30"/>
        <v>19.68225</v>
      </c>
      <c r="CW38">
        <f t="shared" si="31"/>
        <v>62.043750000000003</v>
      </c>
      <c r="CX38">
        <f t="shared" si="32"/>
        <v>0</v>
      </c>
      <c r="CY38">
        <f>(((R38+S38)*BZ38*1)/100)</f>
        <v>489.25</v>
      </c>
      <c r="CZ38">
        <f>(((R38+S38)*CA38*1)/100)</f>
        <v>221.45</v>
      </c>
      <c r="DC38" t="s">
        <v>650</v>
      </c>
      <c r="DD38" t="s">
        <v>650</v>
      </c>
      <c r="DE38" t="s">
        <v>667</v>
      </c>
      <c r="DF38" t="s">
        <v>667</v>
      </c>
      <c r="DG38" t="s">
        <v>668</v>
      </c>
      <c r="DH38" t="s">
        <v>650</v>
      </c>
      <c r="DI38" t="s">
        <v>668</v>
      </c>
      <c r="DJ38" t="s">
        <v>667</v>
      </c>
      <c r="DK38" t="s">
        <v>650</v>
      </c>
      <c r="DL38" t="s">
        <v>650</v>
      </c>
      <c r="DM38" t="s">
        <v>650</v>
      </c>
      <c r="DN38">
        <v>0</v>
      </c>
      <c r="DO38">
        <v>0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1007</v>
      </c>
      <c r="DV38" t="s">
        <v>730</v>
      </c>
      <c r="DW38" t="s">
        <v>732</v>
      </c>
      <c r="DX38">
        <v>1000</v>
      </c>
      <c r="EE38">
        <v>10230103</v>
      </c>
      <c r="EF38">
        <v>1</v>
      </c>
      <c r="EG38" t="s">
        <v>669</v>
      </c>
      <c r="EH38">
        <v>0</v>
      </c>
      <c r="EI38" t="s">
        <v>650</v>
      </c>
      <c r="EJ38">
        <v>1</v>
      </c>
      <c r="EK38">
        <v>101</v>
      </c>
      <c r="EL38" t="s">
        <v>733</v>
      </c>
      <c r="EM38" t="s">
        <v>650</v>
      </c>
      <c r="EO38" t="s">
        <v>650</v>
      </c>
      <c r="EP38" t="s">
        <v>636</v>
      </c>
      <c r="EQ38">
        <v>0</v>
      </c>
      <c r="ER38">
        <v>4485.66</v>
      </c>
      <c r="ES38">
        <v>4.88</v>
      </c>
      <c r="ET38">
        <v>4368.28</v>
      </c>
      <c r="EU38">
        <v>540.36</v>
      </c>
      <c r="EV38">
        <v>112.5</v>
      </c>
      <c r="EW38">
        <v>11.41</v>
      </c>
      <c r="EX38">
        <v>33.090000000000003</v>
      </c>
      <c r="EY38">
        <v>0</v>
      </c>
    </row>
    <row r="39" spans="1:155">
      <c r="A39">
        <v>17</v>
      </c>
      <c r="B39">
        <v>1</v>
      </c>
      <c r="E39" t="s">
        <v>734</v>
      </c>
      <c r="F39" t="s">
        <v>735</v>
      </c>
      <c r="G39" t="s">
        <v>736</v>
      </c>
      <c r="H39" t="s">
        <v>703</v>
      </c>
      <c r="I39">
        <f>314+491+74</f>
        <v>879</v>
      </c>
      <c r="J39">
        <v>0</v>
      </c>
      <c r="O39">
        <f t="shared" si="2"/>
        <v>9054</v>
      </c>
      <c r="P39">
        <f t="shared" si="3"/>
        <v>9054</v>
      </c>
      <c r="Q39">
        <f t="shared" si="4"/>
        <v>0</v>
      </c>
      <c r="R39">
        <f t="shared" si="5"/>
        <v>0</v>
      </c>
      <c r="S39">
        <f t="shared" si="6"/>
        <v>0</v>
      </c>
      <c r="T39">
        <f t="shared" si="7"/>
        <v>0</v>
      </c>
      <c r="U39">
        <f t="shared" si="8"/>
        <v>0</v>
      </c>
      <c r="V39">
        <f t="shared" si="9"/>
        <v>0</v>
      </c>
      <c r="W39">
        <f t="shared" si="10"/>
        <v>0</v>
      </c>
      <c r="X39">
        <f t="shared" si="11"/>
        <v>0</v>
      </c>
      <c r="Y39">
        <f t="shared" si="12"/>
        <v>0</v>
      </c>
      <c r="AA39">
        <v>0</v>
      </c>
      <c r="AB39">
        <f t="shared" si="13"/>
        <v>10.3</v>
      </c>
      <c r="AC39">
        <f t="shared" si="14"/>
        <v>10.3</v>
      </c>
      <c r="AD39">
        <f>ROUND((ET39),2)</f>
        <v>0</v>
      </c>
      <c r="AE39">
        <f>ROUND((EU39),2)</f>
        <v>0</v>
      </c>
      <c r="AF39">
        <f>ROUND((EV39),2)</f>
        <v>0</v>
      </c>
      <c r="AG39">
        <f t="shared" si="18"/>
        <v>0</v>
      </c>
      <c r="AH39">
        <f>(EW39)</f>
        <v>0</v>
      </c>
      <c r="AI39">
        <f>(EX39)</f>
        <v>0</v>
      </c>
      <c r="AJ39">
        <f t="shared" si="21"/>
        <v>0</v>
      </c>
      <c r="AK39">
        <v>10.3</v>
      </c>
      <c r="AL39">
        <v>10.3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f t="shared" si="22"/>
        <v>0</v>
      </c>
      <c r="AU39">
        <f t="shared" si="23"/>
        <v>0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 t="s">
        <v>650</v>
      </c>
      <c r="BE39" t="s">
        <v>650</v>
      </c>
      <c r="BF39" t="s">
        <v>650</v>
      </c>
      <c r="BG39" t="s">
        <v>650</v>
      </c>
      <c r="BH39">
        <v>3</v>
      </c>
      <c r="BI39">
        <v>1</v>
      </c>
      <c r="BJ39" t="s">
        <v>737</v>
      </c>
      <c r="BM39">
        <v>201</v>
      </c>
      <c r="BN39">
        <v>0</v>
      </c>
      <c r="BO39" t="s">
        <v>735</v>
      </c>
      <c r="BP39">
        <v>1</v>
      </c>
      <c r="BQ39">
        <v>1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650</v>
      </c>
      <c r="BZ39">
        <v>0</v>
      </c>
      <c r="CA39">
        <v>0</v>
      </c>
      <c r="CF39">
        <v>0</v>
      </c>
      <c r="CG39">
        <v>0</v>
      </c>
      <c r="CM39">
        <v>0</v>
      </c>
      <c r="CN39" t="s">
        <v>650</v>
      </c>
      <c r="CO39">
        <v>0</v>
      </c>
      <c r="CP39">
        <f t="shared" si="24"/>
        <v>10.3</v>
      </c>
      <c r="CQ39">
        <f t="shared" si="25"/>
        <v>10.3</v>
      </c>
      <c r="CR39">
        <f t="shared" si="26"/>
        <v>0</v>
      </c>
      <c r="CS39">
        <f t="shared" si="27"/>
        <v>0</v>
      </c>
      <c r="CT39">
        <f t="shared" si="28"/>
        <v>0</v>
      </c>
      <c r="CU39">
        <f t="shared" si="29"/>
        <v>0</v>
      </c>
      <c r="CV39">
        <f t="shared" si="30"/>
        <v>0</v>
      </c>
      <c r="CW39">
        <f t="shared" si="31"/>
        <v>0</v>
      </c>
      <c r="CX39">
        <f t="shared" si="32"/>
        <v>0</v>
      </c>
      <c r="CY39">
        <f>(0)*BX39</f>
        <v>0</v>
      </c>
      <c r="CZ39">
        <f>(0)*AX39</f>
        <v>0</v>
      </c>
      <c r="DC39" t="s">
        <v>650</v>
      </c>
      <c r="DD39" t="s">
        <v>650</v>
      </c>
      <c r="DE39" t="s">
        <v>650</v>
      </c>
      <c r="DF39" t="s">
        <v>650</v>
      </c>
      <c r="DG39" t="s">
        <v>650</v>
      </c>
      <c r="DH39" t="s">
        <v>650</v>
      </c>
      <c r="DI39" t="s">
        <v>650</v>
      </c>
      <c r="DJ39" t="s">
        <v>650</v>
      </c>
      <c r="DK39" t="s">
        <v>650</v>
      </c>
      <c r="DL39" t="s">
        <v>650</v>
      </c>
      <c r="DM39" t="s">
        <v>650</v>
      </c>
      <c r="DN39">
        <v>0</v>
      </c>
      <c r="DO39">
        <v>0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1009</v>
      </c>
      <c r="DV39" t="s">
        <v>703</v>
      </c>
      <c r="DW39" t="s">
        <v>703</v>
      </c>
      <c r="DX39">
        <v>1000</v>
      </c>
      <c r="EE39">
        <v>10230153</v>
      </c>
      <c r="EF39">
        <v>1</v>
      </c>
      <c r="EG39" t="s">
        <v>669</v>
      </c>
      <c r="EH39">
        <v>0</v>
      </c>
      <c r="EI39" t="s">
        <v>650</v>
      </c>
      <c r="EJ39">
        <v>1</v>
      </c>
      <c r="EK39">
        <v>201</v>
      </c>
      <c r="EL39" t="s">
        <v>706</v>
      </c>
      <c r="EM39" t="s">
        <v>650</v>
      </c>
      <c r="EO39" t="s">
        <v>650</v>
      </c>
      <c r="EP39" t="s">
        <v>650</v>
      </c>
      <c r="EQ39">
        <v>0</v>
      </c>
      <c r="ER39">
        <v>10.3</v>
      </c>
      <c r="ES39">
        <v>10.3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</row>
    <row r="40" spans="1:155">
      <c r="A40">
        <v>17</v>
      </c>
      <c r="B40">
        <v>1</v>
      </c>
      <c r="C40">
        <f>ROW(SmtRes!A31)</f>
        <v>31</v>
      </c>
      <c r="D40">
        <f>ROW(EtalonRes!A31)</f>
        <v>31</v>
      </c>
      <c r="E40" t="s">
        <v>738</v>
      </c>
      <c r="F40" t="s">
        <v>739</v>
      </c>
      <c r="G40" t="s">
        <v>740</v>
      </c>
      <c r="H40" t="s">
        <v>730</v>
      </c>
      <c r="I40">
        <v>0.73799999999999999</v>
      </c>
      <c r="J40">
        <v>0</v>
      </c>
      <c r="O40">
        <f t="shared" si="2"/>
        <v>1063</v>
      </c>
      <c r="P40">
        <f t="shared" si="3"/>
        <v>0</v>
      </c>
      <c r="Q40">
        <f t="shared" si="4"/>
        <v>1063</v>
      </c>
      <c r="R40">
        <f t="shared" si="5"/>
        <v>218</v>
      </c>
      <c r="S40">
        <f t="shared" si="6"/>
        <v>0</v>
      </c>
      <c r="T40">
        <f t="shared" si="7"/>
        <v>0</v>
      </c>
      <c r="U40">
        <f t="shared" si="8"/>
        <v>0</v>
      </c>
      <c r="V40">
        <f t="shared" si="9"/>
        <v>11.803387499999999</v>
      </c>
      <c r="W40">
        <f t="shared" si="10"/>
        <v>0</v>
      </c>
      <c r="X40">
        <f t="shared" si="11"/>
        <v>207</v>
      </c>
      <c r="Y40">
        <f t="shared" si="12"/>
        <v>94</v>
      </c>
      <c r="AA40">
        <v>0</v>
      </c>
      <c r="AB40">
        <f t="shared" si="13"/>
        <v>1440.76</v>
      </c>
      <c r="AC40">
        <f t="shared" si="14"/>
        <v>0</v>
      </c>
      <c r="AD40">
        <f>ROUND((((ET40*1.25*1.5))+((((EU40*1.25*1.5))*1.13)-((EU40*1.25*1.5)))),2)</f>
        <v>1440.76</v>
      </c>
      <c r="AE40">
        <f>ROUND((((EU40*1.25*1.5))*1.13),2)</f>
        <v>295.12</v>
      </c>
      <c r="AF40">
        <f>ROUND((((EV40*1.15*1.5))*1.13*1),2)</f>
        <v>0</v>
      </c>
      <c r="AG40">
        <f t="shared" si="18"/>
        <v>0</v>
      </c>
      <c r="AH40">
        <f>((EW40*1.15*1.5))</f>
        <v>0</v>
      </c>
      <c r="AI40">
        <f>((EX40*1.25*1.5))</f>
        <v>15.993749999999999</v>
      </c>
      <c r="AJ40">
        <f t="shared" si="21"/>
        <v>0</v>
      </c>
      <c r="AK40">
        <v>750.3</v>
      </c>
      <c r="AL40">
        <v>0</v>
      </c>
      <c r="AM40">
        <v>750.3</v>
      </c>
      <c r="AN40">
        <v>139.29</v>
      </c>
      <c r="AO40">
        <v>0</v>
      </c>
      <c r="AP40">
        <v>0</v>
      </c>
      <c r="AQ40">
        <v>0</v>
      </c>
      <c r="AR40">
        <v>8.5299999999999994</v>
      </c>
      <c r="AS40">
        <v>0</v>
      </c>
      <c r="AT40">
        <f t="shared" si="22"/>
        <v>95</v>
      </c>
      <c r="AU40">
        <f t="shared" si="23"/>
        <v>43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 t="s">
        <v>650</v>
      </c>
      <c r="BE40" t="s">
        <v>650</v>
      </c>
      <c r="BF40" t="s">
        <v>650</v>
      </c>
      <c r="BG40" t="s">
        <v>650</v>
      </c>
      <c r="BH40">
        <v>0</v>
      </c>
      <c r="BI40">
        <v>1</v>
      </c>
      <c r="BJ40" t="s">
        <v>741</v>
      </c>
      <c r="BM40">
        <v>101</v>
      </c>
      <c r="BN40">
        <v>0</v>
      </c>
      <c r="BO40" t="s">
        <v>739</v>
      </c>
      <c r="BP40">
        <v>1</v>
      </c>
      <c r="BQ40">
        <v>1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650</v>
      </c>
      <c r="BZ40">
        <v>95</v>
      </c>
      <c r="CA40">
        <v>43</v>
      </c>
      <c r="CF40">
        <v>0</v>
      </c>
      <c r="CG40">
        <v>0</v>
      </c>
      <c r="CM40">
        <v>0</v>
      </c>
      <c r="CN40" t="s">
        <v>650</v>
      </c>
      <c r="CO40">
        <v>0</v>
      </c>
      <c r="CP40">
        <f t="shared" si="24"/>
        <v>1440.76</v>
      </c>
      <c r="CQ40">
        <f t="shared" si="25"/>
        <v>0</v>
      </c>
      <c r="CR40">
        <f t="shared" si="26"/>
        <v>1440.76</v>
      </c>
      <c r="CS40">
        <f t="shared" si="27"/>
        <v>295.12</v>
      </c>
      <c r="CT40">
        <f t="shared" si="28"/>
        <v>0</v>
      </c>
      <c r="CU40">
        <f t="shared" si="29"/>
        <v>0</v>
      </c>
      <c r="CV40">
        <f t="shared" si="30"/>
        <v>0</v>
      </c>
      <c r="CW40">
        <f t="shared" si="31"/>
        <v>15.993749999999999</v>
      </c>
      <c r="CX40">
        <f t="shared" si="32"/>
        <v>0</v>
      </c>
      <c r="CY40">
        <f>(((R40+S40)*BZ40*1)/100)</f>
        <v>207.1</v>
      </c>
      <c r="CZ40">
        <f>(((R40+S40)*CA40*1)/100)</f>
        <v>93.74</v>
      </c>
      <c r="DC40" t="s">
        <v>650</v>
      </c>
      <c r="DD40" t="s">
        <v>650</v>
      </c>
      <c r="DE40" t="s">
        <v>667</v>
      </c>
      <c r="DF40" t="s">
        <v>667</v>
      </c>
      <c r="DG40" t="s">
        <v>668</v>
      </c>
      <c r="DH40" t="s">
        <v>650</v>
      </c>
      <c r="DI40" t="s">
        <v>668</v>
      </c>
      <c r="DJ40" t="s">
        <v>667</v>
      </c>
      <c r="DK40" t="s">
        <v>650</v>
      </c>
      <c r="DL40" t="s">
        <v>650</v>
      </c>
      <c r="DM40" t="s">
        <v>650</v>
      </c>
      <c r="DN40">
        <v>0</v>
      </c>
      <c r="DO40">
        <v>0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1007</v>
      </c>
      <c r="DV40" t="s">
        <v>730</v>
      </c>
      <c r="DW40" t="s">
        <v>732</v>
      </c>
      <c r="DX40">
        <v>1000</v>
      </c>
      <c r="EE40">
        <v>10230103</v>
      </c>
      <c r="EF40">
        <v>1</v>
      </c>
      <c r="EG40" t="s">
        <v>669</v>
      </c>
      <c r="EH40">
        <v>0</v>
      </c>
      <c r="EI40" t="s">
        <v>650</v>
      </c>
      <c r="EJ40">
        <v>1</v>
      </c>
      <c r="EK40">
        <v>101</v>
      </c>
      <c r="EL40" t="s">
        <v>733</v>
      </c>
      <c r="EM40" t="s">
        <v>650</v>
      </c>
      <c r="EO40" t="s">
        <v>650</v>
      </c>
      <c r="EP40" t="s">
        <v>742</v>
      </c>
      <c r="EQ40">
        <v>0</v>
      </c>
      <c r="ER40">
        <v>750.3</v>
      </c>
      <c r="ES40">
        <v>0</v>
      </c>
      <c r="ET40">
        <v>750.3</v>
      </c>
      <c r="EU40">
        <v>139.29</v>
      </c>
      <c r="EV40">
        <v>0</v>
      </c>
      <c r="EW40">
        <v>0</v>
      </c>
      <c r="EX40">
        <v>8.5299999999999994</v>
      </c>
      <c r="EY40">
        <v>0</v>
      </c>
    </row>
    <row r="41" spans="1:155">
      <c r="A41">
        <v>17</v>
      </c>
      <c r="B41">
        <v>1</v>
      </c>
      <c r="C41">
        <f>ROW(SmtRes!A33)</f>
        <v>33</v>
      </c>
      <c r="D41">
        <f>ROW(EtalonRes!A33)</f>
        <v>33</v>
      </c>
      <c r="E41" t="s">
        <v>743</v>
      </c>
      <c r="F41" t="s">
        <v>744</v>
      </c>
      <c r="G41" t="s">
        <v>745</v>
      </c>
      <c r="H41" t="s">
        <v>730</v>
      </c>
      <c r="I41">
        <v>0.73799999999999999</v>
      </c>
      <c r="J41">
        <v>0</v>
      </c>
      <c r="O41">
        <f t="shared" si="2"/>
        <v>768</v>
      </c>
      <c r="P41">
        <f t="shared" si="3"/>
        <v>0</v>
      </c>
      <c r="Q41">
        <f t="shared" si="4"/>
        <v>768</v>
      </c>
      <c r="R41">
        <f t="shared" si="5"/>
        <v>157</v>
      </c>
      <c r="S41">
        <f t="shared" si="6"/>
        <v>0</v>
      </c>
      <c r="T41">
        <f t="shared" si="7"/>
        <v>0</v>
      </c>
      <c r="U41">
        <f t="shared" si="8"/>
        <v>0</v>
      </c>
      <c r="V41">
        <f t="shared" si="9"/>
        <v>8.5239000000000011</v>
      </c>
      <c r="W41">
        <f t="shared" si="10"/>
        <v>0</v>
      </c>
      <c r="X41">
        <f t="shared" si="11"/>
        <v>149</v>
      </c>
      <c r="Y41">
        <f t="shared" si="12"/>
        <v>68</v>
      </c>
      <c r="AA41">
        <v>0</v>
      </c>
      <c r="AB41">
        <f t="shared" si="13"/>
        <v>1040.45</v>
      </c>
      <c r="AC41">
        <f t="shared" si="14"/>
        <v>0</v>
      </c>
      <c r="AD41">
        <f>ROUND((((ET41*1.25*1.5))+((((EU41*1.25*1.5))*1.13)-((EU41*1.25*1.5)))),2)</f>
        <v>1040.45</v>
      </c>
      <c r="AE41">
        <f>ROUND((((EU41*1.25*1.5))*1.13),2)</f>
        <v>213.13</v>
      </c>
      <c r="AF41">
        <f>ROUND((((EV41*1.15*1.5))*1.13*1),2)</f>
        <v>0</v>
      </c>
      <c r="AG41">
        <f t="shared" si="18"/>
        <v>0</v>
      </c>
      <c r="AH41">
        <f>((EW41*1.15*1.5))</f>
        <v>0</v>
      </c>
      <c r="AI41">
        <f>((EX41*1.25*1.5))</f>
        <v>11.55</v>
      </c>
      <c r="AJ41">
        <f t="shared" si="21"/>
        <v>0</v>
      </c>
      <c r="AK41">
        <v>541.83000000000004</v>
      </c>
      <c r="AL41">
        <v>0</v>
      </c>
      <c r="AM41">
        <v>541.83000000000004</v>
      </c>
      <c r="AN41">
        <v>100.59</v>
      </c>
      <c r="AO41">
        <v>0</v>
      </c>
      <c r="AP41">
        <v>0</v>
      </c>
      <c r="AQ41">
        <v>0</v>
      </c>
      <c r="AR41">
        <v>6.16</v>
      </c>
      <c r="AS41">
        <v>0</v>
      </c>
      <c r="AT41">
        <f t="shared" si="22"/>
        <v>95</v>
      </c>
      <c r="AU41">
        <f t="shared" si="23"/>
        <v>43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 t="s">
        <v>650</v>
      </c>
      <c r="BE41" t="s">
        <v>650</v>
      </c>
      <c r="BF41" t="s">
        <v>650</v>
      </c>
      <c r="BG41" t="s">
        <v>650</v>
      </c>
      <c r="BH41">
        <v>0</v>
      </c>
      <c r="BI41">
        <v>1</v>
      </c>
      <c r="BJ41" t="s">
        <v>746</v>
      </c>
      <c r="BM41">
        <v>101</v>
      </c>
      <c r="BN41">
        <v>0</v>
      </c>
      <c r="BO41" t="s">
        <v>744</v>
      </c>
      <c r="BP41">
        <v>1</v>
      </c>
      <c r="BQ41">
        <v>1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650</v>
      </c>
      <c r="BZ41">
        <v>95</v>
      </c>
      <c r="CA41">
        <v>43</v>
      </c>
      <c r="CF41">
        <v>0</v>
      </c>
      <c r="CG41">
        <v>0</v>
      </c>
      <c r="CM41">
        <v>0</v>
      </c>
      <c r="CN41" t="s">
        <v>650</v>
      </c>
      <c r="CO41">
        <v>0</v>
      </c>
      <c r="CP41">
        <f t="shared" si="24"/>
        <v>1040.45</v>
      </c>
      <c r="CQ41">
        <f t="shared" si="25"/>
        <v>0</v>
      </c>
      <c r="CR41">
        <f t="shared" si="26"/>
        <v>1040.45</v>
      </c>
      <c r="CS41">
        <f t="shared" si="27"/>
        <v>213.13</v>
      </c>
      <c r="CT41">
        <f t="shared" si="28"/>
        <v>0</v>
      </c>
      <c r="CU41">
        <f t="shared" si="29"/>
        <v>0</v>
      </c>
      <c r="CV41">
        <f t="shared" si="30"/>
        <v>0</v>
      </c>
      <c r="CW41">
        <f t="shared" si="31"/>
        <v>11.55</v>
      </c>
      <c r="CX41">
        <f t="shared" si="32"/>
        <v>0</v>
      </c>
      <c r="CY41">
        <f>(((R41+S41)*BZ41*1)/100)</f>
        <v>149.15</v>
      </c>
      <c r="CZ41">
        <f>(((R41+S41)*CA41*1)/100)</f>
        <v>67.510000000000005</v>
      </c>
      <c r="DC41" t="s">
        <v>650</v>
      </c>
      <c r="DD41" t="s">
        <v>650</v>
      </c>
      <c r="DE41" t="s">
        <v>667</v>
      </c>
      <c r="DF41" t="s">
        <v>667</v>
      </c>
      <c r="DG41" t="s">
        <v>668</v>
      </c>
      <c r="DH41" t="s">
        <v>650</v>
      </c>
      <c r="DI41" t="s">
        <v>668</v>
      </c>
      <c r="DJ41" t="s">
        <v>667</v>
      </c>
      <c r="DK41" t="s">
        <v>650</v>
      </c>
      <c r="DL41" t="s">
        <v>650</v>
      </c>
      <c r="DM41" t="s">
        <v>650</v>
      </c>
      <c r="DN41">
        <v>0</v>
      </c>
      <c r="DO41">
        <v>0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1007</v>
      </c>
      <c r="DV41" t="s">
        <v>730</v>
      </c>
      <c r="DW41" t="s">
        <v>732</v>
      </c>
      <c r="DX41">
        <v>1000</v>
      </c>
      <c r="EE41">
        <v>10230103</v>
      </c>
      <c r="EF41">
        <v>1</v>
      </c>
      <c r="EG41" t="s">
        <v>669</v>
      </c>
      <c r="EH41">
        <v>0</v>
      </c>
      <c r="EI41" t="s">
        <v>650</v>
      </c>
      <c r="EJ41">
        <v>1</v>
      </c>
      <c r="EK41">
        <v>101</v>
      </c>
      <c r="EL41" t="s">
        <v>733</v>
      </c>
      <c r="EM41" t="s">
        <v>650</v>
      </c>
      <c r="EO41" t="s">
        <v>650</v>
      </c>
      <c r="EP41" t="s">
        <v>742</v>
      </c>
      <c r="EQ41">
        <v>0</v>
      </c>
      <c r="ER41">
        <v>541.83000000000004</v>
      </c>
      <c r="ES41">
        <v>0</v>
      </c>
      <c r="ET41">
        <v>541.83000000000004</v>
      </c>
      <c r="EU41">
        <v>100.59</v>
      </c>
      <c r="EV41">
        <v>0</v>
      </c>
      <c r="EW41">
        <v>0</v>
      </c>
      <c r="EX41">
        <v>6.16</v>
      </c>
      <c r="EY41">
        <v>0</v>
      </c>
    </row>
    <row r="42" spans="1:155">
      <c r="A42">
        <v>17</v>
      </c>
      <c r="B42">
        <v>1</v>
      </c>
      <c r="C42">
        <f>ROW(SmtRes!A35)</f>
        <v>35</v>
      </c>
      <c r="D42">
        <f>ROW(EtalonRes!A35)</f>
        <v>35</v>
      </c>
      <c r="E42" t="s">
        <v>747</v>
      </c>
      <c r="F42" t="s">
        <v>748</v>
      </c>
      <c r="G42" t="s">
        <v>749</v>
      </c>
      <c r="H42" t="s">
        <v>750</v>
      </c>
      <c r="I42">
        <v>2.415</v>
      </c>
      <c r="J42">
        <v>0</v>
      </c>
      <c r="O42">
        <f t="shared" si="2"/>
        <v>102</v>
      </c>
      <c r="P42">
        <f t="shared" si="3"/>
        <v>0</v>
      </c>
      <c r="Q42">
        <f t="shared" si="4"/>
        <v>102</v>
      </c>
      <c r="R42">
        <f t="shared" si="5"/>
        <v>21</v>
      </c>
      <c r="S42">
        <f t="shared" si="6"/>
        <v>0</v>
      </c>
      <c r="T42">
        <f t="shared" si="7"/>
        <v>0</v>
      </c>
      <c r="U42">
        <f t="shared" si="8"/>
        <v>0</v>
      </c>
      <c r="V42">
        <f t="shared" si="9"/>
        <v>1.13203125</v>
      </c>
      <c r="W42">
        <f t="shared" si="10"/>
        <v>0</v>
      </c>
      <c r="X42">
        <f t="shared" si="11"/>
        <v>20</v>
      </c>
      <c r="Y42">
        <f t="shared" si="12"/>
        <v>9</v>
      </c>
      <c r="AA42">
        <v>0</v>
      </c>
      <c r="AB42">
        <f t="shared" si="13"/>
        <v>42.23</v>
      </c>
      <c r="AC42">
        <f t="shared" si="14"/>
        <v>0</v>
      </c>
      <c r="AD42">
        <f>ROUND((((ET42*1.25*1.5))+((((EU42*1.25*1.5))*1.13)-((EU42*1.25*1.5)))),2)</f>
        <v>42.23</v>
      </c>
      <c r="AE42">
        <f>ROUND((((EU42*1.25*1.5))*1.13),2)</f>
        <v>8.64</v>
      </c>
      <c r="AF42">
        <f>ROUND((((EV42*1.15*1.5))*1.13*1),2)</f>
        <v>0</v>
      </c>
      <c r="AG42">
        <f t="shared" si="18"/>
        <v>0</v>
      </c>
      <c r="AH42">
        <f>((EW42*1.15*1.5))</f>
        <v>0</v>
      </c>
      <c r="AI42">
        <f>((EX42*1.25*1.5))</f>
        <v>0.46875</v>
      </c>
      <c r="AJ42">
        <f t="shared" si="21"/>
        <v>0</v>
      </c>
      <c r="AK42">
        <v>21.99</v>
      </c>
      <c r="AL42">
        <v>0</v>
      </c>
      <c r="AM42">
        <v>21.99</v>
      </c>
      <c r="AN42">
        <v>4.08</v>
      </c>
      <c r="AO42">
        <v>0</v>
      </c>
      <c r="AP42">
        <v>0</v>
      </c>
      <c r="AQ42">
        <v>0</v>
      </c>
      <c r="AR42">
        <v>0.25</v>
      </c>
      <c r="AS42">
        <v>0</v>
      </c>
      <c r="AT42">
        <f t="shared" si="22"/>
        <v>95</v>
      </c>
      <c r="AU42">
        <f t="shared" si="23"/>
        <v>43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 t="s">
        <v>650</v>
      </c>
      <c r="BE42" t="s">
        <v>650</v>
      </c>
      <c r="BF42" t="s">
        <v>650</v>
      </c>
      <c r="BG42" t="s">
        <v>650</v>
      </c>
      <c r="BH42">
        <v>0</v>
      </c>
      <c r="BI42">
        <v>1</v>
      </c>
      <c r="BJ42" t="s">
        <v>751</v>
      </c>
      <c r="BM42">
        <v>101</v>
      </c>
      <c r="BN42">
        <v>0</v>
      </c>
      <c r="BO42" t="s">
        <v>748</v>
      </c>
      <c r="BP42">
        <v>1</v>
      </c>
      <c r="BQ42">
        <v>1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650</v>
      </c>
      <c r="BZ42">
        <v>95</v>
      </c>
      <c r="CA42">
        <v>43</v>
      </c>
      <c r="CF42">
        <v>0</v>
      </c>
      <c r="CG42">
        <v>0</v>
      </c>
      <c r="CM42">
        <v>0</v>
      </c>
      <c r="CN42" t="s">
        <v>650</v>
      </c>
      <c r="CO42">
        <v>0</v>
      </c>
      <c r="CP42">
        <f t="shared" si="24"/>
        <v>42.23</v>
      </c>
      <c r="CQ42">
        <f t="shared" si="25"/>
        <v>0</v>
      </c>
      <c r="CR42">
        <f t="shared" si="26"/>
        <v>42.23</v>
      </c>
      <c r="CS42">
        <f t="shared" si="27"/>
        <v>8.64</v>
      </c>
      <c r="CT42">
        <f t="shared" si="28"/>
        <v>0</v>
      </c>
      <c r="CU42">
        <f t="shared" si="29"/>
        <v>0</v>
      </c>
      <c r="CV42">
        <f t="shared" si="30"/>
        <v>0</v>
      </c>
      <c r="CW42">
        <f t="shared" si="31"/>
        <v>0.46875</v>
      </c>
      <c r="CX42">
        <f t="shared" si="32"/>
        <v>0</v>
      </c>
      <c r="CY42">
        <f>(((R42+S42)*BZ42*1)/100)</f>
        <v>19.95</v>
      </c>
      <c r="CZ42">
        <f>(((R42+S42)*CA42*1)/100)</f>
        <v>9.0299999999999994</v>
      </c>
      <c r="DC42" t="s">
        <v>650</v>
      </c>
      <c r="DD42" t="s">
        <v>650</v>
      </c>
      <c r="DE42" t="s">
        <v>667</v>
      </c>
      <c r="DF42" t="s">
        <v>667</v>
      </c>
      <c r="DG42" t="s">
        <v>668</v>
      </c>
      <c r="DH42" t="s">
        <v>650</v>
      </c>
      <c r="DI42" t="s">
        <v>668</v>
      </c>
      <c r="DJ42" t="s">
        <v>667</v>
      </c>
      <c r="DK42" t="s">
        <v>650</v>
      </c>
      <c r="DL42" t="s">
        <v>650</v>
      </c>
      <c r="DM42" t="s">
        <v>650</v>
      </c>
      <c r="DN42">
        <v>0</v>
      </c>
      <c r="DO42">
        <v>0</v>
      </c>
      <c r="DP42">
        <v>1</v>
      </c>
      <c r="DQ42">
        <v>1</v>
      </c>
      <c r="DR42">
        <v>1</v>
      </c>
      <c r="DS42">
        <v>1</v>
      </c>
      <c r="DT42">
        <v>1</v>
      </c>
      <c r="DU42">
        <v>1005</v>
      </c>
      <c r="DV42" t="s">
        <v>750</v>
      </c>
      <c r="DW42" t="s">
        <v>752</v>
      </c>
      <c r="DX42">
        <v>1000</v>
      </c>
      <c r="EE42">
        <v>10230103</v>
      </c>
      <c r="EF42">
        <v>1</v>
      </c>
      <c r="EG42" t="s">
        <v>669</v>
      </c>
      <c r="EH42">
        <v>0</v>
      </c>
      <c r="EI42" t="s">
        <v>650</v>
      </c>
      <c r="EJ42">
        <v>1</v>
      </c>
      <c r="EK42">
        <v>101</v>
      </c>
      <c r="EL42" t="s">
        <v>733</v>
      </c>
      <c r="EM42" t="s">
        <v>650</v>
      </c>
      <c r="EO42" t="s">
        <v>650</v>
      </c>
      <c r="EP42" t="s">
        <v>753</v>
      </c>
      <c r="EQ42">
        <v>0</v>
      </c>
      <c r="ER42">
        <v>21.99</v>
      </c>
      <c r="ES42">
        <v>0</v>
      </c>
      <c r="ET42">
        <v>21.99</v>
      </c>
      <c r="EU42">
        <v>4.08</v>
      </c>
      <c r="EV42">
        <v>0</v>
      </c>
      <c r="EW42">
        <v>0</v>
      </c>
      <c r="EX42">
        <v>0.25</v>
      </c>
      <c r="EY42">
        <v>0</v>
      </c>
    </row>
    <row r="43" spans="1:155">
      <c r="A43">
        <v>19</v>
      </c>
      <c r="B43">
        <v>1</v>
      </c>
      <c r="F43" t="s">
        <v>650</v>
      </c>
      <c r="G43" t="s">
        <v>754</v>
      </c>
      <c r="H43" t="s">
        <v>650</v>
      </c>
      <c r="AA43">
        <v>1</v>
      </c>
      <c r="DX43">
        <v>0</v>
      </c>
    </row>
    <row r="44" spans="1:155">
      <c r="A44">
        <v>17</v>
      </c>
      <c r="B44">
        <v>1</v>
      </c>
      <c r="C44">
        <f>ROW(SmtRes!A38)</f>
        <v>38</v>
      </c>
      <c r="D44">
        <f>ROW(EtalonRes!A38)</f>
        <v>38</v>
      </c>
      <c r="E44" t="s">
        <v>755</v>
      </c>
      <c r="F44" t="s">
        <v>756</v>
      </c>
      <c r="G44" t="s">
        <v>757</v>
      </c>
      <c r="H44" t="s">
        <v>730</v>
      </c>
      <c r="I44">
        <v>14.148999999999999</v>
      </c>
      <c r="J44">
        <v>0</v>
      </c>
      <c r="O44">
        <f t="shared" ref="O44:O68" si="35">ROUND(CP44*I44,0)</f>
        <v>128975</v>
      </c>
      <c r="P44">
        <f t="shared" ref="P44:P68" si="36">ROUND(CQ44*I44,0)</f>
        <v>0</v>
      </c>
      <c r="Q44">
        <f t="shared" ref="Q44:Q68" si="37">ROUND(CR44*I44,0)</f>
        <v>124289</v>
      </c>
      <c r="R44">
        <f t="shared" ref="R44:R68" si="38">ROUND(CS44*I44,0)</f>
        <v>18314</v>
      </c>
      <c r="S44">
        <f t="shared" ref="S44:S68" si="39">ROUND(CT44*I44,0)</f>
        <v>4686</v>
      </c>
      <c r="T44">
        <f t="shared" ref="T44:T68" si="40">ROUND(CU44*I44,0)</f>
        <v>0</v>
      </c>
      <c r="U44">
        <f t="shared" ref="U44:U68" si="41">CV44*I44</f>
        <v>420.53304075</v>
      </c>
      <c r="V44">
        <f t="shared" ref="V44:V68" si="42">CW44*I44</f>
        <v>992.46391874999995</v>
      </c>
      <c r="W44">
        <f t="shared" ref="W44:W68" si="43">ROUND(CX44*I44,0)</f>
        <v>0</v>
      </c>
      <c r="X44">
        <f t="shared" ref="X44:X68" si="44">ROUND(CY44,0)</f>
        <v>21850</v>
      </c>
      <c r="Y44">
        <f t="shared" ref="Y44:Y68" si="45">ROUND(CZ44,0)</f>
        <v>9890</v>
      </c>
      <c r="AA44">
        <v>0</v>
      </c>
      <c r="AB44">
        <f t="shared" ref="AB44:AB68" si="46">ROUND((AC44+AD44+AF44),2)</f>
        <v>9115.48</v>
      </c>
      <c r="AC44">
        <f t="shared" ref="AC44:AC68" si="47">ROUND((ES44),2)</f>
        <v>0</v>
      </c>
      <c r="AD44">
        <f t="shared" ref="AD44:AD52" si="48">ROUND((((ET44*1.25*1.5))+((((EU44*1.25*1.5))*1.13)-((EU44*1.25*1.5)))),2)</f>
        <v>8784.32</v>
      </c>
      <c r="AE44">
        <f t="shared" ref="AE44:AE52" si="49">ROUND((((EU44*1.25*1.5))*1.13),2)</f>
        <v>1294.3699999999999</v>
      </c>
      <c r="AF44">
        <f>ROUND((((EV44*1.15*1.5))*1.13*1),2)</f>
        <v>331.16</v>
      </c>
      <c r="AG44">
        <f t="shared" ref="AG44:AG68" si="50">ROUND((AP44),2)</f>
        <v>0</v>
      </c>
      <c r="AH44">
        <f t="shared" ref="AH44:AH52" si="51">((EW44*1.15*1.5))</f>
        <v>29.72175</v>
      </c>
      <c r="AI44">
        <f t="shared" ref="AI44:AI52" si="52">((EX44*1.25*1.5))</f>
        <v>70.143749999999997</v>
      </c>
      <c r="AJ44">
        <f t="shared" ref="AJ44:AJ68" si="53">ROUND((AS44),2)</f>
        <v>0</v>
      </c>
      <c r="AK44">
        <v>4775.4399999999996</v>
      </c>
      <c r="AL44">
        <v>0</v>
      </c>
      <c r="AM44">
        <v>4605.55</v>
      </c>
      <c r="AN44">
        <v>610.91</v>
      </c>
      <c r="AO44">
        <v>169.89</v>
      </c>
      <c r="AP44">
        <v>0</v>
      </c>
      <c r="AQ44">
        <v>17.23</v>
      </c>
      <c r="AR44">
        <v>37.409999999999997</v>
      </c>
      <c r="AS44">
        <v>0</v>
      </c>
      <c r="AT44">
        <f t="shared" ref="AT44:AT68" si="54">BZ44</f>
        <v>95</v>
      </c>
      <c r="AU44">
        <f t="shared" ref="AU44:AU68" si="55">CA44</f>
        <v>43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 t="s">
        <v>650</v>
      </c>
      <c r="BE44" t="s">
        <v>650</v>
      </c>
      <c r="BF44" t="s">
        <v>650</v>
      </c>
      <c r="BG44" t="s">
        <v>650</v>
      </c>
      <c r="BH44">
        <v>0</v>
      </c>
      <c r="BI44">
        <v>1</v>
      </c>
      <c r="BJ44" t="s">
        <v>758</v>
      </c>
      <c r="BM44">
        <v>101</v>
      </c>
      <c r="BN44">
        <v>0</v>
      </c>
      <c r="BO44" t="s">
        <v>756</v>
      </c>
      <c r="BP44">
        <v>1</v>
      </c>
      <c r="BQ44">
        <v>1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650</v>
      </c>
      <c r="BZ44">
        <v>95</v>
      </c>
      <c r="CA44">
        <v>43</v>
      </c>
      <c r="CF44">
        <v>0</v>
      </c>
      <c r="CG44">
        <v>0</v>
      </c>
      <c r="CM44">
        <v>0</v>
      </c>
      <c r="CN44" t="s">
        <v>650</v>
      </c>
      <c r="CO44">
        <v>0</v>
      </c>
      <c r="CP44">
        <f t="shared" ref="CP44:CP68" si="56">(AB44)*AZ44</f>
        <v>9115.48</v>
      </c>
      <c r="CQ44">
        <f t="shared" ref="CQ44:CQ68" si="57">(AC44)*BC44</f>
        <v>0</v>
      </c>
      <c r="CR44">
        <f t="shared" ref="CR44:CR68" si="58">(AD44)*BB44</f>
        <v>8784.32</v>
      </c>
      <c r="CS44">
        <f t="shared" ref="CS44:CS68" si="59">(AE44)*BS44</f>
        <v>1294.3699999999999</v>
      </c>
      <c r="CT44">
        <f t="shared" ref="CT44:CT68" si="60">(AF44)*BA44</f>
        <v>331.16</v>
      </c>
      <c r="CU44">
        <f t="shared" ref="CU44:CU68" si="61">(AG44)*BT44</f>
        <v>0</v>
      </c>
      <c r="CV44">
        <f t="shared" ref="CV44:CV68" si="62">(AH44)*BU44</f>
        <v>29.72175</v>
      </c>
      <c r="CW44">
        <f t="shared" ref="CW44:CW68" si="63">(AI44)*BV44</f>
        <v>70.143749999999997</v>
      </c>
      <c r="CX44">
        <f t="shared" ref="CX44:CX68" si="64">(AJ44)*BW44</f>
        <v>0</v>
      </c>
      <c r="CY44">
        <f t="shared" ref="CY44:CY52" si="65">(((R44+S44)*BZ44*1)/100)</f>
        <v>21850</v>
      </c>
      <c r="CZ44">
        <f t="shared" ref="CZ44:CZ52" si="66">(((R44+S44)*CA44*1)/100)</f>
        <v>9890</v>
      </c>
      <c r="DC44" t="s">
        <v>650</v>
      </c>
      <c r="DD44" t="s">
        <v>650</v>
      </c>
      <c r="DE44" t="s">
        <v>667</v>
      </c>
      <c r="DF44" t="s">
        <v>667</v>
      </c>
      <c r="DG44" t="s">
        <v>668</v>
      </c>
      <c r="DH44" t="s">
        <v>650</v>
      </c>
      <c r="DI44" t="s">
        <v>668</v>
      </c>
      <c r="DJ44" t="s">
        <v>667</v>
      </c>
      <c r="DK44" t="s">
        <v>650</v>
      </c>
      <c r="DL44" t="s">
        <v>650</v>
      </c>
      <c r="DM44" t="s">
        <v>650</v>
      </c>
      <c r="DN44">
        <v>0</v>
      </c>
      <c r="DO44">
        <v>0</v>
      </c>
      <c r="DP44">
        <v>1</v>
      </c>
      <c r="DQ44">
        <v>1</v>
      </c>
      <c r="DR44">
        <v>1</v>
      </c>
      <c r="DS44">
        <v>1</v>
      </c>
      <c r="DT44">
        <v>1</v>
      </c>
      <c r="DU44">
        <v>1007</v>
      </c>
      <c r="DV44" t="s">
        <v>730</v>
      </c>
      <c r="DW44" t="s">
        <v>732</v>
      </c>
      <c r="DX44">
        <v>1000</v>
      </c>
      <c r="EE44">
        <v>10230103</v>
      </c>
      <c r="EF44">
        <v>1</v>
      </c>
      <c r="EG44" t="s">
        <v>669</v>
      </c>
      <c r="EH44">
        <v>0</v>
      </c>
      <c r="EI44" t="s">
        <v>650</v>
      </c>
      <c r="EJ44">
        <v>1</v>
      </c>
      <c r="EK44">
        <v>101</v>
      </c>
      <c r="EL44" t="s">
        <v>733</v>
      </c>
      <c r="EM44" t="s">
        <v>650</v>
      </c>
      <c r="EO44" t="s">
        <v>650</v>
      </c>
      <c r="EP44" t="s">
        <v>759</v>
      </c>
      <c r="EQ44">
        <v>0</v>
      </c>
      <c r="ER44">
        <v>4775.4399999999996</v>
      </c>
      <c r="ES44">
        <v>0</v>
      </c>
      <c r="ET44">
        <v>4605.55</v>
      </c>
      <c r="EU44">
        <v>610.91</v>
      </c>
      <c r="EV44">
        <v>169.89</v>
      </c>
      <c r="EW44">
        <v>17.23</v>
      </c>
      <c r="EX44">
        <v>37.409999999999997</v>
      </c>
      <c r="EY44">
        <v>0</v>
      </c>
    </row>
    <row r="45" spans="1:155">
      <c r="A45">
        <v>17</v>
      </c>
      <c r="B45">
        <v>1</v>
      </c>
      <c r="C45">
        <f>ROW(SmtRes!A41)</f>
        <v>41</v>
      </c>
      <c r="D45">
        <f>ROW(EtalonRes!A41)</f>
        <v>41</v>
      </c>
      <c r="E45" t="s">
        <v>760</v>
      </c>
      <c r="F45" t="s">
        <v>761</v>
      </c>
      <c r="G45" t="s">
        <v>762</v>
      </c>
      <c r="H45" t="s">
        <v>730</v>
      </c>
      <c r="I45">
        <v>6.9649999999999999</v>
      </c>
      <c r="J45">
        <v>0</v>
      </c>
      <c r="O45">
        <f t="shared" si="35"/>
        <v>79301</v>
      </c>
      <c r="P45">
        <f t="shared" si="36"/>
        <v>0</v>
      </c>
      <c r="Q45">
        <f t="shared" si="37"/>
        <v>76425</v>
      </c>
      <c r="R45">
        <f t="shared" si="38"/>
        <v>11261</v>
      </c>
      <c r="S45">
        <f t="shared" si="39"/>
        <v>2875</v>
      </c>
      <c r="T45">
        <f t="shared" si="40"/>
        <v>0</v>
      </c>
      <c r="U45">
        <f t="shared" si="41"/>
        <v>258.07414499999999</v>
      </c>
      <c r="V45">
        <f t="shared" si="42"/>
        <v>610.2645937499999</v>
      </c>
      <c r="W45">
        <f t="shared" si="43"/>
        <v>0</v>
      </c>
      <c r="X45">
        <f t="shared" si="44"/>
        <v>13429</v>
      </c>
      <c r="Y45">
        <f t="shared" si="45"/>
        <v>6078</v>
      </c>
      <c r="AA45">
        <v>0</v>
      </c>
      <c r="AB45">
        <f t="shared" si="46"/>
        <v>11385.58</v>
      </c>
      <c r="AC45">
        <f t="shared" si="47"/>
        <v>0</v>
      </c>
      <c r="AD45">
        <f t="shared" si="48"/>
        <v>10972.75</v>
      </c>
      <c r="AE45">
        <f t="shared" si="49"/>
        <v>1616.82</v>
      </c>
      <c r="AF45">
        <f>ROUND((((EV45*1.15*1.5))*1.13*1),2)</f>
        <v>412.83</v>
      </c>
      <c r="AG45">
        <f t="shared" si="50"/>
        <v>0</v>
      </c>
      <c r="AH45">
        <f t="shared" si="51"/>
        <v>37.052999999999997</v>
      </c>
      <c r="AI45">
        <f t="shared" si="52"/>
        <v>87.618749999999991</v>
      </c>
      <c r="AJ45">
        <f t="shared" si="53"/>
        <v>0</v>
      </c>
      <c r="AK45">
        <v>5964.72</v>
      </c>
      <c r="AL45">
        <v>0</v>
      </c>
      <c r="AM45">
        <v>5752.93</v>
      </c>
      <c r="AN45">
        <v>763.1</v>
      </c>
      <c r="AO45">
        <v>211.79</v>
      </c>
      <c r="AP45">
        <v>0</v>
      </c>
      <c r="AQ45">
        <v>21.48</v>
      </c>
      <c r="AR45">
        <v>46.73</v>
      </c>
      <c r="AS45">
        <v>0</v>
      </c>
      <c r="AT45">
        <f t="shared" si="54"/>
        <v>95</v>
      </c>
      <c r="AU45">
        <f t="shared" si="55"/>
        <v>43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 t="s">
        <v>650</v>
      </c>
      <c r="BE45" t="s">
        <v>650</v>
      </c>
      <c r="BF45" t="s">
        <v>650</v>
      </c>
      <c r="BG45" t="s">
        <v>650</v>
      </c>
      <c r="BH45">
        <v>0</v>
      </c>
      <c r="BI45">
        <v>1</v>
      </c>
      <c r="BJ45" t="s">
        <v>763</v>
      </c>
      <c r="BM45">
        <v>101</v>
      </c>
      <c r="BN45">
        <v>0</v>
      </c>
      <c r="BO45" t="s">
        <v>761</v>
      </c>
      <c r="BP45">
        <v>1</v>
      </c>
      <c r="BQ45">
        <v>1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650</v>
      </c>
      <c r="BZ45">
        <v>95</v>
      </c>
      <c r="CA45">
        <v>43</v>
      </c>
      <c r="CF45">
        <v>0</v>
      </c>
      <c r="CG45">
        <v>0</v>
      </c>
      <c r="CM45">
        <v>0</v>
      </c>
      <c r="CN45" t="s">
        <v>650</v>
      </c>
      <c r="CO45">
        <v>0</v>
      </c>
      <c r="CP45">
        <f t="shared" si="56"/>
        <v>11385.58</v>
      </c>
      <c r="CQ45">
        <f t="shared" si="57"/>
        <v>0</v>
      </c>
      <c r="CR45">
        <f t="shared" si="58"/>
        <v>10972.75</v>
      </c>
      <c r="CS45">
        <f t="shared" si="59"/>
        <v>1616.82</v>
      </c>
      <c r="CT45">
        <f t="shared" si="60"/>
        <v>412.83</v>
      </c>
      <c r="CU45">
        <f t="shared" si="61"/>
        <v>0</v>
      </c>
      <c r="CV45">
        <f t="shared" si="62"/>
        <v>37.052999999999997</v>
      </c>
      <c r="CW45">
        <f t="shared" si="63"/>
        <v>87.618749999999991</v>
      </c>
      <c r="CX45">
        <f t="shared" si="64"/>
        <v>0</v>
      </c>
      <c r="CY45">
        <f t="shared" si="65"/>
        <v>13429.2</v>
      </c>
      <c r="CZ45">
        <f t="shared" si="66"/>
        <v>6078.48</v>
      </c>
      <c r="DC45" t="s">
        <v>650</v>
      </c>
      <c r="DD45" t="s">
        <v>650</v>
      </c>
      <c r="DE45" t="s">
        <v>667</v>
      </c>
      <c r="DF45" t="s">
        <v>667</v>
      </c>
      <c r="DG45" t="s">
        <v>668</v>
      </c>
      <c r="DH45" t="s">
        <v>650</v>
      </c>
      <c r="DI45" t="s">
        <v>668</v>
      </c>
      <c r="DJ45" t="s">
        <v>667</v>
      </c>
      <c r="DK45" t="s">
        <v>650</v>
      </c>
      <c r="DL45" t="s">
        <v>650</v>
      </c>
      <c r="DM45" t="s">
        <v>650</v>
      </c>
      <c r="DN45">
        <v>0</v>
      </c>
      <c r="DO45">
        <v>0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1007</v>
      </c>
      <c r="DV45" t="s">
        <v>730</v>
      </c>
      <c r="DW45" t="s">
        <v>732</v>
      </c>
      <c r="DX45">
        <v>1000</v>
      </c>
      <c r="EE45">
        <v>10230103</v>
      </c>
      <c r="EF45">
        <v>1</v>
      </c>
      <c r="EG45" t="s">
        <v>669</v>
      </c>
      <c r="EH45">
        <v>0</v>
      </c>
      <c r="EI45" t="s">
        <v>650</v>
      </c>
      <c r="EJ45">
        <v>1</v>
      </c>
      <c r="EK45">
        <v>101</v>
      </c>
      <c r="EL45" t="s">
        <v>733</v>
      </c>
      <c r="EM45" t="s">
        <v>650</v>
      </c>
      <c r="EO45" t="s">
        <v>650</v>
      </c>
      <c r="EP45" t="s">
        <v>759</v>
      </c>
      <c r="EQ45">
        <v>0</v>
      </c>
      <c r="ER45">
        <v>5964.72</v>
      </c>
      <c r="ES45">
        <v>0</v>
      </c>
      <c r="ET45">
        <v>5752.93</v>
      </c>
      <c r="EU45">
        <v>763.1</v>
      </c>
      <c r="EV45">
        <v>211.79</v>
      </c>
      <c r="EW45">
        <v>21.48</v>
      </c>
      <c r="EX45">
        <v>46.73</v>
      </c>
      <c r="EY45">
        <v>0</v>
      </c>
    </row>
    <row r="46" spans="1:155">
      <c r="A46">
        <v>17</v>
      </c>
      <c r="B46">
        <v>1</v>
      </c>
      <c r="C46">
        <f>ROW(SmtRes!A44)</f>
        <v>44</v>
      </c>
      <c r="D46">
        <f>ROW(EtalonRes!A44)</f>
        <v>44</v>
      </c>
      <c r="E46" t="s">
        <v>764</v>
      </c>
      <c r="F46" t="s">
        <v>765</v>
      </c>
      <c r="G46" t="s">
        <v>766</v>
      </c>
      <c r="H46" t="s">
        <v>767</v>
      </c>
      <c r="I46">
        <v>1.6</v>
      </c>
      <c r="J46">
        <v>0</v>
      </c>
      <c r="O46">
        <f t="shared" si="35"/>
        <v>26762</v>
      </c>
      <c r="P46">
        <f t="shared" si="36"/>
        <v>0</v>
      </c>
      <c r="Q46">
        <f t="shared" si="37"/>
        <v>12543</v>
      </c>
      <c r="R46">
        <f t="shared" si="38"/>
        <v>5644</v>
      </c>
      <c r="S46">
        <f t="shared" si="39"/>
        <v>14220</v>
      </c>
      <c r="T46">
        <f t="shared" si="40"/>
        <v>0</v>
      </c>
      <c r="U46">
        <f t="shared" si="41"/>
        <v>1167.3144</v>
      </c>
      <c r="V46">
        <f t="shared" si="42"/>
        <v>410.40000000000003</v>
      </c>
      <c r="W46">
        <f t="shared" si="43"/>
        <v>0</v>
      </c>
      <c r="X46">
        <f t="shared" si="44"/>
        <v>15891</v>
      </c>
      <c r="Y46">
        <f t="shared" si="45"/>
        <v>7548</v>
      </c>
      <c r="AA46">
        <v>0</v>
      </c>
      <c r="AB46">
        <f t="shared" si="46"/>
        <v>16726.37</v>
      </c>
      <c r="AC46">
        <f t="shared" si="47"/>
        <v>0</v>
      </c>
      <c r="AD46">
        <f t="shared" si="48"/>
        <v>7839.17</v>
      </c>
      <c r="AE46">
        <f t="shared" si="49"/>
        <v>3527.42</v>
      </c>
      <c r="AF46">
        <f>ROUND((((EV46*1.15*1.5))*1.13),2)</f>
        <v>8887.2000000000007</v>
      </c>
      <c r="AG46">
        <f t="shared" si="50"/>
        <v>0</v>
      </c>
      <c r="AH46">
        <f t="shared" si="51"/>
        <v>729.57150000000001</v>
      </c>
      <c r="AI46">
        <f t="shared" si="52"/>
        <v>256.5</v>
      </c>
      <c r="AJ46">
        <f t="shared" si="53"/>
        <v>0</v>
      </c>
      <c r="AK46">
        <v>8523.75</v>
      </c>
      <c r="AL46">
        <v>0</v>
      </c>
      <c r="AM46">
        <v>3964.46</v>
      </c>
      <c r="AN46">
        <v>1664.86</v>
      </c>
      <c r="AO46">
        <v>4559.29</v>
      </c>
      <c r="AP46">
        <v>0</v>
      </c>
      <c r="AQ46">
        <v>422.94</v>
      </c>
      <c r="AR46">
        <v>136.80000000000001</v>
      </c>
      <c r="AS46">
        <v>0</v>
      </c>
      <c r="AT46">
        <f t="shared" si="54"/>
        <v>80</v>
      </c>
      <c r="AU46">
        <f t="shared" si="55"/>
        <v>38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 t="s">
        <v>650</v>
      </c>
      <c r="BE46" t="s">
        <v>650</v>
      </c>
      <c r="BF46" t="s">
        <v>650</v>
      </c>
      <c r="BG46" t="s">
        <v>650</v>
      </c>
      <c r="BH46">
        <v>0</v>
      </c>
      <c r="BI46">
        <v>1</v>
      </c>
      <c r="BJ46" t="s">
        <v>768</v>
      </c>
      <c r="BM46">
        <v>103</v>
      </c>
      <c r="BN46">
        <v>0</v>
      </c>
      <c r="BO46" t="s">
        <v>765</v>
      </c>
      <c r="BP46">
        <v>1</v>
      </c>
      <c r="BQ46">
        <v>1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650</v>
      </c>
      <c r="BZ46">
        <v>80</v>
      </c>
      <c r="CA46">
        <v>38</v>
      </c>
      <c r="CF46">
        <v>0</v>
      </c>
      <c r="CG46">
        <v>0</v>
      </c>
      <c r="CM46">
        <v>0</v>
      </c>
      <c r="CN46" t="s">
        <v>650</v>
      </c>
      <c r="CO46">
        <v>0</v>
      </c>
      <c r="CP46">
        <f t="shared" si="56"/>
        <v>16726.37</v>
      </c>
      <c r="CQ46">
        <f t="shared" si="57"/>
        <v>0</v>
      </c>
      <c r="CR46">
        <f t="shared" si="58"/>
        <v>7839.17</v>
      </c>
      <c r="CS46">
        <f t="shared" si="59"/>
        <v>3527.42</v>
      </c>
      <c r="CT46">
        <f t="shared" si="60"/>
        <v>8887.2000000000007</v>
      </c>
      <c r="CU46">
        <f t="shared" si="61"/>
        <v>0</v>
      </c>
      <c r="CV46">
        <f t="shared" si="62"/>
        <v>729.57150000000001</v>
      </c>
      <c r="CW46">
        <f t="shared" si="63"/>
        <v>256.5</v>
      </c>
      <c r="CX46">
        <f t="shared" si="64"/>
        <v>0</v>
      </c>
      <c r="CY46">
        <f t="shared" si="65"/>
        <v>15891.2</v>
      </c>
      <c r="CZ46">
        <f t="shared" si="66"/>
        <v>7548.32</v>
      </c>
      <c r="DC46" t="s">
        <v>650</v>
      </c>
      <c r="DD46" t="s">
        <v>650</v>
      </c>
      <c r="DE46" t="s">
        <v>667</v>
      </c>
      <c r="DF46" t="s">
        <v>667</v>
      </c>
      <c r="DG46" t="s">
        <v>668</v>
      </c>
      <c r="DH46" t="s">
        <v>650</v>
      </c>
      <c r="DI46" t="s">
        <v>668</v>
      </c>
      <c r="DJ46" t="s">
        <v>667</v>
      </c>
      <c r="DK46" t="s">
        <v>650</v>
      </c>
      <c r="DL46" t="s">
        <v>650</v>
      </c>
      <c r="DM46" t="s">
        <v>650</v>
      </c>
      <c r="DN46">
        <v>0</v>
      </c>
      <c r="DO46">
        <v>0</v>
      </c>
      <c r="DP46">
        <v>1</v>
      </c>
      <c r="DQ46">
        <v>1</v>
      </c>
      <c r="DR46">
        <v>1</v>
      </c>
      <c r="DS46">
        <v>1</v>
      </c>
      <c r="DT46">
        <v>1</v>
      </c>
      <c r="DU46">
        <v>1013</v>
      </c>
      <c r="DV46" t="s">
        <v>767</v>
      </c>
      <c r="DW46" t="s">
        <v>767</v>
      </c>
      <c r="DX46">
        <v>1</v>
      </c>
      <c r="EE46">
        <v>10230105</v>
      </c>
      <c r="EF46">
        <v>1</v>
      </c>
      <c r="EG46" t="s">
        <v>669</v>
      </c>
      <c r="EH46">
        <v>0</v>
      </c>
      <c r="EI46" t="s">
        <v>650</v>
      </c>
      <c r="EJ46">
        <v>1</v>
      </c>
      <c r="EK46">
        <v>103</v>
      </c>
      <c r="EL46" t="s">
        <v>769</v>
      </c>
      <c r="EM46" t="s">
        <v>650</v>
      </c>
      <c r="EO46" t="s">
        <v>650</v>
      </c>
      <c r="EP46" t="s">
        <v>770</v>
      </c>
      <c r="EQ46">
        <v>0</v>
      </c>
      <c r="ER46">
        <v>8523.75</v>
      </c>
      <c r="ES46">
        <v>0</v>
      </c>
      <c r="ET46">
        <v>3964.46</v>
      </c>
      <c r="EU46">
        <v>1664.86</v>
      </c>
      <c r="EV46">
        <v>4559.29</v>
      </c>
      <c r="EW46">
        <v>422.94</v>
      </c>
      <c r="EX46">
        <v>136.80000000000001</v>
      </c>
      <c r="EY46">
        <v>0</v>
      </c>
    </row>
    <row r="47" spans="1:155">
      <c r="A47">
        <v>17</v>
      </c>
      <c r="B47">
        <v>1</v>
      </c>
      <c r="C47">
        <f>ROW(SmtRes!A46)</f>
        <v>46</v>
      </c>
      <c r="D47">
        <f>ROW(EtalonRes!A46)</f>
        <v>46</v>
      </c>
      <c r="E47" t="s">
        <v>771</v>
      </c>
      <c r="F47" t="s">
        <v>772</v>
      </c>
      <c r="G47" t="s">
        <v>773</v>
      </c>
      <c r="H47" t="s">
        <v>730</v>
      </c>
      <c r="I47">
        <v>9.6999999999999993</v>
      </c>
      <c r="J47">
        <v>0</v>
      </c>
      <c r="O47">
        <f t="shared" si="35"/>
        <v>26875</v>
      </c>
      <c r="P47">
        <f t="shared" si="36"/>
        <v>0</v>
      </c>
      <c r="Q47">
        <f t="shared" si="37"/>
        <v>26875</v>
      </c>
      <c r="R47">
        <f t="shared" si="38"/>
        <v>4061</v>
      </c>
      <c r="S47">
        <f t="shared" si="39"/>
        <v>0</v>
      </c>
      <c r="T47">
        <f t="shared" si="40"/>
        <v>0</v>
      </c>
      <c r="U47">
        <f t="shared" si="41"/>
        <v>0</v>
      </c>
      <c r="V47">
        <f t="shared" si="42"/>
        <v>220.06874999999999</v>
      </c>
      <c r="W47">
        <f t="shared" si="43"/>
        <v>0</v>
      </c>
      <c r="X47">
        <f t="shared" si="44"/>
        <v>3858</v>
      </c>
      <c r="Y47">
        <f t="shared" si="45"/>
        <v>1746</v>
      </c>
      <c r="AA47">
        <v>0</v>
      </c>
      <c r="AB47">
        <f t="shared" si="46"/>
        <v>2770.66</v>
      </c>
      <c r="AC47">
        <f t="shared" si="47"/>
        <v>0</v>
      </c>
      <c r="AD47">
        <f t="shared" si="48"/>
        <v>2770.66</v>
      </c>
      <c r="AE47">
        <f t="shared" si="49"/>
        <v>418.64</v>
      </c>
      <c r="AF47">
        <f>ROUND((((EV47*1.15*1.5))*1.13*1),2)</f>
        <v>0</v>
      </c>
      <c r="AG47">
        <f t="shared" si="50"/>
        <v>0</v>
      </c>
      <c r="AH47">
        <f t="shared" si="51"/>
        <v>0</v>
      </c>
      <c r="AI47">
        <f t="shared" si="52"/>
        <v>22.6875</v>
      </c>
      <c r="AJ47">
        <f t="shared" si="53"/>
        <v>0</v>
      </c>
      <c r="AK47">
        <v>1452</v>
      </c>
      <c r="AL47">
        <v>0</v>
      </c>
      <c r="AM47">
        <v>1452</v>
      </c>
      <c r="AN47">
        <v>197.59</v>
      </c>
      <c r="AO47">
        <v>0</v>
      </c>
      <c r="AP47">
        <v>0</v>
      </c>
      <c r="AQ47">
        <v>0</v>
      </c>
      <c r="AR47">
        <v>12.1</v>
      </c>
      <c r="AS47">
        <v>0</v>
      </c>
      <c r="AT47">
        <f t="shared" si="54"/>
        <v>95</v>
      </c>
      <c r="AU47">
        <f t="shared" si="55"/>
        <v>43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 t="s">
        <v>650</v>
      </c>
      <c r="BE47" t="s">
        <v>650</v>
      </c>
      <c r="BF47" t="s">
        <v>650</v>
      </c>
      <c r="BG47" t="s">
        <v>650</v>
      </c>
      <c r="BH47">
        <v>0</v>
      </c>
      <c r="BI47">
        <v>1</v>
      </c>
      <c r="BJ47" t="s">
        <v>774</v>
      </c>
      <c r="BM47">
        <v>101</v>
      </c>
      <c r="BN47">
        <v>0</v>
      </c>
      <c r="BO47" t="s">
        <v>772</v>
      </c>
      <c r="BP47">
        <v>1</v>
      </c>
      <c r="BQ47">
        <v>1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650</v>
      </c>
      <c r="BZ47">
        <v>95</v>
      </c>
      <c r="CA47">
        <v>43</v>
      </c>
      <c r="CF47">
        <v>0</v>
      </c>
      <c r="CG47">
        <v>0</v>
      </c>
      <c r="CM47">
        <v>0</v>
      </c>
      <c r="CN47" t="s">
        <v>650</v>
      </c>
      <c r="CO47">
        <v>0</v>
      </c>
      <c r="CP47">
        <f t="shared" si="56"/>
        <v>2770.66</v>
      </c>
      <c r="CQ47">
        <f t="shared" si="57"/>
        <v>0</v>
      </c>
      <c r="CR47">
        <f t="shared" si="58"/>
        <v>2770.66</v>
      </c>
      <c r="CS47">
        <f t="shared" si="59"/>
        <v>418.64</v>
      </c>
      <c r="CT47">
        <f t="shared" si="60"/>
        <v>0</v>
      </c>
      <c r="CU47">
        <f t="shared" si="61"/>
        <v>0</v>
      </c>
      <c r="CV47">
        <f t="shared" si="62"/>
        <v>0</v>
      </c>
      <c r="CW47">
        <f t="shared" si="63"/>
        <v>22.6875</v>
      </c>
      <c r="CX47">
        <f t="shared" si="64"/>
        <v>0</v>
      </c>
      <c r="CY47">
        <f t="shared" si="65"/>
        <v>3857.95</v>
      </c>
      <c r="CZ47">
        <f t="shared" si="66"/>
        <v>1746.23</v>
      </c>
      <c r="DC47" t="s">
        <v>650</v>
      </c>
      <c r="DD47" t="s">
        <v>650</v>
      </c>
      <c r="DE47" t="s">
        <v>667</v>
      </c>
      <c r="DF47" t="s">
        <v>667</v>
      </c>
      <c r="DG47" t="s">
        <v>668</v>
      </c>
      <c r="DH47" t="s">
        <v>650</v>
      </c>
      <c r="DI47" t="s">
        <v>668</v>
      </c>
      <c r="DJ47" t="s">
        <v>667</v>
      </c>
      <c r="DK47" t="s">
        <v>650</v>
      </c>
      <c r="DL47" t="s">
        <v>650</v>
      </c>
      <c r="DM47" t="s">
        <v>650</v>
      </c>
      <c r="DN47">
        <v>0</v>
      </c>
      <c r="DO47">
        <v>0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1007</v>
      </c>
      <c r="DV47" t="s">
        <v>730</v>
      </c>
      <c r="DW47" t="s">
        <v>732</v>
      </c>
      <c r="DX47">
        <v>1000</v>
      </c>
      <c r="EE47">
        <v>10230103</v>
      </c>
      <c r="EF47">
        <v>1</v>
      </c>
      <c r="EG47" t="s">
        <v>669</v>
      </c>
      <c r="EH47">
        <v>0</v>
      </c>
      <c r="EI47" t="s">
        <v>650</v>
      </c>
      <c r="EJ47">
        <v>1</v>
      </c>
      <c r="EK47">
        <v>101</v>
      </c>
      <c r="EL47" t="s">
        <v>733</v>
      </c>
      <c r="EM47" t="s">
        <v>650</v>
      </c>
      <c r="EO47" t="s">
        <v>650</v>
      </c>
      <c r="EP47" t="s">
        <v>742</v>
      </c>
      <c r="EQ47">
        <v>0</v>
      </c>
      <c r="ER47">
        <v>1452</v>
      </c>
      <c r="ES47">
        <v>0</v>
      </c>
      <c r="ET47">
        <v>1452</v>
      </c>
      <c r="EU47">
        <v>197.59</v>
      </c>
      <c r="EV47">
        <v>0</v>
      </c>
      <c r="EW47">
        <v>0</v>
      </c>
      <c r="EX47">
        <v>12.1</v>
      </c>
      <c r="EY47">
        <v>0</v>
      </c>
    </row>
    <row r="48" spans="1:155">
      <c r="A48">
        <v>17</v>
      </c>
      <c r="B48">
        <v>1</v>
      </c>
      <c r="C48">
        <f>ROW(SmtRes!A48)</f>
        <v>48</v>
      </c>
      <c r="D48">
        <f>ROW(EtalonRes!A48)</f>
        <v>48</v>
      </c>
      <c r="E48" t="s">
        <v>775</v>
      </c>
      <c r="F48" t="s">
        <v>776</v>
      </c>
      <c r="G48" t="s">
        <v>777</v>
      </c>
      <c r="H48" t="s">
        <v>730</v>
      </c>
      <c r="I48">
        <v>4.9000000000000004</v>
      </c>
      <c r="J48">
        <v>0</v>
      </c>
      <c r="O48">
        <f t="shared" si="35"/>
        <v>36286</v>
      </c>
      <c r="P48">
        <f t="shared" si="36"/>
        <v>0</v>
      </c>
      <c r="Q48">
        <f t="shared" si="37"/>
        <v>36286</v>
      </c>
      <c r="R48">
        <f t="shared" si="38"/>
        <v>5483</v>
      </c>
      <c r="S48">
        <f t="shared" si="39"/>
        <v>0</v>
      </c>
      <c r="T48">
        <f t="shared" si="40"/>
        <v>0</v>
      </c>
      <c r="U48">
        <f t="shared" si="41"/>
        <v>0</v>
      </c>
      <c r="V48">
        <f t="shared" si="42"/>
        <v>297.12375000000003</v>
      </c>
      <c r="W48">
        <f t="shared" si="43"/>
        <v>0</v>
      </c>
      <c r="X48">
        <f t="shared" si="44"/>
        <v>5209</v>
      </c>
      <c r="Y48">
        <f t="shared" si="45"/>
        <v>2358</v>
      </c>
      <c r="AA48">
        <v>0</v>
      </c>
      <c r="AB48">
        <f t="shared" si="46"/>
        <v>7405.23</v>
      </c>
      <c r="AC48">
        <f t="shared" si="47"/>
        <v>0</v>
      </c>
      <c r="AD48">
        <f t="shared" si="48"/>
        <v>7405.23</v>
      </c>
      <c r="AE48">
        <f t="shared" si="49"/>
        <v>1118.93</v>
      </c>
      <c r="AF48">
        <f>ROUND((((EV48*1.15*1.5))*1.13*1),2)</f>
        <v>0</v>
      </c>
      <c r="AG48">
        <f t="shared" si="50"/>
        <v>0</v>
      </c>
      <c r="AH48">
        <f t="shared" si="51"/>
        <v>0</v>
      </c>
      <c r="AI48">
        <f t="shared" si="52"/>
        <v>60.637500000000003</v>
      </c>
      <c r="AJ48">
        <f t="shared" si="53"/>
        <v>0</v>
      </c>
      <c r="AK48">
        <v>3880.8</v>
      </c>
      <c r="AL48">
        <v>0</v>
      </c>
      <c r="AM48">
        <v>3880.8</v>
      </c>
      <c r="AN48">
        <v>528.11</v>
      </c>
      <c r="AO48">
        <v>0</v>
      </c>
      <c r="AP48">
        <v>0</v>
      </c>
      <c r="AQ48">
        <v>0</v>
      </c>
      <c r="AR48">
        <v>32.340000000000003</v>
      </c>
      <c r="AS48">
        <v>0</v>
      </c>
      <c r="AT48">
        <f t="shared" si="54"/>
        <v>95</v>
      </c>
      <c r="AU48">
        <f t="shared" si="55"/>
        <v>43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 t="s">
        <v>650</v>
      </c>
      <c r="BE48" t="s">
        <v>650</v>
      </c>
      <c r="BF48" t="s">
        <v>650</v>
      </c>
      <c r="BG48" t="s">
        <v>650</v>
      </c>
      <c r="BH48">
        <v>0</v>
      </c>
      <c r="BI48">
        <v>1</v>
      </c>
      <c r="BJ48" t="s">
        <v>778</v>
      </c>
      <c r="BM48">
        <v>101</v>
      </c>
      <c r="BN48">
        <v>0</v>
      </c>
      <c r="BO48" t="s">
        <v>776</v>
      </c>
      <c r="BP48">
        <v>1</v>
      </c>
      <c r="BQ48">
        <v>1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650</v>
      </c>
      <c r="BZ48">
        <v>95</v>
      </c>
      <c r="CA48">
        <v>43</v>
      </c>
      <c r="CF48">
        <v>0</v>
      </c>
      <c r="CG48">
        <v>0</v>
      </c>
      <c r="CM48">
        <v>0</v>
      </c>
      <c r="CN48" t="s">
        <v>650</v>
      </c>
      <c r="CO48">
        <v>0</v>
      </c>
      <c r="CP48">
        <f t="shared" si="56"/>
        <v>7405.23</v>
      </c>
      <c r="CQ48">
        <f t="shared" si="57"/>
        <v>0</v>
      </c>
      <c r="CR48">
        <f t="shared" si="58"/>
        <v>7405.23</v>
      </c>
      <c r="CS48">
        <f t="shared" si="59"/>
        <v>1118.93</v>
      </c>
      <c r="CT48">
        <f t="shared" si="60"/>
        <v>0</v>
      </c>
      <c r="CU48">
        <f t="shared" si="61"/>
        <v>0</v>
      </c>
      <c r="CV48">
        <f t="shared" si="62"/>
        <v>0</v>
      </c>
      <c r="CW48">
        <f t="shared" si="63"/>
        <v>60.637500000000003</v>
      </c>
      <c r="CX48">
        <f t="shared" si="64"/>
        <v>0</v>
      </c>
      <c r="CY48">
        <f t="shared" si="65"/>
        <v>5208.8500000000004</v>
      </c>
      <c r="CZ48">
        <f t="shared" si="66"/>
        <v>2357.69</v>
      </c>
      <c r="DC48" t="s">
        <v>650</v>
      </c>
      <c r="DD48" t="s">
        <v>650</v>
      </c>
      <c r="DE48" t="s">
        <v>667</v>
      </c>
      <c r="DF48" t="s">
        <v>667</v>
      </c>
      <c r="DG48" t="s">
        <v>668</v>
      </c>
      <c r="DH48" t="s">
        <v>650</v>
      </c>
      <c r="DI48" t="s">
        <v>668</v>
      </c>
      <c r="DJ48" t="s">
        <v>667</v>
      </c>
      <c r="DK48" t="s">
        <v>650</v>
      </c>
      <c r="DL48" t="s">
        <v>650</v>
      </c>
      <c r="DM48" t="s">
        <v>650</v>
      </c>
      <c r="DN48">
        <v>0</v>
      </c>
      <c r="DO48">
        <v>0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1007</v>
      </c>
      <c r="DV48" t="s">
        <v>730</v>
      </c>
      <c r="DW48" t="s">
        <v>732</v>
      </c>
      <c r="DX48">
        <v>1000</v>
      </c>
      <c r="EE48">
        <v>10230103</v>
      </c>
      <c r="EF48">
        <v>1</v>
      </c>
      <c r="EG48" t="s">
        <v>669</v>
      </c>
      <c r="EH48">
        <v>0</v>
      </c>
      <c r="EI48" t="s">
        <v>650</v>
      </c>
      <c r="EJ48">
        <v>1</v>
      </c>
      <c r="EK48">
        <v>101</v>
      </c>
      <c r="EL48" t="s">
        <v>733</v>
      </c>
      <c r="EM48" t="s">
        <v>650</v>
      </c>
      <c r="EO48" t="s">
        <v>650</v>
      </c>
      <c r="EP48" t="s">
        <v>742</v>
      </c>
      <c r="EQ48">
        <v>0</v>
      </c>
      <c r="ER48">
        <v>3880.8</v>
      </c>
      <c r="ES48">
        <v>0</v>
      </c>
      <c r="ET48">
        <v>3880.8</v>
      </c>
      <c r="EU48">
        <v>528.11</v>
      </c>
      <c r="EV48">
        <v>0</v>
      </c>
      <c r="EW48">
        <v>0</v>
      </c>
      <c r="EX48">
        <v>32.340000000000003</v>
      </c>
      <c r="EY48">
        <v>0</v>
      </c>
    </row>
    <row r="49" spans="1:155">
      <c r="A49">
        <v>17</v>
      </c>
      <c r="B49">
        <v>1</v>
      </c>
      <c r="C49">
        <f>ROW(SmtRes!A49)</f>
        <v>49</v>
      </c>
      <c r="D49">
        <f>ROW(EtalonRes!A49)</f>
        <v>49</v>
      </c>
      <c r="E49" t="s">
        <v>779</v>
      </c>
      <c r="F49" t="s">
        <v>780</v>
      </c>
      <c r="G49" t="s">
        <v>781</v>
      </c>
      <c r="H49" t="s">
        <v>767</v>
      </c>
      <c r="I49">
        <v>2.16</v>
      </c>
      <c r="J49">
        <v>0</v>
      </c>
      <c r="O49">
        <f t="shared" si="35"/>
        <v>17004</v>
      </c>
      <c r="P49">
        <f t="shared" si="36"/>
        <v>0</v>
      </c>
      <c r="Q49">
        <f t="shared" si="37"/>
        <v>0</v>
      </c>
      <c r="R49">
        <f t="shared" si="38"/>
        <v>0</v>
      </c>
      <c r="S49">
        <f t="shared" si="39"/>
        <v>17004</v>
      </c>
      <c r="T49">
        <f t="shared" si="40"/>
        <v>0</v>
      </c>
      <c r="U49">
        <f t="shared" si="41"/>
        <v>1419.606</v>
      </c>
      <c r="V49">
        <f t="shared" si="42"/>
        <v>0</v>
      </c>
      <c r="W49">
        <f t="shared" si="43"/>
        <v>0</v>
      </c>
      <c r="X49">
        <f t="shared" si="44"/>
        <v>13603</v>
      </c>
      <c r="Y49">
        <f t="shared" si="45"/>
        <v>6462</v>
      </c>
      <c r="AA49">
        <v>0</v>
      </c>
      <c r="AB49">
        <f t="shared" si="46"/>
        <v>7872.24</v>
      </c>
      <c r="AC49">
        <f t="shared" si="47"/>
        <v>0</v>
      </c>
      <c r="AD49">
        <f t="shared" si="48"/>
        <v>0</v>
      </c>
      <c r="AE49">
        <f t="shared" si="49"/>
        <v>0</v>
      </c>
      <c r="AF49">
        <f>ROUND((((EV49*1.15*1.5))*1.13),2)</f>
        <v>7872.24</v>
      </c>
      <c r="AG49">
        <f t="shared" si="50"/>
        <v>0</v>
      </c>
      <c r="AH49">
        <f t="shared" si="51"/>
        <v>657.22499999999991</v>
      </c>
      <c r="AI49">
        <f t="shared" si="52"/>
        <v>0</v>
      </c>
      <c r="AJ49">
        <f t="shared" si="53"/>
        <v>0</v>
      </c>
      <c r="AK49">
        <v>4038.6</v>
      </c>
      <c r="AL49">
        <v>0</v>
      </c>
      <c r="AM49">
        <v>0</v>
      </c>
      <c r="AN49">
        <v>0</v>
      </c>
      <c r="AO49">
        <v>4038.6</v>
      </c>
      <c r="AP49">
        <v>0</v>
      </c>
      <c r="AQ49">
        <v>381</v>
      </c>
      <c r="AR49">
        <v>0</v>
      </c>
      <c r="AS49">
        <v>0</v>
      </c>
      <c r="AT49">
        <f t="shared" si="54"/>
        <v>80</v>
      </c>
      <c r="AU49">
        <f t="shared" si="55"/>
        <v>38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 t="s">
        <v>650</v>
      </c>
      <c r="BE49" t="s">
        <v>650</v>
      </c>
      <c r="BF49" t="s">
        <v>650</v>
      </c>
      <c r="BG49" t="s">
        <v>650</v>
      </c>
      <c r="BH49">
        <v>0</v>
      </c>
      <c r="BI49">
        <v>1</v>
      </c>
      <c r="BJ49" t="s">
        <v>782</v>
      </c>
      <c r="BM49">
        <v>103</v>
      </c>
      <c r="BN49">
        <v>0</v>
      </c>
      <c r="BO49" t="s">
        <v>780</v>
      </c>
      <c r="BP49">
        <v>1</v>
      </c>
      <c r="BQ49">
        <v>1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650</v>
      </c>
      <c r="BZ49">
        <v>80</v>
      </c>
      <c r="CA49">
        <v>38</v>
      </c>
      <c r="CF49">
        <v>0</v>
      </c>
      <c r="CG49">
        <v>0</v>
      </c>
      <c r="CM49">
        <v>0</v>
      </c>
      <c r="CN49" t="s">
        <v>650</v>
      </c>
      <c r="CO49">
        <v>0</v>
      </c>
      <c r="CP49">
        <f t="shared" si="56"/>
        <v>7872.24</v>
      </c>
      <c r="CQ49">
        <f t="shared" si="57"/>
        <v>0</v>
      </c>
      <c r="CR49">
        <f t="shared" si="58"/>
        <v>0</v>
      </c>
      <c r="CS49">
        <f t="shared" si="59"/>
        <v>0</v>
      </c>
      <c r="CT49">
        <f t="shared" si="60"/>
        <v>7872.24</v>
      </c>
      <c r="CU49">
        <f t="shared" si="61"/>
        <v>0</v>
      </c>
      <c r="CV49">
        <f t="shared" si="62"/>
        <v>657.22499999999991</v>
      </c>
      <c r="CW49">
        <f t="shared" si="63"/>
        <v>0</v>
      </c>
      <c r="CX49">
        <f t="shared" si="64"/>
        <v>0</v>
      </c>
      <c r="CY49">
        <f t="shared" si="65"/>
        <v>13603.2</v>
      </c>
      <c r="CZ49">
        <f t="shared" si="66"/>
        <v>6461.52</v>
      </c>
      <c r="DC49" t="s">
        <v>650</v>
      </c>
      <c r="DD49" t="s">
        <v>650</v>
      </c>
      <c r="DE49" t="s">
        <v>667</v>
      </c>
      <c r="DF49" t="s">
        <v>667</v>
      </c>
      <c r="DG49" t="s">
        <v>668</v>
      </c>
      <c r="DH49" t="s">
        <v>650</v>
      </c>
      <c r="DI49" t="s">
        <v>668</v>
      </c>
      <c r="DJ49" t="s">
        <v>667</v>
      </c>
      <c r="DK49" t="s">
        <v>650</v>
      </c>
      <c r="DL49" t="s">
        <v>650</v>
      </c>
      <c r="DM49" t="s">
        <v>650</v>
      </c>
      <c r="DN49">
        <v>0</v>
      </c>
      <c r="DO49">
        <v>0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1013</v>
      </c>
      <c r="DV49" t="s">
        <v>767</v>
      </c>
      <c r="DW49" t="s">
        <v>767</v>
      </c>
      <c r="DX49">
        <v>1</v>
      </c>
      <c r="EE49">
        <v>10230105</v>
      </c>
      <c r="EF49">
        <v>1</v>
      </c>
      <c r="EG49" t="s">
        <v>669</v>
      </c>
      <c r="EH49">
        <v>0</v>
      </c>
      <c r="EI49" t="s">
        <v>650</v>
      </c>
      <c r="EJ49">
        <v>1</v>
      </c>
      <c r="EK49">
        <v>103</v>
      </c>
      <c r="EL49" t="s">
        <v>769</v>
      </c>
      <c r="EM49" t="s">
        <v>650</v>
      </c>
      <c r="EO49" t="s">
        <v>650</v>
      </c>
      <c r="EP49" t="s">
        <v>637</v>
      </c>
      <c r="EQ49">
        <v>0</v>
      </c>
      <c r="ER49">
        <v>4038.6</v>
      </c>
      <c r="ES49">
        <v>0</v>
      </c>
      <c r="ET49">
        <v>0</v>
      </c>
      <c r="EU49">
        <v>0</v>
      </c>
      <c r="EV49">
        <v>4038.6</v>
      </c>
      <c r="EW49">
        <v>381</v>
      </c>
      <c r="EX49">
        <v>0</v>
      </c>
      <c r="EY49">
        <v>0</v>
      </c>
    </row>
    <row r="50" spans="1:155">
      <c r="A50">
        <v>17</v>
      </c>
      <c r="B50">
        <v>1</v>
      </c>
      <c r="C50">
        <f>ROW(SmtRes!A50)</f>
        <v>50</v>
      </c>
      <c r="D50">
        <f>ROW(EtalonRes!A50)</f>
        <v>50</v>
      </c>
      <c r="E50" t="s">
        <v>783</v>
      </c>
      <c r="F50" t="s">
        <v>784</v>
      </c>
      <c r="G50" t="s">
        <v>785</v>
      </c>
      <c r="H50" t="s">
        <v>767</v>
      </c>
      <c r="I50">
        <v>0.68</v>
      </c>
      <c r="J50">
        <v>0</v>
      </c>
      <c r="O50">
        <f t="shared" si="35"/>
        <v>7473</v>
      </c>
      <c r="P50">
        <f t="shared" si="36"/>
        <v>0</v>
      </c>
      <c r="Q50">
        <f t="shared" si="37"/>
        <v>0</v>
      </c>
      <c r="R50">
        <f t="shared" si="38"/>
        <v>0</v>
      </c>
      <c r="S50">
        <f t="shared" si="39"/>
        <v>7473</v>
      </c>
      <c r="T50">
        <f t="shared" si="40"/>
        <v>0</v>
      </c>
      <c r="U50">
        <f t="shared" si="41"/>
        <v>613.47900000000004</v>
      </c>
      <c r="V50">
        <f t="shared" si="42"/>
        <v>0</v>
      </c>
      <c r="W50">
        <f t="shared" si="43"/>
        <v>0</v>
      </c>
      <c r="X50">
        <f t="shared" si="44"/>
        <v>5978</v>
      </c>
      <c r="Y50">
        <f t="shared" si="45"/>
        <v>2840</v>
      </c>
      <c r="AA50">
        <v>0</v>
      </c>
      <c r="AB50">
        <f t="shared" si="46"/>
        <v>10989.75</v>
      </c>
      <c r="AC50">
        <f t="shared" si="47"/>
        <v>0</v>
      </c>
      <c r="AD50">
        <f t="shared" si="48"/>
        <v>0</v>
      </c>
      <c r="AE50">
        <f t="shared" si="49"/>
        <v>0</v>
      </c>
      <c r="AF50">
        <f>ROUND((((EV50*1.15*1.5))*1.13),2)</f>
        <v>10989.75</v>
      </c>
      <c r="AG50">
        <f t="shared" si="50"/>
        <v>0</v>
      </c>
      <c r="AH50">
        <f t="shared" si="51"/>
        <v>902.17499999999995</v>
      </c>
      <c r="AI50">
        <f t="shared" si="52"/>
        <v>0</v>
      </c>
      <c r="AJ50">
        <f t="shared" si="53"/>
        <v>0</v>
      </c>
      <c r="AK50">
        <v>5637.94</v>
      </c>
      <c r="AL50">
        <v>0</v>
      </c>
      <c r="AM50">
        <v>0</v>
      </c>
      <c r="AN50">
        <v>0</v>
      </c>
      <c r="AO50">
        <v>5637.94</v>
      </c>
      <c r="AP50">
        <v>0</v>
      </c>
      <c r="AQ50">
        <v>523</v>
      </c>
      <c r="AR50">
        <v>0</v>
      </c>
      <c r="AS50">
        <v>0</v>
      </c>
      <c r="AT50">
        <f t="shared" si="54"/>
        <v>80</v>
      </c>
      <c r="AU50">
        <f t="shared" si="55"/>
        <v>38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 t="s">
        <v>650</v>
      </c>
      <c r="BE50" t="s">
        <v>650</v>
      </c>
      <c r="BF50" t="s">
        <v>650</v>
      </c>
      <c r="BG50" t="s">
        <v>650</v>
      </c>
      <c r="BH50">
        <v>0</v>
      </c>
      <c r="BI50">
        <v>1</v>
      </c>
      <c r="BJ50" t="s">
        <v>786</v>
      </c>
      <c r="BM50">
        <v>103</v>
      </c>
      <c r="BN50">
        <v>0</v>
      </c>
      <c r="BO50" t="s">
        <v>784</v>
      </c>
      <c r="BP50">
        <v>1</v>
      </c>
      <c r="BQ50">
        <v>1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650</v>
      </c>
      <c r="BZ50">
        <v>80</v>
      </c>
      <c r="CA50">
        <v>38</v>
      </c>
      <c r="CF50">
        <v>0</v>
      </c>
      <c r="CG50">
        <v>0</v>
      </c>
      <c r="CM50">
        <v>0</v>
      </c>
      <c r="CN50" t="s">
        <v>650</v>
      </c>
      <c r="CO50">
        <v>0</v>
      </c>
      <c r="CP50">
        <f t="shared" si="56"/>
        <v>10989.75</v>
      </c>
      <c r="CQ50">
        <f t="shared" si="57"/>
        <v>0</v>
      </c>
      <c r="CR50">
        <f t="shared" si="58"/>
        <v>0</v>
      </c>
      <c r="CS50">
        <f t="shared" si="59"/>
        <v>0</v>
      </c>
      <c r="CT50">
        <f t="shared" si="60"/>
        <v>10989.75</v>
      </c>
      <c r="CU50">
        <f t="shared" si="61"/>
        <v>0</v>
      </c>
      <c r="CV50">
        <f t="shared" si="62"/>
        <v>902.17499999999995</v>
      </c>
      <c r="CW50">
        <f t="shared" si="63"/>
        <v>0</v>
      </c>
      <c r="CX50">
        <f t="shared" si="64"/>
        <v>0</v>
      </c>
      <c r="CY50">
        <f t="shared" si="65"/>
        <v>5978.4</v>
      </c>
      <c r="CZ50">
        <f t="shared" si="66"/>
        <v>2839.74</v>
      </c>
      <c r="DC50" t="s">
        <v>650</v>
      </c>
      <c r="DD50" t="s">
        <v>650</v>
      </c>
      <c r="DE50" t="s">
        <v>667</v>
      </c>
      <c r="DF50" t="s">
        <v>667</v>
      </c>
      <c r="DG50" t="s">
        <v>668</v>
      </c>
      <c r="DH50" t="s">
        <v>650</v>
      </c>
      <c r="DI50" t="s">
        <v>668</v>
      </c>
      <c r="DJ50" t="s">
        <v>667</v>
      </c>
      <c r="DK50" t="s">
        <v>650</v>
      </c>
      <c r="DL50" t="s">
        <v>650</v>
      </c>
      <c r="DM50" t="s">
        <v>650</v>
      </c>
      <c r="DN50">
        <v>0</v>
      </c>
      <c r="DO50">
        <v>0</v>
      </c>
      <c r="DP50">
        <v>1</v>
      </c>
      <c r="DQ50">
        <v>1</v>
      </c>
      <c r="DR50">
        <v>1</v>
      </c>
      <c r="DS50">
        <v>1</v>
      </c>
      <c r="DT50">
        <v>1</v>
      </c>
      <c r="DU50">
        <v>1013</v>
      </c>
      <c r="DV50" t="s">
        <v>767</v>
      </c>
      <c r="DW50" t="s">
        <v>767</v>
      </c>
      <c r="DX50">
        <v>1</v>
      </c>
      <c r="EE50">
        <v>10230105</v>
      </c>
      <c r="EF50">
        <v>1</v>
      </c>
      <c r="EG50" t="s">
        <v>669</v>
      </c>
      <c r="EH50">
        <v>0</v>
      </c>
      <c r="EI50" t="s">
        <v>650</v>
      </c>
      <c r="EJ50">
        <v>1</v>
      </c>
      <c r="EK50">
        <v>103</v>
      </c>
      <c r="EL50" t="s">
        <v>769</v>
      </c>
      <c r="EM50" t="s">
        <v>650</v>
      </c>
      <c r="EO50" t="s">
        <v>650</v>
      </c>
      <c r="EP50" t="s">
        <v>637</v>
      </c>
      <c r="EQ50">
        <v>0</v>
      </c>
      <c r="ER50">
        <v>5637.94</v>
      </c>
      <c r="ES50">
        <v>0</v>
      </c>
      <c r="ET50">
        <v>0</v>
      </c>
      <c r="EU50">
        <v>0</v>
      </c>
      <c r="EV50">
        <v>5637.94</v>
      </c>
      <c r="EW50">
        <v>523</v>
      </c>
      <c r="EX50">
        <v>0</v>
      </c>
      <c r="EY50">
        <v>0</v>
      </c>
    </row>
    <row r="51" spans="1:155">
      <c r="A51">
        <v>17</v>
      </c>
      <c r="B51">
        <v>1</v>
      </c>
      <c r="C51">
        <f>ROW(SmtRes!A53)</f>
        <v>53</v>
      </c>
      <c r="D51">
        <f>ROW(EtalonRes!A53)</f>
        <v>53</v>
      </c>
      <c r="E51" t="s">
        <v>787</v>
      </c>
      <c r="F51" t="s">
        <v>765</v>
      </c>
      <c r="G51" t="s">
        <v>788</v>
      </c>
      <c r="H51" t="s">
        <v>767</v>
      </c>
      <c r="I51">
        <f>2.16+0.68</f>
        <v>2.8400000000000003</v>
      </c>
      <c r="J51">
        <v>0</v>
      </c>
      <c r="O51">
        <f t="shared" si="35"/>
        <v>47503</v>
      </c>
      <c r="P51">
        <f t="shared" si="36"/>
        <v>0</v>
      </c>
      <c r="Q51">
        <f t="shared" si="37"/>
        <v>22263</v>
      </c>
      <c r="R51">
        <f t="shared" si="38"/>
        <v>10018</v>
      </c>
      <c r="S51">
        <f t="shared" si="39"/>
        <v>25240</v>
      </c>
      <c r="T51">
        <f t="shared" si="40"/>
        <v>0</v>
      </c>
      <c r="U51">
        <f t="shared" si="41"/>
        <v>2071.9830600000005</v>
      </c>
      <c r="V51">
        <f t="shared" si="42"/>
        <v>728.46</v>
      </c>
      <c r="W51">
        <f t="shared" si="43"/>
        <v>0</v>
      </c>
      <c r="X51">
        <f t="shared" si="44"/>
        <v>28206</v>
      </c>
      <c r="Y51">
        <f t="shared" si="45"/>
        <v>13398</v>
      </c>
      <c r="AA51">
        <v>0</v>
      </c>
      <c r="AB51">
        <f t="shared" si="46"/>
        <v>16726.37</v>
      </c>
      <c r="AC51">
        <f t="shared" si="47"/>
        <v>0</v>
      </c>
      <c r="AD51">
        <f t="shared" si="48"/>
        <v>7839.17</v>
      </c>
      <c r="AE51">
        <f t="shared" si="49"/>
        <v>3527.42</v>
      </c>
      <c r="AF51">
        <f>ROUND((((EV51*1.15*1.5))*1.13),2)</f>
        <v>8887.2000000000007</v>
      </c>
      <c r="AG51">
        <f t="shared" si="50"/>
        <v>0</v>
      </c>
      <c r="AH51">
        <f t="shared" si="51"/>
        <v>729.57150000000001</v>
      </c>
      <c r="AI51">
        <f t="shared" si="52"/>
        <v>256.5</v>
      </c>
      <c r="AJ51">
        <f t="shared" si="53"/>
        <v>0</v>
      </c>
      <c r="AK51">
        <v>8523.75</v>
      </c>
      <c r="AL51">
        <v>0</v>
      </c>
      <c r="AM51">
        <v>3964.46</v>
      </c>
      <c r="AN51">
        <v>1664.86</v>
      </c>
      <c r="AO51">
        <v>4559.29</v>
      </c>
      <c r="AP51">
        <v>0</v>
      </c>
      <c r="AQ51">
        <v>422.94</v>
      </c>
      <c r="AR51">
        <v>136.80000000000001</v>
      </c>
      <c r="AS51">
        <v>0</v>
      </c>
      <c r="AT51">
        <f t="shared" si="54"/>
        <v>80</v>
      </c>
      <c r="AU51">
        <f t="shared" si="55"/>
        <v>38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 t="s">
        <v>650</v>
      </c>
      <c r="BE51" t="s">
        <v>650</v>
      </c>
      <c r="BF51" t="s">
        <v>650</v>
      </c>
      <c r="BG51" t="s">
        <v>650</v>
      </c>
      <c r="BH51">
        <v>0</v>
      </c>
      <c r="BI51">
        <v>1</v>
      </c>
      <c r="BJ51" t="s">
        <v>768</v>
      </c>
      <c r="BM51">
        <v>103</v>
      </c>
      <c r="BN51">
        <v>0</v>
      </c>
      <c r="BO51" t="s">
        <v>765</v>
      </c>
      <c r="BP51">
        <v>1</v>
      </c>
      <c r="BQ51">
        <v>1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650</v>
      </c>
      <c r="BZ51">
        <v>80</v>
      </c>
      <c r="CA51">
        <v>38</v>
      </c>
      <c r="CF51">
        <v>0</v>
      </c>
      <c r="CG51">
        <v>0</v>
      </c>
      <c r="CM51">
        <v>0</v>
      </c>
      <c r="CN51" t="s">
        <v>650</v>
      </c>
      <c r="CO51">
        <v>0</v>
      </c>
      <c r="CP51">
        <f t="shared" si="56"/>
        <v>16726.37</v>
      </c>
      <c r="CQ51">
        <f t="shared" si="57"/>
        <v>0</v>
      </c>
      <c r="CR51">
        <f t="shared" si="58"/>
        <v>7839.17</v>
      </c>
      <c r="CS51">
        <f t="shared" si="59"/>
        <v>3527.42</v>
      </c>
      <c r="CT51">
        <f t="shared" si="60"/>
        <v>8887.2000000000007</v>
      </c>
      <c r="CU51">
        <f t="shared" si="61"/>
        <v>0</v>
      </c>
      <c r="CV51">
        <f t="shared" si="62"/>
        <v>729.57150000000001</v>
      </c>
      <c r="CW51">
        <f t="shared" si="63"/>
        <v>256.5</v>
      </c>
      <c r="CX51">
        <f t="shared" si="64"/>
        <v>0</v>
      </c>
      <c r="CY51">
        <f t="shared" si="65"/>
        <v>28206.400000000001</v>
      </c>
      <c r="CZ51">
        <f t="shared" si="66"/>
        <v>13398.04</v>
      </c>
      <c r="DC51" t="s">
        <v>650</v>
      </c>
      <c r="DD51" t="s">
        <v>650</v>
      </c>
      <c r="DE51" t="s">
        <v>667</v>
      </c>
      <c r="DF51" t="s">
        <v>667</v>
      </c>
      <c r="DG51" t="s">
        <v>668</v>
      </c>
      <c r="DH51" t="s">
        <v>650</v>
      </c>
      <c r="DI51" t="s">
        <v>668</v>
      </c>
      <c r="DJ51" t="s">
        <v>667</v>
      </c>
      <c r="DK51" t="s">
        <v>650</v>
      </c>
      <c r="DL51" t="s">
        <v>650</v>
      </c>
      <c r="DM51" t="s">
        <v>650</v>
      </c>
      <c r="DN51">
        <v>0</v>
      </c>
      <c r="DO51">
        <v>0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1013</v>
      </c>
      <c r="DV51" t="s">
        <v>767</v>
      </c>
      <c r="DW51" t="s">
        <v>767</v>
      </c>
      <c r="DX51">
        <v>1</v>
      </c>
      <c r="EE51">
        <v>10230105</v>
      </c>
      <c r="EF51">
        <v>1</v>
      </c>
      <c r="EG51" t="s">
        <v>669</v>
      </c>
      <c r="EH51">
        <v>0</v>
      </c>
      <c r="EI51" t="s">
        <v>650</v>
      </c>
      <c r="EJ51">
        <v>1</v>
      </c>
      <c r="EK51">
        <v>103</v>
      </c>
      <c r="EL51" t="s">
        <v>769</v>
      </c>
      <c r="EM51" t="s">
        <v>650</v>
      </c>
      <c r="EO51" t="s">
        <v>650</v>
      </c>
      <c r="EP51" t="s">
        <v>770</v>
      </c>
      <c r="EQ51">
        <v>0</v>
      </c>
      <c r="ER51">
        <v>8523.75</v>
      </c>
      <c r="ES51">
        <v>0</v>
      </c>
      <c r="ET51">
        <v>3964.46</v>
      </c>
      <c r="EU51">
        <v>1664.86</v>
      </c>
      <c r="EV51">
        <v>4559.29</v>
      </c>
      <c r="EW51">
        <v>422.94</v>
      </c>
      <c r="EX51">
        <v>136.80000000000001</v>
      </c>
      <c r="EY51">
        <v>0</v>
      </c>
    </row>
    <row r="52" spans="1:155">
      <c r="A52">
        <v>17</v>
      </c>
      <c r="B52">
        <v>1</v>
      </c>
      <c r="C52">
        <f>ROW(SmtRes!A54)</f>
        <v>54</v>
      </c>
      <c r="D52">
        <f>ROW(EtalonRes!A54)</f>
        <v>54</v>
      </c>
      <c r="E52" t="s">
        <v>789</v>
      </c>
      <c r="F52" t="s">
        <v>790</v>
      </c>
      <c r="G52" t="s">
        <v>791</v>
      </c>
      <c r="H52" t="s">
        <v>767</v>
      </c>
      <c r="I52">
        <v>0.68</v>
      </c>
      <c r="J52">
        <v>0</v>
      </c>
      <c r="O52">
        <f t="shared" si="35"/>
        <v>1221</v>
      </c>
      <c r="P52">
        <f t="shared" si="36"/>
        <v>0</v>
      </c>
      <c r="Q52">
        <f t="shared" si="37"/>
        <v>0</v>
      </c>
      <c r="R52">
        <f t="shared" si="38"/>
        <v>0</v>
      </c>
      <c r="S52">
        <f t="shared" si="39"/>
        <v>1221</v>
      </c>
      <c r="T52">
        <f t="shared" si="40"/>
        <v>0</v>
      </c>
      <c r="U52">
        <f t="shared" si="41"/>
        <v>114.01560000000002</v>
      </c>
      <c r="V52">
        <f t="shared" si="42"/>
        <v>0</v>
      </c>
      <c r="W52">
        <f t="shared" si="43"/>
        <v>0</v>
      </c>
      <c r="X52">
        <f t="shared" si="44"/>
        <v>977</v>
      </c>
      <c r="Y52">
        <f t="shared" si="45"/>
        <v>464</v>
      </c>
      <c r="AA52">
        <v>0</v>
      </c>
      <c r="AB52">
        <f t="shared" si="46"/>
        <v>1796.16</v>
      </c>
      <c r="AC52">
        <f t="shared" si="47"/>
        <v>0</v>
      </c>
      <c r="AD52">
        <f t="shared" si="48"/>
        <v>0</v>
      </c>
      <c r="AE52">
        <f t="shared" si="49"/>
        <v>0</v>
      </c>
      <c r="AF52">
        <f>ROUND((((EV52*1.15*1.5))*1.13),2)</f>
        <v>1796.16</v>
      </c>
      <c r="AG52">
        <f t="shared" si="50"/>
        <v>0</v>
      </c>
      <c r="AH52">
        <f t="shared" si="51"/>
        <v>167.67000000000002</v>
      </c>
      <c r="AI52">
        <f t="shared" si="52"/>
        <v>0</v>
      </c>
      <c r="AJ52">
        <f t="shared" si="53"/>
        <v>0</v>
      </c>
      <c r="AK52">
        <v>921.46</v>
      </c>
      <c r="AL52">
        <v>0</v>
      </c>
      <c r="AM52">
        <v>0</v>
      </c>
      <c r="AN52">
        <v>0</v>
      </c>
      <c r="AO52">
        <v>921.46</v>
      </c>
      <c r="AP52">
        <v>0</v>
      </c>
      <c r="AQ52">
        <v>97.2</v>
      </c>
      <c r="AR52">
        <v>0</v>
      </c>
      <c r="AS52">
        <v>0</v>
      </c>
      <c r="AT52">
        <f t="shared" si="54"/>
        <v>80</v>
      </c>
      <c r="AU52">
        <f t="shared" si="55"/>
        <v>38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 t="s">
        <v>650</v>
      </c>
      <c r="BE52" t="s">
        <v>650</v>
      </c>
      <c r="BF52" t="s">
        <v>650</v>
      </c>
      <c r="BG52" t="s">
        <v>650</v>
      </c>
      <c r="BH52">
        <v>0</v>
      </c>
      <c r="BI52">
        <v>1</v>
      </c>
      <c r="BJ52" t="s">
        <v>792</v>
      </c>
      <c r="BM52">
        <v>103</v>
      </c>
      <c r="BN52">
        <v>0</v>
      </c>
      <c r="BO52" t="s">
        <v>790</v>
      </c>
      <c r="BP52">
        <v>1</v>
      </c>
      <c r="BQ52">
        <v>1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650</v>
      </c>
      <c r="BZ52">
        <v>80</v>
      </c>
      <c r="CA52">
        <v>38</v>
      </c>
      <c r="CF52">
        <v>0</v>
      </c>
      <c r="CG52">
        <v>0</v>
      </c>
      <c r="CM52">
        <v>0</v>
      </c>
      <c r="CN52" t="s">
        <v>650</v>
      </c>
      <c r="CO52">
        <v>0</v>
      </c>
      <c r="CP52">
        <f t="shared" si="56"/>
        <v>1796.16</v>
      </c>
      <c r="CQ52">
        <f t="shared" si="57"/>
        <v>0</v>
      </c>
      <c r="CR52">
        <f t="shared" si="58"/>
        <v>0</v>
      </c>
      <c r="CS52">
        <f t="shared" si="59"/>
        <v>0</v>
      </c>
      <c r="CT52">
        <f t="shared" si="60"/>
        <v>1796.16</v>
      </c>
      <c r="CU52">
        <f t="shared" si="61"/>
        <v>0</v>
      </c>
      <c r="CV52">
        <f t="shared" si="62"/>
        <v>167.67000000000002</v>
      </c>
      <c r="CW52">
        <f t="shared" si="63"/>
        <v>0</v>
      </c>
      <c r="CX52">
        <f t="shared" si="64"/>
        <v>0</v>
      </c>
      <c r="CY52">
        <f t="shared" si="65"/>
        <v>976.8</v>
      </c>
      <c r="CZ52">
        <f t="shared" si="66"/>
        <v>463.98</v>
      </c>
      <c r="DC52" t="s">
        <v>650</v>
      </c>
      <c r="DD52" t="s">
        <v>650</v>
      </c>
      <c r="DE52" t="s">
        <v>667</v>
      </c>
      <c r="DF52" t="s">
        <v>667</v>
      </c>
      <c r="DG52" t="s">
        <v>668</v>
      </c>
      <c r="DH52" t="s">
        <v>650</v>
      </c>
      <c r="DI52" t="s">
        <v>668</v>
      </c>
      <c r="DJ52" t="s">
        <v>667</v>
      </c>
      <c r="DK52" t="s">
        <v>650</v>
      </c>
      <c r="DL52" t="s">
        <v>650</v>
      </c>
      <c r="DM52" t="s">
        <v>650</v>
      </c>
      <c r="DN52">
        <v>0</v>
      </c>
      <c r="DO52">
        <v>0</v>
      </c>
      <c r="DP52">
        <v>1</v>
      </c>
      <c r="DQ52">
        <v>1</v>
      </c>
      <c r="DR52">
        <v>1</v>
      </c>
      <c r="DS52">
        <v>1</v>
      </c>
      <c r="DT52">
        <v>1</v>
      </c>
      <c r="DU52">
        <v>1013</v>
      </c>
      <c r="DV52" t="s">
        <v>767</v>
      </c>
      <c r="DW52" t="s">
        <v>767</v>
      </c>
      <c r="DX52">
        <v>1</v>
      </c>
      <c r="EE52">
        <v>10230105</v>
      </c>
      <c r="EF52">
        <v>1</v>
      </c>
      <c r="EG52" t="s">
        <v>669</v>
      </c>
      <c r="EH52">
        <v>0</v>
      </c>
      <c r="EI52" t="s">
        <v>650</v>
      </c>
      <c r="EJ52">
        <v>1</v>
      </c>
      <c r="EK52">
        <v>103</v>
      </c>
      <c r="EL52" t="s">
        <v>769</v>
      </c>
      <c r="EM52" t="s">
        <v>650</v>
      </c>
      <c r="EO52" t="s">
        <v>650</v>
      </c>
      <c r="EP52" t="s">
        <v>793</v>
      </c>
      <c r="EQ52">
        <v>0</v>
      </c>
      <c r="ER52">
        <v>921.46</v>
      </c>
      <c r="ES52">
        <v>0</v>
      </c>
      <c r="ET52">
        <v>0</v>
      </c>
      <c r="EU52">
        <v>0</v>
      </c>
      <c r="EV52">
        <v>921.46</v>
      </c>
      <c r="EW52">
        <v>97.2</v>
      </c>
      <c r="EX52">
        <v>0</v>
      </c>
      <c r="EY52">
        <v>0</v>
      </c>
    </row>
    <row r="53" spans="1:155">
      <c r="A53">
        <v>17</v>
      </c>
      <c r="B53">
        <v>1</v>
      </c>
      <c r="E53" t="s">
        <v>794</v>
      </c>
      <c r="F53" t="s">
        <v>795</v>
      </c>
      <c r="G53" t="s">
        <v>796</v>
      </c>
      <c r="H53" t="s">
        <v>797</v>
      </c>
      <c r="I53">
        <v>68</v>
      </c>
      <c r="J53">
        <v>0</v>
      </c>
      <c r="O53">
        <f t="shared" si="35"/>
        <v>7956</v>
      </c>
      <c r="P53">
        <f t="shared" si="36"/>
        <v>7956</v>
      </c>
      <c r="Q53">
        <f t="shared" si="37"/>
        <v>0</v>
      </c>
      <c r="R53">
        <f t="shared" si="38"/>
        <v>0</v>
      </c>
      <c r="S53">
        <f t="shared" si="39"/>
        <v>0</v>
      </c>
      <c r="T53">
        <f t="shared" si="40"/>
        <v>0</v>
      </c>
      <c r="U53">
        <f t="shared" si="41"/>
        <v>0</v>
      </c>
      <c r="V53">
        <f t="shared" si="42"/>
        <v>0</v>
      </c>
      <c r="W53">
        <f t="shared" si="43"/>
        <v>0</v>
      </c>
      <c r="X53">
        <f t="shared" si="44"/>
        <v>0</v>
      </c>
      <c r="Y53">
        <f t="shared" si="45"/>
        <v>0</v>
      </c>
      <c r="AA53">
        <v>0</v>
      </c>
      <c r="AB53">
        <f t="shared" si="46"/>
        <v>117</v>
      </c>
      <c r="AC53">
        <f t="shared" si="47"/>
        <v>117</v>
      </c>
      <c r="AD53">
        <f>ROUND((ET53),2)</f>
        <v>0</v>
      </c>
      <c r="AE53">
        <f>ROUND((EU53),2)</f>
        <v>0</v>
      </c>
      <c r="AF53">
        <f>ROUND((EV53),2)</f>
        <v>0</v>
      </c>
      <c r="AG53">
        <f t="shared" si="50"/>
        <v>0</v>
      </c>
      <c r="AH53">
        <f>(EW53)</f>
        <v>0</v>
      </c>
      <c r="AI53">
        <f>(EX53)</f>
        <v>0</v>
      </c>
      <c r="AJ53">
        <f t="shared" si="53"/>
        <v>0</v>
      </c>
      <c r="AK53">
        <v>117</v>
      </c>
      <c r="AL53">
        <v>117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f t="shared" si="54"/>
        <v>0</v>
      </c>
      <c r="AU53">
        <f t="shared" si="55"/>
        <v>0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 t="s">
        <v>650</v>
      </c>
      <c r="BE53" t="s">
        <v>650</v>
      </c>
      <c r="BF53" t="s">
        <v>650</v>
      </c>
      <c r="BG53" t="s">
        <v>650</v>
      </c>
      <c r="BH53">
        <v>3</v>
      </c>
      <c r="BI53">
        <v>1</v>
      </c>
      <c r="BJ53" t="s">
        <v>798</v>
      </c>
      <c r="BM53">
        <v>201</v>
      </c>
      <c r="BN53">
        <v>0</v>
      </c>
      <c r="BO53" t="s">
        <v>795</v>
      </c>
      <c r="BP53">
        <v>1</v>
      </c>
      <c r="BQ53">
        <v>1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650</v>
      </c>
      <c r="BZ53">
        <v>0</v>
      </c>
      <c r="CA53">
        <v>0</v>
      </c>
      <c r="CF53">
        <v>0</v>
      </c>
      <c r="CG53">
        <v>0</v>
      </c>
      <c r="CM53">
        <v>0</v>
      </c>
      <c r="CN53" t="s">
        <v>650</v>
      </c>
      <c r="CO53">
        <v>0</v>
      </c>
      <c r="CP53">
        <f t="shared" si="56"/>
        <v>117</v>
      </c>
      <c r="CQ53">
        <f t="shared" si="57"/>
        <v>117</v>
      </c>
      <c r="CR53">
        <f t="shared" si="58"/>
        <v>0</v>
      </c>
      <c r="CS53">
        <f t="shared" si="59"/>
        <v>0</v>
      </c>
      <c r="CT53">
        <f t="shared" si="60"/>
        <v>0</v>
      </c>
      <c r="CU53">
        <f t="shared" si="61"/>
        <v>0</v>
      </c>
      <c r="CV53">
        <f t="shared" si="62"/>
        <v>0</v>
      </c>
      <c r="CW53">
        <f t="shared" si="63"/>
        <v>0</v>
      </c>
      <c r="CX53">
        <f t="shared" si="64"/>
        <v>0</v>
      </c>
      <c r="CY53">
        <f>(0)*BX53</f>
        <v>0</v>
      </c>
      <c r="CZ53">
        <f>(0)*AX53</f>
        <v>0</v>
      </c>
      <c r="DC53" t="s">
        <v>650</v>
      </c>
      <c r="DD53" t="s">
        <v>650</v>
      </c>
      <c r="DE53" t="s">
        <v>650</v>
      </c>
      <c r="DF53" t="s">
        <v>650</v>
      </c>
      <c r="DG53" t="s">
        <v>650</v>
      </c>
      <c r="DH53" t="s">
        <v>650</v>
      </c>
      <c r="DI53" t="s">
        <v>650</v>
      </c>
      <c r="DJ53" t="s">
        <v>650</v>
      </c>
      <c r="DK53" t="s">
        <v>650</v>
      </c>
      <c r="DL53" t="s">
        <v>650</v>
      </c>
      <c r="DM53" t="s">
        <v>650</v>
      </c>
      <c r="DN53">
        <v>0</v>
      </c>
      <c r="DO53">
        <v>0</v>
      </c>
      <c r="DP53">
        <v>1</v>
      </c>
      <c r="DQ53">
        <v>1</v>
      </c>
      <c r="DR53">
        <v>1</v>
      </c>
      <c r="DS53">
        <v>1</v>
      </c>
      <c r="DT53">
        <v>1</v>
      </c>
      <c r="DU53">
        <v>1007</v>
      </c>
      <c r="DV53" t="s">
        <v>797</v>
      </c>
      <c r="DW53" t="s">
        <v>797</v>
      </c>
      <c r="DX53">
        <v>1</v>
      </c>
      <c r="EE53">
        <v>10230153</v>
      </c>
      <c r="EF53">
        <v>1</v>
      </c>
      <c r="EG53" t="s">
        <v>669</v>
      </c>
      <c r="EH53">
        <v>0</v>
      </c>
      <c r="EI53" t="s">
        <v>650</v>
      </c>
      <c r="EJ53">
        <v>1</v>
      </c>
      <c r="EK53">
        <v>201</v>
      </c>
      <c r="EL53" t="s">
        <v>706</v>
      </c>
      <c r="EM53" t="s">
        <v>650</v>
      </c>
      <c r="EO53" t="s">
        <v>650</v>
      </c>
      <c r="EP53" t="s">
        <v>650</v>
      </c>
      <c r="EQ53">
        <v>0</v>
      </c>
      <c r="ER53">
        <v>117</v>
      </c>
      <c r="ES53">
        <v>117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</row>
    <row r="54" spans="1:155">
      <c r="A54">
        <v>17</v>
      </c>
      <c r="B54">
        <v>1</v>
      </c>
      <c r="C54">
        <f>ROW(SmtRes!A58)</f>
        <v>58</v>
      </c>
      <c r="D54">
        <f>ROW(EtalonRes!A58)</f>
        <v>58</v>
      </c>
      <c r="E54" t="s">
        <v>799</v>
      </c>
      <c r="F54" t="s">
        <v>800</v>
      </c>
      <c r="G54" t="s">
        <v>801</v>
      </c>
      <c r="H54" t="s">
        <v>802</v>
      </c>
      <c r="I54">
        <v>94</v>
      </c>
      <c r="J54">
        <v>0</v>
      </c>
      <c r="O54">
        <f t="shared" si="35"/>
        <v>14725</v>
      </c>
      <c r="P54">
        <f t="shared" si="36"/>
        <v>12098</v>
      </c>
      <c r="Q54">
        <f t="shared" si="37"/>
        <v>697</v>
      </c>
      <c r="R54">
        <f t="shared" si="38"/>
        <v>86</v>
      </c>
      <c r="S54">
        <f t="shared" si="39"/>
        <v>1930</v>
      </c>
      <c r="T54">
        <f t="shared" si="40"/>
        <v>0</v>
      </c>
      <c r="U54">
        <f t="shared" si="41"/>
        <v>165.39299999999997</v>
      </c>
      <c r="V54">
        <f t="shared" si="42"/>
        <v>6.1687500000000002</v>
      </c>
      <c r="W54">
        <f t="shared" si="43"/>
        <v>0</v>
      </c>
      <c r="X54">
        <f t="shared" si="44"/>
        <v>2621</v>
      </c>
      <c r="Y54">
        <f t="shared" si="45"/>
        <v>1532</v>
      </c>
      <c r="AA54">
        <v>0</v>
      </c>
      <c r="AB54">
        <f t="shared" si="46"/>
        <v>156.65</v>
      </c>
      <c r="AC54">
        <f t="shared" si="47"/>
        <v>128.69999999999999</v>
      </c>
      <c r="AD54">
        <f>ROUND((((ET54*1.25*1.5))+((((EU54*1.25*1.5))*1.13)-((EU54*1.25*1.5)))),2)</f>
        <v>7.42</v>
      </c>
      <c r="AE54">
        <f>ROUND((((EU54*1.25*1.5))*1.13),2)</f>
        <v>0.91</v>
      </c>
      <c r="AF54">
        <f>ROUND((((EV54*1.15*1.5))*1.13),2)</f>
        <v>20.53</v>
      </c>
      <c r="AG54">
        <f t="shared" si="50"/>
        <v>0</v>
      </c>
      <c r="AH54">
        <f>((EW54*1.15*1.5))</f>
        <v>1.7594999999999996</v>
      </c>
      <c r="AI54">
        <f>((EX54*1.25*1.5))</f>
        <v>6.5625000000000003E-2</v>
      </c>
      <c r="AJ54">
        <f t="shared" si="53"/>
        <v>0</v>
      </c>
      <c r="AK54">
        <v>143.13</v>
      </c>
      <c r="AL54">
        <v>128.69999999999999</v>
      </c>
      <c r="AM54">
        <v>3.9</v>
      </c>
      <c r="AN54">
        <v>0.43</v>
      </c>
      <c r="AO54">
        <v>10.53</v>
      </c>
      <c r="AP54">
        <v>0</v>
      </c>
      <c r="AQ54">
        <v>1.02</v>
      </c>
      <c r="AR54">
        <v>3.5000000000000003E-2</v>
      </c>
      <c r="AS54">
        <v>0</v>
      </c>
      <c r="AT54">
        <f t="shared" si="54"/>
        <v>130</v>
      </c>
      <c r="AU54">
        <f t="shared" si="55"/>
        <v>76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1</v>
      </c>
      <c r="BD54" t="s">
        <v>650</v>
      </c>
      <c r="BE54" t="s">
        <v>650</v>
      </c>
      <c r="BF54" t="s">
        <v>650</v>
      </c>
      <c r="BG54" t="s">
        <v>650</v>
      </c>
      <c r="BH54">
        <v>0</v>
      </c>
      <c r="BI54">
        <v>1</v>
      </c>
      <c r="BJ54" t="s">
        <v>803</v>
      </c>
      <c r="BM54">
        <v>132</v>
      </c>
      <c r="BN54">
        <v>0</v>
      </c>
      <c r="BO54" t="s">
        <v>800</v>
      </c>
      <c r="BP54">
        <v>1</v>
      </c>
      <c r="BQ54">
        <v>1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650</v>
      </c>
      <c r="BZ54">
        <v>130</v>
      </c>
      <c r="CA54">
        <v>76</v>
      </c>
      <c r="CF54">
        <v>0</v>
      </c>
      <c r="CG54">
        <v>0</v>
      </c>
      <c r="CM54">
        <v>0</v>
      </c>
      <c r="CN54" t="s">
        <v>650</v>
      </c>
      <c r="CO54">
        <v>0</v>
      </c>
      <c r="CP54">
        <f t="shared" si="56"/>
        <v>156.65</v>
      </c>
      <c r="CQ54">
        <f t="shared" si="57"/>
        <v>128.69999999999999</v>
      </c>
      <c r="CR54">
        <f t="shared" si="58"/>
        <v>7.42</v>
      </c>
      <c r="CS54">
        <f t="shared" si="59"/>
        <v>0.91</v>
      </c>
      <c r="CT54">
        <f t="shared" si="60"/>
        <v>20.53</v>
      </c>
      <c r="CU54">
        <f t="shared" si="61"/>
        <v>0</v>
      </c>
      <c r="CV54">
        <f t="shared" si="62"/>
        <v>1.7594999999999996</v>
      </c>
      <c r="CW54">
        <f t="shared" si="63"/>
        <v>6.5625000000000003E-2</v>
      </c>
      <c r="CX54">
        <f t="shared" si="64"/>
        <v>0</v>
      </c>
      <c r="CY54">
        <f>(((R54+S54)*BZ54*1)/100)</f>
        <v>2620.8000000000002</v>
      </c>
      <c r="CZ54">
        <f>(((R54+S54)*CA54*1)/100)</f>
        <v>1532.16</v>
      </c>
      <c r="DC54" t="s">
        <v>650</v>
      </c>
      <c r="DD54" t="s">
        <v>650</v>
      </c>
      <c r="DE54" t="s">
        <v>667</v>
      </c>
      <c r="DF54" t="s">
        <v>667</v>
      </c>
      <c r="DG54" t="s">
        <v>668</v>
      </c>
      <c r="DH54" t="s">
        <v>650</v>
      </c>
      <c r="DI54" t="s">
        <v>668</v>
      </c>
      <c r="DJ54" t="s">
        <v>667</v>
      </c>
      <c r="DK54" t="s">
        <v>650</v>
      </c>
      <c r="DL54" t="s">
        <v>650</v>
      </c>
      <c r="DM54" t="s">
        <v>650</v>
      </c>
      <c r="DN54">
        <v>0</v>
      </c>
      <c r="DO54">
        <v>0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1007</v>
      </c>
      <c r="DV54" t="s">
        <v>802</v>
      </c>
      <c r="DW54" t="s">
        <v>804</v>
      </c>
      <c r="DX54">
        <v>1</v>
      </c>
      <c r="EE54">
        <v>10230116</v>
      </c>
      <c r="EF54">
        <v>1</v>
      </c>
      <c r="EG54" t="s">
        <v>669</v>
      </c>
      <c r="EH54">
        <v>0</v>
      </c>
      <c r="EI54" t="s">
        <v>650</v>
      </c>
      <c r="EJ54">
        <v>1</v>
      </c>
      <c r="EK54">
        <v>132</v>
      </c>
      <c r="EL54" t="s">
        <v>805</v>
      </c>
      <c r="EM54" t="s">
        <v>650</v>
      </c>
      <c r="EO54" t="s">
        <v>650</v>
      </c>
      <c r="EP54" t="s">
        <v>806</v>
      </c>
      <c r="EQ54">
        <v>0</v>
      </c>
      <c r="ER54">
        <v>143.13</v>
      </c>
      <c r="ES54">
        <v>128.69999999999999</v>
      </c>
      <c r="ET54">
        <v>3.9</v>
      </c>
      <c r="EU54">
        <v>0.43</v>
      </c>
      <c r="EV54">
        <v>10.53</v>
      </c>
      <c r="EW54">
        <v>1.02</v>
      </c>
      <c r="EX54">
        <v>3.5000000000000003E-2</v>
      </c>
      <c r="EY54">
        <v>0</v>
      </c>
    </row>
    <row r="55" spans="1:155">
      <c r="A55">
        <v>17</v>
      </c>
      <c r="B55">
        <v>1</v>
      </c>
      <c r="C55">
        <f>ROW(SmtRes!A60)</f>
        <v>60</v>
      </c>
      <c r="D55">
        <f>ROW(EtalonRes!A60)</f>
        <v>60</v>
      </c>
      <c r="E55" t="s">
        <v>807</v>
      </c>
      <c r="F55" t="s">
        <v>808</v>
      </c>
      <c r="G55" t="s">
        <v>809</v>
      </c>
      <c r="H55" t="s">
        <v>732</v>
      </c>
      <c r="I55">
        <v>1.0780000000000001</v>
      </c>
      <c r="J55">
        <v>0</v>
      </c>
      <c r="O55">
        <f t="shared" si="35"/>
        <v>796</v>
      </c>
      <c r="P55">
        <f t="shared" si="36"/>
        <v>0</v>
      </c>
      <c r="Q55">
        <f t="shared" si="37"/>
        <v>796</v>
      </c>
      <c r="R55">
        <f t="shared" si="38"/>
        <v>50</v>
      </c>
      <c r="S55">
        <f t="shared" si="39"/>
        <v>0</v>
      </c>
      <c r="T55">
        <f t="shared" si="40"/>
        <v>0</v>
      </c>
      <c r="U55">
        <f t="shared" si="41"/>
        <v>0</v>
      </c>
      <c r="V55">
        <f t="shared" si="42"/>
        <v>2.2233750000000003</v>
      </c>
      <c r="W55">
        <f t="shared" si="43"/>
        <v>0</v>
      </c>
      <c r="X55">
        <f t="shared" si="44"/>
        <v>48</v>
      </c>
      <c r="Y55">
        <f t="shared" si="45"/>
        <v>22</v>
      </c>
      <c r="AA55">
        <v>0</v>
      </c>
      <c r="AB55">
        <f t="shared" si="46"/>
        <v>738.48</v>
      </c>
      <c r="AC55">
        <f t="shared" si="47"/>
        <v>0</v>
      </c>
      <c r="AD55">
        <f>ROUND((((ET55*1.25*1.5))+((((EU55*1.25*1.5))*1.13)-((EU55*1.25*1.5)))),2)</f>
        <v>738.48</v>
      </c>
      <c r="AE55">
        <f>ROUND((((EU55*1.25*1.5))*1.13),2)</f>
        <v>46.38</v>
      </c>
      <c r="AF55">
        <f>ROUND((((EV55*1.15*1.5))*1.13*1),2)</f>
        <v>0</v>
      </c>
      <c r="AG55">
        <f t="shared" si="50"/>
        <v>0</v>
      </c>
      <c r="AH55">
        <f>((EW55*1.15*1.5))</f>
        <v>0</v>
      </c>
      <c r="AI55">
        <f>((EX55*1.25*1.5))</f>
        <v>2.0625</v>
      </c>
      <c r="AJ55">
        <f t="shared" si="53"/>
        <v>0</v>
      </c>
      <c r="AK55">
        <v>391.01</v>
      </c>
      <c r="AL55">
        <v>0</v>
      </c>
      <c r="AM55">
        <v>391.01</v>
      </c>
      <c r="AN55">
        <v>21.89</v>
      </c>
      <c r="AO55">
        <v>0</v>
      </c>
      <c r="AP55">
        <v>0</v>
      </c>
      <c r="AQ55">
        <v>0</v>
      </c>
      <c r="AR55">
        <v>1.1000000000000001</v>
      </c>
      <c r="AS55">
        <v>0</v>
      </c>
      <c r="AT55">
        <f t="shared" si="54"/>
        <v>95</v>
      </c>
      <c r="AU55">
        <f t="shared" si="55"/>
        <v>43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 t="s">
        <v>650</v>
      </c>
      <c r="BE55" t="s">
        <v>650</v>
      </c>
      <c r="BF55" t="s">
        <v>650</v>
      </c>
      <c r="BG55" t="s">
        <v>650</v>
      </c>
      <c r="BH55">
        <v>0</v>
      </c>
      <c r="BI55">
        <v>1</v>
      </c>
      <c r="BJ55" t="s">
        <v>810</v>
      </c>
      <c r="BM55">
        <v>101</v>
      </c>
      <c r="BN55">
        <v>0</v>
      </c>
      <c r="BO55" t="s">
        <v>808</v>
      </c>
      <c r="BP55">
        <v>1</v>
      </c>
      <c r="BQ55">
        <v>1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650</v>
      </c>
      <c r="BZ55">
        <v>95</v>
      </c>
      <c r="CA55">
        <v>43</v>
      </c>
      <c r="CF55">
        <v>0</v>
      </c>
      <c r="CG55">
        <v>0</v>
      </c>
      <c r="CM55">
        <v>0</v>
      </c>
      <c r="CN55" t="s">
        <v>650</v>
      </c>
      <c r="CO55">
        <v>0</v>
      </c>
      <c r="CP55">
        <f t="shared" si="56"/>
        <v>738.48</v>
      </c>
      <c r="CQ55">
        <f t="shared" si="57"/>
        <v>0</v>
      </c>
      <c r="CR55">
        <f t="shared" si="58"/>
        <v>738.48</v>
      </c>
      <c r="CS55">
        <f t="shared" si="59"/>
        <v>46.38</v>
      </c>
      <c r="CT55">
        <f t="shared" si="60"/>
        <v>0</v>
      </c>
      <c r="CU55">
        <f t="shared" si="61"/>
        <v>0</v>
      </c>
      <c r="CV55">
        <f t="shared" si="62"/>
        <v>0</v>
      </c>
      <c r="CW55">
        <f t="shared" si="63"/>
        <v>2.0625</v>
      </c>
      <c r="CX55">
        <f t="shared" si="64"/>
        <v>0</v>
      </c>
      <c r="CY55">
        <f>(((R55+S55)*BZ55*1)/100)</f>
        <v>47.5</v>
      </c>
      <c r="CZ55">
        <f>(((R55+S55)*CA55*1)/100)</f>
        <v>21.5</v>
      </c>
      <c r="DC55" t="s">
        <v>650</v>
      </c>
      <c r="DD55" t="s">
        <v>650</v>
      </c>
      <c r="DE55" t="s">
        <v>667</v>
      </c>
      <c r="DF55" t="s">
        <v>667</v>
      </c>
      <c r="DG55" t="s">
        <v>668</v>
      </c>
      <c r="DH55" t="s">
        <v>650</v>
      </c>
      <c r="DI55" t="s">
        <v>668</v>
      </c>
      <c r="DJ55" t="s">
        <v>667</v>
      </c>
      <c r="DK55" t="s">
        <v>650</v>
      </c>
      <c r="DL55" t="s">
        <v>650</v>
      </c>
      <c r="DM55" t="s">
        <v>650</v>
      </c>
      <c r="DN55">
        <v>0</v>
      </c>
      <c r="DO55">
        <v>0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1007</v>
      </c>
      <c r="DV55" t="s">
        <v>732</v>
      </c>
      <c r="DW55" t="s">
        <v>732</v>
      </c>
      <c r="DX55">
        <v>1000</v>
      </c>
      <c r="EE55">
        <v>10230103</v>
      </c>
      <c r="EF55">
        <v>1</v>
      </c>
      <c r="EG55" t="s">
        <v>669</v>
      </c>
      <c r="EH55">
        <v>0</v>
      </c>
      <c r="EI55" t="s">
        <v>650</v>
      </c>
      <c r="EJ55">
        <v>1</v>
      </c>
      <c r="EK55">
        <v>101</v>
      </c>
      <c r="EL55" t="s">
        <v>733</v>
      </c>
      <c r="EM55" t="s">
        <v>650</v>
      </c>
      <c r="EO55" t="s">
        <v>650</v>
      </c>
      <c r="EP55" t="s">
        <v>811</v>
      </c>
      <c r="EQ55">
        <v>0</v>
      </c>
      <c r="ER55">
        <v>391.01</v>
      </c>
      <c r="ES55">
        <v>0</v>
      </c>
      <c r="ET55">
        <v>391.01</v>
      </c>
      <c r="EU55">
        <v>21.89</v>
      </c>
      <c r="EV55">
        <v>0</v>
      </c>
      <c r="EW55">
        <v>0</v>
      </c>
      <c r="EX55">
        <v>1.1000000000000001</v>
      </c>
      <c r="EY55">
        <v>0</v>
      </c>
    </row>
    <row r="56" spans="1:155">
      <c r="A56">
        <v>17</v>
      </c>
      <c r="B56">
        <v>1</v>
      </c>
      <c r="E56" t="s">
        <v>812</v>
      </c>
      <c r="F56" t="s">
        <v>795</v>
      </c>
      <c r="G56" t="s">
        <v>796</v>
      </c>
      <c r="H56" t="s">
        <v>797</v>
      </c>
      <c r="I56">
        <v>1078</v>
      </c>
      <c r="J56">
        <v>0</v>
      </c>
      <c r="O56">
        <f t="shared" si="35"/>
        <v>126126</v>
      </c>
      <c r="P56">
        <f t="shared" si="36"/>
        <v>126126</v>
      </c>
      <c r="Q56">
        <f t="shared" si="37"/>
        <v>0</v>
      </c>
      <c r="R56">
        <f t="shared" si="38"/>
        <v>0</v>
      </c>
      <c r="S56">
        <f t="shared" si="39"/>
        <v>0</v>
      </c>
      <c r="T56">
        <f t="shared" si="40"/>
        <v>0</v>
      </c>
      <c r="U56">
        <f t="shared" si="41"/>
        <v>0</v>
      </c>
      <c r="V56">
        <f t="shared" si="42"/>
        <v>0</v>
      </c>
      <c r="W56">
        <f t="shared" si="43"/>
        <v>0</v>
      </c>
      <c r="X56">
        <f t="shared" si="44"/>
        <v>0</v>
      </c>
      <c r="Y56">
        <f t="shared" si="45"/>
        <v>0</v>
      </c>
      <c r="AA56">
        <v>0</v>
      </c>
      <c r="AB56">
        <f t="shared" si="46"/>
        <v>117</v>
      </c>
      <c r="AC56">
        <f t="shared" si="47"/>
        <v>117</v>
      </c>
      <c r="AD56">
        <f>ROUND((ET56),2)</f>
        <v>0</v>
      </c>
      <c r="AE56">
        <f>ROUND((EU56),2)</f>
        <v>0</v>
      </c>
      <c r="AF56">
        <f>ROUND((EV56),2)</f>
        <v>0</v>
      </c>
      <c r="AG56">
        <f t="shared" si="50"/>
        <v>0</v>
      </c>
      <c r="AH56">
        <f>(EW56)</f>
        <v>0</v>
      </c>
      <c r="AI56">
        <f>(EX56)</f>
        <v>0</v>
      </c>
      <c r="AJ56">
        <f t="shared" si="53"/>
        <v>0</v>
      </c>
      <c r="AK56">
        <v>117</v>
      </c>
      <c r="AL56">
        <v>117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f t="shared" si="54"/>
        <v>0</v>
      </c>
      <c r="AU56">
        <f t="shared" si="55"/>
        <v>0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 t="s">
        <v>650</v>
      </c>
      <c r="BE56" t="s">
        <v>650</v>
      </c>
      <c r="BF56" t="s">
        <v>650</v>
      </c>
      <c r="BG56" t="s">
        <v>650</v>
      </c>
      <c r="BH56">
        <v>3</v>
      </c>
      <c r="BI56">
        <v>1</v>
      </c>
      <c r="BJ56" t="s">
        <v>798</v>
      </c>
      <c r="BM56">
        <v>201</v>
      </c>
      <c r="BN56">
        <v>0</v>
      </c>
      <c r="BO56" t="s">
        <v>795</v>
      </c>
      <c r="BP56">
        <v>1</v>
      </c>
      <c r="BQ56">
        <v>1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650</v>
      </c>
      <c r="BZ56">
        <v>0</v>
      </c>
      <c r="CA56">
        <v>0</v>
      </c>
      <c r="CF56">
        <v>0</v>
      </c>
      <c r="CG56">
        <v>0</v>
      </c>
      <c r="CM56">
        <v>0</v>
      </c>
      <c r="CN56" t="s">
        <v>650</v>
      </c>
      <c r="CO56">
        <v>0</v>
      </c>
      <c r="CP56">
        <f t="shared" si="56"/>
        <v>117</v>
      </c>
      <c r="CQ56">
        <f t="shared" si="57"/>
        <v>117</v>
      </c>
      <c r="CR56">
        <f t="shared" si="58"/>
        <v>0</v>
      </c>
      <c r="CS56">
        <f t="shared" si="59"/>
        <v>0</v>
      </c>
      <c r="CT56">
        <f t="shared" si="60"/>
        <v>0</v>
      </c>
      <c r="CU56">
        <f t="shared" si="61"/>
        <v>0</v>
      </c>
      <c r="CV56">
        <f t="shared" si="62"/>
        <v>0</v>
      </c>
      <c r="CW56">
        <f t="shared" si="63"/>
        <v>0</v>
      </c>
      <c r="CX56">
        <f t="shared" si="64"/>
        <v>0</v>
      </c>
      <c r="CY56">
        <f>(0)*BX56</f>
        <v>0</v>
      </c>
      <c r="CZ56">
        <f>(0)*AX56</f>
        <v>0</v>
      </c>
      <c r="DC56" t="s">
        <v>650</v>
      </c>
      <c r="DD56" t="s">
        <v>650</v>
      </c>
      <c r="DE56" t="s">
        <v>650</v>
      </c>
      <c r="DF56" t="s">
        <v>650</v>
      </c>
      <c r="DG56" t="s">
        <v>650</v>
      </c>
      <c r="DH56" t="s">
        <v>650</v>
      </c>
      <c r="DI56" t="s">
        <v>650</v>
      </c>
      <c r="DJ56" t="s">
        <v>650</v>
      </c>
      <c r="DK56" t="s">
        <v>650</v>
      </c>
      <c r="DL56" t="s">
        <v>650</v>
      </c>
      <c r="DM56" t="s">
        <v>650</v>
      </c>
      <c r="DN56">
        <v>0</v>
      </c>
      <c r="DO56">
        <v>0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1007</v>
      </c>
      <c r="DV56" t="s">
        <v>797</v>
      </c>
      <c r="DW56" t="s">
        <v>797</v>
      </c>
      <c r="DX56">
        <v>1</v>
      </c>
      <c r="EE56">
        <v>10230153</v>
      </c>
      <c r="EF56">
        <v>1</v>
      </c>
      <c r="EG56" t="s">
        <v>669</v>
      </c>
      <c r="EH56">
        <v>0</v>
      </c>
      <c r="EI56" t="s">
        <v>650</v>
      </c>
      <c r="EJ56">
        <v>1</v>
      </c>
      <c r="EK56">
        <v>201</v>
      </c>
      <c r="EL56" t="s">
        <v>706</v>
      </c>
      <c r="EM56" t="s">
        <v>650</v>
      </c>
      <c r="EO56" t="s">
        <v>650</v>
      </c>
      <c r="EP56" t="s">
        <v>650</v>
      </c>
      <c r="EQ56">
        <v>0</v>
      </c>
      <c r="ER56">
        <v>117</v>
      </c>
      <c r="ES56">
        <v>117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</row>
    <row r="57" spans="1:155">
      <c r="A57">
        <v>17</v>
      </c>
      <c r="B57">
        <v>1</v>
      </c>
      <c r="C57">
        <f>ROW(SmtRes!A61)</f>
        <v>61</v>
      </c>
      <c r="D57">
        <f>ROW(EtalonRes!A61)</f>
        <v>61</v>
      </c>
      <c r="E57" t="s">
        <v>813</v>
      </c>
      <c r="F57" t="s">
        <v>790</v>
      </c>
      <c r="G57" t="s">
        <v>814</v>
      </c>
      <c r="H57" t="s">
        <v>767</v>
      </c>
      <c r="I57">
        <v>1.65</v>
      </c>
      <c r="J57">
        <v>0</v>
      </c>
      <c r="O57">
        <f t="shared" si="35"/>
        <v>2964</v>
      </c>
      <c r="P57">
        <f t="shared" si="36"/>
        <v>0</v>
      </c>
      <c r="Q57">
        <f t="shared" si="37"/>
        <v>0</v>
      </c>
      <c r="R57">
        <f t="shared" si="38"/>
        <v>0</v>
      </c>
      <c r="S57">
        <f t="shared" si="39"/>
        <v>2964</v>
      </c>
      <c r="T57">
        <f t="shared" si="40"/>
        <v>0</v>
      </c>
      <c r="U57">
        <f t="shared" si="41"/>
        <v>276.65550000000002</v>
      </c>
      <c r="V57">
        <f t="shared" si="42"/>
        <v>0</v>
      </c>
      <c r="W57">
        <f t="shared" si="43"/>
        <v>0</v>
      </c>
      <c r="X57">
        <f t="shared" si="44"/>
        <v>2371</v>
      </c>
      <c r="Y57">
        <f t="shared" si="45"/>
        <v>1126</v>
      </c>
      <c r="AA57">
        <v>0</v>
      </c>
      <c r="AB57">
        <f t="shared" si="46"/>
        <v>1796.16</v>
      </c>
      <c r="AC57">
        <f t="shared" si="47"/>
        <v>0</v>
      </c>
      <c r="AD57">
        <f>ROUND((((ET57*1.25*1.5))+((((EU57*1.25*1.5))*1.13)-((EU57*1.25*1.5)))),2)</f>
        <v>0</v>
      </c>
      <c r="AE57">
        <f>ROUND((((EU57*1.25*1.5))*1.13),2)</f>
        <v>0</v>
      </c>
      <c r="AF57">
        <f>ROUND((((EV57*1.15*1.5))*1.13),2)</f>
        <v>1796.16</v>
      </c>
      <c r="AG57">
        <f t="shared" si="50"/>
        <v>0</v>
      </c>
      <c r="AH57">
        <f>((EW57*1.15*1.5))</f>
        <v>167.67000000000002</v>
      </c>
      <c r="AI57">
        <f>((EX57*1.25*1.5))</f>
        <v>0</v>
      </c>
      <c r="AJ57">
        <f t="shared" si="53"/>
        <v>0</v>
      </c>
      <c r="AK57">
        <v>921.46</v>
      </c>
      <c r="AL57">
        <v>0</v>
      </c>
      <c r="AM57">
        <v>0</v>
      </c>
      <c r="AN57">
        <v>0</v>
      </c>
      <c r="AO57">
        <v>921.46</v>
      </c>
      <c r="AP57">
        <v>0</v>
      </c>
      <c r="AQ57">
        <v>97.2</v>
      </c>
      <c r="AR57">
        <v>0</v>
      </c>
      <c r="AS57">
        <v>0</v>
      </c>
      <c r="AT57">
        <f t="shared" si="54"/>
        <v>80</v>
      </c>
      <c r="AU57">
        <f t="shared" si="55"/>
        <v>38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1</v>
      </c>
      <c r="BD57" t="s">
        <v>650</v>
      </c>
      <c r="BE57" t="s">
        <v>650</v>
      </c>
      <c r="BF57" t="s">
        <v>650</v>
      </c>
      <c r="BG57" t="s">
        <v>650</v>
      </c>
      <c r="BH57">
        <v>0</v>
      </c>
      <c r="BI57">
        <v>1</v>
      </c>
      <c r="BJ57" t="s">
        <v>792</v>
      </c>
      <c r="BM57">
        <v>103</v>
      </c>
      <c r="BN57">
        <v>0</v>
      </c>
      <c r="BO57" t="s">
        <v>790</v>
      </c>
      <c r="BP57">
        <v>1</v>
      </c>
      <c r="BQ57">
        <v>1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650</v>
      </c>
      <c r="BZ57">
        <v>80</v>
      </c>
      <c r="CA57">
        <v>38</v>
      </c>
      <c r="CF57">
        <v>0</v>
      </c>
      <c r="CG57">
        <v>0</v>
      </c>
      <c r="CM57">
        <v>0</v>
      </c>
      <c r="CN57" t="s">
        <v>650</v>
      </c>
      <c r="CO57">
        <v>0</v>
      </c>
      <c r="CP57">
        <f t="shared" si="56"/>
        <v>1796.16</v>
      </c>
      <c r="CQ57">
        <f t="shared" si="57"/>
        <v>0</v>
      </c>
      <c r="CR57">
        <f t="shared" si="58"/>
        <v>0</v>
      </c>
      <c r="CS57">
        <f t="shared" si="59"/>
        <v>0</v>
      </c>
      <c r="CT57">
        <f t="shared" si="60"/>
        <v>1796.16</v>
      </c>
      <c r="CU57">
        <f t="shared" si="61"/>
        <v>0</v>
      </c>
      <c r="CV57">
        <f t="shared" si="62"/>
        <v>167.67000000000002</v>
      </c>
      <c r="CW57">
        <f t="shared" si="63"/>
        <v>0</v>
      </c>
      <c r="CX57">
        <f t="shared" si="64"/>
        <v>0</v>
      </c>
      <c r="CY57">
        <f>(((R57+S57)*BZ57*1)/100)</f>
        <v>2371.1999999999998</v>
      </c>
      <c r="CZ57">
        <f>(((R57+S57)*CA57*1)/100)</f>
        <v>1126.32</v>
      </c>
      <c r="DC57" t="s">
        <v>650</v>
      </c>
      <c r="DD57" t="s">
        <v>650</v>
      </c>
      <c r="DE57" t="s">
        <v>667</v>
      </c>
      <c r="DF57" t="s">
        <v>667</v>
      </c>
      <c r="DG57" t="s">
        <v>668</v>
      </c>
      <c r="DH57" t="s">
        <v>650</v>
      </c>
      <c r="DI57" t="s">
        <v>668</v>
      </c>
      <c r="DJ57" t="s">
        <v>667</v>
      </c>
      <c r="DK57" t="s">
        <v>650</v>
      </c>
      <c r="DL57" t="s">
        <v>650</v>
      </c>
      <c r="DM57" t="s">
        <v>650</v>
      </c>
      <c r="DN57">
        <v>0</v>
      </c>
      <c r="DO57">
        <v>0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1013</v>
      </c>
      <c r="DV57" t="s">
        <v>767</v>
      </c>
      <c r="DW57" t="s">
        <v>767</v>
      </c>
      <c r="DX57">
        <v>1</v>
      </c>
      <c r="EE57">
        <v>10230105</v>
      </c>
      <c r="EF57">
        <v>1</v>
      </c>
      <c r="EG57" t="s">
        <v>669</v>
      </c>
      <c r="EH57">
        <v>0</v>
      </c>
      <c r="EI57" t="s">
        <v>650</v>
      </c>
      <c r="EJ57">
        <v>1</v>
      </c>
      <c r="EK57">
        <v>103</v>
      </c>
      <c r="EL57" t="s">
        <v>769</v>
      </c>
      <c r="EM57" t="s">
        <v>650</v>
      </c>
      <c r="EO57" t="s">
        <v>650</v>
      </c>
      <c r="EP57" t="s">
        <v>793</v>
      </c>
      <c r="EQ57">
        <v>0</v>
      </c>
      <c r="ER57">
        <v>921.46</v>
      </c>
      <c r="ES57">
        <v>0</v>
      </c>
      <c r="ET57">
        <v>0</v>
      </c>
      <c r="EU57">
        <v>0</v>
      </c>
      <c r="EV57">
        <v>921.46</v>
      </c>
      <c r="EW57">
        <v>97.2</v>
      </c>
      <c r="EX57">
        <v>0</v>
      </c>
      <c r="EY57">
        <v>0</v>
      </c>
    </row>
    <row r="58" spans="1:155">
      <c r="A58">
        <v>17</v>
      </c>
      <c r="B58">
        <v>1</v>
      </c>
      <c r="E58" t="s">
        <v>815</v>
      </c>
      <c r="F58" t="s">
        <v>816</v>
      </c>
      <c r="G58" t="s">
        <v>817</v>
      </c>
      <c r="H58" t="s">
        <v>797</v>
      </c>
      <c r="I58">
        <v>165</v>
      </c>
      <c r="J58">
        <v>0</v>
      </c>
      <c r="O58">
        <f t="shared" si="35"/>
        <v>20625</v>
      </c>
      <c r="P58">
        <f t="shared" si="36"/>
        <v>20625</v>
      </c>
      <c r="Q58">
        <f t="shared" si="37"/>
        <v>0</v>
      </c>
      <c r="R58">
        <f t="shared" si="38"/>
        <v>0</v>
      </c>
      <c r="S58">
        <f t="shared" si="39"/>
        <v>0</v>
      </c>
      <c r="T58">
        <f t="shared" si="40"/>
        <v>0</v>
      </c>
      <c r="U58">
        <f t="shared" si="41"/>
        <v>0</v>
      </c>
      <c r="V58">
        <f t="shared" si="42"/>
        <v>0</v>
      </c>
      <c r="W58">
        <f t="shared" si="43"/>
        <v>0</v>
      </c>
      <c r="X58">
        <f t="shared" si="44"/>
        <v>0</v>
      </c>
      <c r="Y58">
        <f t="shared" si="45"/>
        <v>0</v>
      </c>
      <c r="AA58">
        <v>0</v>
      </c>
      <c r="AB58">
        <f t="shared" si="46"/>
        <v>125</v>
      </c>
      <c r="AC58">
        <f t="shared" si="47"/>
        <v>125</v>
      </c>
      <c r="AD58">
        <f>ROUND((ET58),2)</f>
        <v>0</v>
      </c>
      <c r="AE58">
        <f>ROUND((EU58),2)</f>
        <v>0</v>
      </c>
      <c r="AF58">
        <f>ROUND((EV58),2)</f>
        <v>0</v>
      </c>
      <c r="AG58">
        <f t="shared" si="50"/>
        <v>0</v>
      </c>
      <c r="AH58">
        <f>(EW58)</f>
        <v>0</v>
      </c>
      <c r="AI58">
        <f>(EX58)</f>
        <v>0</v>
      </c>
      <c r="AJ58">
        <f t="shared" si="53"/>
        <v>0</v>
      </c>
      <c r="AK58">
        <v>125</v>
      </c>
      <c r="AL58">
        <v>125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f t="shared" si="54"/>
        <v>0</v>
      </c>
      <c r="AU58">
        <f t="shared" si="55"/>
        <v>0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 t="s">
        <v>650</v>
      </c>
      <c r="BE58" t="s">
        <v>650</v>
      </c>
      <c r="BF58" t="s">
        <v>650</v>
      </c>
      <c r="BG58" t="s">
        <v>650</v>
      </c>
      <c r="BH58">
        <v>3</v>
      </c>
      <c r="BI58">
        <v>1</v>
      </c>
      <c r="BJ58" t="s">
        <v>818</v>
      </c>
      <c r="BM58">
        <v>201</v>
      </c>
      <c r="BN58">
        <v>0</v>
      </c>
      <c r="BO58" t="s">
        <v>816</v>
      </c>
      <c r="BP58">
        <v>1</v>
      </c>
      <c r="BQ58">
        <v>1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650</v>
      </c>
      <c r="BZ58">
        <v>0</v>
      </c>
      <c r="CA58">
        <v>0</v>
      </c>
      <c r="CF58">
        <v>0</v>
      </c>
      <c r="CG58">
        <v>0</v>
      </c>
      <c r="CM58">
        <v>0</v>
      </c>
      <c r="CN58" t="s">
        <v>650</v>
      </c>
      <c r="CO58">
        <v>0</v>
      </c>
      <c r="CP58">
        <f t="shared" si="56"/>
        <v>125</v>
      </c>
      <c r="CQ58">
        <f t="shared" si="57"/>
        <v>125</v>
      </c>
      <c r="CR58">
        <f t="shared" si="58"/>
        <v>0</v>
      </c>
      <c r="CS58">
        <f t="shared" si="59"/>
        <v>0</v>
      </c>
      <c r="CT58">
        <f t="shared" si="60"/>
        <v>0</v>
      </c>
      <c r="CU58">
        <f t="shared" si="61"/>
        <v>0</v>
      </c>
      <c r="CV58">
        <f t="shared" si="62"/>
        <v>0</v>
      </c>
      <c r="CW58">
        <f t="shared" si="63"/>
        <v>0</v>
      </c>
      <c r="CX58">
        <f t="shared" si="64"/>
        <v>0</v>
      </c>
      <c r="CY58">
        <f>(0)*BX58</f>
        <v>0</v>
      </c>
      <c r="CZ58">
        <f>(0)*AX58</f>
        <v>0</v>
      </c>
      <c r="DC58" t="s">
        <v>650</v>
      </c>
      <c r="DD58" t="s">
        <v>650</v>
      </c>
      <c r="DE58" t="s">
        <v>650</v>
      </c>
      <c r="DF58" t="s">
        <v>650</v>
      </c>
      <c r="DG58" t="s">
        <v>650</v>
      </c>
      <c r="DH58" t="s">
        <v>650</v>
      </c>
      <c r="DI58" t="s">
        <v>650</v>
      </c>
      <c r="DJ58" t="s">
        <v>650</v>
      </c>
      <c r="DK58" t="s">
        <v>650</v>
      </c>
      <c r="DL58" t="s">
        <v>650</v>
      </c>
      <c r="DM58" t="s">
        <v>650</v>
      </c>
      <c r="DN58">
        <v>0</v>
      </c>
      <c r="DO58">
        <v>0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1007</v>
      </c>
      <c r="DV58" t="s">
        <v>797</v>
      </c>
      <c r="DW58" t="s">
        <v>797</v>
      </c>
      <c r="DX58">
        <v>1</v>
      </c>
      <c r="EE58">
        <v>10230153</v>
      </c>
      <c r="EF58">
        <v>1</v>
      </c>
      <c r="EG58" t="s">
        <v>669</v>
      </c>
      <c r="EH58">
        <v>0</v>
      </c>
      <c r="EI58" t="s">
        <v>650</v>
      </c>
      <c r="EJ58">
        <v>1</v>
      </c>
      <c r="EK58">
        <v>201</v>
      </c>
      <c r="EL58" t="s">
        <v>706</v>
      </c>
      <c r="EM58" t="s">
        <v>650</v>
      </c>
      <c r="EO58" t="s">
        <v>650</v>
      </c>
      <c r="EP58" t="s">
        <v>650</v>
      </c>
      <c r="EQ58">
        <v>0</v>
      </c>
      <c r="ER58">
        <v>125</v>
      </c>
      <c r="ES58">
        <v>125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</row>
    <row r="59" spans="1:155">
      <c r="A59">
        <v>17</v>
      </c>
      <c r="B59">
        <v>1</v>
      </c>
      <c r="C59">
        <f>ROW(SmtRes!A65)</f>
        <v>65</v>
      </c>
      <c r="D59">
        <f>ROW(EtalonRes!A65)</f>
        <v>65</v>
      </c>
      <c r="E59" t="s">
        <v>819</v>
      </c>
      <c r="F59" t="s">
        <v>820</v>
      </c>
      <c r="G59" t="s">
        <v>821</v>
      </c>
      <c r="H59" t="s">
        <v>730</v>
      </c>
      <c r="I59">
        <v>1.65</v>
      </c>
      <c r="J59">
        <v>0</v>
      </c>
      <c r="O59">
        <f t="shared" si="35"/>
        <v>1074</v>
      </c>
      <c r="P59">
        <f t="shared" si="36"/>
        <v>0</v>
      </c>
      <c r="Q59">
        <f t="shared" si="37"/>
        <v>639</v>
      </c>
      <c r="R59">
        <f t="shared" si="38"/>
        <v>129</v>
      </c>
      <c r="S59">
        <f t="shared" si="39"/>
        <v>434</v>
      </c>
      <c r="T59">
        <f t="shared" si="40"/>
        <v>0</v>
      </c>
      <c r="U59">
        <f t="shared" si="41"/>
        <v>35.663512499999996</v>
      </c>
      <c r="V59">
        <f t="shared" si="42"/>
        <v>9.4049999999999976</v>
      </c>
      <c r="W59">
        <f t="shared" si="43"/>
        <v>0</v>
      </c>
      <c r="X59">
        <f t="shared" si="44"/>
        <v>535</v>
      </c>
      <c r="Y59">
        <f t="shared" si="45"/>
        <v>242</v>
      </c>
      <c r="AA59">
        <v>0</v>
      </c>
      <c r="AB59">
        <f t="shared" si="46"/>
        <v>650.65</v>
      </c>
      <c r="AC59">
        <f t="shared" si="47"/>
        <v>0</v>
      </c>
      <c r="AD59">
        <f>ROUND((((ET59*1.25*1.5))+((((EU59*1.25*1.5))*1.13)-((EU59*1.25*1.5)))),2)</f>
        <v>387.36</v>
      </c>
      <c r="AE59">
        <f>ROUND((((EU59*1.25*1.5))*1.13),2)</f>
        <v>78.39</v>
      </c>
      <c r="AF59">
        <f>ROUND((((EV59*1.15*1.5))*1.13*1),2)</f>
        <v>263.29000000000002</v>
      </c>
      <c r="AG59">
        <f t="shared" si="50"/>
        <v>0</v>
      </c>
      <c r="AH59">
        <f>((EW59*1.15*1.5))</f>
        <v>21.614249999999998</v>
      </c>
      <c r="AI59">
        <f>((EX59*1.25*1.5))</f>
        <v>5.6999999999999993</v>
      </c>
      <c r="AJ59">
        <f t="shared" si="53"/>
        <v>0</v>
      </c>
      <c r="AK59">
        <v>336.85</v>
      </c>
      <c r="AL59">
        <v>0</v>
      </c>
      <c r="AM59">
        <v>201.78</v>
      </c>
      <c r="AN59">
        <v>37</v>
      </c>
      <c r="AO59">
        <v>135.07</v>
      </c>
      <c r="AP59">
        <v>0</v>
      </c>
      <c r="AQ59">
        <v>12.53</v>
      </c>
      <c r="AR59">
        <v>3.04</v>
      </c>
      <c r="AS59">
        <v>0</v>
      </c>
      <c r="AT59">
        <f t="shared" si="54"/>
        <v>95</v>
      </c>
      <c r="AU59">
        <f t="shared" si="55"/>
        <v>43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 t="s">
        <v>650</v>
      </c>
      <c r="BE59" t="s">
        <v>650</v>
      </c>
      <c r="BF59" t="s">
        <v>650</v>
      </c>
      <c r="BG59" t="s">
        <v>650</v>
      </c>
      <c r="BH59">
        <v>0</v>
      </c>
      <c r="BI59">
        <v>1</v>
      </c>
      <c r="BJ59" t="s">
        <v>822</v>
      </c>
      <c r="BM59">
        <v>101</v>
      </c>
      <c r="BN59">
        <v>0</v>
      </c>
      <c r="BO59" t="s">
        <v>820</v>
      </c>
      <c r="BP59">
        <v>1</v>
      </c>
      <c r="BQ59">
        <v>1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650</v>
      </c>
      <c r="BZ59">
        <v>95</v>
      </c>
      <c r="CA59">
        <v>43</v>
      </c>
      <c r="CF59">
        <v>0</v>
      </c>
      <c r="CG59">
        <v>0</v>
      </c>
      <c r="CM59">
        <v>0</v>
      </c>
      <c r="CN59" t="s">
        <v>650</v>
      </c>
      <c r="CO59">
        <v>0</v>
      </c>
      <c r="CP59">
        <f t="shared" si="56"/>
        <v>650.65</v>
      </c>
      <c r="CQ59">
        <f t="shared" si="57"/>
        <v>0</v>
      </c>
      <c r="CR59">
        <f t="shared" si="58"/>
        <v>387.36</v>
      </c>
      <c r="CS59">
        <f t="shared" si="59"/>
        <v>78.39</v>
      </c>
      <c r="CT59">
        <f t="shared" si="60"/>
        <v>263.29000000000002</v>
      </c>
      <c r="CU59">
        <f t="shared" si="61"/>
        <v>0</v>
      </c>
      <c r="CV59">
        <f t="shared" si="62"/>
        <v>21.614249999999998</v>
      </c>
      <c r="CW59">
        <f t="shared" si="63"/>
        <v>5.6999999999999993</v>
      </c>
      <c r="CX59">
        <f t="shared" si="64"/>
        <v>0</v>
      </c>
      <c r="CY59">
        <f>(((R59+S59)*BZ59*1)/100)</f>
        <v>534.85</v>
      </c>
      <c r="CZ59">
        <f>(((R59+S59)*CA59*1)/100)</f>
        <v>242.09</v>
      </c>
      <c r="DC59" t="s">
        <v>650</v>
      </c>
      <c r="DD59" t="s">
        <v>650</v>
      </c>
      <c r="DE59" t="s">
        <v>667</v>
      </c>
      <c r="DF59" t="s">
        <v>667</v>
      </c>
      <c r="DG59" t="s">
        <v>668</v>
      </c>
      <c r="DH59" t="s">
        <v>650</v>
      </c>
      <c r="DI59" t="s">
        <v>668</v>
      </c>
      <c r="DJ59" t="s">
        <v>667</v>
      </c>
      <c r="DK59" t="s">
        <v>650</v>
      </c>
      <c r="DL59" t="s">
        <v>650</v>
      </c>
      <c r="DM59" t="s">
        <v>650</v>
      </c>
      <c r="DN59">
        <v>0</v>
      </c>
      <c r="DO59">
        <v>0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1007</v>
      </c>
      <c r="DV59" t="s">
        <v>730</v>
      </c>
      <c r="DW59" t="s">
        <v>823</v>
      </c>
      <c r="DX59">
        <v>1000</v>
      </c>
      <c r="EE59">
        <v>10230103</v>
      </c>
      <c r="EF59">
        <v>1</v>
      </c>
      <c r="EG59" t="s">
        <v>669</v>
      </c>
      <c r="EH59">
        <v>0</v>
      </c>
      <c r="EI59" t="s">
        <v>650</v>
      </c>
      <c r="EJ59">
        <v>1</v>
      </c>
      <c r="EK59">
        <v>101</v>
      </c>
      <c r="EL59" t="s">
        <v>733</v>
      </c>
      <c r="EM59" t="s">
        <v>650</v>
      </c>
      <c r="EO59" t="s">
        <v>650</v>
      </c>
      <c r="EP59" t="s">
        <v>824</v>
      </c>
      <c r="EQ59">
        <v>0</v>
      </c>
      <c r="ER59">
        <v>336.85</v>
      </c>
      <c r="ES59">
        <v>0</v>
      </c>
      <c r="ET59">
        <v>201.78</v>
      </c>
      <c r="EU59">
        <v>37</v>
      </c>
      <c r="EV59">
        <v>135.07</v>
      </c>
      <c r="EW59">
        <v>12.53</v>
      </c>
      <c r="EX59">
        <v>3.04</v>
      </c>
      <c r="EY59">
        <v>0</v>
      </c>
    </row>
    <row r="60" spans="1:155">
      <c r="A60">
        <v>17</v>
      </c>
      <c r="B60">
        <v>1</v>
      </c>
      <c r="C60">
        <f>ROW(SmtRes!A67)</f>
        <v>67</v>
      </c>
      <c r="D60">
        <f>ROW(EtalonRes!A67)</f>
        <v>67</v>
      </c>
      <c r="E60" t="s">
        <v>825</v>
      </c>
      <c r="F60" t="s">
        <v>826</v>
      </c>
      <c r="G60" t="s">
        <v>827</v>
      </c>
      <c r="H60" t="s">
        <v>730</v>
      </c>
      <c r="I60">
        <v>0.36299999999999999</v>
      </c>
      <c r="J60">
        <v>0</v>
      </c>
      <c r="O60">
        <f t="shared" si="35"/>
        <v>256</v>
      </c>
      <c r="P60">
        <f t="shared" si="36"/>
        <v>0</v>
      </c>
      <c r="Q60">
        <f t="shared" si="37"/>
        <v>256</v>
      </c>
      <c r="R60">
        <f t="shared" si="38"/>
        <v>53</v>
      </c>
      <c r="S60">
        <f t="shared" si="39"/>
        <v>0</v>
      </c>
      <c r="T60">
        <f t="shared" si="40"/>
        <v>0</v>
      </c>
      <c r="U60">
        <f t="shared" si="41"/>
        <v>0</v>
      </c>
      <c r="V60">
        <f t="shared" si="42"/>
        <v>2.8450124999999997</v>
      </c>
      <c r="W60">
        <f t="shared" si="43"/>
        <v>0</v>
      </c>
      <c r="X60">
        <f t="shared" si="44"/>
        <v>50</v>
      </c>
      <c r="Y60">
        <f t="shared" si="45"/>
        <v>23</v>
      </c>
      <c r="AA60">
        <v>0</v>
      </c>
      <c r="AB60">
        <f t="shared" si="46"/>
        <v>706.02</v>
      </c>
      <c r="AC60">
        <f t="shared" si="47"/>
        <v>0</v>
      </c>
      <c r="AD60">
        <f>ROUND((((ET60*1.25*1.5))+((((EU60*1.25*1.5))*1.13)-((EU60*1.25*1.5)))),2)</f>
        <v>706.02</v>
      </c>
      <c r="AE60">
        <f>ROUND((((EU60*1.25*1.5))*1.13),2)</f>
        <v>144.63</v>
      </c>
      <c r="AF60">
        <f>ROUND((((EV60*1.15*1.5))*1.13*1),2)</f>
        <v>0</v>
      </c>
      <c r="AG60">
        <f t="shared" si="50"/>
        <v>0</v>
      </c>
      <c r="AH60">
        <f>((EW60*1.15*1.5))</f>
        <v>0</v>
      </c>
      <c r="AI60">
        <f>((EX60*1.25*1.5))</f>
        <v>7.8374999999999995</v>
      </c>
      <c r="AJ60">
        <f t="shared" si="53"/>
        <v>0</v>
      </c>
      <c r="AK60">
        <v>367.67</v>
      </c>
      <c r="AL60">
        <v>0</v>
      </c>
      <c r="AM60">
        <v>367.67</v>
      </c>
      <c r="AN60">
        <v>68.260000000000005</v>
      </c>
      <c r="AO60">
        <v>0</v>
      </c>
      <c r="AP60">
        <v>0</v>
      </c>
      <c r="AQ60">
        <v>0</v>
      </c>
      <c r="AR60">
        <v>4.18</v>
      </c>
      <c r="AS60">
        <v>0</v>
      </c>
      <c r="AT60">
        <f t="shared" si="54"/>
        <v>95</v>
      </c>
      <c r="AU60">
        <f t="shared" si="55"/>
        <v>43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 t="s">
        <v>650</v>
      </c>
      <c r="BE60" t="s">
        <v>650</v>
      </c>
      <c r="BF60" t="s">
        <v>650</v>
      </c>
      <c r="BG60" t="s">
        <v>650</v>
      </c>
      <c r="BH60">
        <v>0</v>
      </c>
      <c r="BI60">
        <v>1</v>
      </c>
      <c r="BJ60" t="s">
        <v>828</v>
      </c>
      <c r="BM60">
        <v>101</v>
      </c>
      <c r="BN60">
        <v>0</v>
      </c>
      <c r="BO60" t="s">
        <v>826</v>
      </c>
      <c r="BP60">
        <v>1</v>
      </c>
      <c r="BQ60">
        <v>1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650</v>
      </c>
      <c r="BZ60">
        <v>95</v>
      </c>
      <c r="CA60">
        <v>43</v>
      </c>
      <c r="CF60">
        <v>0</v>
      </c>
      <c r="CG60">
        <v>0</v>
      </c>
      <c r="CM60">
        <v>0</v>
      </c>
      <c r="CN60" t="s">
        <v>650</v>
      </c>
      <c r="CO60">
        <v>0</v>
      </c>
      <c r="CP60">
        <f t="shared" si="56"/>
        <v>706.02</v>
      </c>
      <c r="CQ60">
        <f t="shared" si="57"/>
        <v>0</v>
      </c>
      <c r="CR60">
        <f t="shared" si="58"/>
        <v>706.02</v>
      </c>
      <c r="CS60">
        <f t="shared" si="59"/>
        <v>144.63</v>
      </c>
      <c r="CT60">
        <f t="shared" si="60"/>
        <v>0</v>
      </c>
      <c r="CU60">
        <f t="shared" si="61"/>
        <v>0</v>
      </c>
      <c r="CV60">
        <f t="shared" si="62"/>
        <v>0</v>
      </c>
      <c r="CW60">
        <f t="shared" si="63"/>
        <v>7.8374999999999995</v>
      </c>
      <c r="CX60">
        <f t="shared" si="64"/>
        <v>0</v>
      </c>
      <c r="CY60">
        <f>(((R60+S60)*BZ60*1)/100)</f>
        <v>50.35</v>
      </c>
      <c r="CZ60">
        <f>(((R60+S60)*CA60*1)/100)</f>
        <v>22.79</v>
      </c>
      <c r="DC60" t="s">
        <v>650</v>
      </c>
      <c r="DD60" t="s">
        <v>650</v>
      </c>
      <c r="DE60" t="s">
        <v>667</v>
      </c>
      <c r="DF60" t="s">
        <v>667</v>
      </c>
      <c r="DG60" t="s">
        <v>668</v>
      </c>
      <c r="DH60" t="s">
        <v>650</v>
      </c>
      <c r="DI60" t="s">
        <v>668</v>
      </c>
      <c r="DJ60" t="s">
        <v>667</v>
      </c>
      <c r="DK60" t="s">
        <v>650</v>
      </c>
      <c r="DL60" t="s">
        <v>650</v>
      </c>
      <c r="DM60" t="s">
        <v>650</v>
      </c>
      <c r="DN60">
        <v>0</v>
      </c>
      <c r="DO60">
        <v>0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1007</v>
      </c>
      <c r="DV60" t="s">
        <v>730</v>
      </c>
      <c r="DW60" t="s">
        <v>732</v>
      </c>
      <c r="DX60">
        <v>1000</v>
      </c>
      <c r="EE60">
        <v>10230103</v>
      </c>
      <c r="EF60">
        <v>1</v>
      </c>
      <c r="EG60" t="s">
        <v>669</v>
      </c>
      <c r="EH60">
        <v>0</v>
      </c>
      <c r="EI60" t="s">
        <v>650</v>
      </c>
      <c r="EJ60">
        <v>1</v>
      </c>
      <c r="EK60">
        <v>101</v>
      </c>
      <c r="EL60" t="s">
        <v>733</v>
      </c>
      <c r="EM60" t="s">
        <v>650</v>
      </c>
      <c r="EO60" t="s">
        <v>650</v>
      </c>
      <c r="EP60" t="s">
        <v>811</v>
      </c>
      <c r="EQ60">
        <v>0</v>
      </c>
      <c r="ER60">
        <v>367.67</v>
      </c>
      <c r="ES60">
        <v>0</v>
      </c>
      <c r="ET60">
        <v>367.67</v>
      </c>
      <c r="EU60">
        <v>68.260000000000005</v>
      </c>
      <c r="EV60">
        <v>0</v>
      </c>
      <c r="EW60">
        <v>0</v>
      </c>
      <c r="EX60">
        <v>4.18</v>
      </c>
      <c r="EY60">
        <v>0</v>
      </c>
    </row>
    <row r="61" spans="1:155">
      <c r="A61">
        <v>17</v>
      </c>
      <c r="B61">
        <v>1</v>
      </c>
      <c r="E61" t="s">
        <v>829</v>
      </c>
      <c r="F61" t="s">
        <v>816</v>
      </c>
      <c r="G61" t="s">
        <v>817</v>
      </c>
      <c r="H61" t="s">
        <v>797</v>
      </c>
      <c r="I61">
        <v>363</v>
      </c>
      <c r="J61">
        <v>0</v>
      </c>
      <c r="O61">
        <f t="shared" si="35"/>
        <v>45375</v>
      </c>
      <c r="P61">
        <f t="shared" si="36"/>
        <v>45375</v>
      </c>
      <c r="Q61">
        <f t="shared" si="37"/>
        <v>0</v>
      </c>
      <c r="R61">
        <f t="shared" si="38"/>
        <v>0</v>
      </c>
      <c r="S61">
        <f t="shared" si="39"/>
        <v>0</v>
      </c>
      <c r="T61">
        <f t="shared" si="40"/>
        <v>0</v>
      </c>
      <c r="U61">
        <f t="shared" si="41"/>
        <v>0</v>
      </c>
      <c r="V61">
        <f t="shared" si="42"/>
        <v>0</v>
      </c>
      <c r="W61">
        <f t="shared" si="43"/>
        <v>0</v>
      </c>
      <c r="X61">
        <f t="shared" si="44"/>
        <v>0</v>
      </c>
      <c r="Y61">
        <f t="shared" si="45"/>
        <v>0</v>
      </c>
      <c r="AA61">
        <v>0</v>
      </c>
      <c r="AB61">
        <f t="shared" si="46"/>
        <v>125</v>
      </c>
      <c r="AC61">
        <f t="shared" si="47"/>
        <v>125</v>
      </c>
      <c r="AD61">
        <f>ROUND((ET61),2)</f>
        <v>0</v>
      </c>
      <c r="AE61">
        <f>ROUND((EU61),2)</f>
        <v>0</v>
      </c>
      <c r="AF61">
        <f>ROUND((EV61),2)</f>
        <v>0</v>
      </c>
      <c r="AG61">
        <f t="shared" si="50"/>
        <v>0</v>
      </c>
      <c r="AH61">
        <f>(EW61)</f>
        <v>0</v>
      </c>
      <c r="AI61">
        <f>(EX61)</f>
        <v>0</v>
      </c>
      <c r="AJ61">
        <f t="shared" si="53"/>
        <v>0</v>
      </c>
      <c r="AK61">
        <v>125</v>
      </c>
      <c r="AL61">
        <v>125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f t="shared" si="54"/>
        <v>0</v>
      </c>
      <c r="AU61">
        <f t="shared" si="55"/>
        <v>0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 t="s">
        <v>650</v>
      </c>
      <c r="BE61" t="s">
        <v>650</v>
      </c>
      <c r="BF61" t="s">
        <v>650</v>
      </c>
      <c r="BG61" t="s">
        <v>650</v>
      </c>
      <c r="BH61">
        <v>3</v>
      </c>
      <c r="BI61">
        <v>1</v>
      </c>
      <c r="BJ61" t="s">
        <v>818</v>
      </c>
      <c r="BM61">
        <v>201</v>
      </c>
      <c r="BN61">
        <v>0</v>
      </c>
      <c r="BO61" t="s">
        <v>816</v>
      </c>
      <c r="BP61">
        <v>1</v>
      </c>
      <c r="BQ61">
        <v>1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650</v>
      </c>
      <c r="BZ61">
        <v>0</v>
      </c>
      <c r="CA61">
        <v>0</v>
      </c>
      <c r="CF61">
        <v>0</v>
      </c>
      <c r="CG61">
        <v>0</v>
      </c>
      <c r="CM61">
        <v>0</v>
      </c>
      <c r="CN61" t="s">
        <v>650</v>
      </c>
      <c r="CO61">
        <v>0</v>
      </c>
      <c r="CP61">
        <f t="shared" si="56"/>
        <v>125</v>
      </c>
      <c r="CQ61">
        <f t="shared" si="57"/>
        <v>125</v>
      </c>
      <c r="CR61">
        <f t="shared" si="58"/>
        <v>0</v>
      </c>
      <c r="CS61">
        <f t="shared" si="59"/>
        <v>0</v>
      </c>
      <c r="CT61">
        <f t="shared" si="60"/>
        <v>0</v>
      </c>
      <c r="CU61">
        <f t="shared" si="61"/>
        <v>0</v>
      </c>
      <c r="CV61">
        <f t="shared" si="62"/>
        <v>0</v>
      </c>
      <c r="CW61">
        <f t="shared" si="63"/>
        <v>0</v>
      </c>
      <c r="CX61">
        <f t="shared" si="64"/>
        <v>0</v>
      </c>
      <c r="CY61">
        <f>(0)*BX61</f>
        <v>0</v>
      </c>
      <c r="CZ61">
        <f>(0)*AX61</f>
        <v>0</v>
      </c>
      <c r="DC61" t="s">
        <v>650</v>
      </c>
      <c r="DD61" t="s">
        <v>650</v>
      </c>
      <c r="DE61" t="s">
        <v>650</v>
      </c>
      <c r="DF61" t="s">
        <v>650</v>
      </c>
      <c r="DG61" t="s">
        <v>650</v>
      </c>
      <c r="DH61" t="s">
        <v>650</v>
      </c>
      <c r="DI61" t="s">
        <v>650</v>
      </c>
      <c r="DJ61" t="s">
        <v>650</v>
      </c>
      <c r="DK61" t="s">
        <v>650</v>
      </c>
      <c r="DL61" t="s">
        <v>650</v>
      </c>
      <c r="DM61" t="s">
        <v>650</v>
      </c>
      <c r="DN61">
        <v>0</v>
      </c>
      <c r="DO61">
        <v>0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1007</v>
      </c>
      <c r="DV61" t="s">
        <v>797</v>
      </c>
      <c r="DW61" t="s">
        <v>797</v>
      </c>
      <c r="DX61">
        <v>1</v>
      </c>
      <c r="EE61">
        <v>10230153</v>
      </c>
      <c r="EF61">
        <v>1</v>
      </c>
      <c r="EG61" t="s">
        <v>669</v>
      </c>
      <c r="EH61">
        <v>0</v>
      </c>
      <c r="EI61" t="s">
        <v>650</v>
      </c>
      <c r="EJ61">
        <v>1</v>
      </c>
      <c r="EK61">
        <v>201</v>
      </c>
      <c r="EL61" t="s">
        <v>706</v>
      </c>
      <c r="EM61" t="s">
        <v>650</v>
      </c>
      <c r="EO61" t="s">
        <v>650</v>
      </c>
      <c r="EP61" t="s">
        <v>650</v>
      </c>
      <c r="EQ61">
        <v>0</v>
      </c>
      <c r="ER61">
        <v>125</v>
      </c>
      <c r="ES61">
        <v>125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</row>
    <row r="62" spans="1:155">
      <c r="A62">
        <v>17</v>
      </c>
      <c r="B62">
        <v>1</v>
      </c>
      <c r="C62">
        <f>ROW(SmtRes!A71)</f>
        <v>71</v>
      </c>
      <c r="D62">
        <f>ROW(EtalonRes!A71)</f>
        <v>71</v>
      </c>
      <c r="E62" t="s">
        <v>830</v>
      </c>
      <c r="F62" t="s">
        <v>820</v>
      </c>
      <c r="G62" t="s">
        <v>831</v>
      </c>
      <c r="H62" t="s">
        <v>730</v>
      </c>
      <c r="I62">
        <v>3.63</v>
      </c>
      <c r="J62">
        <v>0</v>
      </c>
      <c r="O62">
        <f t="shared" si="35"/>
        <v>2362</v>
      </c>
      <c r="P62">
        <f t="shared" si="36"/>
        <v>0</v>
      </c>
      <c r="Q62">
        <f t="shared" si="37"/>
        <v>1406</v>
      </c>
      <c r="R62">
        <f t="shared" si="38"/>
        <v>285</v>
      </c>
      <c r="S62">
        <f t="shared" si="39"/>
        <v>956</v>
      </c>
      <c r="T62">
        <f t="shared" si="40"/>
        <v>0</v>
      </c>
      <c r="U62">
        <f t="shared" si="41"/>
        <v>78.459727499999985</v>
      </c>
      <c r="V62">
        <f t="shared" si="42"/>
        <v>20.690999999999995</v>
      </c>
      <c r="W62">
        <f t="shared" si="43"/>
        <v>0</v>
      </c>
      <c r="X62">
        <f t="shared" si="44"/>
        <v>1179</v>
      </c>
      <c r="Y62">
        <f t="shared" si="45"/>
        <v>534</v>
      </c>
      <c r="AA62">
        <v>0</v>
      </c>
      <c r="AB62">
        <f t="shared" si="46"/>
        <v>650.65</v>
      </c>
      <c r="AC62">
        <f t="shared" si="47"/>
        <v>0</v>
      </c>
      <c r="AD62">
        <f t="shared" ref="AD62:AD68" si="67">ROUND((((ET62*1.25*1.5))+((((EU62*1.25*1.5))*1.13)-((EU62*1.25*1.5)))),2)</f>
        <v>387.36</v>
      </c>
      <c r="AE62">
        <f t="shared" ref="AE62:AE68" si="68">ROUND((((EU62*1.25*1.5))*1.13),2)</f>
        <v>78.39</v>
      </c>
      <c r="AF62">
        <f>ROUND((((EV62*1.15*1.5))*1.13*1),2)</f>
        <v>263.29000000000002</v>
      </c>
      <c r="AG62">
        <f t="shared" si="50"/>
        <v>0</v>
      </c>
      <c r="AH62">
        <f t="shared" ref="AH62:AH68" si="69">((EW62*1.15*1.5))</f>
        <v>21.614249999999998</v>
      </c>
      <c r="AI62">
        <f t="shared" ref="AI62:AI68" si="70">((EX62*1.25*1.5))</f>
        <v>5.6999999999999993</v>
      </c>
      <c r="AJ62">
        <f t="shared" si="53"/>
        <v>0</v>
      </c>
      <c r="AK62">
        <v>336.85</v>
      </c>
      <c r="AL62">
        <v>0</v>
      </c>
      <c r="AM62">
        <v>201.78</v>
      </c>
      <c r="AN62">
        <v>37</v>
      </c>
      <c r="AO62">
        <v>135.07</v>
      </c>
      <c r="AP62">
        <v>0</v>
      </c>
      <c r="AQ62">
        <v>12.53</v>
      </c>
      <c r="AR62">
        <v>3.04</v>
      </c>
      <c r="AS62">
        <v>0</v>
      </c>
      <c r="AT62">
        <f t="shared" si="54"/>
        <v>95</v>
      </c>
      <c r="AU62">
        <f t="shared" si="55"/>
        <v>43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 t="s">
        <v>650</v>
      </c>
      <c r="BE62" t="s">
        <v>650</v>
      </c>
      <c r="BF62" t="s">
        <v>650</v>
      </c>
      <c r="BG62" t="s">
        <v>650</v>
      </c>
      <c r="BH62">
        <v>0</v>
      </c>
      <c r="BI62">
        <v>1</v>
      </c>
      <c r="BJ62" t="s">
        <v>822</v>
      </c>
      <c r="BM62">
        <v>101</v>
      </c>
      <c r="BN62">
        <v>0</v>
      </c>
      <c r="BO62" t="s">
        <v>820</v>
      </c>
      <c r="BP62">
        <v>1</v>
      </c>
      <c r="BQ62">
        <v>1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650</v>
      </c>
      <c r="BZ62">
        <v>95</v>
      </c>
      <c r="CA62">
        <v>43</v>
      </c>
      <c r="CF62">
        <v>0</v>
      </c>
      <c r="CG62">
        <v>0</v>
      </c>
      <c r="CM62">
        <v>0</v>
      </c>
      <c r="CN62" t="s">
        <v>650</v>
      </c>
      <c r="CO62">
        <v>0</v>
      </c>
      <c r="CP62">
        <f t="shared" si="56"/>
        <v>650.65</v>
      </c>
      <c r="CQ62">
        <f t="shared" si="57"/>
        <v>0</v>
      </c>
      <c r="CR62">
        <f t="shared" si="58"/>
        <v>387.36</v>
      </c>
      <c r="CS62">
        <f t="shared" si="59"/>
        <v>78.39</v>
      </c>
      <c r="CT62">
        <f t="shared" si="60"/>
        <v>263.29000000000002</v>
      </c>
      <c r="CU62">
        <f t="shared" si="61"/>
        <v>0</v>
      </c>
      <c r="CV62">
        <f t="shared" si="62"/>
        <v>21.614249999999998</v>
      </c>
      <c r="CW62">
        <f t="shared" si="63"/>
        <v>5.6999999999999993</v>
      </c>
      <c r="CX62">
        <f t="shared" si="64"/>
        <v>0</v>
      </c>
      <c r="CY62">
        <f t="shared" ref="CY62:CY68" si="71">(((R62+S62)*BZ62*1)/100)</f>
        <v>1178.95</v>
      </c>
      <c r="CZ62">
        <f t="shared" ref="CZ62:CZ68" si="72">(((R62+S62)*CA62*1)/100)</f>
        <v>533.63</v>
      </c>
      <c r="DC62" t="s">
        <v>650</v>
      </c>
      <c r="DD62" t="s">
        <v>650</v>
      </c>
      <c r="DE62" t="s">
        <v>667</v>
      </c>
      <c r="DF62" t="s">
        <v>667</v>
      </c>
      <c r="DG62" t="s">
        <v>668</v>
      </c>
      <c r="DH62" t="s">
        <v>650</v>
      </c>
      <c r="DI62" t="s">
        <v>668</v>
      </c>
      <c r="DJ62" t="s">
        <v>667</v>
      </c>
      <c r="DK62" t="s">
        <v>650</v>
      </c>
      <c r="DL62" t="s">
        <v>650</v>
      </c>
      <c r="DM62" t="s">
        <v>650</v>
      </c>
      <c r="DN62">
        <v>0</v>
      </c>
      <c r="DO62">
        <v>0</v>
      </c>
      <c r="DP62">
        <v>1</v>
      </c>
      <c r="DQ62">
        <v>1</v>
      </c>
      <c r="DR62">
        <v>1</v>
      </c>
      <c r="DS62">
        <v>1</v>
      </c>
      <c r="DT62">
        <v>1</v>
      </c>
      <c r="DU62">
        <v>1007</v>
      </c>
      <c r="DV62" t="s">
        <v>730</v>
      </c>
      <c r="DW62" t="s">
        <v>823</v>
      </c>
      <c r="DX62">
        <v>1000</v>
      </c>
      <c r="EE62">
        <v>10230103</v>
      </c>
      <c r="EF62">
        <v>1</v>
      </c>
      <c r="EG62" t="s">
        <v>669</v>
      </c>
      <c r="EH62">
        <v>0</v>
      </c>
      <c r="EI62" t="s">
        <v>650</v>
      </c>
      <c r="EJ62">
        <v>1</v>
      </c>
      <c r="EK62">
        <v>101</v>
      </c>
      <c r="EL62" t="s">
        <v>733</v>
      </c>
      <c r="EM62" t="s">
        <v>650</v>
      </c>
      <c r="EO62" t="s">
        <v>650</v>
      </c>
      <c r="EP62" t="s">
        <v>824</v>
      </c>
      <c r="EQ62">
        <v>0</v>
      </c>
      <c r="ER62">
        <v>336.85</v>
      </c>
      <c r="ES62">
        <v>0</v>
      </c>
      <c r="ET62">
        <v>201.78</v>
      </c>
      <c r="EU62">
        <v>37</v>
      </c>
      <c r="EV62">
        <v>135.07</v>
      </c>
      <c r="EW62">
        <v>12.53</v>
      </c>
      <c r="EX62">
        <v>3.04</v>
      </c>
      <c r="EY62">
        <v>0</v>
      </c>
    </row>
    <row r="63" spans="1:155">
      <c r="A63">
        <v>17</v>
      </c>
      <c r="B63">
        <v>1</v>
      </c>
      <c r="C63">
        <f>ROW(SmtRes!A73)</f>
        <v>73</v>
      </c>
      <c r="D63">
        <f>ROW(EtalonRes!A73)</f>
        <v>73</v>
      </c>
      <c r="E63" t="s">
        <v>832</v>
      </c>
      <c r="F63" t="s">
        <v>833</v>
      </c>
      <c r="G63" t="s">
        <v>834</v>
      </c>
      <c r="H63" t="s">
        <v>730</v>
      </c>
      <c r="I63">
        <v>14.581</v>
      </c>
      <c r="J63">
        <v>0</v>
      </c>
      <c r="O63">
        <f t="shared" si="35"/>
        <v>11723</v>
      </c>
      <c r="P63">
        <f t="shared" si="36"/>
        <v>0</v>
      </c>
      <c r="Q63">
        <f t="shared" si="37"/>
        <v>11723</v>
      </c>
      <c r="R63">
        <f t="shared" si="38"/>
        <v>2401</v>
      </c>
      <c r="S63">
        <f t="shared" si="39"/>
        <v>0</v>
      </c>
      <c r="T63">
        <f t="shared" si="40"/>
        <v>0</v>
      </c>
      <c r="U63">
        <f t="shared" si="41"/>
        <v>0</v>
      </c>
      <c r="V63">
        <f t="shared" si="42"/>
        <v>130.13542499999997</v>
      </c>
      <c r="W63">
        <f t="shared" si="43"/>
        <v>0</v>
      </c>
      <c r="X63">
        <f t="shared" si="44"/>
        <v>2281</v>
      </c>
      <c r="Y63">
        <f t="shared" si="45"/>
        <v>1032</v>
      </c>
      <c r="AA63">
        <v>0</v>
      </c>
      <c r="AB63">
        <f t="shared" si="46"/>
        <v>803.99</v>
      </c>
      <c r="AC63">
        <f t="shared" si="47"/>
        <v>0</v>
      </c>
      <c r="AD63">
        <f t="shared" si="67"/>
        <v>803.99</v>
      </c>
      <c r="AE63">
        <f t="shared" si="68"/>
        <v>164.69</v>
      </c>
      <c r="AF63">
        <f>ROUND((((EV63*1.15*1.5))*1.13*1),2)</f>
        <v>0</v>
      </c>
      <c r="AG63">
        <f t="shared" si="50"/>
        <v>0</v>
      </c>
      <c r="AH63">
        <f t="shared" si="69"/>
        <v>0</v>
      </c>
      <c r="AI63">
        <f t="shared" si="70"/>
        <v>8.9249999999999989</v>
      </c>
      <c r="AJ63">
        <f t="shared" si="53"/>
        <v>0</v>
      </c>
      <c r="AK63">
        <v>418.69</v>
      </c>
      <c r="AL63">
        <v>0</v>
      </c>
      <c r="AM63">
        <v>418.69</v>
      </c>
      <c r="AN63">
        <v>77.73</v>
      </c>
      <c r="AO63">
        <v>0</v>
      </c>
      <c r="AP63">
        <v>0</v>
      </c>
      <c r="AQ63">
        <v>0</v>
      </c>
      <c r="AR63">
        <v>4.76</v>
      </c>
      <c r="AS63">
        <v>0</v>
      </c>
      <c r="AT63">
        <f t="shared" si="54"/>
        <v>95</v>
      </c>
      <c r="AU63">
        <f t="shared" si="55"/>
        <v>43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 t="s">
        <v>650</v>
      </c>
      <c r="BE63" t="s">
        <v>650</v>
      </c>
      <c r="BF63" t="s">
        <v>650</v>
      </c>
      <c r="BG63" t="s">
        <v>650</v>
      </c>
      <c r="BH63">
        <v>0</v>
      </c>
      <c r="BI63">
        <v>1</v>
      </c>
      <c r="BJ63" t="s">
        <v>835</v>
      </c>
      <c r="BM63">
        <v>101</v>
      </c>
      <c r="BN63">
        <v>0</v>
      </c>
      <c r="BO63" t="s">
        <v>833</v>
      </c>
      <c r="BP63">
        <v>1</v>
      </c>
      <c r="BQ63">
        <v>1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650</v>
      </c>
      <c r="BZ63">
        <v>95</v>
      </c>
      <c r="CA63">
        <v>43</v>
      </c>
      <c r="CF63">
        <v>0</v>
      </c>
      <c r="CG63">
        <v>0</v>
      </c>
      <c r="CM63">
        <v>0</v>
      </c>
      <c r="CN63" t="s">
        <v>650</v>
      </c>
      <c r="CO63">
        <v>0</v>
      </c>
      <c r="CP63">
        <f t="shared" si="56"/>
        <v>803.99</v>
      </c>
      <c r="CQ63">
        <f t="shared" si="57"/>
        <v>0</v>
      </c>
      <c r="CR63">
        <f t="shared" si="58"/>
        <v>803.99</v>
      </c>
      <c r="CS63">
        <f t="shared" si="59"/>
        <v>164.69</v>
      </c>
      <c r="CT63">
        <f t="shared" si="60"/>
        <v>0</v>
      </c>
      <c r="CU63">
        <f t="shared" si="61"/>
        <v>0</v>
      </c>
      <c r="CV63">
        <f t="shared" si="62"/>
        <v>0</v>
      </c>
      <c r="CW63">
        <f t="shared" si="63"/>
        <v>8.9249999999999989</v>
      </c>
      <c r="CX63">
        <f t="shared" si="64"/>
        <v>0</v>
      </c>
      <c r="CY63">
        <f t="shared" si="71"/>
        <v>2280.9499999999998</v>
      </c>
      <c r="CZ63">
        <f t="shared" si="72"/>
        <v>1032.43</v>
      </c>
      <c r="DC63" t="s">
        <v>650</v>
      </c>
      <c r="DD63" t="s">
        <v>650</v>
      </c>
      <c r="DE63" t="s">
        <v>667</v>
      </c>
      <c r="DF63" t="s">
        <v>667</v>
      </c>
      <c r="DG63" t="s">
        <v>668</v>
      </c>
      <c r="DH63" t="s">
        <v>650</v>
      </c>
      <c r="DI63" t="s">
        <v>668</v>
      </c>
      <c r="DJ63" t="s">
        <v>667</v>
      </c>
      <c r="DK63" t="s">
        <v>650</v>
      </c>
      <c r="DL63" t="s">
        <v>650</v>
      </c>
      <c r="DM63" t="s">
        <v>650</v>
      </c>
      <c r="DN63">
        <v>0</v>
      </c>
      <c r="DO63">
        <v>0</v>
      </c>
      <c r="DP63">
        <v>1</v>
      </c>
      <c r="DQ63">
        <v>1</v>
      </c>
      <c r="DR63">
        <v>1</v>
      </c>
      <c r="DS63">
        <v>1</v>
      </c>
      <c r="DT63">
        <v>1</v>
      </c>
      <c r="DU63">
        <v>1007</v>
      </c>
      <c r="DV63" t="s">
        <v>730</v>
      </c>
      <c r="DW63" t="s">
        <v>732</v>
      </c>
      <c r="DX63">
        <v>1000</v>
      </c>
      <c r="EE63">
        <v>10230103</v>
      </c>
      <c r="EF63">
        <v>1</v>
      </c>
      <c r="EG63" t="s">
        <v>669</v>
      </c>
      <c r="EH63">
        <v>0</v>
      </c>
      <c r="EI63" t="s">
        <v>650</v>
      </c>
      <c r="EJ63">
        <v>1</v>
      </c>
      <c r="EK63">
        <v>101</v>
      </c>
      <c r="EL63" t="s">
        <v>733</v>
      </c>
      <c r="EM63" t="s">
        <v>650</v>
      </c>
      <c r="EO63" t="s">
        <v>650</v>
      </c>
      <c r="EP63" t="s">
        <v>811</v>
      </c>
      <c r="EQ63">
        <v>0</v>
      </c>
      <c r="ER63">
        <v>418.69</v>
      </c>
      <c r="ES63">
        <v>0</v>
      </c>
      <c r="ET63">
        <v>418.69</v>
      </c>
      <c r="EU63">
        <v>77.73</v>
      </c>
      <c r="EV63">
        <v>0</v>
      </c>
      <c r="EW63">
        <v>0</v>
      </c>
      <c r="EX63">
        <v>4.76</v>
      </c>
      <c r="EY63">
        <v>0</v>
      </c>
    </row>
    <row r="64" spans="1:155">
      <c r="A64">
        <v>17</v>
      </c>
      <c r="B64">
        <v>1</v>
      </c>
      <c r="C64">
        <f>ROW(SmtRes!A75)</f>
        <v>75</v>
      </c>
      <c r="D64">
        <f>ROW(EtalonRes!A75)</f>
        <v>75</v>
      </c>
      <c r="E64" t="s">
        <v>836</v>
      </c>
      <c r="F64" t="s">
        <v>837</v>
      </c>
      <c r="G64" t="s">
        <v>838</v>
      </c>
      <c r="H64" t="s">
        <v>730</v>
      </c>
      <c r="I64">
        <v>14.581</v>
      </c>
      <c r="J64">
        <v>0</v>
      </c>
      <c r="O64">
        <f t="shared" si="35"/>
        <v>4827</v>
      </c>
      <c r="P64">
        <f t="shared" si="36"/>
        <v>0</v>
      </c>
      <c r="Q64">
        <f t="shared" si="37"/>
        <v>4827</v>
      </c>
      <c r="R64">
        <f t="shared" si="38"/>
        <v>989</v>
      </c>
      <c r="S64">
        <f t="shared" si="39"/>
        <v>0</v>
      </c>
      <c r="T64">
        <f t="shared" si="40"/>
        <v>0</v>
      </c>
      <c r="U64">
        <f t="shared" si="41"/>
        <v>0</v>
      </c>
      <c r="V64">
        <f t="shared" si="42"/>
        <v>53.585175</v>
      </c>
      <c r="W64">
        <f t="shared" si="43"/>
        <v>0</v>
      </c>
      <c r="X64">
        <f t="shared" si="44"/>
        <v>940</v>
      </c>
      <c r="Y64">
        <f t="shared" si="45"/>
        <v>425</v>
      </c>
      <c r="AA64">
        <v>0</v>
      </c>
      <c r="AB64">
        <f t="shared" si="46"/>
        <v>331.05</v>
      </c>
      <c r="AC64">
        <f t="shared" si="47"/>
        <v>0</v>
      </c>
      <c r="AD64">
        <f t="shared" si="67"/>
        <v>331.05</v>
      </c>
      <c r="AE64">
        <f t="shared" si="68"/>
        <v>67.819999999999993</v>
      </c>
      <c r="AF64">
        <f>ROUND((((EV64*1.15*1.5))*1.13*1),2)</f>
        <v>0</v>
      </c>
      <c r="AG64">
        <f t="shared" si="50"/>
        <v>0</v>
      </c>
      <c r="AH64">
        <f t="shared" si="69"/>
        <v>0</v>
      </c>
      <c r="AI64">
        <f t="shared" si="70"/>
        <v>3.6750000000000003</v>
      </c>
      <c r="AJ64">
        <f t="shared" si="53"/>
        <v>0</v>
      </c>
      <c r="AK64">
        <v>172.4</v>
      </c>
      <c r="AL64">
        <v>0</v>
      </c>
      <c r="AM64">
        <v>172.4</v>
      </c>
      <c r="AN64">
        <v>32.01</v>
      </c>
      <c r="AO64">
        <v>0</v>
      </c>
      <c r="AP64">
        <v>0</v>
      </c>
      <c r="AQ64">
        <v>0</v>
      </c>
      <c r="AR64">
        <v>1.96</v>
      </c>
      <c r="AS64">
        <v>0</v>
      </c>
      <c r="AT64">
        <f t="shared" si="54"/>
        <v>95</v>
      </c>
      <c r="AU64">
        <f t="shared" si="55"/>
        <v>43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 t="s">
        <v>650</v>
      </c>
      <c r="BE64" t="s">
        <v>650</v>
      </c>
      <c r="BF64" t="s">
        <v>650</v>
      </c>
      <c r="BG64" t="s">
        <v>650</v>
      </c>
      <c r="BH64">
        <v>0</v>
      </c>
      <c r="BI64">
        <v>1</v>
      </c>
      <c r="BJ64" t="s">
        <v>839</v>
      </c>
      <c r="BM64">
        <v>101</v>
      </c>
      <c r="BN64">
        <v>0</v>
      </c>
      <c r="BO64" t="s">
        <v>837</v>
      </c>
      <c r="BP64">
        <v>1</v>
      </c>
      <c r="BQ64">
        <v>1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650</v>
      </c>
      <c r="BZ64">
        <v>95</v>
      </c>
      <c r="CA64">
        <v>43</v>
      </c>
      <c r="CF64">
        <v>0</v>
      </c>
      <c r="CG64">
        <v>0</v>
      </c>
      <c r="CM64">
        <v>0</v>
      </c>
      <c r="CN64" t="s">
        <v>650</v>
      </c>
      <c r="CO64">
        <v>0</v>
      </c>
      <c r="CP64">
        <f t="shared" si="56"/>
        <v>331.05</v>
      </c>
      <c r="CQ64">
        <f t="shared" si="57"/>
        <v>0</v>
      </c>
      <c r="CR64">
        <f t="shared" si="58"/>
        <v>331.05</v>
      </c>
      <c r="CS64">
        <f t="shared" si="59"/>
        <v>67.819999999999993</v>
      </c>
      <c r="CT64">
        <f t="shared" si="60"/>
        <v>0</v>
      </c>
      <c r="CU64">
        <f t="shared" si="61"/>
        <v>0</v>
      </c>
      <c r="CV64">
        <f t="shared" si="62"/>
        <v>0</v>
      </c>
      <c r="CW64">
        <f t="shared" si="63"/>
        <v>3.6750000000000003</v>
      </c>
      <c r="CX64">
        <f t="shared" si="64"/>
        <v>0</v>
      </c>
      <c r="CY64">
        <f t="shared" si="71"/>
        <v>939.55</v>
      </c>
      <c r="CZ64">
        <f t="shared" si="72"/>
        <v>425.27</v>
      </c>
      <c r="DC64" t="s">
        <v>650</v>
      </c>
      <c r="DD64" t="s">
        <v>650</v>
      </c>
      <c r="DE64" t="s">
        <v>667</v>
      </c>
      <c r="DF64" t="s">
        <v>667</v>
      </c>
      <c r="DG64" t="s">
        <v>668</v>
      </c>
      <c r="DH64" t="s">
        <v>650</v>
      </c>
      <c r="DI64" t="s">
        <v>668</v>
      </c>
      <c r="DJ64" t="s">
        <v>667</v>
      </c>
      <c r="DK64" t="s">
        <v>650</v>
      </c>
      <c r="DL64" t="s">
        <v>650</v>
      </c>
      <c r="DM64" t="s">
        <v>650</v>
      </c>
      <c r="DN64">
        <v>0</v>
      </c>
      <c r="DO64">
        <v>0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1007</v>
      </c>
      <c r="DV64" t="s">
        <v>730</v>
      </c>
      <c r="DW64" t="s">
        <v>732</v>
      </c>
      <c r="DX64">
        <v>1000</v>
      </c>
      <c r="EE64">
        <v>10230103</v>
      </c>
      <c r="EF64">
        <v>1</v>
      </c>
      <c r="EG64" t="s">
        <v>669</v>
      </c>
      <c r="EH64">
        <v>0</v>
      </c>
      <c r="EI64" t="s">
        <v>650</v>
      </c>
      <c r="EJ64">
        <v>1</v>
      </c>
      <c r="EK64">
        <v>101</v>
      </c>
      <c r="EL64" t="s">
        <v>733</v>
      </c>
      <c r="EM64" t="s">
        <v>650</v>
      </c>
      <c r="EO64" t="s">
        <v>650</v>
      </c>
      <c r="EP64" t="s">
        <v>811</v>
      </c>
      <c r="EQ64">
        <v>0</v>
      </c>
      <c r="ER64">
        <v>172.4</v>
      </c>
      <c r="ES64">
        <v>0</v>
      </c>
      <c r="ET64">
        <v>172.4</v>
      </c>
      <c r="EU64">
        <v>32.01</v>
      </c>
      <c r="EV64">
        <v>0</v>
      </c>
      <c r="EW64">
        <v>0</v>
      </c>
      <c r="EX64">
        <v>1.96</v>
      </c>
      <c r="EY64">
        <v>0</v>
      </c>
    </row>
    <row r="65" spans="1:155">
      <c r="A65">
        <v>17</v>
      </c>
      <c r="B65">
        <v>1</v>
      </c>
      <c r="C65">
        <f>ROW(SmtRes!A77)</f>
        <v>77</v>
      </c>
      <c r="D65">
        <f>ROW(EtalonRes!A77)</f>
        <v>77</v>
      </c>
      <c r="E65" t="s">
        <v>840</v>
      </c>
      <c r="F65" t="s">
        <v>833</v>
      </c>
      <c r="G65" t="s">
        <v>834</v>
      </c>
      <c r="H65" t="s">
        <v>730</v>
      </c>
      <c r="I65">
        <v>6.9649999999999999</v>
      </c>
      <c r="J65">
        <v>0</v>
      </c>
      <c r="O65">
        <f t="shared" si="35"/>
        <v>5600</v>
      </c>
      <c r="P65">
        <f t="shared" si="36"/>
        <v>0</v>
      </c>
      <c r="Q65">
        <f t="shared" si="37"/>
        <v>5600</v>
      </c>
      <c r="R65">
        <f t="shared" si="38"/>
        <v>1147</v>
      </c>
      <c r="S65">
        <f t="shared" si="39"/>
        <v>0</v>
      </c>
      <c r="T65">
        <f t="shared" si="40"/>
        <v>0</v>
      </c>
      <c r="U65">
        <f t="shared" si="41"/>
        <v>0</v>
      </c>
      <c r="V65">
        <f t="shared" si="42"/>
        <v>62.162624999999991</v>
      </c>
      <c r="W65">
        <f t="shared" si="43"/>
        <v>0</v>
      </c>
      <c r="X65">
        <f t="shared" si="44"/>
        <v>1090</v>
      </c>
      <c r="Y65">
        <f t="shared" si="45"/>
        <v>493</v>
      </c>
      <c r="AA65">
        <v>0</v>
      </c>
      <c r="AB65">
        <f t="shared" si="46"/>
        <v>803.99</v>
      </c>
      <c r="AC65">
        <f t="shared" si="47"/>
        <v>0</v>
      </c>
      <c r="AD65">
        <f t="shared" si="67"/>
        <v>803.99</v>
      </c>
      <c r="AE65">
        <f t="shared" si="68"/>
        <v>164.69</v>
      </c>
      <c r="AF65">
        <f>ROUND((((EV65*1.15*1.5))*1.13*1),2)</f>
        <v>0</v>
      </c>
      <c r="AG65">
        <f t="shared" si="50"/>
        <v>0</v>
      </c>
      <c r="AH65">
        <f t="shared" si="69"/>
        <v>0</v>
      </c>
      <c r="AI65">
        <f t="shared" si="70"/>
        <v>8.9249999999999989</v>
      </c>
      <c r="AJ65">
        <f t="shared" si="53"/>
        <v>0</v>
      </c>
      <c r="AK65">
        <v>418.69</v>
      </c>
      <c r="AL65">
        <v>0</v>
      </c>
      <c r="AM65">
        <v>418.69</v>
      </c>
      <c r="AN65">
        <v>77.73</v>
      </c>
      <c r="AO65">
        <v>0</v>
      </c>
      <c r="AP65">
        <v>0</v>
      </c>
      <c r="AQ65">
        <v>0</v>
      </c>
      <c r="AR65">
        <v>4.76</v>
      </c>
      <c r="AS65">
        <v>0</v>
      </c>
      <c r="AT65">
        <f t="shared" si="54"/>
        <v>95</v>
      </c>
      <c r="AU65">
        <f t="shared" si="55"/>
        <v>43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 t="s">
        <v>650</v>
      </c>
      <c r="BE65" t="s">
        <v>650</v>
      </c>
      <c r="BF65" t="s">
        <v>650</v>
      </c>
      <c r="BG65" t="s">
        <v>650</v>
      </c>
      <c r="BH65">
        <v>0</v>
      </c>
      <c r="BI65">
        <v>1</v>
      </c>
      <c r="BJ65" t="s">
        <v>835</v>
      </c>
      <c r="BM65">
        <v>101</v>
      </c>
      <c r="BN65">
        <v>0</v>
      </c>
      <c r="BO65" t="s">
        <v>833</v>
      </c>
      <c r="BP65">
        <v>1</v>
      </c>
      <c r="BQ65">
        <v>1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650</v>
      </c>
      <c r="BZ65">
        <v>95</v>
      </c>
      <c r="CA65">
        <v>43</v>
      </c>
      <c r="CF65">
        <v>0</v>
      </c>
      <c r="CG65">
        <v>0</v>
      </c>
      <c r="CM65">
        <v>0</v>
      </c>
      <c r="CN65" t="s">
        <v>650</v>
      </c>
      <c r="CO65">
        <v>0</v>
      </c>
      <c r="CP65">
        <f t="shared" si="56"/>
        <v>803.99</v>
      </c>
      <c r="CQ65">
        <f t="shared" si="57"/>
        <v>0</v>
      </c>
      <c r="CR65">
        <f t="shared" si="58"/>
        <v>803.99</v>
      </c>
      <c r="CS65">
        <f t="shared" si="59"/>
        <v>164.69</v>
      </c>
      <c r="CT65">
        <f t="shared" si="60"/>
        <v>0</v>
      </c>
      <c r="CU65">
        <f t="shared" si="61"/>
        <v>0</v>
      </c>
      <c r="CV65">
        <f t="shared" si="62"/>
        <v>0</v>
      </c>
      <c r="CW65">
        <f t="shared" si="63"/>
        <v>8.9249999999999989</v>
      </c>
      <c r="CX65">
        <f t="shared" si="64"/>
        <v>0</v>
      </c>
      <c r="CY65">
        <f t="shared" si="71"/>
        <v>1089.6500000000001</v>
      </c>
      <c r="CZ65">
        <f t="shared" si="72"/>
        <v>493.21</v>
      </c>
      <c r="DC65" t="s">
        <v>650</v>
      </c>
      <c r="DD65" t="s">
        <v>650</v>
      </c>
      <c r="DE65" t="s">
        <v>667</v>
      </c>
      <c r="DF65" t="s">
        <v>667</v>
      </c>
      <c r="DG65" t="s">
        <v>668</v>
      </c>
      <c r="DH65" t="s">
        <v>650</v>
      </c>
      <c r="DI65" t="s">
        <v>668</v>
      </c>
      <c r="DJ65" t="s">
        <v>667</v>
      </c>
      <c r="DK65" t="s">
        <v>650</v>
      </c>
      <c r="DL65" t="s">
        <v>650</v>
      </c>
      <c r="DM65" t="s">
        <v>650</v>
      </c>
      <c r="DN65">
        <v>0</v>
      </c>
      <c r="DO65">
        <v>0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1007</v>
      </c>
      <c r="DV65" t="s">
        <v>730</v>
      </c>
      <c r="DW65" t="s">
        <v>732</v>
      </c>
      <c r="DX65">
        <v>1000</v>
      </c>
      <c r="EE65">
        <v>10230103</v>
      </c>
      <c r="EF65">
        <v>1</v>
      </c>
      <c r="EG65" t="s">
        <v>669</v>
      </c>
      <c r="EH65">
        <v>0</v>
      </c>
      <c r="EI65" t="s">
        <v>650</v>
      </c>
      <c r="EJ65">
        <v>1</v>
      </c>
      <c r="EK65">
        <v>101</v>
      </c>
      <c r="EL65" t="s">
        <v>733</v>
      </c>
      <c r="EM65" t="s">
        <v>650</v>
      </c>
      <c r="EO65" t="s">
        <v>650</v>
      </c>
      <c r="EP65" t="s">
        <v>811</v>
      </c>
      <c r="EQ65">
        <v>0</v>
      </c>
      <c r="ER65">
        <v>418.69</v>
      </c>
      <c r="ES65">
        <v>0</v>
      </c>
      <c r="ET65">
        <v>418.69</v>
      </c>
      <c r="EU65">
        <v>77.73</v>
      </c>
      <c r="EV65">
        <v>0</v>
      </c>
      <c r="EW65">
        <v>0</v>
      </c>
      <c r="EX65">
        <v>4.76</v>
      </c>
      <c r="EY65">
        <v>0</v>
      </c>
    </row>
    <row r="66" spans="1:155">
      <c r="A66">
        <v>17</v>
      </c>
      <c r="B66">
        <v>1</v>
      </c>
      <c r="C66">
        <f>ROW(SmtRes!A79)</f>
        <v>79</v>
      </c>
      <c r="D66">
        <f>ROW(EtalonRes!A79)</f>
        <v>79</v>
      </c>
      <c r="E66" t="s">
        <v>841</v>
      </c>
      <c r="F66" t="s">
        <v>837</v>
      </c>
      <c r="G66" t="s">
        <v>838</v>
      </c>
      <c r="H66" t="s">
        <v>730</v>
      </c>
      <c r="I66">
        <v>6.9649999999999999</v>
      </c>
      <c r="J66">
        <v>0</v>
      </c>
      <c r="O66">
        <f t="shared" si="35"/>
        <v>2306</v>
      </c>
      <c r="P66">
        <f t="shared" si="36"/>
        <v>0</v>
      </c>
      <c r="Q66">
        <f t="shared" si="37"/>
        <v>2306</v>
      </c>
      <c r="R66">
        <f t="shared" si="38"/>
        <v>472</v>
      </c>
      <c r="S66">
        <f t="shared" si="39"/>
        <v>0</v>
      </c>
      <c r="T66">
        <f t="shared" si="40"/>
        <v>0</v>
      </c>
      <c r="U66">
        <f t="shared" si="41"/>
        <v>0</v>
      </c>
      <c r="V66">
        <f t="shared" si="42"/>
        <v>25.596375000000002</v>
      </c>
      <c r="W66">
        <f t="shared" si="43"/>
        <v>0</v>
      </c>
      <c r="X66">
        <f t="shared" si="44"/>
        <v>448</v>
      </c>
      <c r="Y66">
        <f t="shared" si="45"/>
        <v>203</v>
      </c>
      <c r="AA66">
        <v>0</v>
      </c>
      <c r="AB66">
        <f t="shared" si="46"/>
        <v>331.05</v>
      </c>
      <c r="AC66">
        <f t="shared" si="47"/>
        <v>0</v>
      </c>
      <c r="AD66">
        <f t="shared" si="67"/>
        <v>331.05</v>
      </c>
      <c r="AE66">
        <f t="shared" si="68"/>
        <v>67.819999999999993</v>
      </c>
      <c r="AF66">
        <f>ROUND((((EV66*1.15*1.5))*1.13*1),2)</f>
        <v>0</v>
      </c>
      <c r="AG66">
        <f t="shared" si="50"/>
        <v>0</v>
      </c>
      <c r="AH66">
        <f t="shared" si="69"/>
        <v>0</v>
      </c>
      <c r="AI66">
        <f t="shared" si="70"/>
        <v>3.6750000000000003</v>
      </c>
      <c r="AJ66">
        <f t="shared" si="53"/>
        <v>0</v>
      </c>
      <c r="AK66">
        <v>172.4</v>
      </c>
      <c r="AL66">
        <v>0</v>
      </c>
      <c r="AM66">
        <v>172.4</v>
      </c>
      <c r="AN66">
        <v>32.01</v>
      </c>
      <c r="AO66">
        <v>0</v>
      </c>
      <c r="AP66">
        <v>0</v>
      </c>
      <c r="AQ66">
        <v>0</v>
      </c>
      <c r="AR66">
        <v>1.96</v>
      </c>
      <c r="AS66">
        <v>0</v>
      </c>
      <c r="AT66">
        <f t="shared" si="54"/>
        <v>95</v>
      </c>
      <c r="AU66">
        <f t="shared" si="55"/>
        <v>43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 t="s">
        <v>650</v>
      </c>
      <c r="BE66" t="s">
        <v>650</v>
      </c>
      <c r="BF66" t="s">
        <v>650</v>
      </c>
      <c r="BG66" t="s">
        <v>650</v>
      </c>
      <c r="BH66">
        <v>0</v>
      </c>
      <c r="BI66">
        <v>1</v>
      </c>
      <c r="BJ66" t="s">
        <v>839</v>
      </c>
      <c r="BM66">
        <v>101</v>
      </c>
      <c r="BN66">
        <v>0</v>
      </c>
      <c r="BO66" t="s">
        <v>837</v>
      </c>
      <c r="BP66">
        <v>1</v>
      </c>
      <c r="BQ66">
        <v>1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650</v>
      </c>
      <c r="BZ66">
        <v>95</v>
      </c>
      <c r="CA66">
        <v>43</v>
      </c>
      <c r="CF66">
        <v>0</v>
      </c>
      <c r="CG66">
        <v>0</v>
      </c>
      <c r="CM66">
        <v>0</v>
      </c>
      <c r="CN66" t="s">
        <v>650</v>
      </c>
      <c r="CO66">
        <v>0</v>
      </c>
      <c r="CP66">
        <f t="shared" si="56"/>
        <v>331.05</v>
      </c>
      <c r="CQ66">
        <f t="shared" si="57"/>
        <v>0</v>
      </c>
      <c r="CR66">
        <f t="shared" si="58"/>
        <v>331.05</v>
      </c>
      <c r="CS66">
        <f t="shared" si="59"/>
        <v>67.819999999999993</v>
      </c>
      <c r="CT66">
        <f t="shared" si="60"/>
        <v>0</v>
      </c>
      <c r="CU66">
        <f t="shared" si="61"/>
        <v>0</v>
      </c>
      <c r="CV66">
        <f t="shared" si="62"/>
        <v>0</v>
      </c>
      <c r="CW66">
        <f t="shared" si="63"/>
        <v>3.6750000000000003</v>
      </c>
      <c r="CX66">
        <f t="shared" si="64"/>
        <v>0</v>
      </c>
      <c r="CY66">
        <f t="shared" si="71"/>
        <v>448.4</v>
      </c>
      <c r="CZ66">
        <f t="shared" si="72"/>
        <v>202.96</v>
      </c>
      <c r="DC66" t="s">
        <v>650</v>
      </c>
      <c r="DD66" t="s">
        <v>650</v>
      </c>
      <c r="DE66" t="s">
        <v>667</v>
      </c>
      <c r="DF66" t="s">
        <v>667</v>
      </c>
      <c r="DG66" t="s">
        <v>668</v>
      </c>
      <c r="DH66" t="s">
        <v>650</v>
      </c>
      <c r="DI66" t="s">
        <v>668</v>
      </c>
      <c r="DJ66" t="s">
        <v>667</v>
      </c>
      <c r="DK66" t="s">
        <v>650</v>
      </c>
      <c r="DL66" t="s">
        <v>650</v>
      </c>
      <c r="DM66" t="s">
        <v>650</v>
      </c>
      <c r="DN66">
        <v>0</v>
      </c>
      <c r="DO66">
        <v>0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1007</v>
      </c>
      <c r="DV66" t="s">
        <v>730</v>
      </c>
      <c r="DW66" t="s">
        <v>732</v>
      </c>
      <c r="DX66">
        <v>1000</v>
      </c>
      <c r="EE66">
        <v>10230103</v>
      </c>
      <c r="EF66">
        <v>1</v>
      </c>
      <c r="EG66" t="s">
        <v>669</v>
      </c>
      <c r="EH66">
        <v>0</v>
      </c>
      <c r="EI66" t="s">
        <v>650</v>
      </c>
      <c r="EJ66">
        <v>1</v>
      </c>
      <c r="EK66">
        <v>101</v>
      </c>
      <c r="EL66" t="s">
        <v>733</v>
      </c>
      <c r="EM66" t="s">
        <v>650</v>
      </c>
      <c r="EO66" t="s">
        <v>650</v>
      </c>
      <c r="EP66" t="s">
        <v>811</v>
      </c>
      <c r="EQ66">
        <v>0</v>
      </c>
      <c r="ER66">
        <v>172.4</v>
      </c>
      <c r="ES66">
        <v>0</v>
      </c>
      <c r="ET66">
        <v>172.4</v>
      </c>
      <c r="EU66">
        <v>32.01</v>
      </c>
      <c r="EV66">
        <v>0</v>
      </c>
      <c r="EW66">
        <v>0</v>
      </c>
      <c r="EX66">
        <v>1.96</v>
      </c>
      <c r="EY66">
        <v>0</v>
      </c>
    </row>
    <row r="67" spans="1:155">
      <c r="A67">
        <v>17</v>
      </c>
      <c r="B67">
        <v>1</v>
      </c>
      <c r="C67">
        <f>ROW(SmtRes!A80)</f>
        <v>80</v>
      </c>
      <c r="D67">
        <f>ROW(EtalonRes!A80)</f>
        <v>80</v>
      </c>
      <c r="E67" t="s">
        <v>842</v>
      </c>
      <c r="F67" t="s">
        <v>843</v>
      </c>
      <c r="G67" t="s">
        <v>844</v>
      </c>
      <c r="H67" t="s">
        <v>767</v>
      </c>
      <c r="I67">
        <v>0.12</v>
      </c>
      <c r="J67">
        <v>0</v>
      </c>
      <c r="O67">
        <f t="shared" si="35"/>
        <v>268</v>
      </c>
      <c r="P67">
        <f t="shared" si="36"/>
        <v>0</v>
      </c>
      <c r="Q67">
        <f t="shared" si="37"/>
        <v>0</v>
      </c>
      <c r="R67">
        <f t="shared" si="38"/>
        <v>0</v>
      </c>
      <c r="S67">
        <f t="shared" si="39"/>
        <v>268</v>
      </c>
      <c r="T67">
        <f t="shared" si="40"/>
        <v>0</v>
      </c>
      <c r="U67">
        <f t="shared" si="41"/>
        <v>25.046999999999993</v>
      </c>
      <c r="V67">
        <f t="shared" si="42"/>
        <v>0</v>
      </c>
      <c r="W67">
        <f t="shared" si="43"/>
        <v>0</v>
      </c>
      <c r="X67">
        <f t="shared" si="44"/>
        <v>214</v>
      </c>
      <c r="Y67">
        <f t="shared" si="45"/>
        <v>102</v>
      </c>
      <c r="AA67">
        <v>0</v>
      </c>
      <c r="AB67">
        <f t="shared" si="46"/>
        <v>2235.9499999999998</v>
      </c>
      <c r="AC67">
        <f t="shared" si="47"/>
        <v>0</v>
      </c>
      <c r="AD67">
        <f t="shared" si="67"/>
        <v>0</v>
      </c>
      <c r="AE67">
        <f t="shared" si="68"/>
        <v>0</v>
      </c>
      <c r="AF67">
        <f>ROUND((((EV67*1.15*1.5))*1.13),2)</f>
        <v>2235.9499999999998</v>
      </c>
      <c r="AG67">
        <f t="shared" si="50"/>
        <v>0</v>
      </c>
      <c r="AH67">
        <f t="shared" si="69"/>
        <v>208.72499999999997</v>
      </c>
      <c r="AI67">
        <f t="shared" si="70"/>
        <v>0</v>
      </c>
      <c r="AJ67">
        <f t="shared" si="53"/>
        <v>0</v>
      </c>
      <c r="AK67">
        <v>1147.08</v>
      </c>
      <c r="AL67">
        <v>0</v>
      </c>
      <c r="AM67">
        <v>0</v>
      </c>
      <c r="AN67">
        <v>0</v>
      </c>
      <c r="AO67">
        <v>1147.08</v>
      </c>
      <c r="AP67">
        <v>0</v>
      </c>
      <c r="AQ67">
        <v>121</v>
      </c>
      <c r="AR67">
        <v>0</v>
      </c>
      <c r="AS67">
        <v>0</v>
      </c>
      <c r="AT67">
        <f t="shared" si="54"/>
        <v>80</v>
      </c>
      <c r="AU67">
        <f t="shared" si="55"/>
        <v>38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 t="s">
        <v>650</v>
      </c>
      <c r="BE67" t="s">
        <v>650</v>
      </c>
      <c r="BF67" t="s">
        <v>650</v>
      </c>
      <c r="BG67" t="s">
        <v>650</v>
      </c>
      <c r="BH67">
        <v>0</v>
      </c>
      <c r="BI67">
        <v>1</v>
      </c>
      <c r="BJ67" t="s">
        <v>845</v>
      </c>
      <c r="BM67">
        <v>103</v>
      </c>
      <c r="BN67">
        <v>0</v>
      </c>
      <c r="BO67" t="s">
        <v>843</v>
      </c>
      <c r="BP67">
        <v>1</v>
      </c>
      <c r="BQ67">
        <v>1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650</v>
      </c>
      <c r="BZ67">
        <v>80</v>
      </c>
      <c r="CA67">
        <v>38</v>
      </c>
      <c r="CF67">
        <v>0</v>
      </c>
      <c r="CG67">
        <v>0</v>
      </c>
      <c r="CM67">
        <v>0</v>
      </c>
      <c r="CN67" t="s">
        <v>650</v>
      </c>
      <c r="CO67">
        <v>0</v>
      </c>
      <c r="CP67">
        <f t="shared" si="56"/>
        <v>2235.9499999999998</v>
      </c>
      <c r="CQ67">
        <f t="shared" si="57"/>
        <v>0</v>
      </c>
      <c r="CR67">
        <f t="shared" si="58"/>
        <v>0</v>
      </c>
      <c r="CS67">
        <f t="shared" si="59"/>
        <v>0</v>
      </c>
      <c r="CT67">
        <f t="shared" si="60"/>
        <v>2235.9499999999998</v>
      </c>
      <c r="CU67">
        <f t="shared" si="61"/>
        <v>0</v>
      </c>
      <c r="CV67">
        <f t="shared" si="62"/>
        <v>208.72499999999997</v>
      </c>
      <c r="CW67">
        <f t="shared" si="63"/>
        <v>0</v>
      </c>
      <c r="CX67">
        <f t="shared" si="64"/>
        <v>0</v>
      </c>
      <c r="CY67">
        <f t="shared" si="71"/>
        <v>214.4</v>
      </c>
      <c r="CZ67">
        <f t="shared" si="72"/>
        <v>101.84</v>
      </c>
      <c r="DC67" t="s">
        <v>650</v>
      </c>
      <c r="DD67" t="s">
        <v>650</v>
      </c>
      <c r="DE67" t="s">
        <v>667</v>
      </c>
      <c r="DF67" t="s">
        <v>667</v>
      </c>
      <c r="DG67" t="s">
        <v>668</v>
      </c>
      <c r="DH67" t="s">
        <v>650</v>
      </c>
      <c r="DI67" t="s">
        <v>668</v>
      </c>
      <c r="DJ67" t="s">
        <v>667</v>
      </c>
      <c r="DK67" t="s">
        <v>650</v>
      </c>
      <c r="DL67" t="s">
        <v>650</v>
      </c>
      <c r="DM67" t="s">
        <v>650</v>
      </c>
      <c r="DN67">
        <v>0</v>
      </c>
      <c r="DO67">
        <v>0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1013</v>
      </c>
      <c r="DV67" t="s">
        <v>767</v>
      </c>
      <c r="DW67" t="s">
        <v>767</v>
      </c>
      <c r="DX67">
        <v>1</v>
      </c>
      <c r="EE67">
        <v>10230105</v>
      </c>
      <c r="EF67">
        <v>1</v>
      </c>
      <c r="EG67" t="s">
        <v>669</v>
      </c>
      <c r="EH67">
        <v>0</v>
      </c>
      <c r="EI67" t="s">
        <v>650</v>
      </c>
      <c r="EJ67">
        <v>1</v>
      </c>
      <c r="EK67">
        <v>103</v>
      </c>
      <c r="EL67" t="s">
        <v>769</v>
      </c>
      <c r="EM67" t="s">
        <v>650</v>
      </c>
      <c r="EO67" t="s">
        <v>650</v>
      </c>
      <c r="EP67" t="s">
        <v>793</v>
      </c>
      <c r="EQ67">
        <v>0</v>
      </c>
      <c r="ER67">
        <v>1147.08</v>
      </c>
      <c r="ES67">
        <v>0</v>
      </c>
      <c r="ET67">
        <v>0</v>
      </c>
      <c r="EU67">
        <v>0</v>
      </c>
      <c r="EV67">
        <v>1147.08</v>
      </c>
      <c r="EW67">
        <v>121</v>
      </c>
      <c r="EX67">
        <v>0</v>
      </c>
      <c r="EY67">
        <v>0</v>
      </c>
    </row>
    <row r="68" spans="1:155">
      <c r="A68">
        <v>17</v>
      </c>
      <c r="B68">
        <v>1</v>
      </c>
      <c r="C68">
        <f>ROW(SmtRes!A82)</f>
        <v>82</v>
      </c>
      <c r="D68">
        <f>ROW(EtalonRes!A82)</f>
        <v>82</v>
      </c>
      <c r="E68" t="s">
        <v>846</v>
      </c>
      <c r="F68" t="s">
        <v>748</v>
      </c>
      <c r="G68" t="s">
        <v>749</v>
      </c>
      <c r="H68" t="s">
        <v>750</v>
      </c>
      <c r="I68">
        <v>26.94</v>
      </c>
      <c r="J68">
        <v>0</v>
      </c>
      <c r="O68">
        <f t="shared" si="35"/>
        <v>1138</v>
      </c>
      <c r="P68">
        <f t="shared" si="36"/>
        <v>0</v>
      </c>
      <c r="Q68">
        <f t="shared" si="37"/>
        <v>1138</v>
      </c>
      <c r="R68">
        <f t="shared" si="38"/>
        <v>233</v>
      </c>
      <c r="S68">
        <f t="shared" si="39"/>
        <v>0</v>
      </c>
      <c r="T68">
        <f t="shared" si="40"/>
        <v>0</v>
      </c>
      <c r="U68">
        <f t="shared" si="41"/>
        <v>0</v>
      </c>
      <c r="V68">
        <f t="shared" si="42"/>
        <v>12.628125000000001</v>
      </c>
      <c r="W68">
        <f t="shared" si="43"/>
        <v>0</v>
      </c>
      <c r="X68">
        <f t="shared" si="44"/>
        <v>221</v>
      </c>
      <c r="Y68">
        <f t="shared" si="45"/>
        <v>100</v>
      </c>
      <c r="AA68">
        <v>0</v>
      </c>
      <c r="AB68">
        <f t="shared" si="46"/>
        <v>42.23</v>
      </c>
      <c r="AC68">
        <f t="shared" si="47"/>
        <v>0</v>
      </c>
      <c r="AD68">
        <f t="shared" si="67"/>
        <v>42.23</v>
      </c>
      <c r="AE68">
        <f t="shared" si="68"/>
        <v>8.64</v>
      </c>
      <c r="AF68">
        <f>ROUND((((EV68*1.15*1.5))*1.13*1),2)</f>
        <v>0</v>
      </c>
      <c r="AG68">
        <f t="shared" si="50"/>
        <v>0</v>
      </c>
      <c r="AH68">
        <f t="shared" si="69"/>
        <v>0</v>
      </c>
      <c r="AI68">
        <f t="shared" si="70"/>
        <v>0.46875</v>
      </c>
      <c r="AJ68">
        <f t="shared" si="53"/>
        <v>0</v>
      </c>
      <c r="AK68">
        <v>21.99</v>
      </c>
      <c r="AL68">
        <v>0</v>
      </c>
      <c r="AM68">
        <v>21.99</v>
      </c>
      <c r="AN68">
        <v>4.08</v>
      </c>
      <c r="AO68">
        <v>0</v>
      </c>
      <c r="AP68">
        <v>0</v>
      </c>
      <c r="AQ68">
        <v>0</v>
      </c>
      <c r="AR68">
        <v>0.25</v>
      </c>
      <c r="AS68">
        <v>0</v>
      </c>
      <c r="AT68">
        <f t="shared" si="54"/>
        <v>95</v>
      </c>
      <c r="AU68">
        <f t="shared" si="55"/>
        <v>43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 t="s">
        <v>650</v>
      </c>
      <c r="BE68" t="s">
        <v>650</v>
      </c>
      <c r="BF68" t="s">
        <v>650</v>
      </c>
      <c r="BG68" t="s">
        <v>650</v>
      </c>
      <c r="BH68">
        <v>0</v>
      </c>
      <c r="BI68">
        <v>1</v>
      </c>
      <c r="BJ68" t="s">
        <v>751</v>
      </c>
      <c r="BM68">
        <v>101</v>
      </c>
      <c r="BN68">
        <v>0</v>
      </c>
      <c r="BO68" t="s">
        <v>748</v>
      </c>
      <c r="BP68">
        <v>1</v>
      </c>
      <c r="BQ68">
        <v>1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650</v>
      </c>
      <c r="BZ68">
        <v>95</v>
      </c>
      <c r="CA68">
        <v>43</v>
      </c>
      <c r="CF68">
        <v>0</v>
      </c>
      <c r="CG68">
        <v>0</v>
      </c>
      <c r="CM68">
        <v>0</v>
      </c>
      <c r="CN68" t="s">
        <v>650</v>
      </c>
      <c r="CO68">
        <v>0</v>
      </c>
      <c r="CP68">
        <f t="shared" si="56"/>
        <v>42.23</v>
      </c>
      <c r="CQ68">
        <f t="shared" si="57"/>
        <v>0</v>
      </c>
      <c r="CR68">
        <f t="shared" si="58"/>
        <v>42.23</v>
      </c>
      <c r="CS68">
        <f t="shared" si="59"/>
        <v>8.64</v>
      </c>
      <c r="CT68">
        <f t="shared" si="60"/>
        <v>0</v>
      </c>
      <c r="CU68">
        <f t="shared" si="61"/>
        <v>0</v>
      </c>
      <c r="CV68">
        <f t="shared" si="62"/>
        <v>0</v>
      </c>
      <c r="CW68">
        <f t="shared" si="63"/>
        <v>0.46875</v>
      </c>
      <c r="CX68">
        <f t="shared" si="64"/>
        <v>0</v>
      </c>
      <c r="CY68">
        <f t="shared" si="71"/>
        <v>221.35</v>
      </c>
      <c r="CZ68">
        <f t="shared" si="72"/>
        <v>100.19</v>
      </c>
      <c r="DC68" t="s">
        <v>650</v>
      </c>
      <c r="DD68" t="s">
        <v>650</v>
      </c>
      <c r="DE68" t="s">
        <v>667</v>
      </c>
      <c r="DF68" t="s">
        <v>667</v>
      </c>
      <c r="DG68" t="s">
        <v>668</v>
      </c>
      <c r="DH68" t="s">
        <v>650</v>
      </c>
      <c r="DI68" t="s">
        <v>668</v>
      </c>
      <c r="DJ68" t="s">
        <v>667</v>
      </c>
      <c r="DK68" t="s">
        <v>650</v>
      </c>
      <c r="DL68" t="s">
        <v>650</v>
      </c>
      <c r="DM68" t="s">
        <v>650</v>
      </c>
      <c r="DN68">
        <v>0</v>
      </c>
      <c r="DO68">
        <v>0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1005</v>
      </c>
      <c r="DV68" t="s">
        <v>750</v>
      </c>
      <c r="DW68" t="s">
        <v>752</v>
      </c>
      <c r="DX68">
        <v>1000</v>
      </c>
      <c r="EE68">
        <v>10230103</v>
      </c>
      <c r="EF68">
        <v>1</v>
      </c>
      <c r="EG68" t="s">
        <v>669</v>
      </c>
      <c r="EH68">
        <v>0</v>
      </c>
      <c r="EI68" t="s">
        <v>650</v>
      </c>
      <c r="EJ68">
        <v>1</v>
      </c>
      <c r="EK68">
        <v>101</v>
      </c>
      <c r="EL68" t="s">
        <v>733</v>
      </c>
      <c r="EM68" t="s">
        <v>650</v>
      </c>
      <c r="EO68" t="s">
        <v>650</v>
      </c>
      <c r="EP68" t="s">
        <v>753</v>
      </c>
      <c r="EQ68">
        <v>0</v>
      </c>
      <c r="ER68">
        <v>21.99</v>
      </c>
      <c r="ES68">
        <v>0</v>
      </c>
      <c r="ET68">
        <v>21.99</v>
      </c>
      <c r="EU68">
        <v>4.08</v>
      </c>
      <c r="EV68">
        <v>0</v>
      </c>
      <c r="EW68">
        <v>0</v>
      </c>
      <c r="EX68">
        <v>0.25</v>
      </c>
      <c r="EY68">
        <v>0</v>
      </c>
    </row>
    <row r="69" spans="1:155">
      <c r="A69">
        <v>19</v>
      </c>
      <c r="B69">
        <v>1</v>
      </c>
      <c r="F69" t="s">
        <v>650</v>
      </c>
      <c r="G69" t="s">
        <v>847</v>
      </c>
      <c r="H69" t="s">
        <v>650</v>
      </c>
      <c r="AA69">
        <v>1</v>
      </c>
      <c r="DX69">
        <v>0</v>
      </c>
    </row>
    <row r="70" spans="1:155">
      <c r="A70">
        <v>17</v>
      </c>
      <c r="B70">
        <v>1</v>
      </c>
      <c r="C70">
        <f>ROW(SmtRes!A88)</f>
        <v>88</v>
      </c>
      <c r="D70">
        <f>ROW(EtalonRes!A87)</f>
        <v>87</v>
      </c>
      <c r="E70" t="s">
        <v>848</v>
      </c>
      <c r="F70" t="s">
        <v>849</v>
      </c>
      <c r="G70" t="s">
        <v>850</v>
      </c>
      <c r="H70" t="s">
        <v>851</v>
      </c>
      <c r="I70">
        <v>1.7000000000000001E-2</v>
      </c>
      <c r="J70">
        <v>0</v>
      </c>
      <c r="O70">
        <f t="shared" ref="O70:O81" si="73">ROUND(CP70*I70,0)</f>
        <v>119</v>
      </c>
      <c r="P70">
        <f t="shared" ref="P70:P81" si="74">ROUND(CQ70*I70,0)</f>
        <v>0</v>
      </c>
      <c r="Q70">
        <f t="shared" ref="Q70:Q81" si="75">ROUND(CR70*I70,0)</f>
        <v>71</v>
      </c>
      <c r="R70">
        <f t="shared" ref="R70:R81" si="76">ROUND(CS70*I70,0)</f>
        <v>14</v>
      </c>
      <c r="S70">
        <f t="shared" ref="S70:S81" si="77">ROUND(CT70*I70,0)</f>
        <v>47</v>
      </c>
      <c r="T70">
        <f t="shared" ref="T70:T81" si="78">ROUND(CU70*I70,0)</f>
        <v>0</v>
      </c>
      <c r="U70">
        <f t="shared" ref="U70:U81" si="79">CV70*I70</f>
        <v>3.9735800000000006</v>
      </c>
      <c r="V70">
        <f t="shared" ref="V70:V81" si="80">CW70*I70</f>
        <v>1.0084230000000001</v>
      </c>
      <c r="W70">
        <f t="shared" ref="W70:W81" si="81">ROUND(CX70*I70,0)</f>
        <v>0</v>
      </c>
      <c r="X70">
        <f t="shared" ref="X70:X81" si="82">ROUND(CY70,0)</f>
        <v>87</v>
      </c>
      <c r="Y70">
        <f t="shared" ref="Y70:Y81" si="83">ROUND(CZ70,0)</f>
        <v>49</v>
      </c>
      <c r="AA70">
        <v>0</v>
      </c>
      <c r="AB70">
        <f t="shared" ref="AB70:AB81" si="84">ROUND((AC70+AD70+AF70),2)</f>
        <v>6979.22</v>
      </c>
      <c r="AC70">
        <f>ROUND((ES70),2)</f>
        <v>0</v>
      </c>
      <c r="AD70">
        <f>ROUND((((ET70*1.3))+((((EU70*1.3))*1.13)-((EU70*1.3)))),2)</f>
        <v>4203.25</v>
      </c>
      <c r="AE70">
        <f>ROUND((((EU70*1.3))*1.13),2)</f>
        <v>825.23</v>
      </c>
      <c r="AF70">
        <f>ROUND((((EV70*1.3))*1.13),2)</f>
        <v>2775.97</v>
      </c>
      <c r="AG70">
        <f>ROUND((AP70),2)</f>
        <v>0</v>
      </c>
      <c r="AH70">
        <f>((EW70*1.3))</f>
        <v>233.74</v>
      </c>
      <c r="AI70">
        <f>((EX70*1.3))</f>
        <v>59.319000000000003</v>
      </c>
      <c r="AJ70">
        <f>ROUND((AS70),2)</f>
        <v>0</v>
      </c>
      <c r="AK70">
        <v>5049.9399999999996</v>
      </c>
      <c r="AL70">
        <v>0</v>
      </c>
      <c r="AM70">
        <v>3160.24</v>
      </c>
      <c r="AN70">
        <v>561.76</v>
      </c>
      <c r="AO70">
        <v>1889.7</v>
      </c>
      <c r="AP70">
        <v>0</v>
      </c>
      <c r="AQ70">
        <v>179.8</v>
      </c>
      <c r="AR70">
        <v>45.63</v>
      </c>
      <c r="AS70">
        <v>0</v>
      </c>
      <c r="AT70">
        <f t="shared" ref="AT70:AT81" si="85">BZ70</f>
        <v>142</v>
      </c>
      <c r="AU70">
        <f t="shared" ref="AU70:AU81" si="86">CA70</f>
        <v>81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 t="s">
        <v>650</v>
      </c>
      <c r="BE70" t="s">
        <v>650</v>
      </c>
      <c r="BF70" t="s">
        <v>650</v>
      </c>
      <c r="BG70" t="s">
        <v>650</v>
      </c>
      <c r="BH70">
        <v>0</v>
      </c>
      <c r="BI70">
        <v>1</v>
      </c>
      <c r="BJ70" t="s">
        <v>852</v>
      </c>
      <c r="BM70">
        <v>135</v>
      </c>
      <c r="BN70">
        <v>0</v>
      </c>
      <c r="BO70" t="s">
        <v>849</v>
      </c>
      <c r="BP70">
        <v>1</v>
      </c>
      <c r="BQ70">
        <v>1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650</v>
      </c>
      <c r="BZ70">
        <v>142</v>
      </c>
      <c r="CA70">
        <v>81</v>
      </c>
      <c r="CF70">
        <v>0</v>
      </c>
      <c r="CG70">
        <v>0</v>
      </c>
      <c r="CM70">
        <v>0</v>
      </c>
      <c r="CN70" t="s">
        <v>650</v>
      </c>
      <c r="CO70">
        <v>0</v>
      </c>
      <c r="CP70">
        <f t="shared" ref="CP70:CP81" si="87">(AB70)*AZ70</f>
        <v>6979.22</v>
      </c>
      <c r="CQ70">
        <f t="shared" ref="CQ70:CQ81" si="88">(AC70)*BC70</f>
        <v>0</v>
      </c>
      <c r="CR70">
        <f t="shared" ref="CR70:CR81" si="89">(AD70)*BB70</f>
        <v>4203.25</v>
      </c>
      <c r="CS70">
        <f t="shared" ref="CS70:CS81" si="90">(AE70)*BS70</f>
        <v>825.23</v>
      </c>
      <c r="CT70">
        <f t="shared" ref="CT70:CT81" si="91">(AF70)*BA70</f>
        <v>2775.97</v>
      </c>
      <c r="CU70">
        <f t="shared" ref="CU70:CU81" si="92">(AG70)*BT70</f>
        <v>0</v>
      </c>
      <c r="CV70">
        <f t="shared" ref="CV70:CV81" si="93">(AH70)*BU70</f>
        <v>233.74</v>
      </c>
      <c r="CW70">
        <f t="shared" ref="CW70:CW81" si="94">(AI70)*BV70</f>
        <v>59.319000000000003</v>
      </c>
      <c r="CX70">
        <f t="shared" ref="CX70:CX81" si="95">(AJ70)*BW70</f>
        <v>0</v>
      </c>
      <c r="CY70">
        <f>(((R70+S70)*BZ70*1)/100)</f>
        <v>86.62</v>
      </c>
      <c r="CZ70">
        <f>(((R70+S70)*CA70*1)/100)</f>
        <v>49.41</v>
      </c>
      <c r="DC70" t="s">
        <v>650</v>
      </c>
      <c r="DD70" t="s">
        <v>650</v>
      </c>
      <c r="DE70" t="s">
        <v>853</v>
      </c>
      <c r="DF70" t="s">
        <v>853</v>
      </c>
      <c r="DG70" t="s">
        <v>853</v>
      </c>
      <c r="DH70" t="s">
        <v>650</v>
      </c>
      <c r="DI70" t="s">
        <v>853</v>
      </c>
      <c r="DJ70" t="s">
        <v>853</v>
      </c>
      <c r="DK70" t="s">
        <v>650</v>
      </c>
      <c r="DL70" t="s">
        <v>650</v>
      </c>
      <c r="DM70" t="s">
        <v>650</v>
      </c>
      <c r="DN70">
        <v>0</v>
      </c>
      <c r="DO70">
        <v>0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1007</v>
      </c>
      <c r="DV70" t="s">
        <v>851</v>
      </c>
      <c r="DW70" t="s">
        <v>854</v>
      </c>
      <c r="DX70">
        <v>100</v>
      </c>
      <c r="EE70">
        <v>10230119</v>
      </c>
      <c r="EF70">
        <v>1</v>
      </c>
      <c r="EG70" t="s">
        <v>669</v>
      </c>
      <c r="EH70">
        <v>0</v>
      </c>
      <c r="EI70" t="s">
        <v>650</v>
      </c>
      <c r="EJ70">
        <v>1</v>
      </c>
      <c r="EK70">
        <v>135</v>
      </c>
      <c r="EL70" t="s">
        <v>855</v>
      </c>
      <c r="EM70" t="s">
        <v>650</v>
      </c>
      <c r="EO70" t="s">
        <v>650</v>
      </c>
      <c r="EP70" t="s">
        <v>856</v>
      </c>
      <c r="EQ70">
        <v>0</v>
      </c>
      <c r="ER70">
        <v>5049.9399999999996</v>
      </c>
      <c r="ES70">
        <v>0</v>
      </c>
      <c r="ET70">
        <v>3160.24</v>
      </c>
      <c r="EU70">
        <v>561.76</v>
      </c>
      <c r="EV70">
        <v>1889.7</v>
      </c>
      <c r="EW70">
        <v>179.8</v>
      </c>
      <c r="EX70">
        <v>45.63</v>
      </c>
      <c r="EY70">
        <v>0</v>
      </c>
    </row>
    <row r="71" spans="1:155">
      <c r="A71">
        <v>18</v>
      </c>
      <c r="B71">
        <v>1</v>
      </c>
      <c r="C71">
        <v>88</v>
      </c>
      <c r="E71" t="s">
        <v>857</v>
      </c>
      <c r="F71" t="s">
        <v>858</v>
      </c>
      <c r="G71" t="s">
        <v>859</v>
      </c>
      <c r="H71" t="s">
        <v>703</v>
      </c>
      <c r="I71">
        <f>I70*J71</f>
        <v>2.04</v>
      </c>
      <c r="J71">
        <v>120</v>
      </c>
      <c r="O71">
        <f t="shared" si="73"/>
        <v>0</v>
      </c>
      <c r="P71">
        <f t="shared" si="74"/>
        <v>0</v>
      </c>
      <c r="Q71">
        <f t="shared" si="75"/>
        <v>0</v>
      </c>
      <c r="R71">
        <f t="shared" si="76"/>
        <v>0</v>
      </c>
      <c r="S71">
        <f t="shared" si="77"/>
        <v>0</v>
      </c>
      <c r="T71">
        <f t="shared" si="78"/>
        <v>0</v>
      </c>
      <c r="U71">
        <f t="shared" si="79"/>
        <v>0</v>
      </c>
      <c r="V71">
        <f t="shared" si="80"/>
        <v>0</v>
      </c>
      <c r="W71">
        <f t="shared" si="81"/>
        <v>0</v>
      </c>
      <c r="X71">
        <f t="shared" si="82"/>
        <v>0</v>
      </c>
      <c r="Y71">
        <f t="shared" si="83"/>
        <v>0</v>
      </c>
      <c r="AA71">
        <v>0</v>
      </c>
      <c r="AB71">
        <f t="shared" si="84"/>
        <v>0</v>
      </c>
      <c r="AC71">
        <f>ROUND(AL71,2)</f>
        <v>0</v>
      </c>
      <c r="AD71">
        <f>ROUND(AM71,2)</f>
        <v>0</v>
      </c>
      <c r="AE71">
        <f>ROUND(AN71,2)</f>
        <v>0</v>
      </c>
      <c r="AF71">
        <f>ROUND(AO71,2)</f>
        <v>0</v>
      </c>
      <c r="AG71">
        <f>ROUND(AP71,2)</f>
        <v>0</v>
      </c>
      <c r="AH71">
        <f>AQ71</f>
        <v>0</v>
      </c>
      <c r="AI71">
        <f>AR71</f>
        <v>0</v>
      </c>
      <c r="AJ71">
        <f>ROUND(AS71,2)</f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f t="shared" si="85"/>
        <v>0</v>
      </c>
      <c r="AU71">
        <f t="shared" si="86"/>
        <v>0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 t="s">
        <v>650</v>
      </c>
      <c r="BE71" t="s">
        <v>650</v>
      </c>
      <c r="BF71" t="s">
        <v>650</v>
      </c>
      <c r="BG71" t="s">
        <v>650</v>
      </c>
      <c r="BH71">
        <v>3</v>
      </c>
      <c r="BI71">
        <v>1</v>
      </c>
      <c r="BJ71" t="s">
        <v>860</v>
      </c>
      <c r="BM71">
        <v>201</v>
      </c>
      <c r="BN71">
        <v>0</v>
      </c>
      <c r="BO71" t="s">
        <v>858</v>
      </c>
      <c r="BP71">
        <v>1</v>
      </c>
      <c r="BQ71">
        <v>1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650</v>
      </c>
      <c r="BZ71">
        <v>0</v>
      </c>
      <c r="CA71">
        <v>0</v>
      </c>
      <c r="CF71">
        <v>0</v>
      </c>
      <c r="CG71">
        <v>0</v>
      </c>
      <c r="CM71">
        <v>0</v>
      </c>
      <c r="CN71" t="s">
        <v>650</v>
      </c>
      <c r="CO71">
        <v>0</v>
      </c>
      <c r="CP71">
        <f t="shared" si="87"/>
        <v>0</v>
      </c>
      <c r="CQ71">
        <f t="shared" si="88"/>
        <v>0</v>
      </c>
      <c r="CR71">
        <f t="shared" si="89"/>
        <v>0</v>
      </c>
      <c r="CS71">
        <f t="shared" si="90"/>
        <v>0</v>
      </c>
      <c r="CT71">
        <f t="shared" si="91"/>
        <v>0</v>
      </c>
      <c r="CU71">
        <f t="shared" si="92"/>
        <v>0</v>
      </c>
      <c r="CV71">
        <f t="shared" si="93"/>
        <v>0</v>
      </c>
      <c r="CW71">
        <f t="shared" si="94"/>
        <v>0</v>
      </c>
      <c r="CX71">
        <f t="shared" si="95"/>
        <v>0</v>
      </c>
      <c r="CY71">
        <f>(0)*BX71</f>
        <v>0</v>
      </c>
      <c r="CZ71">
        <f>(0)*AX71</f>
        <v>0</v>
      </c>
      <c r="DC71" t="s">
        <v>650</v>
      </c>
      <c r="DD71" t="s">
        <v>650</v>
      </c>
      <c r="DE71" t="s">
        <v>650</v>
      </c>
      <c r="DF71" t="s">
        <v>650</v>
      </c>
      <c r="DG71" t="s">
        <v>650</v>
      </c>
      <c r="DH71" t="s">
        <v>650</v>
      </c>
      <c r="DI71" t="s">
        <v>650</v>
      </c>
      <c r="DJ71" t="s">
        <v>650</v>
      </c>
      <c r="DK71" t="s">
        <v>650</v>
      </c>
      <c r="DL71" t="s">
        <v>650</v>
      </c>
      <c r="DM71" t="s">
        <v>650</v>
      </c>
      <c r="DN71">
        <v>0</v>
      </c>
      <c r="DO71">
        <v>0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1009</v>
      </c>
      <c r="DV71" t="s">
        <v>703</v>
      </c>
      <c r="DW71" t="s">
        <v>703</v>
      </c>
      <c r="DX71">
        <v>1000</v>
      </c>
      <c r="EE71">
        <v>10230153</v>
      </c>
      <c r="EF71">
        <v>1</v>
      </c>
      <c r="EG71" t="s">
        <v>669</v>
      </c>
      <c r="EH71">
        <v>0</v>
      </c>
      <c r="EI71" t="s">
        <v>650</v>
      </c>
      <c r="EJ71">
        <v>1</v>
      </c>
      <c r="EK71">
        <v>201</v>
      </c>
      <c r="EL71" t="s">
        <v>706</v>
      </c>
      <c r="EM71" t="s">
        <v>650</v>
      </c>
      <c r="EO71" t="s">
        <v>650</v>
      </c>
      <c r="EP71" t="s">
        <v>650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</row>
    <row r="72" spans="1:155">
      <c r="A72">
        <v>17</v>
      </c>
      <c r="B72">
        <v>1</v>
      </c>
      <c r="C72">
        <f>ROW(SmtRes!A93)</f>
        <v>93</v>
      </c>
      <c r="D72">
        <f>ROW(EtalonRes!A91)</f>
        <v>91</v>
      </c>
      <c r="E72" t="s">
        <v>861</v>
      </c>
      <c r="F72" t="s">
        <v>862</v>
      </c>
      <c r="G72" t="s">
        <v>863</v>
      </c>
      <c r="H72" t="s">
        <v>851</v>
      </c>
      <c r="I72">
        <v>0.88100000000000001</v>
      </c>
      <c r="J72">
        <v>0</v>
      </c>
      <c r="O72">
        <f t="shared" si="73"/>
        <v>2628</v>
      </c>
      <c r="P72">
        <f t="shared" si="74"/>
        <v>0</v>
      </c>
      <c r="Q72">
        <f t="shared" si="75"/>
        <v>1895</v>
      </c>
      <c r="R72">
        <f t="shared" si="76"/>
        <v>263</v>
      </c>
      <c r="S72">
        <f t="shared" si="77"/>
        <v>733</v>
      </c>
      <c r="T72">
        <f t="shared" si="78"/>
        <v>0</v>
      </c>
      <c r="U72">
        <f t="shared" si="79"/>
        <v>65.763126</v>
      </c>
      <c r="V72">
        <f t="shared" si="80"/>
        <v>14.236078999999998</v>
      </c>
      <c r="W72">
        <f t="shared" si="81"/>
        <v>0</v>
      </c>
      <c r="X72">
        <f t="shared" si="82"/>
        <v>1414</v>
      </c>
      <c r="Y72">
        <f t="shared" si="83"/>
        <v>807</v>
      </c>
      <c r="AA72">
        <v>0</v>
      </c>
      <c r="AB72">
        <f t="shared" si="84"/>
        <v>2983.04</v>
      </c>
      <c r="AC72">
        <f>ROUND((ES72),2)</f>
        <v>0</v>
      </c>
      <c r="AD72">
        <f>ROUND((((ET72*1.3))+((((EU72*1.3))*1.13)-((EU72*1.3)))),2)</f>
        <v>2151.35</v>
      </c>
      <c r="AE72">
        <f>ROUND((((EU72*1.3))*1.13),2)</f>
        <v>298.18</v>
      </c>
      <c r="AF72">
        <f>ROUND((((EV72*1.3))*1.13),2)</f>
        <v>831.69</v>
      </c>
      <c r="AG72">
        <f>ROUND((AP72),2)</f>
        <v>0</v>
      </c>
      <c r="AH72">
        <f>((EW72*1.3))</f>
        <v>74.646000000000001</v>
      </c>
      <c r="AI72">
        <f>((EX72*1.3))</f>
        <v>16.158999999999999</v>
      </c>
      <c r="AJ72">
        <f>ROUND((AS72),2)</f>
        <v>0</v>
      </c>
      <c r="AK72">
        <v>2194.66</v>
      </c>
      <c r="AL72">
        <v>0</v>
      </c>
      <c r="AM72">
        <v>1628.5</v>
      </c>
      <c r="AN72">
        <v>202.98</v>
      </c>
      <c r="AO72">
        <v>566.16</v>
      </c>
      <c r="AP72">
        <v>0</v>
      </c>
      <c r="AQ72">
        <v>57.42</v>
      </c>
      <c r="AR72">
        <v>12.43</v>
      </c>
      <c r="AS72">
        <v>0</v>
      </c>
      <c r="AT72">
        <f t="shared" si="85"/>
        <v>142</v>
      </c>
      <c r="AU72">
        <f t="shared" si="86"/>
        <v>81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 t="s">
        <v>650</v>
      </c>
      <c r="BE72" t="s">
        <v>650</v>
      </c>
      <c r="BF72" t="s">
        <v>650</v>
      </c>
      <c r="BG72" t="s">
        <v>650</v>
      </c>
      <c r="BH72">
        <v>0</v>
      </c>
      <c r="BI72">
        <v>1</v>
      </c>
      <c r="BJ72" t="s">
        <v>864</v>
      </c>
      <c r="BM72">
        <v>135</v>
      </c>
      <c r="BN72">
        <v>0</v>
      </c>
      <c r="BO72" t="s">
        <v>862</v>
      </c>
      <c r="BP72">
        <v>1</v>
      </c>
      <c r="BQ72">
        <v>1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650</v>
      </c>
      <c r="BZ72">
        <v>142</v>
      </c>
      <c r="CA72">
        <v>81</v>
      </c>
      <c r="CF72">
        <v>0</v>
      </c>
      <c r="CG72">
        <v>0</v>
      </c>
      <c r="CM72">
        <v>0</v>
      </c>
      <c r="CN72" t="s">
        <v>650</v>
      </c>
      <c r="CO72">
        <v>0</v>
      </c>
      <c r="CP72">
        <f t="shared" si="87"/>
        <v>2983.04</v>
      </c>
      <c r="CQ72">
        <f t="shared" si="88"/>
        <v>0</v>
      </c>
      <c r="CR72">
        <f t="shared" si="89"/>
        <v>2151.35</v>
      </c>
      <c r="CS72">
        <f t="shared" si="90"/>
        <v>298.18</v>
      </c>
      <c r="CT72">
        <f t="shared" si="91"/>
        <v>831.69</v>
      </c>
      <c r="CU72">
        <f t="shared" si="92"/>
        <v>0</v>
      </c>
      <c r="CV72">
        <f t="shared" si="93"/>
        <v>74.646000000000001</v>
      </c>
      <c r="CW72">
        <f t="shared" si="94"/>
        <v>16.158999999999999</v>
      </c>
      <c r="CX72">
        <f t="shared" si="95"/>
        <v>0</v>
      </c>
      <c r="CY72">
        <f>(((R72+S72)*BZ72*1)/100)</f>
        <v>1414.32</v>
      </c>
      <c r="CZ72">
        <f>(((R72+S72)*CA72*1)/100)</f>
        <v>806.76</v>
      </c>
      <c r="DC72" t="s">
        <v>650</v>
      </c>
      <c r="DD72" t="s">
        <v>650</v>
      </c>
      <c r="DE72" t="s">
        <v>853</v>
      </c>
      <c r="DF72" t="s">
        <v>853</v>
      </c>
      <c r="DG72" t="s">
        <v>853</v>
      </c>
      <c r="DH72" t="s">
        <v>650</v>
      </c>
      <c r="DI72" t="s">
        <v>853</v>
      </c>
      <c r="DJ72" t="s">
        <v>853</v>
      </c>
      <c r="DK72" t="s">
        <v>650</v>
      </c>
      <c r="DL72" t="s">
        <v>650</v>
      </c>
      <c r="DM72" t="s">
        <v>650</v>
      </c>
      <c r="DN72">
        <v>0</v>
      </c>
      <c r="DO72">
        <v>0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1007</v>
      </c>
      <c r="DV72" t="s">
        <v>851</v>
      </c>
      <c r="DW72" t="s">
        <v>854</v>
      </c>
      <c r="DX72">
        <v>100</v>
      </c>
      <c r="EE72">
        <v>10230119</v>
      </c>
      <c r="EF72">
        <v>1</v>
      </c>
      <c r="EG72" t="s">
        <v>669</v>
      </c>
      <c r="EH72">
        <v>0</v>
      </c>
      <c r="EI72" t="s">
        <v>650</v>
      </c>
      <c r="EJ72">
        <v>1</v>
      </c>
      <c r="EK72">
        <v>135</v>
      </c>
      <c r="EL72" t="s">
        <v>855</v>
      </c>
      <c r="EM72" t="s">
        <v>650</v>
      </c>
      <c r="EO72" t="s">
        <v>650</v>
      </c>
      <c r="EP72" t="s">
        <v>856</v>
      </c>
      <c r="EQ72">
        <v>0</v>
      </c>
      <c r="ER72">
        <v>2194.66</v>
      </c>
      <c r="ES72">
        <v>0</v>
      </c>
      <c r="ET72">
        <v>1628.5</v>
      </c>
      <c r="EU72">
        <v>202.98</v>
      </c>
      <c r="EV72">
        <v>566.16</v>
      </c>
      <c r="EW72">
        <v>57.42</v>
      </c>
      <c r="EX72">
        <v>12.43</v>
      </c>
      <c r="EY72">
        <v>0</v>
      </c>
    </row>
    <row r="73" spans="1:155">
      <c r="A73">
        <v>18</v>
      </c>
      <c r="B73">
        <v>1</v>
      </c>
      <c r="C73">
        <v>93</v>
      </c>
      <c r="E73" t="s">
        <v>865</v>
      </c>
      <c r="F73" t="s">
        <v>858</v>
      </c>
      <c r="G73" t="s">
        <v>859</v>
      </c>
      <c r="H73" t="s">
        <v>703</v>
      </c>
      <c r="I73">
        <f>I72*J73</f>
        <v>105.72</v>
      </c>
      <c r="J73">
        <v>120</v>
      </c>
      <c r="O73">
        <f t="shared" si="73"/>
        <v>0</v>
      </c>
      <c r="P73">
        <f t="shared" si="74"/>
        <v>0</v>
      </c>
      <c r="Q73">
        <f t="shared" si="75"/>
        <v>0</v>
      </c>
      <c r="R73">
        <f t="shared" si="76"/>
        <v>0</v>
      </c>
      <c r="S73">
        <f t="shared" si="77"/>
        <v>0</v>
      </c>
      <c r="T73">
        <f t="shared" si="78"/>
        <v>0</v>
      </c>
      <c r="U73">
        <f t="shared" si="79"/>
        <v>0</v>
      </c>
      <c r="V73">
        <f t="shared" si="80"/>
        <v>0</v>
      </c>
      <c r="W73">
        <f t="shared" si="81"/>
        <v>0</v>
      </c>
      <c r="X73">
        <f t="shared" si="82"/>
        <v>0</v>
      </c>
      <c r="Y73">
        <f t="shared" si="83"/>
        <v>0</v>
      </c>
      <c r="AA73">
        <v>0</v>
      </c>
      <c r="AB73">
        <f t="shared" si="84"/>
        <v>0</v>
      </c>
      <c r="AC73">
        <f>ROUND(AL73,2)</f>
        <v>0</v>
      </c>
      <c r="AD73">
        <f>ROUND(AM73,2)</f>
        <v>0</v>
      </c>
      <c r="AE73">
        <f>ROUND(AN73,2)</f>
        <v>0</v>
      </c>
      <c r="AF73">
        <f>ROUND(AO73,2)</f>
        <v>0</v>
      </c>
      <c r="AG73">
        <f>ROUND(AP73,2)</f>
        <v>0</v>
      </c>
      <c r="AH73">
        <f>AQ73</f>
        <v>0</v>
      </c>
      <c r="AI73">
        <f>AR73</f>
        <v>0</v>
      </c>
      <c r="AJ73">
        <f>ROUND(AS73,2)</f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f t="shared" si="85"/>
        <v>0</v>
      </c>
      <c r="AU73">
        <f t="shared" si="86"/>
        <v>0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1</v>
      </c>
      <c r="BD73" t="s">
        <v>650</v>
      </c>
      <c r="BE73" t="s">
        <v>650</v>
      </c>
      <c r="BF73" t="s">
        <v>650</v>
      </c>
      <c r="BG73" t="s">
        <v>650</v>
      </c>
      <c r="BH73">
        <v>3</v>
      </c>
      <c r="BI73">
        <v>1</v>
      </c>
      <c r="BJ73" t="s">
        <v>860</v>
      </c>
      <c r="BM73">
        <v>201</v>
      </c>
      <c r="BN73">
        <v>0</v>
      </c>
      <c r="BO73" t="s">
        <v>858</v>
      </c>
      <c r="BP73">
        <v>1</v>
      </c>
      <c r="BQ73">
        <v>1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650</v>
      </c>
      <c r="BZ73">
        <v>0</v>
      </c>
      <c r="CA73">
        <v>0</v>
      </c>
      <c r="CF73">
        <v>0</v>
      </c>
      <c r="CG73">
        <v>0</v>
      </c>
      <c r="CM73">
        <v>0</v>
      </c>
      <c r="CN73" t="s">
        <v>650</v>
      </c>
      <c r="CO73">
        <v>0</v>
      </c>
      <c r="CP73">
        <f t="shared" si="87"/>
        <v>0</v>
      </c>
      <c r="CQ73">
        <f t="shared" si="88"/>
        <v>0</v>
      </c>
      <c r="CR73">
        <f t="shared" si="89"/>
        <v>0</v>
      </c>
      <c r="CS73">
        <f t="shared" si="90"/>
        <v>0</v>
      </c>
      <c r="CT73">
        <f t="shared" si="91"/>
        <v>0</v>
      </c>
      <c r="CU73">
        <f t="shared" si="92"/>
        <v>0</v>
      </c>
      <c r="CV73">
        <f t="shared" si="93"/>
        <v>0</v>
      </c>
      <c r="CW73">
        <f t="shared" si="94"/>
        <v>0</v>
      </c>
      <c r="CX73">
        <f t="shared" si="95"/>
        <v>0</v>
      </c>
      <c r="CY73">
        <f>(0)*BX73</f>
        <v>0</v>
      </c>
      <c r="CZ73">
        <f>(0)*AX73</f>
        <v>0</v>
      </c>
      <c r="DC73" t="s">
        <v>650</v>
      </c>
      <c r="DD73" t="s">
        <v>650</v>
      </c>
      <c r="DE73" t="s">
        <v>650</v>
      </c>
      <c r="DF73" t="s">
        <v>650</v>
      </c>
      <c r="DG73" t="s">
        <v>650</v>
      </c>
      <c r="DH73" t="s">
        <v>650</v>
      </c>
      <c r="DI73" t="s">
        <v>650</v>
      </c>
      <c r="DJ73" t="s">
        <v>650</v>
      </c>
      <c r="DK73" t="s">
        <v>650</v>
      </c>
      <c r="DL73" t="s">
        <v>650</v>
      </c>
      <c r="DM73" t="s">
        <v>650</v>
      </c>
      <c r="DN73">
        <v>0</v>
      </c>
      <c r="DO73">
        <v>0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1009</v>
      </c>
      <c r="DV73" t="s">
        <v>703</v>
      </c>
      <c r="DW73" t="s">
        <v>703</v>
      </c>
      <c r="DX73">
        <v>1000</v>
      </c>
      <c r="EE73">
        <v>10230153</v>
      </c>
      <c r="EF73">
        <v>1</v>
      </c>
      <c r="EG73" t="s">
        <v>669</v>
      </c>
      <c r="EH73">
        <v>0</v>
      </c>
      <c r="EI73" t="s">
        <v>650</v>
      </c>
      <c r="EJ73">
        <v>1</v>
      </c>
      <c r="EK73">
        <v>201</v>
      </c>
      <c r="EL73" t="s">
        <v>706</v>
      </c>
      <c r="EM73" t="s">
        <v>650</v>
      </c>
      <c r="EO73" t="s">
        <v>650</v>
      </c>
      <c r="EP73" t="s">
        <v>650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</row>
    <row r="74" spans="1:155">
      <c r="A74">
        <v>17</v>
      </c>
      <c r="B74">
        <v>1</v>
      </c>
      <c r="E74" t="s">
        <v>866</v>
      </c>
      <c r="F74" t="s">
        <v>867</v>
      </c>
      <c r="G74" t="s">
        <v>868</v>
      </c>
      <c r="H74" t="s">
        <v>703</v>
      </c>
      <c r="I74">
        <f>(1.7+88.1)*1.2</f>
        <v>107.75999999999999</v>
      </c>
      <c r="J74">
        <v>0</v>
      </c>
      <c r="O74">
        <f t="shared" si="73"/>
        <v>356</v>
      </c>
      <c r="P74">
        <f t="shared" si="74"/>
        <v>0</v>
      </c>
      <c r="Q74">
        <f t="shared" si="75"/>
        <v>356</v>
      </c>
      <c r="R74">
        <f t="shared" si="76"/>
        <v>0</v>
      </c>
      <c r="S74">
        <f t="shared" si="77"/>
        <v>0</v>
      </c>
      <c r="T74">
        <f t="shared" si="78"/>
        <v>0</v>
      </c>
      <c r="U74">
        <f t="shared" si="79"/>
        <v>0</v>
      </c>
      <c r="V74">
        <f t="shared" si="80"/>
        <v>0</v>
      </c>
      <c r="W74">
        <f t="shared" si="81"/>
        <v>0</v>
      </c>
      <c r="X74">
        <f t="shared" si="82"/>
        <v>0</v>
      </c>
      <c r="Y74">
        <f t="shared" si="83"/>
        <v>0</v>
      </c>
      <c r="AA74">
        <v>0</v>
      </c>
      <c r="AB74">
        <f t="shared" si="84"/>
        <v>3.3</v>
      </c>
      <c r="AC74">
        <f t="shared" ref="AC74:AF75" si="96">ROUND((ES74),2)</f>
        <v>0</v>
      </c>
      <c r="AD74">
        <f t="shared" si="96"/>
        <v>3.3</v>
      </c>
      <c r="AE74">
        <f t="shared" si="96"/>
        <v>0</v>
      </c>
      <c r="AF74">
        <f t="shared" si="96"/>
        <v>0</v>
      </c>
      <c r="AG74">
        <f t="shared" ref="AG74:AG81" si="97">ROUND((AP74),2)</f>
        <v>0</v>
      </c>
      <c r="AH74">
        <f>(EW74)</f>
        <v>0</v>
      </c>
      <c r="AI74">
        <f>(EX74)</f>
        <v>0</v>
      </c>
      <c r="AJ74">
        <f t="shared" ref="AJ74:AJ81" si="98">ROUND((AS74),2)</f>
        <v>0</v>
      </c>
      <c r="AK74">
        <v>3.3</v>
      </c>
      <c r="AL74">
        <v>0</v>
      </c>
      <c r="AM74">
        <v>3.3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f t="shared" si="85"/>
        <v>0</v>
      </c>
      <c r="AU74">
        <f t="shared" si="86"/>
        <v>0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 t="s">
        <v>650</v>
      </c>
      <c r="BE74" t="s">
        <v>650</v>
      </c>
      <c r="BF74" t="s">
        <v>650</v>
      </c>
      <c r="BG74" t="s">
        <v>650</v>
      </c>
      <c r="BH74">
        <v>2</v>
      </c>
      <c r="BI74">
        <v>1</v>
      </c>
      <c r="BJ74" t="s">
        <v>869</v>
      </c>
      <c r="BM74">
        <v>201</v>
      </c>
      <c r="BN74">
        <v>0</v>
      </c>
      <c r="BO74" t="s">
        <v>867</v>
      </c>
      <c r="BP74">
        <v>1</v>
      </c>
      <c r="BQ74">
        <v>1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650</v>
      </c>
      <c r="BZ74">
        <v>0</v>
      </c>
      <c r="CA74">
        <v>0</v>
      </c>
      <c r="CF74">
        <v>0</v>
      </c>
      <c r="CG74">
        <v>0</v>
      </c>
      <c r="CM74">
        <v>0</v>
      </c>
      <c r="CN74" t="s">
        <v>650</v>
      </c>
      <c r="CO74">
        <v>0</v>
      </c>
      <c r="CP74">
        <f t="shared" si="87"/>
        <v>3.3</v>
      </c>
      <c r="CQ74">
        <f t="shared" si="88"/>
        <v>0</v>
      </c>
      <c r="CR74">
        <f t="shared" si="89"/>
        <v>3.3</v>
      </c>
      <c r="CS74">
        <f t="shared" si="90"/>
        <v>0</v>
      </c>
      <c r="CT74">
        <f t="shared" si="91"/>
        <v>0</v>
      </c>
      <c r="CU74">
        <f t="shared" si="92"/>
        <v>0</v>
      </c>
      <c r="CV74">
        <f t="shared" si="93"/>
        <v>0</v>
      </c>
      <c r="CW74">
        <f t="shared" si="94"/>
        <v>0</v>
      </c>
      <c r="CX74">
        <f t="shared" si="95"/>
        <v>0</v>
      </c>
      <c r="CY74">
        <f>(0)*BX74</f>
        <v>0</v>
      </c>
      <c r="CZ74">
        <f>(0)*AX74</f>
        <v>0</v>
      </c>
      <c r="DC74" t="s">
        <v>650</v>
      </c>
      <c r="DD74" t="s">
        <v>650</v>
      </c>
      <c r="DE74" t="s">
        <v>650</v>
      </c>
      <c r="DF74" t="s">
        <v>650</v>
      </c>
      <c r="DG74" t="s">
        <v>650</v>
      </c>
      <c r="DH74" t="s">
        <v>650</v>
      </c>
      <c r="DI74" t="s">
        <v>650</v>
      </c>
      <c r="DJ74" t="s">
        <v>650</v>
      </c>
      <c r="DK74" t="s">
        <v>650</v>
      </c>
      <c r="DL74" t="s">
        <v>650</v>
      </c>
      <c r="DM74" t="s">
        <v>650</v>
      </c>
      <c r="DN74">
        <v>0</v>
      </c>
      <c r="DO74">
        <v>0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1009</v>
      </c>
      <c r="DV74" t="s">
        <v>703</v>
      </c>
      <c r="DW74" t="s">
        <v>703</v>
      </c>
      <c r="DX74">
        <v>1000</v>
      </c>
      <c r="EE74">
        <v>10230153</v>
      </c>
      <c r="EF74">
        <v>1</v>
      </c>
      <c r="EG74" t="s">
        <v>669</v>
      </c>
      <c r="EH74">
        <v>0</v>
      </c>
      <c r="EI74" t="s">
        <v>650</v>
      </c>
      <c r="EJ74">
        <v>1</v>
      </c>
      <c r="EK74">
        <v>201</v>
      </c>
      <c r="EL74" t="s">
        <v>706</v>
      </c>
      <c r="EM74" t="s">
        <v>650</v>
      </c>
      <c r="EO74" t="s">
        <v>650</v>
      </c>
      <c r="EP74" t="s">
        <v>650</v>
      </c>
      <c r="EQ74">
        <v>0</v>
      </c>
      <c r="ER74">
        <v>3.3</v>
      </c>
      <c r="ES74">
        <v>0</v>
      </c>
      <c r="ET74">
        <v>3.3</v>
      </c>
      <c r="EU74">
        <v>0</v>
      </c>
      <c r="EV74">
        <v>0</v>
      </c>
      <c r="EW74">
        <v>0</v>
      </c>
      <c r="EX74">
        <v>0</v>
      </c>
      <c r="EY74">
        <v>0</v>
      </c>
    </row>
    <row r="75" spans="1:155">
      <c r="A75">
        <v>17</v>
      </c>
      <c r="B75">
        <v>1</v>
      </c>
      <c r="E75" t="s">
        <v>870</v>
      </c>
      <c r="F75" t="s">
        <v>735</v>
      </c>
      <c r="G75" t="s">
        <v>736</v>
      </c>
      <c r="H75" t="s">
        <v>703</v>
      </c>
      <c r="I75">
        <v>107.76</v>
      </c>
      <c r="J75">
        <v>0</v>
      </c>
      <c r="O75">
        <f t="shared" si="73"/>
        <v>1110</v>
      </c>
      <c r="P75">
        <f t="shared" si="74"/>
        <v>1110</v>
      </c>
      <c r="Q75">
        <f t="shared" si="75"/>
        <v>0</v>
      </c>
      <c r="R75">
        <f t="shared" si="76"/>
        <v>0</v>
      </c>
      <c r="S75">
        <f t="shared" si="77"/>
        <v>0</v>
      </c>
      <c r="T75">
        <f t="shared" si="78"/>
        <v>0</v>
      </c>
      <c r="U75">
        <f t="shared" si="79"/>
        <v>0</v>
      </c>
      <c r="V75">
        <f t="shared" si="80"/>
        <v>0</v>
      </c>
      <c r="W75">
        <f t="shared" si="81"/>
        <v>0</v>
      </c>
      <c r="X75">
        <f t="shared" si="82"/>
        <v>0</v>
      </c>
      <c r="Y75">
        <f t="shared" si="83"/>
        <v>0</v>
      </c>
      <c r="AA75">
        <v>0</v>
      </c>
      <c r="AB75">
        <f t="shared" si="84"/>
        <v>10.3</v>
      </c>
      <c r="AC75">
        <f t="shared" si="96"/>
        <v>10.3</v>
      </c>
      <c r="AD75">
        <f t="shared" si="96"/>
        <v>0</v>
      </c>
      <c r="AE75">
        <f t="shared" si="96"/>
        <v>0</v>
      </c>
      <c r="AF75">
        <f t="shared" si="96"/>
        <v>0</v>
      </c>
      <c r="AG75">
        <f t="shared" si="97"/>
        <v>0</v>
      </c>
      <c r="AH75">
        <f>(EW75)</f>
        <v>0</v>
      </c>
      <c r="AI75">
        <f>(EX75)</f>
        <v>0</v>
      </c>
      <c r="AJ75">
        <f t="shared" si="98"/>
        <v>0</v>
      </c>
      <c r="AK75">
        <v>10.3</v>
      </c>
      <c r="AL75">
        <v>10.3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f t="shared" si="85"/>
        <v>0</v>
      </c>
      <c r="AU75">
        <f t="shared" si="86"/>
        <v>0</v>
      </c>
      <c r="AV7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 t="s">
        <v>650</v>
      </c>
      <c r="BE75" t="s">
        <v>650</v>
      </c>
      <c r="BF75" t="s">
        <v>650</v>
      </c>
      <c r="BG75" t="s">
        <v>650</v>
      </c>
      <c r="BH75">
        <v>3</v>
      </c>
      <c r="BI75">
        <v>1</v>
      </c>
      <c r="BJ75" t="s">
        <v>737</v>
      </c>
      <c r="BM75">
        <v>201</v>
      </c>
      <c r="BN75">
        <v>0</v>
      </c>
      <c r="BO75" t="s">
        <v>735</v>
      </c>
      <c r="BP75">
        <v>1</v>
      </c>
      <c r="BQ75">
        <v>1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650</v>
      </c>
      <c r="BZ75">
        <v>0</v>
      </c>
      <c r="CA75">
        <v>0</v>
      </c>
      <c r="CF75">
        <v>0</v>
      </c>
      <c r="CG75">
        <v>0</v>
      </c>
      <c r="CM75">
        <v>0</v>
      </c>
      <c r="CN75" t="s">
        <v>650</v>
      </c>
      <c r="CO75">
        <v>0</v>
      </c>
      <c r="CP75">
        <f t="shared" si="87"/>
        <v>10.3</v>
      </c>
      <c r="CQ75">
        <f t="shared" si="88"/>
        <v>10.3</v>
      </c>
      <c r="CR75">
        <f t="shared" si="89"/>
        <v>0</v>
      </c>
      <c r="CS75">
        <f t="shared" si="90"/>
        <v>0</v>
      </c>
      <c r="CT75">
        <f t="shared" si="91"/>
        <v>0</v>
      </c>
      <c r="CU75">
        <f t="shared" si="92"/>
        <v>0</v>
      </c>
      <c r="CV75">
        <f t="shared" si="93"/>
        <v>0</v>
      </c>
      <c r="CW75">
        <f t="shared" si="94"/>
        <v>0</v>
      </c>
      <c r="CX75">
        <f t="shared" si="95"/>
        <v>0</v>
      </c>
      <c r="CY75">
        <f>(0)*BX75</f>
        <v>0</v>
      </c>
      <c r="CZ75">
        <f>(0)*AX75</f>
        <v>0</v>
      </c>
      <c r="DC75" t="s">
        <v>650</v>
      </c>
      <c r="DD75" t="s">
        <v>650</v>
      </c>
      <c r="DE75" t="s">
        <v>650</v>
      </c>
      <c r="DF75" t="s">
        <v>650</v>
      </c>
      <c r="DG75" t="s">
        <v>650</v>
      </c>
      <c r="DH75" t="s">
        <v>650</v>
      </c>
      <c r="DI75" t="s">
        <v>650</v>
      </c>
      <c r="DJ75" t="s">
        <v>650</v>
      </c>
      <c r="DK75" t="s">
        <v>650</v>
      </c>
      <c r="DL75" t="s">
        <v>650</v>
      </c>
      <c r="DM75" t="s">
        <v>650</v>
      </c>
      <c r="DN75">
        <v>0</v>
      </c>
      <c r="DO75">
        <v>0</v>
      </c>
      <c r="DP75">
        <v>1</v>
      </c>
      <c r="DQ75">
        <v>1</v>
      </c>
      <c r="DR75">
        <v>1</v>
      </c>
      <c r="DS75">
        <v>1</v>
      </c>
      <c r="DT75">
        <v>1</v>
      </c>
      <c r="DU75">
        <v>1009</v>
      </c>
      <c r="DV75" t="s">
        <v>703</v>
      </c>
      <c r="DW75" t="s">
        <v>703</v>
      </c>
      <c r="DX75">
        <v>1000</v>
      </c>
      <c r="EE75">
        <v>10230153</v>
      </c>
      <c r="EF75">
        <v>1</v>
      </c>
      <c r="EG75" t="s">
        <v>669</v>
      </c>
      <c r="EH75">
        <v>0</v>
      </c>
      <c r="EI75" t="s">
        <v>650</v>
      </c>
      <c r="EJ75">
        <v>1</v>
      </c>
      <c r="EK75">
        <v>201</v>
      </c>
      <c r="EL75" t="s">
        <v>706</v>
      </c>
      <c r="EM75" t="s">
        <v>650</v>
      </c>
      <c r="EO75" t="s">
        <v>650</v>
      </c>
      <c r="EP75" t="s">
        <v>650</v>
      </c>
      <c r="EQ75">
        <v>0</v>
      </c>
      <c r="ER75">
        <v>10.3</v>
      </c>
      <c r="ES75">
        <v>10.3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</row>
    <row r="76" spans="1:155">
      <c r="A76">
        <v>17</v>
      </c>
      <c r="B76">
        <v>1</v>
      </c>
      <c r="C76">
        <f>ROW(SmtRes!A102)</f>
        <v>102</v>
      </c>
      <c r="D76">
        <f>ROW(EtalonRes!A100)</f>
        <v>100</v>
      </c>
      <c r="E76" t="s">
        <v>871</v>
      </c>
      <c r="F76" t="s">
        <v>872</v>
      </c>
      <c r="G76" t="s">
        <v>873</v>
      </c>
      <c r="H76" t="s">
        <v>797</v>
      </c>
      <c r="I76">
        <f>161.4*0.15</f>
        <v>24.21</v>
      </c>
      <c r="J76">
        <v>0</v>
      </c>
      <c r="O76">
        <f t="shared" si="73"/>
        <v>5513</v>
      </c>
      <c r="P76">
        <f t="shared" si="74"/>
        <v>3727</v>
      </c>
      <c r="Q76">
        <f t="shared" si="75"/>
        <v>1670</v>
      </c>
      <c r="R76">
        <f t="shared" si="76"/>
        <v>166</v>
      </c>
      <c r="S76">
        <f t="shared" si="77"/>
        <v>116</v>
      </c>
      <c r="T76">
        <f t="shared" si="78"/>
        <v>0</v>
      </c>
      <c r="U76">
        <f t="shared" si="79"/>
        <v>10.102288274999999</v>
      </c>
      <c r="V76">
        <f t="shared" si="80"/>
        <v>9.3511124999999993</v>
      </c>
      <c r="W76">
        <f t="shared" si="81"/>
        <v>0</v>
      </c>
      <c r="X76">
        <f t="shared" si="82"/>
        <v>400</v>
      </c>
      <c r="Y76">
        <f t="shared" si="83"/>
        <v>228</v>
      </c>
      <c r="AA76">
        <v>0</v>
      </c>
      <c r="AB76">
        <f t="shared" si="84"/>
        <v>227.71</v>
      </c>
      <c r="AC76">
        <f>ROUND((ES76),2)</f>
        <v>153.94</v>
      </c>
      <c r="AD76">
        <f>ROUND((((ET76*1.25*1.5))+((((EU76*1.25*1.5))*1.13)-((EU76*1.25*1.5)))),2)</f>
        <v>68.959999999999994</v>
      </c>
      <c r="AE76">
        <f>ROUND((((EU76*1.25*1.5))*1.13),2)</f>
        <v>6.86</v>
      </c>
      <c r="AF76">
        <f>ROUND((((EV76*1.15*1.5))*1.13),2)</f>
        <v>4.8099999999999996</v>
      </c>
      <c r="AG76">
        <f t="shared" si="97"/>
        <v>0</v>
      </c>
      <c r="AH76">
        <f>((EW76*1.15*1.5))</f>
        <v>0.41727749999999997</v>
      </c>
      <c r="AI76">
        <f>((EX76*1.25*1.5))</f>
        <v>0.38624999999999998</v>
      </c>
      <c r="AJ76">
        <f t="shared" si="98"/>
        <v>0</v>
      </c>
      <c r="AK76">
        <v>192.77</v>
      </c>
      <c r="AL76">
        <v>153.94</v>
      </c>
      <c r="AM76">
        <v>36.36</v>
      </c>
      <c r="AN76">
        <v>3.24</v>
      </c>
      <c r="AO76">
        <v>2.4700000000000002</v>
      </c>
      <c r="AP76">
        <v>0</v>
      </c>
      <c r="AQ76">
        <v>0.2419</v>
      </c>
      <c r="AR76">
        <v>0.20599999999999999</v>
      </c>
      <c r="AS76">
        <v>0</v>
      </c>
      <c r="AT76">
        <f t="shared" si="85"/>
        <v>142</v>
      </c>
      <c r="AU76">
        <f t="shared" si="86"/>
        <v>81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 t="s">
        <v>650</v>
      </c>
      <c r="BE76" t="s">
        <v>650</v>
      </c>
      <c r="BF76" t="s">
        <v>650</v>
      </c>
      <c r="BG76" t="s">
        <v>650</v>
      </c>
      <c r="BH76">
        <v>0</v>
      </c>
      <c r="BI76">
        <v>1</v>
      </c>
      <c r="BJ76" t="s">
        <v>874</v>
      </c>
      <c r="BM76">
        <v>135</v>
      </c>
      <c r="BN76">
        <v>0</v>
      </c>
      <c r="BO76" t="s">
        <v>872</v>
      </c>
      <c r="BP76">
        <v>1</v>
      </c>
      <c r="BQ76">
        <v>1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650</v>
      </c>
      <c r="BZ76">
        <v>142</v>
      </c>
      <c r="CA76">
        <v>81</v>
      </c>
      <c r="CF76">
        <v>0</v>
      </c>
      <c r="CG76">
        <v>0</v>
      </c>
      <c r="CM76">
        <v>0</v>
      </c>
      <c r="CN76" t="s">
        <v>650</v>
      </c>
      <c r="CO76">
        <v>0</v>
      </c>
      <c r="CP76">
        <f t="shared" si="87"/>
        <v>227.71</v>
      </c>
      <c r="CQ76">
        <f t="shared" si="88"/>
        <v>153.94</v>
      </c>
      <c r="CR76">
        <f t="shared" si="89"/>
        <v>68.959999999999994</v>
      </c>
      <c r="CS76">
        <f t="shared" si="90"/>
        <v>6.86</v>
      </c>
      <c r="CT76">
        <f t="shared" si="91"/>
        <v>4.8099999999999996</v>
      </c>
      <c r="CU76">
        <f t="shared" si="92"/>
        <v>0</v>
      </c>
      <c r="CV76">
        <f t="shared" si="93"/>
        <v>0.41727749999999997</v>
      </c>
      <c r="CW76">
        <f t="shared" si="94"/>
        <v>0.38624999999999998</v>
      </c>
      <c r="CX76">
        <f t="shared" si="95"/>
        <v>0</v>
      </c>
      <c r="CY76">
        <f>(((R76+S76)*BZ76*1)/100)</f>
        <v>400.44</v>
      </c>
      <c r="CZ76">
        <f>(((R76+S76)*CA76*1)/100)</f>
        <v>228.42</v>
      </c>
      <c r="DC76" t="s">
        <v>650</v>
      </c>
      <c r="DD76" t="s">
        <v>650</v>
      </c>
      <c r="DE76" t="s">
        <v>667</v>
      </c>
      <c r="DF76" t="s">
        <v>667</v>
      </c>
      <c r="DG76" t="s">
        <v>668</v>
      </c>
      <c r="DH76" t="s">
        <v>650</v>
      </c>
      <c r="DI76" t="s">
        <v>668</v>
      </c>
      <c r="DJ76" t="s">
        <v>667</v>
      </c>
      <c r="DK76" t="s">
        <v>650</v>
      </c>
      <c r="DL76" t="s">
        <v>650</v>
      </c>
      <c r="DM76" t="s">
        <v>650</v>
      </c>
      <c r="DN76">
        <v>0</v>
      </c>
      <c r="DO76">
        <v>0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1007</v>
      </c>
      <c r="DV76" t="s">
        <v>797</v>
      </c>
      <c r="DW76" t="s">
        <v>875</v>
      </c>
      <c r="DX76">
        <v>1</v>
      </c>
      <c r="EE76">
        <v>10230119</v>
      </c>
      <c r="EF76">
        <v>1</v>
      </c>
      <c r="EG76" t="s">
        <v>669</v>
      </c>
      <c r="EH76">
        <v>0</v>
      </c>
      <c r="EI76" t="s">
        <v>650</v>
      </c>
      <c r="EJ76">
        <v>1</v>
      </c>
      <c r="EK76">
        <v>135</v>
      </c>
      <c r="EL76" t="s">
        <v>855</v>
      </c>
      <c r="EM76" t="s">
        <v>650</v>
      </c>
      <c r="EO76" t="s">
        <v>650</v>
      </c>
      <c r="EP76" t="s">
        <v>876</v>
      </c>
      <c r="EQ76">
        <v>0</v>
      </c>
      <c r="ER76">
        <v>192.77</v>
      </c>
      <c r="ES76">
        <v>153.94</v>
      </c>
      <c r="ET76">
        <v>36.36</v>
      </c>
      <c r="EU76">
        <v>3.24</v>
      </c>
      <c r="EV76">
        <v>2.4700000000000002</v>
      </c>
      <c r="EW76">
        <v>0.2419</v>
      </c>
      <c r="EX76">
        <v>0.20599999999999999</v>
      </c>
      <c r="EY76">
        <v>0</v>
      </c>
    </row>
    <row r="77" spans="1:155">
      <c r="A77">
        <v>17</v>
      </c>
      <c r="B77">
        <v>1</v>
      </c>
      <c r="C77">
        <f>ROW(SmtRes!A122)</f>
        <v>122</v>
      </c>
      <c r="D77">
        <f>ROW(EtalonRes!A120)</f>
        <v>120</v>
      </c>
      <c r="E77" t="s">
        <v>877</v>
      </c>
      <c r="F77" t="s">
        <v>878</v>
      </c>
      <c r="G77" t="s">
        <v>879</v>
      </c>
      <c r="H77" t="s">
        <v>880</v>
      </c>
      <c r="I77">
        <v>136.4</v>
      </c>
      <c r="J77">
        <v>0</v>
      </c>
      <c r="O77">
        <f t="shared" si="73"/>
        <v>24889</v>
      </c>
      <c r="P77">
        <f t="shared" si="74"/>
        <v>22737</v>
      </c>
      <c r="Q77">
        <f t="shared" si="75"/>
        <v>1174</v>
      </c>
      <c r="R77">
        <f t="shared" si="76"/>
        <v>188</v>
      </c>
      <c r="S77">
        <f t="shared" si="77"/>
        <v>978</v>
      </c>
      <c r="T77">
        <f t="shared" si="78"/>
        <v>0</v>
      </c>
      <c r="U77">
        <f t="shared" si="79"/>
        <v>79.99860000000001</v>
      </c>
      <c r="V77">
        <f t="shared" si="80"/>
        <v>12.276</v>
      </c>
      <c r="W77">
        <f t="shared" si="81"/>
        <v>0</v>
      </c>
      <c r="X77">
        <f t="shared" si="82"/>
        <v>1656</v>
      </c>
      <c r="Y77">
        <f t="shared" si="83"/>
        <v>944</v>
      </c>
      <c r="AA77">
        <v>0</v>
      </c>
      <c r="AB77">
        <f t="shared" si="84"/>
        <v>182.47</v>
      </c>
      <c r="AC77">
        <f>ROUND((ES77),2)</f>
        <v>166.69</v>
      </c>
      <c r="AD77">
        <f>ROUND((((ET77*1.25*1.5))+((((EU77*1.25*1.5))*1.13)-((EU77*1.25*1.5)))),2)</f>
        <v>8.61</v>
      </c>
      <c r="AE77">
        <f>ROUND((((EU77*1.25*1.5))*1.13),2)</f>
        <v>1.38</v>
      </c>
      <c r="AF77">
        <f>ROUND((((EV77*1.15*1.5))*1.13),2)</f>
        <v>7.17</v>
      </c>
      <c r="AG77">
        <f t="shared" si="97"/>
        <v>0</v>
      </c>
      <c r="AH77">
        <f>((EW77*1.15*1.5))</f>
        <v>0.58650000000000002</v>
      </c>
      <c r="AI77">
        <f>((EX77*1.25*1.5))</f>
        <v>0.09</v>
      </c>
      <c r="AJ77">
        <f t="shared" si="98"/>
        <v>0</v>
      </c>
      <c r="AK77">
        <v>174.88</v>
      </c>
      <c r="AL77">
        <v>166.69</v>
      </c>
      <c r="AM77">
        <v>4.51</v>
      </c>
      <c r="AN77">
        <v>0.65</v>
      </c>
      <c r="AO77">
        <v>3.68</v>
      </c>
      <c r="AP77">
        <v>0</v>
      </c>
      <c r="AQ77">
        <v>0.34</v>
      </c>
      <c r="AR77">
        <v>4.8000000000000001E-2</v>
      </c>
      <c r="AS77">
        <v>0</v>
      </c>
      <c r="AT77">
        <f t="shared" si="85"/>
        <v>142</v>
      </c>
      <c r="AU77">
        <f t="shared" si="86"/>
        <v>81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 t="s">
        <v>650</v>
      </c>
      <c r="BE77" t="s">
        <v>650</v>
      </c>
      <c r="BF77" t="s">
        <v>650</v>
      </c>
      <c r="BG77" t="s">
        <v>650</v>
      </c>
      <c r="BH77">
        <v>0</v>
      </c>
      <c r="BI77">
        <v>1</v>
      </c>
      <c r="BJ77" t="s">
        <v>881</v>
      </c>
      <c r="BM77">
        <v>135</v>
      </c>
      <c r="BN77">
        <v>0</v>
      </c>
      <c r="BO77" t="s">
        <v>878</v>
      </c>
      <c r="BP77">
        <v>1</v>
      </c>
      <c r="BQ77">
        <v>1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650</v>
      </c>
      <c r="BZ77">
        <v>142</v>
      </c>
      <c r="CA77">
        <v>81</v>
      </c>
      <c r="CF77">
        <v>0</v>
      </c>
      <c r="CG77">
        <v>0</v>
      </c>
      <c r="CM77">
        <v>0</v>
      </c>
      <c r="CN77" t="s">
        <v>650</v>
      </c>
      <c r="CO77">
        <v>0</v>
      </c>
      <c r="CP77">
        <f t="shared" si="87"/>
        <v>182.47</v>
      </c>
      <c r="CQ77">
        <f t="shared" si="88"/>
        <v>166.69</v>
      </c>
      <c r="CR77">
        <f t="shared" si="89"/>
        <v>8.61</v>
      </c>
      <c r="CS77">
        <f t="shared" si="90"/>
        <v>1.38</v>
      </c>
      <c r="CT77">
        <f t="shared" si="91"/>
        <v>7.17</v>
      </c>
      <c r="CU77">
        <f t="shared" si="92"/>
        <v>0</v>
      </c>
      <c r="CV77">
        <f t="shared" si="93"/>
        <v>0.58650000000000002</v>
      </c>
      <c r="CW77">
        <f t="shared" si="94"/>
        <v>0.09</v>
      </c>
      <c r="CX77">
        <f t="shared" si="95"/>
        <v>0</v>
      </c>
      <c r="CY77">
        <f>(((R77+S77)*BZ77*1)/100)</f>
        <v>1655.72</v>
      </c>
      <c r="CZ77">
        <f>(((R77+S77)*CA77*1)/100)</f>
        <v>944.46</v>
      </c>
      <c r="DC77" t="s">
        <v>650</v>
      </c>
      <c r="DD77" t="s">
        <v>650</v>
      </c>
      <c r="DE77" t="s">
        <v>667</v>
      </c>
      <c r="DF77" t="s">
        <v>667</v>
      </c>
      <c r="DG77" t="s">
        <v>668</v>
      </c>
      <c r="DH77" t="s">
        <v>650</v>
      </c>
      <c r="DI77" t="s">
        <v>668</v>
      </c>
      <c r="DJ77" t="s">
        <v>667</v>
      </c>
      <c r="DK77" t="s">
        <v>650</v>
      </c>
      <c r="DL77" t="s">
        <v>650</v>
      </c>
      <c r="DM77" t="s">
        <v>650</v>
      </c>
      <c r="DN77">
        <v>0</v>
      </c>
      <c r="DO77">
        <v>0</v>
      </c>
      <c r="DP77">
        <v>1</v>
      </c>
      <c r="DQ77">
        <v>1</v>
      </c>
      <c r="DR77">
        <v>1</v>
      </c>
      <c r="DS77">
        <v>1</v>
      </c>
      <c r="DT77">
        <v>1</v>
      </c>
      <c r="DU77">
        <v>1005</v>
      </c>
      <c r="DV77" t="s">
        <v>880</v>
      </c>
      <c r="DW77" t="s">
        <v>882</v>
      </c>
      <c r="DX77">
        <v>1</v>
      </c>
      <c r="EE77">
        <v>10230119</v>
      </c>
      <c r="EF77">
        <v>1</v>
      </c>
      <c r="EG77" t="s">
        <v>669</v>
      </c>
      <c r="EH77">
        <v>0</v>
      </c>
      <c r="EI77" t="s">
        <v>650</v>
      </c>
      <c r="EJ77">
        <v>1</v>
      </c>
      <c r="EK77">
        <v>135</v>
      </c>
      <c r="EL77" t="s">
        <v>855</v>
      </c>
      <c r="EM77" t="s">
        <v>650</v>
      </c>
      <c r="EO77" t="s">
        <v>650</v>
      </c>
      <c r="EP77" t="s">
        <v>638</v>
      </c>
      <c r="EQ77">
        <v>0</v>
      </c>
      <c r="ER77">
        <v>11.39</v>
      </c>
      <c r="ES77">
        <v>166.69</v>
      </c>
      <c r="ET77">
        <v>4.51</v>
      </c>
      <c r="EU77">
        <v>0.65</v>
      </c>
      <c r="EV77">
        <v>3.68</v>
      </c>
      <c r="EW77">
        <v>0.34</v>
      </c>
      <c r="EX77">
        <v>4.8000000000000001E-2</v>
      </c>
      <c r="EY77">
        <v>0</v>
      </c>
    </row>
    <row r="78" spans="1:155">
      <c r="A78">
        <v>17</v>
      </c>
      <c r="B78">
        <v>1</v>
      </c>
      <c r="E78" t="s">
        <v>883</v>
      </c>
      <c r="F78" t="s">
        <v>884</v>
      </c>
      <c r="G78" t="s">
        <v>885</v>
      </c>
      <c r="H78" t="s">
        <v>703</v>
      </c>
      <c r="I78">
        <v>2.8</v>
      </c>
      <c r="J78">
        <v>0</v>
      </c>
      <c r="O78">
        <f t="shared" si="73"/>
        <v>21364</v>
      </c>
      <c r="P78">
        <f t="shared" si="74"/>
        <v>21364</v>
      </c>
      <c r="Q78">
        <f t="shared" si="75"/>
        <v>0</v>
      </c>
      <c r="R78">
        <f t="shared" si="76"/>
        <v>0</v>
      </c>
      <c r="S78">
        <f t="shared" si="77"/>
        <v>0</v>
      </c>
      <c r="T78">
        <f t="shared" si="78"/>
        <v>0</v>
      </c>
      <c r="U78">
        <f t="shared" si="79"/>
        <v>0</v>
      </c>
      <c r="V78">
        <f t="shared" si="80"/>
        <v>0</v>
      </c>
      <c r="W78">
        <f t="shared" si="81"/>
        <v>0</v>
      </c>
      <c r="X78">
        <f t="shared" si="82"/>
        <v>0</v>
      </c>
      <c r="Y78">
        <f t="shared" si="83"/>
        <v>0</v>
      </c>
      <c r="AA78">
        <v>0</v>
      </c>
      <c r="AB78">
        <f t="shared" si="84"/>
        <v>7630</v>
      </c>
      <c r="AC78">
        <f>ROUND((ES78),2)</f>
        <v>7630</v>
      </c>
      <c r="AD78">
        <f>ROUND((ET78),2)</f>
        <v>0</v>
      </c>
      <c r="AE78">
        <f>ROUND((EU78),2)</f>
        <v>0</v>
      </c>
      <c r="AF78">
        <f>ROUND((EV78),2)</f>
        <v>0</v>
      </c>
      <c r="AG78">
        <f t="shared" si="97"/>
        <v>0</v>
      </c>
      <c r="AH78">
        <f>(EW78)</f>
        <v>0</v>
      </c>
      <c r="AI78">
        <f>(EX78)</f>
        <v>0</v>
      </c>
      <c r="AJ78">
        <f t="shared" si="98"/>
        <v>0</v>
      </c>
      <c r="AK78">
        <v>7630</v>
      </c>
      <c r="AL78">
        <v>7630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f t="shared" si="85"/>
        <v>0</v>
      </c>
      <c r="AU78">
        <f t="shared" si="86"/>
        <v>0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 t="s">
        <v>650</v>
      </c>
      <c r="BE78" t="s">
        <v>650</v>
      </c>
      <c r="BF78" t="s">
        <v>650</v>
      </c>
      <c r="BG78" t="s">
        <v>650</v>
      </c>
      <c r="BH78">
        <v>3</v>
      </c>
      <c r="BI78">
        <v>1</v>
      </c>
      <c r="BJ78" t="s">
        <v>886</v>
      </c>
      <c r="BM78">
        <v>201</v>
      </c>
      <c r="BN78">
        <v>0</v>
      </c>
      <c r="BO78" t="s">
        <v>884</v>
      </c>
      <c r="BP78">
        <v>1</v>
      </c>
      <c r="BQ78">
        <v>1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650</v>
      </c>
      <c r="BZ78">
        <v>0</v>
      </c>
      <c r="CA78">
        <v>0</v>
      </c>
      <c r="CF78">
        <v>0</v>
      </c>
      <c r="CG78">
        <v>0</v>
      </c>
      <c r="CM78">
        <v>0</v>
      </c>
      <c r="CN78" t="s">
        <v>650</v>
      </c>
      <c r="CO78">
        <v>0</v>
      </c>
      <c r="CP78">
        <f t="shared" si="87"/>
        <v>7630</v>
      </c>
      <c r="CQ78">
        <f t="shared" si="88"/>
        <v>7630</v>
      </c>
      <c r="CR78">
        <f t="shared" si="89"/>
        <v>0</v>
      </c>
      <c r="CS78">
        <f t="shared" si="90"/>
        <v>0</v>
      </c>
      <c r="CT78">
        <f t="shared" si="91"/>
        <v>0</v>
      </c>
      <c r="CU78">
        <f t="shared" si="92"/>
        <v>0</v>
      </c>
      <c r="CV78">
        <f t="shared" si="93"/>
        <v>0</v>
      </c>
      <c r="CW78">
        <f t="shared" si="94"/>
        <v>0</v>
      </c>
      <c r="CX78">
        <f t="shared" si="95"/>
        <v>0</v>
      </c>
      <c r="CY78">
        <f>(0)*BX78</f>
        <v>0</v>
      </c>
      <c r="CZ78">
        <f>(0)*AX78</f>
        <v>0</v>
      </c>
      <c r="DC78" t="s">
        <v>650</v>
      </c>
      <c r="DD78" t="s">
        <v>650</v>
      </c>
      <c r="DE78" t="s">
        <v>650</v>
      </c>
      <c r="DF78" t="s">
        <v>650</v>
      </c>
      <c r="DG78" t="s">
        <v>650</v>
      </c>
      <c r="DH78" t="s">
        <v>650</v>
      </c>
      <c r="DI78" t="s">
        <v>650</v>
      </c>
      <c r="DJ78" t="s">
        <v>650</v>
      </c>
      <c r="DK78" t="s">
        <v>650</v>
      </c>
      <c r="DL78" t="s">
        <v>650</v>
      </c>
      <c r="DM78" t="s">
        <v>650</v>
      </c>
      <c r="DN78">
        <v>0</v>
      </c>
      <c r="DO78">
        <v>0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1009</v>
      </c>
      <c r="DV78" t="s">
        <v>703</v>
      </c>
      <c r="DW78" t="s">
        <v>703</v>
      </c>
      <c r="DX78">
        <v>1000</v>
      </c>
      <c r="EE78">
        <v>10230153</v>
      </c>
      <c r="EF78">
        <v>1</v>
      </c>
      <c r="EG78" t="s">
        <v>669</v>
      </c>
      <c r="EH78">
        <v>0</v>
      </c>
      <c r="EI78" t="s">
        <v>650</v>
      </c>
      <c r="EJ78">
        <v>1</v>
      </c>
      <c r="EK78">
        <v>201</v>
      </c>
      <c r="EL78" t="s">
        <v>706</v>
      </c>
      <c r="EM78" t="s">
        <v>650</v>
      </c>
      <c r="EO78" t="s">
        <v>650</v>
      </c>
      <c r="EP78" t="s">
        <v>650</v>
      </c>
      <c r="EQ78">
        <v>0</v>
      </c>
      <c r="ER78">
        <v>7630</v>
      </c>
      <c r="ES78">
        <v>7630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</row>
    <row r="79" spans="1:155">
      <c r="A79">
        <v>17</v>
      </c>
      <c r="B79">
        <v>1</v>
      </c>
      <c r="C79">
        <f>ROW(SmtRes!A135)</f>
        <v>135</v>
      </c>
      <c r="D79">
        <f>ROW(EtalonRes!A133)</f>
        <v>133</v>
      </c>
      <c r="E79" t="s">
        <v>887</v>
      </c>
      <c r="F79" t="s">
        <v>888</v>
      </c>
      <c r="G79" t="s">
        <v>942</v>
      </c>
      <c r="H79" t="s">
        <v>943</v>
      </c>
      <c r="I79">
        <v>0.25</v>
      </c>
      <c r="J79">
        <v>0</v>
      </c>
      <c r="O79">
        <f t="shared" si="73"/>
        <v>1448</v>
      </c>
      <c r="P79">
        <f t="shared" si="74"/>
        <v>1305</v>
      </c>
      <c r="Q79">
        <f t="shared" si="75"/>
        <v>119</v>
      </c>
      <c r="R79">
        <f t="shared" si="76"/>
        <v>16</v>
      </c>
      <c r="S79">
        <f t="shared" si="77"/>
        <v>23</v>
      </c>
      <c r="T79">
        <f t="shared" si="78"/>
        <v>0</v>
      </c>
      <c r="U79">
        <f t="shared" si="79"/>
        <v>1.6516875</v>
      </c>
      <c r="V79">
        <f t="shared" si="80"/>
        <v>0.89531249999999996</v>
      </c>
      <c r="W79">
        <f t="shared" si="81"/>
        <v>0</v>
      </c>
      <c r="X79">
        <f t="shared" si="82"/>
        <v>55</v>
      </c>
      <c r="Y79">
        <f t="shared" si="83"/>
        <v>32</v>
      </c>
      <c r="AA79">
        <v>0</v>
      </c>
      <c r="AB79">
        <f t="shared" si="84"/>
        <v>5790.11</v>
      </c>
      <c r="AC79">
        <f>ROUND((ES79),2)</f>
        <v>5221.83</v>
      </c>
      <c r="AD79">
        <f>ROUND((((ET79*1.25*1.5))+((((EU79*1.25*1.5))*1.13)-((EU79*1.25*1.5)))),2)</f>
        <v>477.43</v>
      </c>
      <c r="AE79">
        <f>ROUND((((EU79*1.25*1.5))*1.13),2)</f>
        <v>63.9</v>
      </c>
      <c r="AF79">
        <f>ROUND((((EV79*1.15*1.5))*1.13),2)</f>
        <v>90.85</v>
      </c>
      <c r="AG79">
        <f t="shared" si="97"/>
        <v>0</v>
      </c>
      <c r="AH79">
        <f>((EW79*1.15*1.5))</f>
        <v>6.6067499999999999</v>
      </c>
      <c r="AI79">
        <f>((EX79*1.25*1.5))</f>
        <v>3.5812499999999998</v>
      </c>
      <c r="AJ79">
        <f t="shared" si="98"/>
        <v>0</v>
      </c>
      <c r="AK79">
        <v>5519.15</v>
      </c>
      <c r="AL79">
        <v>5221.83</v>
      </c>
      <c r="AM79">
        <v>250.71</v>
      </c>
      <c r="AN79">
        <v>30.16</v>
      </c>
      <c r="AO79">
        <v>46.61</v>
      </c>
      <c r="AP79">
        <v>0</v>
      </c>
      <c r="AQ79">
        <v>3.83</v>
      </c>
      <c r="AR79">
        <v>1.91</v>
      </c>
      <c r="AS79">
        <v>0</v>
      </c>
      <c r="AT79">
        <f t="shared" si="85"/>
        <v>142</v>
      </c>
      <c r="AU79">
        <f t="shared" si="86"/>
        <v>81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 t="s">
        <v>650</v>
      </c>
      <c r="BE79" t="s">
        <v>650</v>
      </c>
      <c r="BF79" t="s">
        <v>650</v>
      </c>
      <c r="BG79" t="s">
        <v>650</v>
      </c>
      <c r="BH79">
        <v>0</v>
      </c>
      <c r="BI79">
        <v>1</v>
      </c>
      <c r="BJ79" t="s">
        <v>944</v>
      </c>
      <c r="BM79">
        <v>135</v>
      </c>
      <c r="BN79">
        <v>0</v>
      </c>
      <c r="BO79" t="s">
        <v>888</v>
      </c>
      <c r="BP79">
        <v>1</v>
      </c>
      <c r="BQ79">
        <v>1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650</v>
      </c>
      <c r="BZ79">
        <v>142</v>
      </c>
      <c r="CA79">
        <v>81</v>
      </c>
      <c r="CF79">
        <v>0</v>
      </c>
      <c r="CG79">
        <v>0</v>
      </c>
      <c r="CM79">
        <v>0</v>
      </c>
      <c r="CN79" t="s">
        <v>650</v>
      </c>
      <c r="CO79">
        <v>0</v>
      </c>
      <c r="CP79">
        <f t="shared" si="87"/>
        <v>5790.11</v>
      </c>
      <c r="CQ79">
        <f t="shared" si="88"/>
        <v>5221.83</v>
      </c>
      <c r="CR79">
        <f t="shared" si="89"/>
        <v>477.43</v>
      </c>
      <c r="CS79">
        <f t="shared" si="90"/>
        <v>63.9</v>
      </c>
      <c r="CT79">
        <f t="shared" si="91"/>
        <v>90.85</v>
      </c>
      <c r="CU79">
        <f t="shared" si="92"/>
        <v>0</v>
      </c>
      <c r="CV79">
        <f t="shared" si="93"/>
        <v>6.6067499999999999</v>
      </c>
      <c r="CW79">
        <f t="shared" si="94"/>
        <v>3.5812499999999998</v>
      </c>
      <c r="CX79">
        <f t="shared" si="95"/>
        <v>0</v>
      </c>
      <c r="CY79">
        <f>(((R79+S79)*BZ79*1)/100)</f>
        <v>55.38</v>
      </c>
      <c r="CZ79">
        <f>(((R79+S79)*CA79*1)/100)</f>
        <v>31.59</v>
      </c>
      <c r="DC79" t="s">
        <v>650</v>
      </c>
      <c r="DD79" t="s">
        <v>650</v>
      </c>
      <c r="DE79" t="s">
        <v>667</v>
      </c>
      <c r="DF79" t="s">
        <v>667</v>
      </c>
      <c r="DG79" t="s">
        <v>668</v>
      </c>
      <c r="DH79" t="s">
        <v>650</v>
      </c>
      <c r="DI79" t="s">
        <v>668</v>
      </c>
      <c r="DJ79" t="s">
        <v>667</v>
      </c>
      <c r="DK79" t="s">
        <v>650</v>
      </c>
      <c r="DL79" t="s">
        <v>650</v>
      </c>
      <c r="DM79" t="s">
        <v>650</v>
      </c>
      <c r="DN79">
        <v>0</v>
      </c>
      <c r="DO79">
        <v>0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1005</v>
      </c>
      <c r="DV79" t="s">
        <v>943</v>
      </c>
      <c r="DW79" t="s">
        <v>945</v>
      </c>
      <c r="DX79">
        <v>100</v>
      </c>
      <c r="EE79">
        <v>10230119</v>
      </c>
      <c r="EF79">
        <v>1</v>
      </c>
      <c r="EG79" t="s">
        <v>669</v>
      </c>
      <c r="EH79">
        <v>0</v>
      </c>
      <c r="EI79" t="s">
        <v>650</v>
      </c>
      <c r="EJ79">
        <v>1</v>
      </c>
      <c r="EK79">
        <v>135</v>
      </c>
      <c r="EL79" t="s">
        <v>855</v>
      </c>
      <c r="EM79" t="s">
        <v>650</v>
      </c>
      <c r="EO79" t="s">
        <v>650</v>
      </c>
      <c r="EP79" t="s">
        <v>946</v>
      </c>
      <c r="EQ79">
        <v>0</v>
      </c>
      <c r="ER79">
        <v>5519.15</v>
      </c>
      <c r="ES79">
        <v>5221.83</v>
      </c>
      <c r="ET79">
        <v>250.71</v>
      </c>
      <c r="EU79">
        <v>30.16</v>
      </c>
      <c r="EV79">
        <v>46.61</v>
      </c>
      <c r="EW79">
        <v>3.83</v>
      </c>
      <c r="EX79">
        <v>1.91</v>
      </c>
      <c r="EY79">
        <v>0</v>
      </c>
    </row>
    <row r="80" spans="1:155">
      <c r="A80">
        <v>17</v>
      </c>
      <c r="B80">
        <v>1</v>
      </c>
      <c r="C80">
        <f>ROW(SmtRes!A148)</f>
        <v>148</v>
      </c>
      <c r="D80">
        <f>ROW(EtalonRes!A146)</f>
        <v>146</v>
      </c>
      <c r="E80" t="s">
        <v>947</v>
      </c>
      <c r="F80" t="s">
        <v>888</v>
      </c>
      <c r="G80" t="s">
        <v>948</v>
      </c>
      <c r="H80" t="s">
        <v>943</v>
      </c>
      <c r="I80">
        <v>0.25</v>
      </c>
      <c r="J80">
        <v>0</v>
      </c>
      <c r="O80">
        <f t="shared" si="73"/>
        <v>1448</v>
      </c>
      <c r="P80">
        <f t="shared" si="74"/>
        <v>1305</v>
      </c>
      <c r="Q80">
        <f t="shared" si="75"/>
        <v>119</v>
      </c>
      <c r="R80">
        <f t="shared" si="76"/>
        <v>16</v>
      </c>
      <c r="S80">
        <f t="shared" si="77"/>
        <v>23</v>
      </c>
      <c r="T80">
        <f t="shared" si="78"/>
        <v>0</v>
      </c>
      <c r="U80">
        <f t="shared" si="79"/>
        <v>1.6516875</v>
      </c>
      <c r="V80">
        <f t="shared" si="80"/>
        <v>0.89531249999999996</v>
      </c>
      <c r="W80">
        <f t="shared" si="81"/>
        <v>0</v>
      </c>
      <c r="X80">
        <f t="shared" si="82"/>
        <v>55</v>
      </c>
      <c r="Y80">
        <f t="shared" si="83"/>
        <v>32</v>
      </c>
      <c r="AA80">
        <v>0</v>
      </c>
      <c r="AB80">
        <f t="shared" si="84"/>
        <v>5790.11</v>
      </c>
      <c r="AC80">
        <f>ROUND((ES80),2)</f>
        <v>5221.83</v>
      </c>
      <c r="AD80">
        <f>ROUND((((ET80*1.25*1.5))+((((EU80*1.25*1.5))*1.13)-((EU80*1.25*1.5)))),2)</f>
        <v>477.43</v>
      </c>
      <c r="AE80">
        <f>ROUND((((EU80*1.25*1.5))*1.13),2)</f>
        <v>63.9</v>
      </c>
      <c r="AF80">
        <f>ROUND((((EV80*1.15*1.5))*1.13),2)</f>
        <v>90.85</v>
      </c>
      <c r="AG80">
        <f t="shared" si="97"/>
        <v>0</v>
      </c>
      <c r="AH80">
        <f>((EW80*1.15*1.5))</f>
        <v>6.6067499999999999</v>
      </c>
      <c r="AI80">
        <f>((EX80*1.25*1.5))</f>
        <v>3.5812499999999998</v>
      </c>
      <c r="AJ80">
        <f t="shared" si="98"/>
        <v>0</v>
      </c>
      <c r="AK80">
        <v>5519.15</v>
      </c>
      <c r="AL80">
        <v>5221.83</v>
      </c>
      <c r="AM80">
        <v>250.71</v>
      </c>
      <c r="AN80">
        <v>30.16</v>
      </c>
      <c r="AO80">
        <v>46.61</v>
      </c>
      <c r="AP80">
        <v>0</v>
      </c>
      <c r="AQ80">
        <v>3.83</v>
      </c>
      <c r="AR80">
        <v>1.91</v>
      </c>
      <c r="AS80">
        <v>0</v>
      </c>
      <c r="AT80">
        <f t="shared" si="85"/>
        <v>142</v>
      </c>
      <c r="AU80">
        <f t="shared" si="86"/>
        <v>81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 t="s">
        <v>650</v>
      </c>
      <c r="BE80" t="s">
        <v>650</v>
      </c>
      <c r="BF80" t="s">
        <v>650</v>
      </c>
      <c r="BG80" t="s">
        <v>650</v>
      </c>
      <c r="BH80">
        <v>0</v>
      </c>
      <c r="BI80">
        <v>1</v>
      </c>
      <c r="BJ80" t="s">
        <v>944</v>
      </c>
      <c r="BM80">
        <v>135</v>
      </c>
      <c r="BN80">
        <v>0</v>
      </c>
      <c r="BO80" t="s">
        <v>888</v>
      </c>
      <c r="BP80">
        <v>1</v>
      </c>
      <c r="BQ80">
        <v>1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650</v>
      </c>
      <c r="BZ80">
        <v>142</v>
      </c>
      <c r="CA80">
        <v>81</v>
      </c>
      <c r="CF80">
        <v>0</v>
      </c>
      <c r="CG80">
        <v>0</v>
      </c>
      <c r="CM80">
        <v>0</v>
      </c>
      <c r="CN80" t="s">
        <v>650</v>
      </c>
      <c r="CO80">
        <v>0</v>
      </c>
      <c r="CP80">
        <f t="shared" si="87"/>
        <v>5790.11</v>
      </c>
      <c r="CQ80">
        <f t="shared" si="88"/>
        <v>5221.83</v>
      </c>
      <c r="CR80">
        <f t="shared" si="89"/>
        <v>477.43</v>
      </c>
      <c r="CS80">
        <f t="shared" si="90"/>
        <v>63.9</v>
      </c>
      <c r="CT80">
        <f t="shared" si="91"/>
        <v>90.85</v>
      </c>
      <c r="CU80">
        <f t="shared" si="92"/>
        <v>0</v>
      </c>
      <c r="CV80">
        <f t="shared" si="93"/>
        <v>6.6067499999999999</v>
      </c>
      <c r="CW80">
        <f t="shared" si="94"/>
        <v>3.5812499999999998</v>
      </c>
      <c r="CX80">
        <f t="shared" si="95"/>
        <v>0</v>
      </c>
      <c r="CY80">
        <f>(((R80+S80)*BZ80*1)/100)</f>
        <v>55.38</v>
      </c>
      <c r="CZ80">
        <f>(((R80+S80)*CA80*1)/100)</f>
        <v>31.59</v>
      </c>
      <c r="DC80" t="s">
        <v>650</v>
      </c>
      <c r="DD80" t="s">
        <v>650</v>
      </c>
      <c r="DE80" t="s">
        <v>667</v>
      </c>
      <c r="DF80" t="s">
        <v>667</v>
      </c>
      <c r="DG80" t="s">
        <v>668</v>
      </c>
      <c r="DH80" t="s">
        <v>650</v>
      </c>
      <c r="DI80" t="s">
        <v>668</v>
      </c>
      <c r="DJ80" t="s">
        <v>667</v>
      </c>
      <c r="DK80" t="s">
        <v>650</v>
      </c>
      <c r="DL80" t="s">
        <v>650</v>
      </c>
      <c r="DM80" t="s">
        <v>650</v>
      </c>
      <c r="DN80">
        <v>0</v>
      </c>
      <c r="DO80">
        <v>0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1005</v>
      </c>
      <c r="DV80" t="s">
        <v>943</v>
      </c>
      <c r="DW80" t="s">
        <v>945</v>
      </c>
      <c r="DX80">
        <v>100</v>
      </c>
      <c r="EE80">
        <v>10230119</v>
      </c>
      <c r="EF80">
        <v>1</v>
      </c>
      <c r="EG80" t="s">
        <v>669</v>
      </c>
      <c r="EH80">
        <v>0</v>
      </c>
      <c r="EI80" t="s">
        <v>650</v>
      </c>
      <c r="EJ80">
        <v>1</v>
      </c>
      <c r="EK80">
        <v>135</v>
      </c>
      <c r="EL80" t="s">
        <v>855</v>
      </c>
      <c r="EM80" t="s">
        <v>650</v>
      </c>
      <c r="EO80" t="s">
        <v>650</v>
      </c>
      <c r="EP80" t="s">
        <v>946</v>
      </c>
      <c r="EQ80">
        <v>0</v>
      </c>
      <c r="ER80">
        <v>5519.15</v>
      </c>
      <c r="ES80">
        <v>5221.83</v>
      </c>
      <c r="ET80">
        <v>250.71</v>
      </c>
      <c r="EU80">
        <v>30.16</v>
      </c>
      <c r="EV80">
        <v>46.61</v>
      </c>
      <c r="EW80">
        <v>3.83</v>
      </c>
      <c r="EX80">
        <v>1.91</v>
      </c>
      <c r="EY80">
        <v>0</v>
      </c>
    </row>
    <row r="81" spans="1:155">
      <c r="A81">
        <v>17</v>
      </c>
      <c r="B81">
        <v>1</v>
      </c>
      <c r="C81">
        <f>ROW(SmtRes!A152)</f>
        <v>152</v>
      </c>
      <c r="D81">
        <f>ROW(EtalonRes!A150)</f>
        <v>150</v>
      </c>
      <c r="E81" t="s">
        <v>949</v>
      </c>
      <c r="F81" t="s">
        <v>950</v>
      </c>
      <c r="G81" t="s">
        <v>951</v>
      </c>
      <c r="H81" t="s">
        <v>750</v>
      </c>
      <c r="I81">
        <v>-2.5000000000000001E-2</v>
      </c>
      <c r="J81">
        <v>0</v>
      </c>
      <c r="O81">
        <f t="shared" si="73"/>
        <v>-326</v>
      </c>
      <c r="P81">
        <f t="shared" si="74"/>
        <v>-326</v>
      </c>
      <c r="Q81">
        <f t="shared" si="75"/>
        <v>0</v>
      </c>
      <c r="R81">
        <f t="shared" si="76"/>
        <v>0</v>
      </c>
      <c r="S81">
        <f t="shared" si="77"/>
        <v>0</v>
      </c>
      <c r="T81">
        <f t="shared" si="78"/>
        <v>0</v>
      </c>
      <c r="U81">
        <f t="shared" si="79"/>
        <v>-7.7625000000000003E-3</v>
      </c>
      <c r="V81">
        <f t="shared" si="80"/>
        <v>0</v>
      </c>
      <c r="W81">
        <f t="shared" si="81"/>
        <v>0</v>
      </c>
      <c r="X81">
        <f t="shared" si="82"/>
        <v>0</v>
      </c>
      <c r="Y81">
        <f t="shared" si="83"/>
        <v>0</v>
      </c>
      <c r="AA81">
        <v>0</v>
      </c>
      <c r="AB81">
        <f t="shared" si="84"/>
        <v>13046.39</v>
      </c>
      <c r="AC81">
        <f>ROUND(((ES81*2)),2)</f>
        <v>13028.64</v>
      </c>
      <c r="AD81">
        <f>ROUND((((ET81*1.25*1.5*2))+((((EU81*1.25*1.5*2))*1.13)-((EU81*1.25*1.5*2)))),2)</f>
        <v>13.46</v>
      </c>
      <c r="AE81">
        <f>ROUND((((EU81*1.25*1.5*2))*1.13),2)</f>
        <v>0</v>
      </c>
      <c r="AF81">
        <f>ROUND((((EV81*1.15*1.5*2))*1.13),2)</f>
        <v>4.29</v>
      </c>
      <c r="AG81">
        <f t="shared" si="97"/>
        <v>0</v>
      </c>
      <c r="AH81">
        <f>((EW81*1.15*1.5*2))</f>
        <v>0.3105</v>
      </c>
      <c r="AI81">
        <f>((EX81*1.25*1.5*2))</f>
        <v>0</v>
      </c>
      <c r="AJ81">
        <f t="shared" si="98"/>
        <v>0</v>
      </c>
      <c r="AK81">
        <v>6519.01</v>
      </c>
      <c r="AL81">
        <v>6514.32</v>
      </c>
      <c r="AM81">
        <v>3.59</v>
      </c>
      <c r="AN81">
        <v>0</v>
      </c>
      <c r="AO81">
        <v>1.1000000000000001</v>
      </c>
      <c r="AP81">
        <v>0</v>
      </c>
      <c r="AQ81">
        <v>0.09</v>
      </c>
      <c r="AR81">
        <v>0</v>
      </c>
      <c r="AS81">
        <v>0</v>
      </c>
      <c r="AT81">
        <f t="shared" si="85"/>
        <v>142</v>
      </c>
      <c r="AU81">
        <f t="shared" si="86"/>
        <v>81</v>
      </c>
      <c r="AV81">
        <v>1</v>
      </c>
      <c r="AW81">
        <v>1</v>
      </c>
      <c r="AX81">
        <v>1</v>
      </c>
      <c r="AY81">
        <v>1</v>
      </c>
      <c r="AZ81">
        <v>1</v>
      </c>
      <c r="BA81">
        <v>1</v>
      </c>
      <c r="BB81">
        <v>1</v>
      </c>
      <c r="BC81">
        <v>1</v>
      </c>
      <c r="BD81" t="s">
        <v>650</v>
      </c>
      <c r="BE81" t="s">
        <v>650</v>
      </c>
      <c r="BF81" t="s">
        <v>650</v>
      </c>
      <c r="BG81" t="s">
        <v>650</v>
      </c>
      <c r="BH81">
        <v>0</v>
      </c>
      <c r="BI81">
        <v>1</v>
      </c>
      <c r="BJ81" t="s">
        <v>952</v>
      </c>
      <c r="BM81">
        <v>135</v>
      </c>
      <c r="BN81">
        <v>0</v>
      </c>
      <c r="BO81" t="s">
        <v>950</v>
      </c>
      <c r="BP81">
        <v>1</v>
      </c>
      <c r="BQ81">
        <v>1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650</v>
      </c>
      <c r="BZ81">
        <v>142</v>
      </c>
      <c r="CA81">
        <v>81</v>
      </c>
      <c r="CF81">
        <v>0</v>
      </c>
      <c r="CG81">
        <v>0</v>
      </c>
      <c r="CM81">
        <v>0</v>
      </c>
      <c r="CN81" t="s">
        <v>650</v>
      </c>
      <c r="CO81">
        <v>0</v>
      </c>
      <c r="CP81">
        <f t="shared" si="87"/>
        <v>13046.39</v>
      </c>
      <c r="CQ81">
        <f t="shared" si="88"/>
        <v>13028.64</v>
      </c>
      <c r="CR81">
        <f t="shared" si="89"/>
        <v>13.46</v>
      </c>
      <c r="CS81">
        <f t="shared" si="90"/>
        <v>0</v>
      </c>
      <c r="CT81">
        <f t="shared" si="91"/>
        <v>4.29</v>
      </c>
      <c r="CU81">
        <f t="shared" si="92"/>
        <v>0</v>
      </c>
      <c r="CV81">
        <f t="shared" si="93"/>
        <v>0.3105</v>
      </c>
      <c r="CW81">
        <f t="shared" si="94"/>
        <v>0</v>
      </c>
      <c r="CX81">
        <f t="shared" si="95"/>
        <v>0</v>
      </c>
      <c r="CY81">
        <f>(((R81+S81)*BZ81*1)/100)</f>
        <v>0</v>
      </c>
      <c r="CZ81">
        <f>(((R81+S81)*CA81*1)/100)</f>
        <v>0</v>
      </c>
      <c r="DC81" t="s">
        <v>650</v>
      </c>
      <c r="DD81" t="s">
        <v>953</v>
      </c>
      <c r="DE81" t="s">
        <v>954</v>
      </c>
      <c r="DF81" t="s">
        <v>954</v>
      </c>
      <c r="DG81" t="s">
        <v>955</v>
      </c>
      <c r="DH81" t="s">
        <v>650</v>
      </c>
      <c r="DI81" t="s">
        <v>955</v>
      </c>
      <c r="DJ81" t="s">
        <v>954</v>
      </c>
      <c r="DK81" t="s">
        <v>650</v>
      </c>
      <c r="DL81" t="s">
        <v>650</v>
      </c>
      <c r="DM81" t="s">
        <v>650</v>
      </c>
      <c r="DN81">
        <v>0</v>
      </c>
      <c r="DO81">
        <v>0</v>
      </c>
      <c r="DP81">
        <v>1</v>
      </c>
      <c r="DQ81">
        <v>1</v>
      </c>
      <c r="DR81">
        <v>1</v>
      </c>
      <c r="DS81">
        <v>1</v>
      </c>
      <c r="DT81">
        <v>1</v>
      </c>
      <c r="DU81">
        <v>1005</v>
      </c>
      <c r="DV81" t="s">
        <v>750</v>
      </c>
      <c r="DW81" t="s">
        <v>956</v>
      </c>
      <c r="DX81">
        <v>1000</v>
      </c>
      <c r="EE81">
        <v>10230119</v>
      </c>
      <c r="EF81">
        <v>1</v>
      </c>
      <c r="EG81" t="s">
        <v>669</v>
      </c>
      <c r="EH81">
        <v>0</v>
      </c>
      <c r="EI81" t="s">
        <v>650</v>
      </c>
      <c r="EJ81">
        <v>1</v>
      </c>
      <c r="EK81">
        <v>135</v>
      </c>
      <c r="EL81" t="s">
        <v>855</v>
      </c>
      <c r="EM81" t="s">
        <v>650</v>
      </c>
      <c r="EO81" t="s">
        <v>650</v>
      </c>
      <c r="EP81" t="s">
        <v>946</v>
      </c>
      <c r="EQ81">
        <v>0</v>
      </c>
      <c r="ER81">
        <v>6519.01</v>
      </c>
      <c r="ES81">
        <v>6514.32</v>
      </c>
      <c r="ET81">
        <v>3.59</v>
      </c>
      <c r="EU81">
        <v>0</v>
      </c>
      <c r="EV81">
        <v>1.1000000000000001</v>
      </c>
      <c r="EW81">
        <v>0.09</v>
      </c>
      <c r="EX81">
        <v>0</v>
      </c>
      <c r="EY81">
        <v>0</v>
      </c>
    </row>
    <row r="82" spans="1:155">
      <c r="A82">
        <v>19</v>
      </c>
      <c r="B82">
        <v>1</v>
      </c>
      <c r="F82" t="s">
        <v>650</v>
      </c>
      <c r="G82" t="s">
        <v>957</v>
      </c>
      <c r="H82" t="s">
        <v>650</v>
      </c>
      <c r="AA82">
        <v>1</v>
      </c>
      <c r="DX82">
        <v>0</v>
      </c>
    </row>
    <row r="83" spans="1:155">
      <c r="A83">
        <v>19</v>
      </c>
      <c r="B83">
        <v>1</v>
      </c>
      <c r="F83" t="s">
        <v>650</v>
      </c>
      <c r="G83" t="s">
        <v>958</v>
      </c>
      <c r="H83" t="s">
        <v>650</v>
      </c>
      <c r="AA83">
        <v>1</v>
      </c>
      <c r="DX83">
        <v>0</v>
      </c>
    </row>
    <row r="84" spans="1:155">
      <c r="A84">
        <v>17</v>
      </c>
      <c r="B84">
        <v>1</v>
      </c>
      <c r="C84">
        <f>ROW(SmtRes!A173)</f>
        <v>173</v>
      </c>
      <c r="D84">
        <f>ROW(EtalonRes!A171)</f>
        <v>171</v>
      </c>
      <c r="E84" t="s">
        <v>959</v>
      </c>
      <c r="F84" t="s">
        <v>960</v>
      </c>
      <c r="G84" t="s">
        <v>961</v>
      </c>
      <c r="H84" t="s">
        <v>703</v>
      </c>
      <c r="I84">
        <f>2.24+0.91</f>
        <v>3.1500000000000004</v>
      </c>
      <c r="J84">
        <v>0</v>
      </c>
      <c r="O84">
        <f>ROUND(CP84*I84,0)</f>
        <v>4573</v>
      </c>
      <c r="P84">
        <f>ROUND(CQ84*I84,0)</f>
        <v>404</v>
      </c>
      <c r="Q84">
        <f>ROUND(CR84*I84,0)</f>
        <v>681</v>
      </c>
      <c r="R84">
        <f>ROUND(CS84*I84,0)</f>
        <v>12</v>
      </c>
      <c r="S84">
        <f>ROUND(CT84*I84,0)</f>
        <v>3489</v>
      </c>
      <c r="T84">
        <f>ROUND(CU84*I84,0)</f>
        <v>0</v>
      </c>
      <c r="U84">
        <f>CV84*I84</f>
        <v>268.91628750000001</v>
      </c>
      <c r="V84">
        <f>CW84*I84</f>
        <v>0.64968750000000008</v>
      </c>
      <c r="W84">
        <f>ROUND(CX84*I84,0)</f>
        <v>0</v>
      </c>
      <c r="X84">
        <f t="shared" ref="X84:Y88" si="99">ROUND(CY84,0)</f>
        <v>3151</v>
      </c>
      <c r="Y84">
        <f t="shared" si="99"/>
        <v>2521</v>
      </c>
      <c r="AA84">
        <v>0</v>
      </c>
      <c r="AB84">
        <f>ROUND((AC84+AD84+AF84),2)</f>
        <v>1451.79</v>
      </c>
      <c r="AC84">
        <f>ROUND((ES84),2)</f>
        <v>128.24</v>
      </c>
      <c r="AD84">
        <f>ROUND((((ET84*1.25*1.5))+((((EU84*1.25*1.5))*1.13)-((EU84*1.25*1.5)))),2)</f>
        <v>216.08</v>
      </c>
      <c r="AE84">
        <f>ROUND((((EU84*1.25*1.5))*1.13),2)</f>
        <v>3.81</v>
      </c>
      <c r="AF84">
        <f>ROUND((((EV84*1.15*1.5))*1.13),2)</f>
        <v>1107.47</v>
      </c>
      <c r="AG84">
        <f>ROUND((AP84),2)</f>
        <v>0</v>
      </c>
      <c r="AH84">
        <f>((EW84*1.15*1.5))</f>
        <v>85.370249999999999</v>
      </c>
      <c r="AI84">
        <f>((EX84*1.25*1.5))</f>
        <v>0.20625000000000002</v>
      </c>
      <c r="AJ84">
        <f>ROUND((AS84),2)</f>
        <v>0</v>
      </c>
      <c r="AK84">
        <v>811.4</v>
      </c>
      <c r="AL84">
        <v>128.24</v>
      </c>
      <c r="AM84">
        <v>115.01</v>
      </c>
      <c r="AN84">
        <v>1.8</v>
      </c>
      <c r="AO84">
        <v>568.15</v>
      </c>
      <c r="AP84">
        <v>0</v>
      </c>
      <c r="AQ84">
        <v>49.49</v>
      </c>
      <c r="AR84">
        <v>0.11</v>
      </c>
      <c r="AS84">
        <v>0</v>
      </c>
      <c r="AT84">
        <f t="shared" ref="AT84:AU88" si="100">BZ84</f>
        <v>90</v>
      </c>
      <c r="AU84">
        <f t="shared" si="100"/>
        <v>72</v>
      </c>
      <c r="AV84">
        <v>1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1</v>
      </c>
      <c r="BC84">
        <v>1</v>
      </c>
      <c r="BD84" t="s">
        <v>650</v>
      </c>
      <c r="BE84" t="s">
        <v>650</v>
      </c>
      <c r="BF84" t="s">
        <v>650</v>
      </c>
      <c r="BG84" t="s">
        <v>650</v>
      </c>
      <c r="BH84">
        <v>0</v>
      </c>
      <c r="BI84">
        <v>1</v>
      </c>
      <c r="BJ84" t="s">
        <v>962</v>
      </c>
      <c r="BM84">
        <v>123</v>
      </c>
      <c r="BN84">
        <v>0</v>
      </c>
      <c r="BO84" t="s">
        <v>960</v>
      </c>
      <c r="BP84">
        <v>1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650</v>
      </c>
      <c r="BZ84">
        <v>90</v>
      </c>
      <c r="CA84">
        <v>72</v>
      </c>
      <c r="CF84">
        <v>0</v>
      </c>
      <c r="CG84">
        <v>0</v>
      </c>
      <c r="CM84">
        <v>0</v>
      </c>
      <c r="CN84" t="s">
        <v>650</v>
      </c>
      <c r="CO84">
        <v>0</v>
      </c>
      <c r="CP84">
        <f>(AB84)*AZ84</f>
        <v>1451.79</v>
      </c>
      <c r="CQ84">
        <f>(AC84)*BC84</f>
        <v>128.24</v>
      </c>
      <c r="CR84">
        <f>(AD84)*BB84</f>
        <v>216.08</v>
      </c>
      <c r="CS84">
        <f>(AE84)*BS84</f>
        <v>3.81</v>
      </c>
      <c r="CT84">
        <f>(AF84)*BA84</f>
        <v>1107.47</v>
      </c>
      <c r="CU84">
        <f t="shared" ref="CU84:CX88" si="101">(AG84)*BT84</f>
        <v>0</v>
      </c>
      <c r="CV84">
        <f t="shared" si="101"/>
        <v>85.370249999999999</v>
      </c>
      <c r="CW84">
        <f t="shared" si="101"/>
        <v>0.20625000000000002</v>
      </c>
      <c r="CX84">
        <f t="shared" si="101"/>
        <v>0</v>
      </c>
      <c r="CY84">
        <f>(((R84+S84)*BZ84*1)/100)</f>
        <v>3150.9</v>
      </c>
      <c r="CZ84">
        <f>(((R84+S84)*CA84*1)/100)</f>
        <v>2520.7199999999998</v>
      </c>
      <c r="DC84" t="s">
        <v>650</v>
      </c>
      <c r="DD84" t="s">
        <v>650</v>
      </c>
      <c r="DE84" t="s">
        <v>667</v>
      </c>
      <c r="DF84" t="s">
        <v>667</v>
      </c>
      <c r="DG84" t="s">
        <v>668</v>
      </c>
      <c r="DH84" t="s">
        <v>650</v>
      </c>
      <c r="DI84" t="s">
        <v>668</v>
      </c>
      <c r="DJ84" t="s">
        <v>667</v>
      </c>
      <c r="DK84" t="s">
        <v>650</v>
      </c>
      <c r="DL84" t="s">
        <v>650</v>
      </c>
      <c r="DM84" t="s">
        <v>650</v>
      </c>
      <c r="DN84">
        <v>0</v>
      </c>
      <c r="DO84">
        <v>0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1009</v>
      </c>
      <c r="DV84" t="s">
        <v>703</v>
      </c>
      <c r="DW84" t="s">
        <v>703</v>
      </c>
      <c r="DX84">
        <v>1000</v>
      </c>
      <c r="EE84">
        <v>10230170</v>
      </c>
      <c r="EF84">
        <v>2</v>
      </c>
      <c r="EG84" t="s">
        <v>963</v>
      </c>
      <c r="EH84">
        <v>0</v>
      </c>
      <c r="EI84" t="s">
        <v>650</v>
      </c>
      <c r="EJ84">
        <v>1</v>
      </c>
      <c r="EK84">
        <v>123</v>
      </c>
      <c r="EL84" t="s">
        <v>964</v>
      </c>
      <c r="EM84" t="s">
        <v>650</v>
      </c>
      <c r="EO84" t="s">
        <v>650</v>
      </c>
      <c r="EP84" t="s">
        <v>965</v>
      </c>
      <c r="EQ84">
        <v>0</v>
      </c>
      <c r="ER84">
        <v>811.4</v>
      </c>
      <c r="ES84">
        <v>128.24</v>
      </c>
      <c r="ET84">
        <v>115.01</v>
      </c>
      <c r="EU84">
        <v>1.8</v>
      </c>
      <c r="EV84">
        <v>568.15</v>
      </c>
      <c r="EW84">
        <v>49.49</v>
      </c>
      <c r="EX84">
        <v>0.11</v>
      </c>
      <c r="EY84">
        <v>0</v>
      </c>
    </row>
    <row r="85" spans="1:155">
      <c r="A85">
        <v>17</v>
      </c>
      <c r="B85">
        <v>1</v>
      </c>
      <c r="E85" t="s">
        <v>966</v>
      </c>
      <c r="F85" t="s">
        <v>967</v>
      </c>
      <c r="G85" t="s">
        <v>968</v>
      </c>
      <c r="H85" t="s">
        <v>703</v>
      </c>
      <c r="I85">
        <v>3.15</v>
      </c>
      <c r="J85">
        <v>0</v>
      </c>
      <c r="O85">
        <f>ROUND(CP85*I85,0)</f>
        <v>32823</v>
      </c>
      <c r="P85">
        <f>ROUND(CQ85*I85,0)</f>
        <v>32823</v>
      </c>
      <c r="Q85">
        <f>ROUND(CR85*I85,0)</f>
        <v>0</v>
      </c>
      <c r="R85">
        <f>ROUND(CS85*I85,0)</f>
        <v>0</v>
      </c>
      <c r="S85">
        <f>ROUND(CT85*I85,0)</f>
        <v>0</v>
      </c>
      <c r="T85">
        <f>ROUND(CU85*I85,0)</f>
        <v>0</v>
      </c>
      <c r="U85">
        <f>CV85*I85</f>
        <v>0</v>
      </c>
      <c r="V85">
        <f>CW85*I85</f>
        <v>0</v>
      </c>
      <c r="W85">
        <f>ROUND(CX85*I85,0)</f>
        <v>0</v>
      </c>
      <c r="X85">
        <f t="shared" si="99"/>
        <v>0</v>
      </c>
      <c r="Y85">
        <f t="shared" si="99"/>
        <v>0</v>
      </c>
      <c r="AA85">
        <v>0</v>
      </c>
      <c r="AB85">
        <f>ROUND((AC85+AD85+AF85),2)</f>
        <v>10420</v>
      </c>
      <c r="AC85">
        <f>ROUND((ES85),2)</f>
        <v>10420</v>
      </c>
      <c r="AD85">
        <f>ROUND((ET85),2)</f>
        <v>0</v>
      </c>
      <c r="AE85">
        <f>ROUND((EU85),2)</f>
        <v>0</v>
      </c>
      <c r="AF85">
        <f>ROUND((EV85),2)</f>
        <v>0</v>
      </c>
      <c r="AG85">
        <f>ROUND((AP85),2)</f>
        <v>0</v>
      </c>
      <c r="AH85">
        <f>(EW85)</f>
        <v>0</v>
      </c>
      <c r="AI85">
        <f>(EX85)</f>
        <v>0</v>
      </c>
      <c r="AJ85">
        <f>ROUND((AS85),2)</f>
        <v>0</v>
      </c>
      <c r="AK85">
        <v>10420</v>
      </c>
      <c r="AL85">
        <v>10420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f t="shared" si="100"/>
        <v>0</v>
      </c>
      <c r="AU85">
        <f t="shared" si="100"/>
        <v>0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 t="s">
        <v>650</v>
      </c>
      <c r="BE85" t="s">
        <v>650</v>
      </c>
      <c r="BF85" t="s">
        <v>650</v>
      </c>
      <c r="BG85" t="s">
        <v>650</v>
      </c>
      <c r="BH85">
        <v>3</v>
      </c>
      <c r="BI85">
        <v>1</v>
      </c>
      <c r="BJ85" t="s">
        <v>969</v>
      </c>
      <c r="BM85">
        <v>202</v>
      </c>
      <c r="BN85">
        <v>0</v>
      </c>
      <c r="BO85" t="s">
        <v>967</v>
      </c>
      <c r="BP85">
        <v>1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650</v>
      </c>
      <c r="BZ85">
        <v>0</v>
      </c>
      <c r="CA85">
        <v>0</v>
      </c>
      <c r="CF85">
        <v>0</v>
      </c>
      <c r="CG85">
        <v>0</v>
      </c>
      <c r="CM85">
        <v>0</v>
      </c>
      <c r="CN85" t="s">
        <v>650</v>
      </c>
      <c r="CO85">
        <v>0</v>
      </c>
      <c r="CP85">
        <f>(AB85)*AZ85</f>
        <v>10420</v>
      </c>
      <c r="CQ85">
        <f>(AC85)*BC85</f>
        <v>10420</v>
      </c>
      <c r="CR85">
        <f>(AD85)*BB85</f>
        <v>0</v>
      </c>
      <c r="CS85">
        <f>(AE85)*BS85</f>
        <v>0</v>
      </c>
      <c r="CT85">
        <f>(AF85)*BA85</f>
        <v>0</v>
      </c>
      <c r="CU85">
        <f t="shared" si="101"/>
        <v>0</v>
      </c>
      <c r="CV85">
        <f t="shared" si="101"/>
        <v>0</v>
      </c>
      <c r="CW85">
        <f t="shared" si="101"/>
        <v>0</v>
      </c>
      <c r="CX85">
        <f t="shared" si="101"/>
        <v>0</v>
      </c>
      <c r="CY85">
        <f>(0)*BX85</f>
        <v>0</v>
      </c>
      <c r="CZ85">
        <f>(0)*AX85</f>
        <v>0</v>
      </c>
      <c r="DC85" t="s">
        <v>650</v>
      </c>
      <c r="DD85" t="s">
        <v>650</v>
      </c>
      <c r="DE85" t="s">
        <v>650</v>
      </c>
      <c r="DF85" t="s">
        <v>650</v>
      </c>
      <c r="DG85" t="s">
        <v>650</v>
      </c>
      <c r="DH85" t="s">
        <v>650</v>
      </c>
      <c r="DI85" t="s">
        <v>650</v>
      </c>
      <c r="DJ85" t="s">
        <v>650</v>
      </c>
      <c r="DK85" t="s">
        <v>650</v>
      </c>
      <c r="DL85" t="s">
        <v>650</v>
      </c>
      <c r="DM85" t="s">
        <v>650</v>
      </c>
      <c r="DN85">
        <v>0</v>
      </c>
      <c r="DO85">
        <v>0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1009</v>
      </c>
      <c r="DV85" t="s">
        <v>703</v>
      </c>
      <c r="DW85" t="s">
        <v>703</v>
      </c>
      <c r="DX85">
        <v>1000</v>
      </c>
      <c r="EE85">
        <v>10230154</v>
      </c>
      <c r="EF85">
        <v>2</v>
      </c>
      <c r="EG85" t="s">
        <v>963</v>
      </c>
      <c r="EH85">
        <v>0</v>
      </c>
      <c r="EI85" t="s">
        <v>650</v>
      </c>
      <c r="EJ85">
        <v>1</v>
      </c>
      <c r="EK85">
        <v>202</v>
      </c>
      <c r="EL85" t="s">
        <v>970</v>
      </c>
      <c r="EM85" t="s">
        <v>650</v>
      </c>
      <c r="EO85" t="s">
        <v>650</v>
      </c>
      <c r="EP85" t="s">
        <v>650</v>
      </c>
      <c r="EQ85">
        <v>0</v>
      </c>
      <c r="ER85">
        <v>10420</v>
      </c>
      <c r="ES85">
        <v>10420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</row>
    <row r="86" spans="1:155">
      <c r="A86">
        <v>17</v>
      </c>
      <c r="B86">
        <v>1</v>
      </c>
      <c r="C86">
        <f>ROW(SmtRes!A178)</f>
        <v>178</v>
      </c>
      <c r="D86">
        <f>ROW(EtalonRes!A176)</f>
        <v>176</v>
      </c>
      <c r="E86" t="s">
        <v>971</v>
      </c>
      <c r="F86" t="s">
        <v>972</v>
      </c>
      <c r="G86" t="s">
        <v>973</v>
      </c>
      <c r="H86" t="s">
        <v>703</v>
      </c>
      <c r="I86">
        <v>0.126</v>
      </c>
      <c r="J86">
        <v>0</v>
      </c>
      <c r="O86">
        <f>ROUND(CP86*I86,0)</f>
        <v>1792</v>
      </c>
      <c r="P86">
        <f>ROUND(CQ86*I86,0)</f>
        <v>1631</v>
      </c>
      <c r="Q86">
        <f>ROUND(CR86*I86,0)</f>
        <v>61</v>
      </c>
      <c r="R86">
        <f>ROUND(CS86*I86,0)</f>
        <v>0</v>
      </c>
      <c r="S86">
        <f>ROUND(CT86*I86,0)</f>
        <v>100</v>
      </c>
      <c r="T86">
        <f>ROUND(CU86*I86,0)</f>
        <v>0</v>
      </c>
      <c r="U86">
        <f>CV86*I86</f>
        <v>6.8247899999999992</v>
      </c>
      <c r="V86">
        <f>CW86*I86</f>
        <v>0</v>
      </c>
      <c r="W86">
        <f>ROUND(CX86*I86,0)</f>
        <v>0</v>
      </c>
      <c r="X86">
        <f t="shared" si="99"/>
        <v>130</v>
      </c>
      <c r="Y86">
        <f t="shared" si="99"/>
        <v>72</v>
      </c>
      <c r="AA86">
        <v>0</v>
      </c>
      <c r="AB86">
        <f>ROUND((AC86+AD86+AF86),2)</f>
        <v>14220.88</v>
      </c>
      <c r="AC86">
        <f>ROUND((ES86),2)</f>
        <v>12947.6</v>
      </c>
      <c r="AD86">
        <f>ROUND((((ET86*1.25*1.5))+((((EU86*1.25*1.5))*1.13)-((EU86*1.25*1.5)))),2)</f>
        <v>483.11</v>
      </c>
      <c r="AE86">
        <f>ROUND((((EU86*1.25*1.5))*1.13),2)</f>
        <v>0</v>
      </c>
      <c r="AF86">
        <f>ROUND((((EV86*1.15*1.5))*1.13),2)</f>
        <v>790.17</v>
      </c>
      <c r="AG86">
        <f>ROUND((AP86),2)</f>
        <v>0</v>
      </c>
      <c r="AH86">
        <f>((EW86*1.15*1.5))</f>
        <v>54.164999999999992</v>
      </c>
      <c r="AI86">
        <f>((EX86*1.25*1.5))</f>
        <v>0</v>
      </c>
      <c r="AJ86">
        <f>ROUND((AS86),2)</f>
        <v>0</v>
      </c>
      <c r="AK86">
        <v>13610.63</v>
      </c>
      <c r="AL86">
        <v>12947.6</v>
      </c>
      <c r="AM86">
        <v>257.66000000000003</v>
      </c>
      <c r="AN86">
        <v>0</v>
      </c>
      <c r="AO86">
        <v>405.37</v>
      </c>
      <c r="AP86">
        <v>0</v>
      </c>
      <c r="AQ86">
        <v>31.4</v>
      </c>
      <c r="AR86">
        <v>0</v>
      </c>
      <c r="AS86">
        <v>0</v>
      </c>
      <c r="AT86">
        <f t="shared" si="100"/>
        <v>130</v>
      </c>
      <c r="AU86">
        <f t="shared" si="100"/>
        <v>72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 t="s">
        <v>650</v>
      </c>
      <c r="BE86" t="s">
        <v>650</v>
      </c>
      <c r="BF86" t="s">
        <v>650</v>
      </c>
      <c r="BG86" t="s">
        <v>650</v>
      </c>
      <c r="BH86">
        <v>0</v>
      </c>
      <c r="BI86">
        <v>1</v>
      </c>
      <c r="BJ86" t="s">
        <v>974</v>
      </c>
      <c r="BM86">
        <v>116</v>
      </c>
      <c r="BN86">
        <v>0</v>
      </c>
      <c r="BO86" t="s">
        <v>972</v>
      </c>
      <c r="BP86">
        <v>1</v>
      </c>
      <c r="BQ86">
        <v>1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650</v>
      </c>
      <c r="BZ86">
        <v>130</v>
      </c>
      <c r="CA86">
        <v>72</v>
      </c>
      <c r="CF86">
        <v>0</v>
      </c>
      <c r="CG86">
        <v>0</v>
      </c>
      <c r="CM86">
        <v>0</v>
      </c>
      <c r="CN86" t="s">
        <v>650</v>
      </c>
      <c r="CO86">
        <v>0</v>
      </c>
      <c r="CP86">
        <f>(AB86)*AZ86</f>
        <v>14220.88</v>
      </c>
      <c r="CQ86">
        <f>(AC86)*BC86</f>
        <v>12947.6</v>
      </c>
      <c r="CR86">
        <f>(AD86)*BB86</f>
        <v>483.11</v>
      </c>
      <c r="CS86">
        <f>(AE86)*BS86</f>
        <v>0</v>
      </c>
      <c r="CT86">
        <f>(AF86)*BA86</f>
        <v>790.17</v>
      </c>
      <c r="CU86">
        <f t="shared" si="101"/>
        <v>0</v>
      </c>
      <c r="CV86">
        <f t="shared" si="101"/>
        <v>54.164999999999992</v>
      </c>
      <c r="CW86">
        <f t="shared" si="101"/>
        <v>0</v>
      </c>
      <c r="CX86">
        <f t="shared" si="101"/>
        <v>0</v>
      </c>
      <c r="CY86">
        <f>(((R86+S86)*BZ86*1)/100)</f>
        <v>130</v>
      </c>
      <c r="CZ86">
        <f>(((R86+S86)*CA86*1)/100)</f>
        <v>72</v>
      </c>
      <c r="DC86" t="s">
        <v>650</v>
      </c>
      <c r="DD86" t="s">
        <v>650</v>
      </c>
      <c r="DE86" t="s">
        <v>667</v>
      </c>
      <c r="DF86" t="s">
        <v>667</v>
      </c>
      <c r="DG86" t="s">
        <v>668</v>
      </c>
      <c r="DH86" t="s">
        <v>650</v>
      </c>
      <c r="DI86" t="s">
        <v>668</v>
      </c>
      <c r="DJ86" t="s">
        <v>667</v>
      </c>
      <c r="DK86" t="s">
        <v>650</v>
      </c>
      <c r="DL86" t="s">
        <v>650</v>
      </c>
      <c r="DM86" t="s">
        <v>650</v>
      </c>
      <c r="DN86">
        <v>0</v>
      </c>
      <c r="DO86">
        <v>0</v>
      </c>
      <c r="DP86">
        <v>1</v>
      </c>
      <c r="DQ86">
        <v>1</v>
      </c>
      <c r="DR86">
        <v>1</v>
      </c>
      <c r="DS86">
        <v>1</v>
      </c>
      <c r="DT86">
        <v>1</v>
      </c>
      <c r="DU86">
        <v>1009</v>
      </c>
      <c r="DV86" t="s">
        <v>703</v>
      </c>
      <c r="DW86" t="s">
        <v>703</v>
      </c>
      <c r="DX86">
        <v>1000</v>
      </c>
      <c r="EE86">
        <v>10230163</v>
      </c>
      <c r="EF86">
        <v>1</v>
      </c>
      <c r="EG86" t="s">
        <v>669</v>
      </c>
      <c r="EH86">
        <v>0</v>
      </c>
      <c r="EI86" t="s">
        <v>650</v>
      </c>
      <c r="EJ86">
        <v>1</v>
      </c>
      <c r="EK86">
        <v>116</v>
      </c>
      <c r="EL86" t="s">
        <v>975</v>
      </c>
      <c r="EM86" t="s">
        <v>650</v>
      </c>
      <c r="EO86" t="s">
        <v>650</v>
      </c>
      <c r="EP86" t="s">
        <v>976</v>
      </c>
      <c r="EQ86">
        <v>0</v>
      </c>
      <c r="ER86">
        <v>13610.63</v>
      </c>
      <c r="ES86">
        <v>12947.6</v>
      </c>
      <c r="ET86">
        <v>257.66000000000003</v>
      </c>
      <c r="EU86">
        <v>0</v>
      </c>
      <c r="EV86">
        <v>405.37</v>
      </c>
      <c r="EW86">
        <v>31.4</v>
      </c>
      <c r="EX86">
        <v>0</v>
      </c>
      <c r="EY86">
        <v>0</v>
      </c>
    </row>
    <row r="87" spans="1:155">
      <c r="A87">
        <v>17</v>
      </c>
      <c r="B87">
        <v>1</v>
      </c>
      <c r="C87">
        <f>ROW(SmtRes!A187)</f>
        <v>187</v>
      </c>
      <c r="D87">
        <f>ROW(EtalonRes!A185)</f>
        <v>185</v>
      </c>
      <c r="E87" t="s">
        <v>977</v>
      </c>
      <c r="F87" t="s">
        <v>978</v>
      </c>
      <c r="G87" t="s">
        <v>979</v>
      </c>
      <c r="H87" t="s">
        <v>980</v>
      </c>
      <c r="I87">
        <v>14</v>
      </c>
      <c r="J87">
        <v>0</v>
      </c>
      <c r="O87">
        <f>ROUND(CP87*I87,0)</f>
        <v>1089</v>
      </c>
      <c r="P87">
        <f>ROUND(CQ87*I87,0)</f>
        <v>157</v>
      </c>
      <c r="Q87">
        <f>ROUND(CR87*I87,0)</f>
        <v>713</v>
      </c>
      <c r="R87">
        <f>ROUND(CS87*I87,0)</f>
        <v>112</v>
      </c>
      <c r="S87">
        <f>ROUND(CT87*I87,0)</f>
        <v>218</v>
      </c>
      <c r="T87">
        <f>ROUND(CU87*I87,0)</f>
        <v>0</v>
      </c>
      <c r="U87">
        <f>CV87*I87</f>
        <v>17.477354999999999</v>
      </c>
      <c r="V87">
        <f>CW87*I87</f>
        <v>6.0375000000000005</v>
      </c>
      <c r="W87">
        <f>ROUND(CX87*I87,0)</f>
        <v>0</v>
      </c>
      <c r="X87">
        <f t="shared" si="99"/>
        <v>429</v>
      </c>
      <c r="Y87">
        <f t="shared" si="99"/>
        <v>238</v>
      </c>
      <c r="AA87">
        <v>0</v>
      </c>
      <c r="AB87">
        <f>ROUND((AC87+AD87+AF87),2)</f>
        <v>77.78</v>
      </c>
      <c r="AC87">
        <f>ROUND((ES87),2)</f>
        <v>11.23</v>
      </c>
      <c r="AD87">
        <f>ROUND((((ET87*1.25*1.5))+((((EU87*1.25*1.5))*1.13)-((EU87*1.25*1.5)))),2)</f>
        <v>50.96</v>
      </c>
      <c r="AE87">
        <f>ROUND((((EU87*1.25*1.5))*1.13),2)</f>
        <v>7.99</v>
      </c>
      <c r="AF87">
        <f>ROUND((((EV87*1.15*1.5))*1.13),2)</f>
        <v>15.59</v>
      </c>
      <c r="AG87">
        <f>ROUND((AP87),2)</f>
        <v>0</v>
      </c>
      <c r="AH87">
        <f>((EW87*1.15*1.5))</f>
        <v>1.2483825</v>
      </c>
      <c r="AI87">
        <f>((EX87*1.25*1.5))</f>
        <v>0.43125000000000002</v>
      </c>
      <c r="AJ87">
        <f>ROUND((AS87),2)</f>
        <v>0</v>
      </c>
      <c r="AK87">
        <v>45.92</v>
      </c>
      <c r="AL87">
        <v>11.23</v>
      </c>
      <c r="AM87">
        <v>26.69</v>
      </c>
      <c r="AN87">
        <v>3.77</v>
      </c>
      <c r="AO87">
        <v>8</v>
      </c>
      <c r="AP87">
        <v>0</v>
      </c>
      <c r="AQ87">
        <v>0.72370000000000001</v>
      </c>
      <c r="AR87">
        <v>0.23</v>
      </c>
      <c r="AS87">
        <v>0</v>
      </c>
      <c r="AT87">
        <f t="shared" si="100"/>
        <v>130</v>
      </c>
      <c r="AU87">
        <f t="shared" si="100"/>
        <v>72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 t="s">
        <v>650</v>
      </c>
      <c r="BE87" t="s">
        <v>650</v>
      </c>
      <c r="BF87" t="s">
        <v>650</v>
      </c>
      <c r="BG87" t="s">
        <v>650</v>
      </c>
      <c r="BH87">
        <v>0</v>
      </c>
      <c r="BI87">
        <v>1</v>
      </c>
      <c r="BJ87" t="s">
        <v>981</v>
      </c>
      <c r="BM87">
        <v>116</v>
      </c>
      <c r="BN87">
        <v>0</v>
      </c>
      <c r="BO87" t="s">
        <v>978</v>
      </c>
      <c r="BP87">
        <v>1</v>
      </c>
      <c r="BQ87">
        <v>1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650</v>
      </c>
      <c r="BZ87">
        <v>130</v>
      </c>
      <c r="CA87">
        <v>72</v>
      </c>
      <c r="CF87">
        <v>0</v>
      </c>
      <c r="CG87">
        <v>0</v>
      </c>
      <c r="CM87">
        <v>0</v>
      </c>
      <c r="CN87" t="s">
        <v>650</v>
      </c>
      <c r="CO87">
        <v>0</v>
      </c>
      <c r="CP87">
        <f>(AB87)*AZ87</f>
        <v>77.78</v>
      </c>
      <c r="CQ87">
        <f>(AC87)*BC87</f>
        <v>11.23</v>
      </c>
      <c r="CR87">
        <f>(AD87)*BB87</f>
        <v>50.96</v>
      </c>
      <c r="CS87">
        <f>(AE87)*BS87</f>
        <v>7.99</v>
      </c>
      <c r="CT87">
        <f>(AF87)*BA87</f>
        <v>15.59</v>
      </c>
      <c r="CU87">
        <f t="shared" si="101"/>
        <v>0</v>
      </c>
      <c r="CV87">
        <f t="shared" si="101"/>
        <v>1.2483825</v>
      </c>
      <c r="CW87">
        <f t="shared" si="101"/>
        <v>0.43125000000000002</v>
      </c>
      <c r="CX87">
        <f t="shared" si="101"/>
        <v>0</v>
      </c>
      <c r="CY87">
        <f>(((R87+S87)*BZ87*1)/100)</f>
        <v>429</v>
      </c>
      <c r="CZ87">
        <f>(((R87+S87)*CA87*1)/100)</f>
        <v>237.6</v>
      </c>
      <c r="DC87" t="s">
        <v>650</v>
      </c>
      <c r="DD87" t="s">
        <v>650</v>
      </c>
      <c r="DE87" t="s">
        <v>667</v>
      </c>
      <c r="DF87" t="s">
        <v>667</v>
      </c>
      <c r="DG87" t="s">
        <v>668</v>
      </c>
      <c r="DH87" t="s">
        <v>650</v>
      </c>
      <c r="DI87" t="s">
        <v>668</v>
      </c>
      <c r="DJ87" t="s">
        <v>667</v>
      </c>
      <c r="DK87" t="s">
        <v>650</v>
      </c>
      <c r="DL87" t="s">
        <v>650</v>
      </c>
      <c r="DM87" t="s">
        <v>650</v>
      </c>
      <c r="DN87">
        <v>0</v>
      </c>
      <c r="DO87">
        <v>0</v>
      </c>
      <c r="DP87">
        <v>1</v>
      </c>
      <c r="DQ87">
        <v>1</v>
      </c>
      <c r="DR87">
        <v>1</v>
      </c>
      <c r="DS87">
        <v>1</v>
      </c>
      <c r="DT87">
        <v>1</v>
      </c>
      <c r="DU87">
        <v>1010</v>
      </c>
      <c r="DV87" t="s">
        <v>980</v>
      </c>
      <c r="DW87" t="s">
        <v>980</v>
      </c>
      <c r="DX87">
        <v>1</v>
      </c>
      <c r="EE87">
        <v>10230163</v>
      </c>
      <c r="EF87">
        <v>1</v>
      </c>
      <c r="EG87" t="s">
        <v>669</v>
      </c>
      <c r="EH87">
        <v>0</v>
      </c>
      <c r="EI87" t="s">
        <v>650</v>
      </c>
      <c r="EJ87">
        <v>1</v>
      </c>
      <c r="EK87">
        <v>116</v>
      </c>
      <c r="EL87" t="s">
        <v>975</v>
      </c>
      <c r="EM87" t="s">
        <v>650</v>
      </c>
      <c r="EO87" t="s">
        <v>650</v>
      </c>
      <c r="EP87" t="s">
        <v>982</v>
      </c>
      <c r="EQ87">
        <v>0</v>
      </c>
      <c r="ER87">
        <v>45.92</v>
      </c>
      <c r="ES87">
        <v>11.23</v>
      </c>
      <c r="ET87">
        <v>26.69</v>
      </c>
      <c r="EU87">
        <v>3.77</v>
      </c>
      <c r="EV87">
        <v>8</v>
      </c>
      <c r="EW87">
        <v>0.72370000000000001</v>
      </c>
      <c r="EX87">
        <v>0.23</v>
      </c>
      <c r="EY87">
        <v>0</v>
      </c>
    </row>
    <row r="88" spans="1:155">
      <c r="A88">
        <v>17</v>
      </c>
      <c r="B88">
        <v>1</v>
      </c>
      <c r="E88" t="s">
        <v>983</v>
      </c>
      <c r="F88" t="s">
        <v>984</v>
      </c>
      <c r="G88" t="s">
        <v>985</v>
      </c>
      <c r="H88" t="s">
        <v>980</v>
      </c>
      <c r="I88">
        <v>14</v>
      </c>
      <c r="J88">
        <v>0</v>
      </c>
      <c r="O88">
        <f>ROUND(CP88*I88,0)</f>
        <v>1638</v>
      </c>
      <c r="P88">
        <f>ROUND(CQ88*I88,0)</f>
        <v>1638</v>
      </c>
      <c r="Q88">
        <f>ROUND(CR88*I88,0)</f>
        <v>0</v>
      </c>
      <c r="R88">
        <f>ROUND(CS88*I88,0)</f>
        <v>0</v>
      </c>
      <c r="S88">
        <f>ROUND(CT88*I88,0)</f>
        <v>0</v>
      </c>
      <c r="T88">
        <f>ROUND(CU88*I88,0)</f>
        <v>0</v>
      </c>
      <c r="U88">
        <f>CV88*I88</f>
        <v>0</v>
      </c>
      <c r="V88">
        <f>CW88*I88</f>
        <v>0</v>
      </c>
      <c r="W88">
        <f>ROUND(CX88*I88,0)</f>
        <v>0</v>
      </c>
      <c r="X88">
        <f t="shared" si="99"/>
        <v>0</v>
      </c>
      <c r="Y88">
        <f t="shared" si="99"/>
        <v>0</v>
      </c>
      <c r="AA88">
        <v>0</v>
      </c>
      <c r="AB88">
        <f>ROUND((AC88+AD88+AF88),2)</f>
        <v>117</v>
      </c>
      <c r="AC88">
        <f>ROUND((ES88),2)</f>
        <v>117</v>
      </c>
      <c r="AD88">
        <f>ROUND((ET88),2)</f>
        <v>0</v>
      </c>
      <c r="AE88">
        <f>ROUND((EU88),2)</f>
        <v>0</v>
      </c>
      <c r="AF88">
        <f>ROUND((EV88),2)</f>
        <v>0</v>
      </c>
      <c r="AG88">
        <f>ROUND((AP88),2)</f>
        <v>0</v>
      </c>
      <c r="AH88">
        <f>(EW88)</f>
        <v>0</v>
      </c>
      <c r="AI88">
        <f>(EX88)</f>
        <v>0</v>
      </c>
      <c r="AJ88">
        <f>ROUND((AS88),2)</f>
        <v>0</v>
      </c>
      <c r="AK88">
        <v>117</v>
      </c>
      <c r="AL88">
        <v>117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f t="shared" si="100"/>
        <v>0</v>
      </c>
      <c r="AU88">
        <f t="shared" si="100"/>
        <v>0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 t="s">
        <v>650</v>
      </c>
      <c r="BE88" t="s">
        <v>650</v>
      </c>
      <c r="BF88" t="s">
        <v>650</v>
      </c>
      <c r="BG88" t="s">
        <v>650</v>
      </c>
      <c r="BH88">
        <v>3</v>
      </c>
      <c r="BI88">
        <v>1</v>
      </c>
      <c r="BJ88" t="s">
        <v>986</v>
      </c>
      <c r="BM88">
        <v>201</v>
      </c>
      <c r="BN88">
        <v>0</v>
      </c>
      <c r="BO88" t="s">
        <v>984</v>
      </c>
      <c r="BP88">
        <v>1</v>
      </c>
      <c r="BQ88">
        <v>1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650</v>
      </c>
      <c r="BZ88">
        <v>0</v>
      </c>
      <c r="CA88">
        <v>0</v>
      </c>
      <c r="CF88">
        <v>0</v>
      </c>
      <c r="CG88">
        <v>0</v>
      </c>
      <c r="CM88">
        <v>0</v>
      </c>
      <c r="CN88" t="s">
        <v>650</v>
      </c>
      <c r="CO88">
        <v>0</v>
      </c>
      <c r="CP88">
        <f>(AB88)*AZ88</f>
        <v>117</v>
      </c>
      <c r="CQ88">
        <f>(AC88)*BC88</f>
        <v>117</v>
      </c>
      <c r="CR88">
        <f>(AD88)*BB88</f>
        <v>0</v>
      </c>
      <c r="CS88">
        <f>(AE88)*BS88</f>
        <v>0</v>
      </c>
      <c r="CT88">
        <f>(AF88)*BA88</f>
        <v>0</v>
      </c>
      <c r="CU88">
        <f t="shared" si="101"/>
        <v>0</v>
      </c>
      <c r="CV88">
        <f t="shared" si="101"/>
        <v>0</v>
      </c>
      <c r="CW88">
        <f t="shared" si="101"/>
        <v>0</v>
      </c>
      <c r="CX88">
        <f t="shared" si="101"/>
        <v>0</v>
      </c>
      <c r="CY88">
        <f>(0)*BX88</f>
        <v>0</v>
      </c>
      <c r="CZ88">
        <f>(0)*AX88</f>
        <v>0</v>
      </c>
      <c r="DC88" t="s">
        <v>650</v>
      </c>
      <c r="DD88" t="s">
        <v>650</v>
      </c>
      <c r="DE88" t="s">
        <v>650</v>
      </c>
      <c r="DF88" t="s">
        <v>650</v>
      </c>
      <c r="DG88" t="s">
        <v>650</v>
      </c>
      <c r="DH88" t="s">
        <v>650</v>
      </c>
      <c r="DI88" t="s">
        <v>650</v>
      </c>
      <c r="DJ88" t="s">
        <v>650</v>
      </c>
      <c r="DK88" t="s">
        <v>650</v>
      </c>
      <c r="DL88" t="s">
        <v>650</v>
      </c>
      <c r="DM88" t="s">
        <v>650</v>
      </c>
      <c r="DN88">
        <v>0</v>
      </c>
      <c r="DO88">
        <v>0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1010</v>
      </c>
      <c r="DV88" t="s">
        <v>980</v>
      </c>
      <c r="DW88" t="s">
        <v>980</v>
      </c>
      <c r="DX88">
        <v>1</v>
      </c>
      <c r="EE88">
        <v>10230153</v>
      </c>
      <c r="EF88">
        <v>1</v>
      </c>
      <c r="EG88" t="s">
        <v>669</v>
      </c>
      <c r="EH88">
        <v>0</v>
      </c>
      <c r="EI88" t="s">
        <v>650</v>
      </c>
      <c r="EJ88">
        <v>1</v>
      </c>
      <c r="EK88">
        <v>201</v>
      </c>
      <c r="EL88" t="s">
        <v>706</v>
      </c>
      <c r="EM88" t="s">
        <v>650</v>
      </c>
      <c r="EO88" t="s">
        <v>650</v>
      </c>
      <c r="EP88" t="s">
        <v>650</v>
      </c>
      <c r="EQ88">
        <v>0</v>
      </c>
      <c r="ER88">
        <v>117</v>
      </c>
      <c r="ES88">
        <v>117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</row>
    <row r="89" spans="1:155">
      <c r="A89">
        <v>19</v>
      </c>
      <c r="B89">
        <v>1</v>
      </c>
      <c r="F89" t="s">
        <v>650</v>
      </c>
      <c r="G89" t="s">
        <v>987</v>
      </c>
      <c r="H89" t="s">
        <v>650</v>
      </c>
      <c r="AA89">
        <v>1</v>
      </c>
      <c r="DX89">
        <v>0</v>
      </c>
    </row>
    <row r="90" spans="1:155">
      <c r="A90">
        <v>17</v>
      </c>
      <c r="B90">
        <v>1</v>
      </c>
      <c r="C90">
        <f>ROW(SmtRes!A208)</f>
        <v>208</v>
      </c>
      <c r="D90">
        <f>ROW(EtalonRes!A206)</f>
        <v>206</v>
      </c>
      <c r="E90" t="s">
        <v>988</v>
      </c>
      <c r="F90" t="s">
        <v>960</v>
      </c>
      <c r="G90" t="s">
        <v>961</v>
      </c>
      <c r="H90" t="s">
        <v>703</v>
      </c>
      <c r="I90">
        <v>1.1930000000000001</v>
      </c>
      <c r="J90">
        <v>0</v>
      </c>
      <c r="O90">
        <f>ROUND(CP90*I90,0)</f>
        <v>1732</v>
      </c>
      <c r="P90">
        <f>ROUND(CQ90*I90,0)</f>
        <v>153</v>
      </c>
      <c r="Q90">
        <f>ROUND(CR90*I90,0)</f>
        <v>258</v>
      </c>
      <c r="R90">
        <f>ROUND(CS90*I90,0)</f>
        <v>5</v>
      </c>
      <c r="S90">
        <f>ROUND(CT90*I90,0)</f>
        <v>1321</v>
      </c>
      <c r="T90">
        <f>ROUND(CU90*I90,0)</f>
        <v>0</v>
      </c>
      <c r="U90">
        <f>CV90*I90</f>
        <v>101.84670825000001</v>
      </c>
      <c r="V90">
        <f>CW90*I90</f>
        <v>0.24605625000000003</v>
      </c>
      <c r="W90">
        <f>ROUND(CX90*I90,0)</f>
        <v>0</v>
      </c>
      <c r="X90">
        <f t="shared" ref="X90:Y94" si="102">ROUND(CY90,0)</f>
        <v>1193</v>
      </c>
      <c r="Y90">
        <f t="shared" si="102"/>
        <v>955</v>
      </c>
      <c r="AA90">
        <v>0</v>
      </c>
      <c r="AB90">
        <f>ROUND((AC90+AD90+AF90),2)</f>
        <v>1451.79</v>
      </c>
      <c r="AC90">
        <f>ROUND((ES90),2)</f>
        <v>128.24</v>
      </c>
      <c r="AD90">
        <f>ROUND((((ET90*1.25*1.5))+((((EU90*1.25*1.5))*1.13)-((EU90*1.25*1.5)))),2)</f>
        <v>216.08</v>
      </c>
      <c r="AE90">
        <f>ROUND((((EU90*1.25*1.5))*1.13),2)</f>
        <v>3.81</v>
      </c>
      <c r="AF90">
        <f>ROUND((((EV90*1.15*1.5))*1.13),2)</f>
        <v>1107.47</v>
      </c>
      <c r="AG90">
        <f>ROUND((AP90),2)</f>
        <v>0</v>
      </c>
      <c r="AH90">
        <f>((EW90*1.15*1.5))</f>
        <v>85.370249999999999</v>
      </c>
      <c r="AI90">
        <f>((EX90*1.25*1.5))</f>
        <v>0.20625000000000002</v>
      </c>
      <c r="AJ90">
        <f>ROUND((AS90),2)</f>
        <v>0</v>
      </c>
      <c r="AK90">
        <v>811.4</v>
      </c>
      <c r="AL90">
        <v>128.24</v>
      </c>
      <c r="AM90">
        <v>115.01</v>
      </c>
      <c r="AN90">
        <v>1.8</v>
      </c>
      <c r="AO90">
        <v>568.15</v>
      </c>
      <c r="AP90">
        <v>0</v>
      </c>
      <c r="AQ90">
        <v>49.49</v>
      </c>
      <c r="AR90">
        <v>0.11</v>
      </c>
      <c r="AS90">
        <v>0</v>
      </c>
      <c r="AT90">
        <f t="shared" ref="AT90:AU94" si="103">BZ90</f>
        <v>90</v>
      </c>
      <c r="AU90">
        <f t="shared" si="103"/>
        <v>72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 t="s">
        <v>650</v>
      </c>
      <c r="BE90" t="s">
        <v>650</v>
      </c>
      <c r="BF90" t="s">
        <v>650</v>
      </c>
      <c r="BG90" t="s">
        <v>650</v>
      </c>
      <c r="BH90">
        <v>0</v>
      </c>
      <c r="BI90">
        <v>1</v>
      </c>
      <c r="BJ90" t="s">
        <v>962</v>
      </c>
      <c r="BM90">
        <v>123</v>
      </c>
      <c r="BN90">
        <v>0</v>
      </c>
      <c r="BO90" t="s">
        <v>960</v>
      </c>
      <c r="BP90">
        <v>1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650</v>
      </c>
      <c r="BZ90">
        <v>90</v>
      </c>
      <c r="CA90">
        <v>72</v>
      </c>
      <c r="CF90">
        <v>0</v>
      </c>
      <c r="CG90">
        <v>0</v>
      </c>
      <c r="CM90">
        <v>0</v>
      </c>
      <c r="CN90" t="s">
        <v>650</v>
      </c>
      <c r="CO90">
        <v>0</v>
      </c>
      <c r="CP90">
        <f>(AB90)*AZ90</f>
        <v>1451.79</v>
      </c>
      <c r="CQ90">
        <f>(AC90)*BC90</f>
        <v>128.24</v>
      </c>
      <c r="CR90">
        <f>(AD90)*BB90</f>
        <v>216.08</v>
      </c>
      <c r="CS90">
        <f>(AE90)*BS90</f>
        <v>3.81</v>
      </c>
      <c r="CT90">
        <f>(AF90)*BA90</f>
        <v>1107.47</v>
      </c>
      <c r="CU90">
        <f t="shared" ref="CU90:CX94" si="104">(AG90)*BT90</f>
        <v>0</v>
      </c>
      <c r="CV90">
        <f t="shared" si="104"/>
        <v>85.370249999999999</v>
      </c>
      <c r="CW90">
        <f t="shared" si="104"/>
        <v>0.20625000000000002</v>
      </c>
      <c r="CX90">
        <f t="shared" si="104"/>
        <v>0</v>
      </c>
      <c r="CY90">
        <f>(((R90+S90)*BZ90*1)/100)</f>
        <v>1193.4000000000001</v>
      </c>
      <c r="CZ90">
        <f>(((R90+S90)*CA90*1)/100)</f>
        <v>954.72</v>
      </c>
      <c r="DC90" t="s">
        <v>650</v>
      </c>
      <c r="DD90" t="s">
        <v>650</v>
      </c>
      <c r="DE90" t="s">
        <v>667</v>
      </c>
      <c r="DF90" t="s">
        <v>667</v>
      </c>
      <c r="DG90" t="s">
        <v>668</v>
      </c>
      <c r="DH90" t="s">
        <v>650</v>
      </c>
      <c r="DI90" t="s">
        <v>668</v>
      </c>
      <c r="DJ90" t="s">
        <v>667</v>
      </c>
      <c r="DK90" t="s">
        <v>650</v>
      </c>
      <c r="DL90" t="s">
        <v>650</v>
      </c>
      <c r="DM90" t="s">
        <v>650</v>
      </c>
      <c r="DN90">
        <v>0</v>
      </c>
      <c r="DO90">
        <v>0</v>
      </c>
      <c r="DP90">
        <v>1</v>
      </c>
      <c r="DQ90">
        <v>1</v>
      </c>
      <c r="DR90">
        <v>1</v>
      </c>
      <c r="DS90">
        <v>1</v>
      </c>
      <c r="DT90">
        <v>1</v>
      </c>
      <c r="DU90">
        <v>1009</v>
      </c>
      <c r="DV90" t="s">
        <v>703</v>
      </c>
      <c r="DW90" t="s">
        <v>703</v>
      </c>
      <c r="DX90">
        <v>1000</v>
      </c>
      <c r="EE90">
        <v>10230170</v>
      </c>
      <c r="EF90">
        <v>2</v>
      </c>
      <c r="EG90" t="s">
        <v>963</v>
      </c>
      <c r="EH90">
        <v>0</v>
      </c>
      <c r="EI90" t="s">
        <v>650</v>
      </c>
      <c r="EJ90">
        <v>1</v>
      </c>
      <c r="EK90">
        <v>123</v>
      </c>
      <c r="EL90" t="s">
        <v>964</v>
      </c>
      <c r="EM90" t="s">
        <v>650</v>
      </c>
      <c r="EO90" t="s">
        <v>650</v>
      </c>
      <c r="EP90" t="s">
        <v>965</v>
      </c>
      <c r="EQ90">
        <v>0</v>
      </c>
      <c r="ER90">
        <v>811.4</v>
      </c>
      <c r="ES90">
        <v>128.24</v>
      </c>
      <c r="ET90">
        <v>115.01</v>
      </c>
      <c r="EU90">
        <v>1.8</v>
      </c>
      <c r="EV90">
        <v>568.15</v>
      </c>
      <c r="EW90">
        <v>49.49</v>
      </c>
      <c r="EX90">
        <v>0.11</v>
      </c>
      <c r="EY90">
        <v>0</v>
      </c>
    </row>
    <row r="91" spans="1:155">
      <c r="A91">
        <v>17</v>
      </c>
      <c r="B91">
        <v>1</v>
      </c>
      <c r="E91" t="s">
        <v>989</v>
      </c>
      <c r="F91" t="s">
        <v>967</v>
      </c>
      <c r="G91" t="s">
        <v>990</v>
      </c>
      <c r="H91" t="s">
        <v>703</v>
      </c>
      <c r="I91">
        <v>1.1930000000000001</v>
      </c>
      <c r="J91">
        <v>0</v>
      </c>
      <c r="O91">
        <f>ROUND(CP91*I91,0)</f>
        <v>12431</v>
      </c>
      <c r="P91">
        <f>ROUND(CQ91*I91,0)</f>
        <v>12431</v>
      </c>
      <c r="Q91">
        <f>ROUND(CR91*I91,0)</f>
        <v>0</v>
      </c>
      <c r="R91">
        <f>ROUND(CS91*I91,0)</f>
        <v>0</v>
      </c>
      <c r="S91">
        <f>ROUND(CT91*I91,0)</f>
        <v>0</v>
      </c>
      <c r="T91">
        <f>ROUND(CU91*I91,0)</f>
        <v>0</v>
      </c>
      <c r="U91">
        <f>CV91*I91</f>
        <v>0</v>
      </c>
      <c r="V91">
        <f>CW91*I91</f>
        <v>0</v>
      </c>
      <c r="W91">
        <f>ROUND(CX91*I91,0)</f>
        <v>0</v>
      </c>
      <c r="X91">
        <f t="shared" si="102"/>
        <v>0</v>
      </c>
      <c r="Y91">
        <f t="shared" si="102"/>
        <v>0</v>
      </c>
      <c r="AA91">
        <v>0</v>
      </c>
      <c r="AB91">
        <f>ROUND((AC91+AD91+AF91),2)</f>
        <v>10420</v>
      </c>
      <c r="AC91">
        <f>ROUND((ES91),2)</f>
        <v>10420</v>
      </c>
      <c r="AD91">
        <f>ROUND((ET91),2)</f>
        <v>0</v>
      </c>
      <c r="AE91">
        <f>ROUND((EU91),2)</f>
        <v>0</v>
      </c>
      <c r="AF91">
        <f>ROUND((EV91),2)</f>
        <v>0</v>
      </c>
      <c r="AG91">
        <f>ROUND((AP91),2)</f>
        <v>0</v>
      </c>
      <c r="AH91">
        <f>(EW91)</f>
        <v>0</v>
      </c>
      <c r="AI91">
        <f>(EX91)</f>
        <v>0</v>
      </c>
      <c r="AJ91">
        <f>ROUND((AS91),2)</f>
        <v>0</v>
      </c>
      <c r="AK91">
        <v>10420</v>
      </c>
      <c r="AL91">
        <v>10420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f t="shared" si="103"/>
        <v>0</v>
      </c>
      <c r="AU91">
        <f t="shared" si="103"/>
        <v>0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 t="s">
        <v>650</v>
      </c>
      <c r="BE91" t="s">
        <v>650</v>
      </c>
      <c r="BF91" t="s">
        <v>650</v>
      </c>
      <c r="BG91" t="s">
        <v>650</v>
      </c>
      <c r="BH91">
        <v>3</v>
      </c>
      <c r="BI91">
        <v>1</v>
      </c>
      <c r="BJ91" t="s">
        <v>969</v>
      </c>
      <c r="BM91">
        <v>202</v>
      </c>
      <c r="BN91">
        <v>0</v>
      </c>
      <c r="BO91" t="s">
        <v>967</v>
      </c>
      <c r="BP91">
        <v>1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650</v>
      </c>
      <c r="BZ91">
        <v>0</v>
      </c>
      <c r="CA91">
        <v>0</v>
      </c>
      <c r="CF91">
        <v>0</v>
      </c>
      <c r="CG91">
        <v>0</v>
      </c>
      <c r="CM91">
        <v>0</v>
      </c>
      <c r="CN91" t="s">
        <v>650</v>
      </c>
      <c r="CO91">
        <v>0</v>
      </c>
      <c r="CP91">
        <f>(AB91)*AZ91</f>
        <v>10420</v>
      </c>
      <c r="CQ91">
        <f>(AC91)*BC91</f>
        <v>10420</v>
      </c>
      <c r="CR91">
        <f>(AD91)*BB91</f>
        <v>0</v>
      </c>
      <c r="CS91">
        <f>(AE91)*BS91</f>
        <v>0</v>
      </c>
      <c r="CT91">
        <f>(AF91)*BA91</f>
        <v>0</v>
      </c>
      <c r="CU91">
        <f t="shared" si="104"/>
        <v>0</v>
      </c>
      <c r="CV91">
        <f t="shared" si="104"/>
        <v>0</v>
      </c>
      <c r="CW91">
        <f t="shared" si="104"/>
        <v>0</v>
      </c>
      <c r="CX91">
        <f t="shared" si="104"/>
        <v>0</v>
      </c>
      <c r="CY91">
        <f>(0)*BX91</f>
        <v>0</v>
      </c>
      <c r="CZ91">
        <f>(0)*AX91</f>
        <v>0</v>
      </c>
      <c r="DC91" t="s">
        <v>650</v>
      </c>
      <c r="DD91" t="s">
        <v>650</v>
      </c>
      <c r="DE91" t="s">
        <v>650</v>
      </c>
      <c r="DF91" t="s">
        <v>650</v>
      </c>
      <c r="DG91" t="s">
        <v>650</v>
      </c>
      <c r="DH91" t="s">
        <v>650</v>
      </c>
      <c r="DI91" t="s">
        <v>650</v>
      </c>
      <c r="DJ91" t="s">
        <v>650</v>
      </c>
      <c r="DK91" t="s">
        <v>650</v>
      </c>
      <c r="DL91" t="s">
        <v>650</v>
      </c>
      <c r="DM91" t="s">
        <v>650</v>
      </c>
      <c r="DN91">
        <v>0</v>
      </c>
      <c r="DO91">
        <v>0</v>
      </c>
      <c r="DP91">
        <v>1</v>
      </c>
      <c r="DQ91">
        <v>1</v>
      </c>
      <c r="DR91">
        <v>1</v>
      </c>
      <c r="DS91">
        <v>1</v>
      </c>
      <c r="DT91">
        <v>1</v>
      </c>
      <c r="DU91">
        <v>1009</v>
      </c>
      <c r="DV91" t="s">
        <v>703</v>
      </c>
      <c r="DW91" t="s">
        <v>703</v>
      </c>
      <c r="DX91">
        <v>1000</v>
      </c>
      <c r="EE91">
        <v>10230154</v>
      </c>
      <c r="EF91">
        <v>2</v>
      </c>
      <c r="EG91" t="s">
        <v>963</v>
      </c>
      <c r="EH91">
        <v>0</v>
      </c>
      <c r="EI91" t="s">
        <v>650</v>
      </c>
      <c r="EJ91">
        <v>1</v>
      </c>
      <c r="EK91">
        <v>202</v>
      </c>
      <c r="EL91" t="s">
        <v>970</v>
      </c>
      <c r="EM91" t="s">
        <v>650</v>
      </c>
      <c r="EO91" t="s">
        <v>650</v>
      </c>
      <c r="EP91" t="s">
        <v>650</v>
      </c>
      <c r="EQ91">
        <v>0</v>
      </c>
      <c r="ER91">
        <v>10420</v>
      </c>
      <c r="ES91">
        <v>10420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</row>
    <row r="92" spans="1:155">
      <c r="A92">
        <v>17</v>
      </c>
      <c r="B92">
        <v>1</v>
      </c>
      <c r="C92">
        <f>ROW(SmtRes!A213)</f>
        <v>213</v>
      </c>
      <c r="D92">
        <f>ROW(EtalonRes!A211)</f>
        <v>211</v>
      </c>
      <c r="E92" t="s">
        <v>991</v>
      </c>
      <c r="F92" t="s">
        <v>972</v>
      </c>
      <c r="G92" t="s">
        <v>992</v>
      </c>
      <c r="H92" t="s">
        <v>703</v>
      </c>
      <c r="I92">
        <v>1.8499999999999999E-2</v>
      </c>
      <c r="J92">
        <v>0</v>
      </c>
      <c r="O92">
        <f>ROUND(CP92*I92,0)</f>
        <v>263</v>
      </c>
      <c r="P92">
        <f>ROUND(CQ92*I92,0)</f>
        <v>240</v>
      </c>
      <c r="Q92">
        <f>ROUND(CR92*I92,0)</f>
        <v>9</v>
      </c>
      <c r="R92">
        <f>ROUND(CS92*I92,0)</f>
        <v>0</v>
      </c>
      <c r="S92">
        <f>ROUND(CT92*I92,0)</f>
        <v>15</v>
      </c>
      <c r="T92">
        <f>ROUND(CU92*I92,0)</f>
        <v>0</v>
      </c>
      <c r="U92">
        <f>CV92*I92</f>
        <v>1.0020524999999998</v>
      </c>
      <c r="V92">
        <f>CW92*I92</f>
        <v>0</v>
      </c>
      <c r="W92">
        <f>ROUND(CX92*I92,0)</f>
        <v>0</v>
      </c>
      <c r="X92">
        <f t="shared" si="102"/>
        <v>20</v>
      </c>
      <c r="Y92">
        <f t="shared" si="102"/>
        <v>11</v>
      </c>
      <c r="AA92">
        <v>0</v>
      </c>
      <c r="AB92">
        <f>ROUND((AC92+AD92+AF92),2)</f>
        <v>14220.88</v>
      </c>
      <c r="AC92">
        <f>ROUND((ES92),2)</f>
        <v>12947.6</v>
      </c>
      <c r="AD92">
        <f>ROUND((((ET92*1.25*1.5))+((((EU92*1.25*1.5))*1.13)-((EU92*1.25*1.5)))),2)</f>
        <v>483.11</v>
      </c>
      <c r="AE92">
        <f>ROUND((((EU92*1.25*1.5))*1.13),2)</f>
        <v>0</v>
      </c>
      <c r="AF92">
        <f>ROUND((((EV92*1.15*1.5))*1.13),2)</f>
        <v>790.17</v>
      </c>
      <c r="AG92">
        <f>ROUND((AP92),2)</f>
        <v>0</v>
      </c>
      <c r="AH92">
        <f>((EW92*1.15*1.5))</f>
        <v>54.164999999999992</v>
      </c>
      <c r="AI92">
        <f>((EX92*1.25*1.5))</f>
        <v>0</v>
      </c>
      <c r="AJ92">
        <f>ROUND((AS92),2)</f>
        <v>0</v>
      </c>
      <c r="AK92">
        <v>13610.63</v>
      </c>
      <c r="AL92">
        <v>12947.6</v>
      </c>
      <c r="AM92">
        <v>257.66000000000003</v>
      </c>
      <c r="AN92">
        <v>0</v>
      </c>
      <c r="AO92">
        <v>405.37</v>
      </c>
      <c r="AP92">
        <v>0</v>
      </c>
      <c r="AQ92">
        <v>31.4</v>
      </c>
      <c r="AR92">
        <v>0</v>
      </c>
      <c r="AS92">
        <v>0</v>
      </c>
      <c r="AT92">
        <f t="shared" si="103"/>
        <v>130</v>
      </c>
      <c r="AU92">
        <f t="shared" si="103"/>
        <v>72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 t="s">
        <v>650</v>
      </c>
      <c r="BE92" t="s">
        <v>650</v>
      </c>
      <c r="BF92" t="s">
        <v>650</v>
      </c>
      <c r="BG92" t="s">
        <v>650</v>
      </c>
      <c r="BH92">
        <v>0</v>
      </c>
      <c r="BI92">
        <v>1</v>
      </c>
      <c r="BJ92" t="s">
        <v>974</v>
      </c>
      <c r="BM92">
        <v>116</v>
      </c>
      <c r="BN92">
        <v>0</v>
      </c>
      <c r="BO92" t="s">
        <v>972</v>
      </c>
      <c r="BP92">
        <v>1</v>
      </c>
      <c r="BQ92">
        <v>1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650</v>
      </c>
      <c r="BZ92">
        <v>130</v>
      </c>
      <c r="CA92">
        <v>72</v>
      </c>
      <c r="CF92">
        <v>0</v>
      </c>
      <c r="CG92">
        <v>0</v>
      </c>
      <c r="CM92">
        <v>0</v>
      </c>
      <c r="CN92" t="s">
        <v>650</v>
      </c>
      <c r="CO92">
        <v>0</v>
      </c>
      <c r="CP92">
        <f>(AB92)*AZ92</f>
        <v>14220.88</v>
      </c>
      <c r="CQ92">
        <f>(AC92)*BC92</f>
        <v>12947.6</v>
      </c>
      <c r="CR92">
        <f>(AD92)*BB92</f>
        <v>483.11</v>
      </c>
      <c r="CS92">
        <f>(AE92)*BS92</f>
        <v>0</v>
      </c>
      <c r="CT92">
        <f>(AF92)*BA92</f>
        <v>790.17</v>
      </c>
      <c r="CU92">
        <f t="shared" si="104"/>
        <v>0</v>
      </c>
      <c r="CV92">
        <f t="shared" si="104"/>
        <v>54.164999999999992</v>
      </c>
      <c r="CW92">
        <f t="shared" si="104"/>
        <v>0</v>
      </c>
      <c r="CX92">
        <f t="shared" si="104"/>
        <v>0</v>
      </c>
      <c r="CY92">
        <f>(((R92+S92)*BZ92*1)/100)</f>
        <v>19.5</v>
      </c>
      <c r="CZ92">
        <f>(((R92+S92)*CA92*1)/100)</f>
        <v>10.8</v>
      </c>
      <c r="DC92" t="s">
        <v>650</v>
      </c>
      <c r="DD92" t="s">
        <v>650</v>
      </c>
      <c r="DE92" t="s">
        <v>667</v>
      </c>
      <c r="DF92" t="s">
        <v>667</v>
      </c>
      <c r="DG92" t="s">
        <v>668</v>
      </c>
      <c r="DH92" t="s">
        <v>650</v>
      </c>
      <c r="DI92" t="s">
        <v>668</v>
      </c>
      <c r="DJ92" t="s">
        <v>667</v>
      </c>
      <c r="DK92" t="s">
        <v>650</v>
      </c>
      <c r="DL92" t="s">
        <v>650</v>
      </c>
      <c r="DM92" t="s">
        <v>650</v>
      </c>
      <c r="DN92">
        <v>0</v>
      </c>
      <c r="DO92">
        <v>0</v>
      </c>
      <c r="DP92">
        <v>1</v>
      </c>
      <c r="DQ92">
        <v>1</v>
      </c>
      <c r="DR92">
        <v>1</v>
      </c>
      <c r="DS92">
        <v>1</v>
      </c>
      <c r="DT92">
        <v>1</v>
      </c>
      <c r="DU92">
        <v>1009</v>
      </c>
      <c r="DV92" t="s">
        <v>703</v>
      </c>
      <c r="DW92" t="s">
        <v>703</v>
      </c>
      <c r="DX92">
        <v>1000</v>
      </c>
      <c r="EE92">
        <v>10230163</v>
      </c>
      <c r="EF92">
        <v>1</v>
      </c>
      <c r="EG92" t="s">
        <v>669</v>
      </c>
      <c r="EH92">
        <v>0</v>
      </c>
      <c r="EI92" t="s">
        <v>650</v>
      </c>
      <c r="EJ92">
        <v>1</v>
      </c>
      <c r="EK92">
        <v>116</v>
      </c>
      <c r="EL92" t="s">
        <v>975</v>
      </c>
      <c r="EM92" t="s">
        <v>650</v>
      </c>
      <c r="EO92" t="s">
        <v>650</v>
      </c>
      <c r="EP92" t="s">
        <v>976</v>
      </c>
      <c r="EQ92">
        <v>0</v>
      </c>
      <c r="ER92">
        <v>13610.63</v>
      </c>
      <c r="ES92">
        <v>12947.6</v>
      </c>
      <c r="ET92">
        <v>257.66000000000003</v>
      </c>
      <c r="EU92">
        <v>0</v>
      </c>
      <c r="EV92">
        <v>405.37</v>
      </c>
      <c r="EW92">
        <v>31.4</v>
      </c>
      <c r="EX92">
        <v>0</v>
      </c>
      <c r="EY92">
        <v>0</v>
      </c>
    </row>
    <row r="93" spans="1:155">
      <c r="A93">
        <v>17</v>
      </c>
      <c r="B93">
        <v>1</v>
      </c>
      <c r="C93">
        <f>ROW(SmtRes!A228)</f>
        <v>228</v>
      </c>
      <c r="D93">
        <f>ROW(EtalonRes!A226)</f>
        <v>226</v>
      </c>
      <c r="E93" t="s">
        <v>993</v>
      </c>
      <c r="F93" t="s">
        <v>994</v>
      </c>
      <c r="G93" t="s">
        <v>995</v>
      </c>
      <c r="H93" t="s">
        <v>996</v>
      </c>
      <c r="I93">
        <v>42</v>
      </c>
      <c r="J93">
        <v>0</v>
      </c>
      <c r="O93">
        <f>ROUND(CP93*I93,0)</f>
        <v>706</v>
      </c>
      <c r="P93">
        <f>ROUND(CQ93*I93,0)</f>
        <v>30</v>
      </c>
      <c r="Q93">
        <f>ROUND(CR93*I93,0)</f>
        <v>298</v>
      </c>
      <c r="R93">
        <f>ROUND(CS93*I93,0)</f>
        <v>56</v>
      </c>
      <c r="S93">
        <f>ROUND(CT93*I93,0)</f>
        <v>378</v>
      </c>
      <c r="T93">
        <f>ROUND(CU93*I93,0)</f>
        <v>0</v>
      </c>
      <c r="U93">
        <f>CV93*I93</f>
        <v>25.574849999999998</v>
      </c>
      <c r="V93">
        <f>CW93*I93</f>
        <v>3.1500000000000004</v>
      </c>
      <c r="W93">
        <f>ROUND(CX93*I93,0)</f>
        <v>0</v>
      </c>
      <c r="X93">
        <f t="shared" si="102"/>
        <v>564</v>
      </c>
      <c r="Y93">
        <f t="shared" si="102"/>
        <v>330</v>
      </c>
      <c r="AA93">
        <v>0</v>
      </c>
      <c r="AB93">
        <f>ROUND((AC93+AD93+AF93),2)</f>
        <v>16.809999999999999</v>
      </c>
      <c r="AC93">
        <f>ROUND((ES93),2)</f>
        <v>0.71</v>
      </c>
      <c r="AD93">
        <f>ROUND((((ET93*1.25*1.5))+((((EU93*1.25*1.5))*1.13)-((EU93*1.25*1.5)))),2)</f>
        <v>7.09</v>
      </c>
      <c r="AE93">
        <f>ROUND((((EU93*1.25*1.5))*1.13),2)</f>
        <v>1.33</v>
      </c>
      <c r="AF93">
        <f>ROUND((((EV93*1.15*1.5))*1.13),2)</f>
        <v>9.01</v>
      </c>
      <c r="AG93">
        <f>ROUND((AP93),2)</f>
        <v>0</v>
      </c>
      <c r="AH93">
        <f>((EW93*1.15*1.5))</f>
        <v>0.60892499999999994</v>
      </c>
      <c r="AI93">
        <f>((EX93*1.25*1.5))</f>
        <v>7.5000000000000011E-2</v>
      </c>
      <c r="AJ93">
        <f>ROUND((AS93),2)</f>
        <v>0</v>
      </c>
      <c r="AK93">
        <v>9.0299999999999994</v>
      </c>
      <c r="AL93">
        <v>0.71</v>
      </c>
      <c r="AM93">
        <v>3.7</v>
      </c>
      <c r="AN93">
        <v>0.63</v>
      </c>
      <c r="AO93">
        <v>4.62</v>
      </c>
      <c r="AP93">
        <v>0</v>
      </c>
      <c r="AQ93">
        <v>0.35299999999999998</v>
      </c>
      <c r="AR93">
        <v>0.04</v>
      </c>
      <c r="AS93">
        <v>0</v>
      </c>
      <c r="AT93">
        <f t="shared" si="103"/>
        <v>130</v>
      </c>
      <c r="AU93">
        <f t="shared" si="103"/>
        <v>76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 t="s">
        <v>650</v>
      </c>
      <c r="BE93" t="s">
        <v>650</v>
      </c>
      <c r="BF93" t="s">
        <v>650</v>
      </c>
      <c r="BG93" t="s">
        <v>650</v>
      </c>
      <c r="BH93">
        <v>0</v>
      </c>
      <c r="BI93">
        <v>1</v>
      </c>
      <c r="BJ93" t="s">
        <v>997</v>
      </c>
      <c r="BM93">
        <v>132</v>
      </c>
      <c r="BN93">
        <v>0</v>
      </c>
      <c r="BO93" t="s">
        <v>994</v>
      </c>
      <c r="BP93">
        <v>1</v>
      </c>
      <c r="BQ93">
        <v>1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650</v>
      </c>
      <c r="BZ93">
        <v>130</v>
      </c>
      <c r="CA93">
        <v>76</v>
      </c>
      <c r="CF93">
        <v>0</v>
      </c>
      <c r="CG93">
        <v>0</v>
      </c>
      <c r="CM93">
        <v>0</v>
      </c>
      <c r="CN93" t="s">
        <v>650</v>
      </c>
      <c r="CO93">
        <v>0</v>
      </c>
      <c r="CP93">
        <f>(AB93)*AZ93</f>
        <v>16.809999999999999</v>
      </c>
      <c r="CQ93">
        <f>(AC93)*BC93</f>
        <v>0.71</v>
      </c>
      <c r="CR93">
        <f>(AD93)*BB93</f>
        <v>7.09</v>
      </c>
      <c r="CS93">
        <f>(AE93)*BS93</f>
        <v>1.33</v>
      </c>
      <c r="CT93">
        <f>(AF93)*BA93</f>
        <v>9.01</v>
      </c>
      <c r="CU93">
        <f t="shared" si="104"/>
        <v>0</v>
      </c>
      <c r="CV93">
        <f t="shared" si="104"/>
        <v>0.60892499999999994</v>
      </c>
      <c r="CW93">
        <f t="shared" si="104"/>
        <v>7.5000000000000011E-2</v>
      </c>
      <c r="CX93">
        <f t="shared" si="104"/>
        <v>0</v>
      </c>
      <c r="CY93">
        <f>(((R93+S93)*BZ93*1)/100)</f>
        <v>564.20000000000005</v>
      </c>
      <c r="CZ93">
        <f>(((R93+S93)*CA93*1)/100)</f>
        <v>329.84</v>
      </c>
      <c r="DC93" t="s">
        <v>650</v>
      </c>
      <c r="DD93" t="s">
        <v>650</v>
      </c>
      <c r="DE93" t="s">
        <v>667</v>
      </c>
      <c r="DF93" t="s">
        <v>667</v>
      </c>
      <c r="DG93" t="s">
        <v>668</v>
      </c>
      <c r="DH93" t="s">
        <v>650</v>
      </c>
      <c r="DI93" t="s">
        <v>668</v>
      </c>
      <c r="DJ93" t="s">
        <v>667</v>
      </c>
      <c r="DK93" t="s">
        <v>650</v>
      </c>
      <c r="DL93" t="s">
        <v>650</v>
      </c>
      <c r="DM93" t="s">
        <v>650</v>
      </c>
      <c r="DN93">
        <v>0</v>
      </c>
      <c r="DO93">
        <v>0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1003</v>
      </c>
      <c r="DV93" t="s">
        <v>996</v>
      </c>
      <c r="DW93" t="s">
        <v>996</v>
      </c>
      <c r="DX93">
        <v>1</v>
      </c>
      <c r="EE93">
        <v>10230116</v>
      </c>
      <c r="EF93">
        <v>1</v>
      </c>
      <c r="EG93" t="s">
        <v>669</v>
      </c>
      <c r="EH93">
        <v>0</v>
      </c>
      <c r="EI93" t="s">
        <v>650</v>
      </c>
      <c r="EJ93">
        <v>1</v>
      </c>
      <c r="EK93">
        <v>132</v>
      </c>
      <c r="EL93" t="s">
        <v>805</v>
      </c>
      <c r="EM93" t="s">
        <v>650</v>
      </c>
      <c r="EO93" t="s">
        <v>650</v>
      </c>
      <c r="EP93" t="s">
        <v>998</v>
      </c>
      <c r="EQ93">
        <v>0</v>
      </c>
      <c r="ER93">
        <v>9.0299999999999994</v>
      </c>
      <c r="ES93">
        <v>0.71</v>
      </c>
      <c r="ET93">
        <v>3.7</v>
      </c>
      <c r="EU93">
        <v>0.63</v>
      </c>
      <c r="EV93">
        <v>4.62</v>
      </c>
      <c r="EW93">
        <v>0.35299999999999998</v>
      </c>
      <c r="EX93">
        <v>0.04</v>
      </c>
      <c r="EY93">
        <v>0</v>
      </c>
    </row>
    <row r="94" spans="1:155">
      <c r="A94">
        <v>17</v>
      </c>
      <c r="B94">
        <v>1</v>
      </c>
      <c r="E94" t="s">
        <v>999</v>
      </c>
      <c r="F94" t="s">
        <v>1000</v>
      </c>
      <c r="G94" t="s">
        <v>1001</v>
      </c>
      <c r="H94" t="s">
        <v>996</v>
      </c>
      <c r="I94">
        <f>42*1.004</f>
        <v>42.167999999999999</v>
      </c>
      <c r="J94">
        <v>0</v>
      </c>
      <c r="O94">
        <f>ROUND(CP94*I94,0)</f>
        <v>2838</v>
      </c>
      <c r="P94">
        <f>ROUND(CQ94*I94,0)</f>
        <v>2838</v>
      </c>
      <c r="Q94">
        <f>ROUND(CR94*I94,0)</f>
        <v>0</v>
      </c>
      <c r="R94">
        <f>ROUND(CS94*I94,0)</f>
        <v>0</v>
      </c>
      <c r="S94">
        <f>ROUND(CT94*I94,0)</f>
        <v>0</v>
      </c>
      <c r="T94">
        <f>ROUND(CU94*I94,0)</f>
        <v>0</v>
      </c>
      <c r="U94">
        <f>CV94*I94</f>
        <v>0</v>
      </c>
      <c r="V94">
        <f>CW94*I94</f>
        <v>0</v>
      </c>
      <c r="W94">
        <f>ROUND(CX94*I94,0)</f>
        <v>0</v>
      </c>
      <c r="X94">
        <f t="shared" si="102"/>
        <v>0</v>
      </c>
      <c r="Y94">
        <f t="shared" si="102"/>
        <v>0</v>
      </c>
      <c r="AA94">
        <v>0</v>
      </c>
      <c r="AB94">
        <f>ROUND((AC94+AD94+AF94),2)</f>
        <v>67.3</v>
      </c>
      <c r="AC94">
        <f>ROUND((ES94),2)</f>
        <v>67.3</v>
      </c>
      <c r="AD94">
        <f>ROUND((ET94),2)</f>
        <v>0</v>
      </c>
      <c r="AE94">
        <f>ROUND((EU94),2)</f>
        <v>0</v>
      </c>
      <c r="AF94">
        <f>ROUND((EV94),2)</f>
        <v>0</v>
      </c>
      <c r="AG94">
        <f>ROUND((AP94),2)</f>
        <v>0</v>
      </c>
      <c r="AH94">
        <f>(EW94)</f>
        <v>0</v>
      </c>
      <c r="AI94">
        <f>(EX94)</f>
        <v>0</v>
      </c>
      <c r="AJ94">
        <f>ROUND((AS94),2)</f>
        <v>0</v>
      </c>
      <c r="AK94">
        <v>67.3</v>
      </c>
      <c r="AL94">
        <v>67.3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f t="shared" si="103"/>
        <v>0</v>
      </c>
      <c r="AU94">
        <f t="shared" si="103"/>
        <v>0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1</v>
      </c>
      <c r="BD94" t="s">
        <v>650</v>
      </c>
      <c r="BE94" t="s">
        <v>650</v>
      </c>
      <c r="BF94" t="s">
        <v>650</v>
      </c>
      <c r="BG94" t="s">
        <v>650</v>
      </c>
      <c r="BH94">
        <v>3</v>
      </c>
      <c r="BI94">
        <v>1</v>
      </c>
      <c r="BJ94" t="s">
        <v>1002</v>
      </c>
      <c r="BM94">
        <v>201</v>
      </c>
      <c r="BN94">
        <v>0</v>
      </c>
      <c r="BO94" t="s">
        <v>1000</v>
      </c>
      <c r="BP94">
        <v>1</v>
      </c>
      <c r="BQ94">
        <v>1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650</v>
      </c>
      <c r="BZ94">
        <v>0</v>
      </c>
      <c r="CA94">
        <v>0</v>
      </c>
      <c r="CF94">
        <v>0</v>
      </c>
      <c r="CG94">
        <v>0</v>
      </c>
      <c r="CM94">
        <v>0</v>
      </c>
      <c r="CN94" t="s">
        <v>650</v>
      </c>
      <c r="CO94">
        <v>0</v>
      </c>
      <c r="CP94">
        <f>(AB94)*AZ94</f>
        <v>67.3</v>
      </c>
      <c r="CQ94">
        <f>(AC94)*BC94</f>
        <v>67.3</v>
      </c>
      <c r="CR94">
        <f>(AD94)*BB94</f>
        <v>0</v>
      </c>
      <c r="CS94">
        <f>(AE94)*BS94</f>
        <v>0</v>
      </c>
      <c r="CT94">
        <f>(AF94)*BA94</f>
        <v>0</v>
      </c>
      <c r="CU94">
        <f t="shared" si="104"/>
        <v>0</v>
      </c>
      <c r="CV94">
        <f t="shared" si="104"/>
        <v>0</v>
      </c>
      <c r="CW94">
        <f t="shared" si="104"/>
        <v>0</v>
      </c>
      <c r="CX94">
        <f t="shared" si="104"/>
        <v>0</v>
      </c>
      <c r="CY94">
        <f>(0)*BX94</f>
        <v>0</v>
      </c>
      <c r="CZ94">
        <f>(0)*AX94</f>
        <v>0</v>
      </c>
      <c r="DC94" t="s">
        <v>650</v>
      </c>
      <c r="DD94" t="s">
        <v>650</v>
      </c>
      <c r="DE94" t="s">
        <v>650</v>
      </c>
      <c r="DF94" t="s">
        <v>650</v>
      </c>
      <c r="DG94" t="s">
        <v>650</v>
      </c>
      <c r="DH94" t="s">
        <v>650</v>
      </c>
      <c r="DI94" t="s">
        <v>650</v>
      </c>
      <c r="DJ94" t="s">
        <v>650</v>
      </c>
      <c r="DK94" t="s">
        <v>650</v>
      </c>
      <c r="DL94" t="s">
        <v>650</v>
      </c>
      <c r="DM94" t="s">
        <v>650</v>
      </c>
      <c r="DN94">
        <v>0</v>
      </c>
      <c r="DO94">
        <v>0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1003</v>
      </c>
      <c r="DV94" t="s">
        <v>996</v>
      </c>
      <c r="DW94" t="s">
        <v>996</v>
      </c>
      <c r="DX94">
        <v>1</v>
      </c>
      <c r="EE94">
        <v>10230153</v>
      </c>
      <c r="EF94">
        <v>1</v>
      </c>
      <c r="EG94" t="s">
        <v>669</v>
      </c>
      <c r="EH94">
        <v>0</v>
      </c>
      <c r="EI94" t="s">
        <v>650</v>
      </c>
      <c r="EJ94">
        <v>1</v>
      </c>
      <c r="EK94">
        <v>201</v>
      </c>
      <c r="EL94" t="s">
        <v>706</v>
      </c>
      <c r="EM94" t="s">
        <v>650</v>
      </c>
      <c r="EO94" t="s">
        <v>650</v>
      </c>
      <c r="EP94" t="s">
        <v>650</v>
      </c>
      <c r="EQ94">
        <v>0</v>
      </c>
      <c r="ER94">
        <v>67.3</v>
      </c>
      <c r="ES94">
        <v>67.3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</row>
    <row r="95" spans="1:155">
      <c r="A95">
        <v>19</v>
      </c>
      <c r="B95">
        <v>1</v>
      </c>
      <c r="F95" t="s">
        <v>650</v>
      </c>
      <c r="G95" t="s">
        <v>1003</v>
      </c>
      <c r="H95" t="s">
        <v>650</v>
      </c>
      <c r="AA95">
        <v>1</v>
      </c>
      <c r="DX95">
        <v>0</v>
      </c>
    </row>
    <row r="96" spans="1:155">
      <c r="A96">
        <v>17</v>
      </c>
      <c r="B96">
        <v>1</v>
      </c>
      <c r="C96">
        <f>ROW(SmtRes!A249)</f>
        <v>249</v>
      </c>
      <c r="D96">
        <f>ROW(EtalonRes!A247)</f>
        <v>247</v>
      </c>
      <c r="E96" t="s">
        <v>1004</v>
      </c>
      <c r="F96" t="s">
        <v>960</v>
      </c>
      <c r="G96" t="s">
        <v>961</v>
      </c>
      <c r="H96" t="s">
        <v>703</v>
      </c>
      <c r="I96">
        <f>1.965+0.921</f>
        <v>2.8860000000000001</v>
      </c>
      <c r="J96">
        <v>0</v>
      </c>
      <c r="O96">
        <f>ROUND(CP96*I96,0)</f>
        <v>4190</v>
      </c>
      <c r="P96">
        <f>ROUND(CQ96*I96,0)</f>
        <v>370</v>
      </c>
      <c r="Q96">
        <f>ROUND(CR96*I96,0)</f>
        <v>624</v>
      </c>
      <c r="R96">
        <f>ROUND(CS96*I96,0)</f>
        <v>11</v>
      </c>
      <c r="S96">
        <f>ROUND(CT96*I96,0)</f>
        <v>3196</v>
      </c>
      <c r="T96">
        <f>ROUND(CU96*I96,0)</f>
        <v>0</v>
      </c>
      <c r="U96">
        <f>CV96*I96</f>
        <v>246.37854150000001</v>
      </c>
      <c r="V96">
        <f>CW96*I96</f>
        <v>0.59523750000000009</v>
      </c>
      <c r="W96">
        <f>ROUND(CX96*I96,0)</f>
        <v>0</v>
      </c>
      <c r="X96">
        <f t="shared" ref="X96:Y100" si="105">ROUND(CY96,0)</f>
        <v>2886</v>
      </c>
      <c r="Y96">
        <f t="shared" si="105"/>
        <v>2309</v>
      </c>
      <c r="AA96">
        <v>0</v>
      </c>
      <c r="AB96">
        <f>ROUND((AC96+AD96+AF96),2)</f>
        <v>1451.79</v>
      </c>
      <c r="AC96">
        <f>ROUND((ES96),2)</f>
        <v>128.24</v>
      </c>
      <c r="AD96">
        <f>ROUND((((ET96*1.25*1.5))+((((EU96*1.25*1.5))*1.13)-((EU96*1.25*1.5)))),2)</f>
        <v>216.08</v>
      </c>
      <c r="AE96">
        <f>ROUND((((EU96*1.25*1.5))*1.13),2)</f>
        <v>3.81</v>
      </c>
      <c r="AF96">
        <f>ROUND((((EV96*1.15*1.5))*1.13),2)</f>
        <v>1107.47</v>
      </c>
      <c r="AG96">
        <f>ROUND((AP96),2)</f>
        <v>0</v>
      </c>
      <c r="AH96">
        <f>((EW96*1.15*1.5))</f>
        <v>85.370249999999999</v>
      </c>
      <c r="AI96">
        <f>((EX96*1.25*1.5))</f>
        <v>0.20625000000000002</v>
      </c>
      <c r="AJ96">
        <f>ROUND((AS96),2)</f>
        <v>0</v>
      </c>
      <c r="AK96">
        <v>811.4</v>
      </c>
      <c r="AL96">
        <v>128.24</v>
      </c>
      <c r="AM96">
        <v>115.01</v>
      </c>
      <c r="AN96">
        <v>1.8</v>
      </c>
      <c r="AO96">
        <v>568.15</v>
      </c>
      <c r="AP96">
        <v>0</v>
      </c>
      <c r="AQ96">
        <v>49.49</v>
      </c>
      <c r="AR96">
        <v>0.11</v>
      </c>
      <c r="AS96">
        <v>0</v>
      </c>
      <c r="AT96">
        <f t="shared" ref="AT96:AU100" si="106">BZ96</f>
        <v>90</v>
      </c>
      <c r="AU96">
        <f t="shared" si="106"/>
        <v>72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 t="s">
        <v>650</v>
      </c>
      <c r="BE96" t="s">
        <v>650</v>
      </c>
      <c r="BF96" t="s">
        <v>650</v>
      </c>
      <c r="BG96" t="s">
        <v>650</v>
      </c>
      <c r="BH96">
        <v>0</v>
      </c>
      <c r="BI96">
        <v>1</v>
      </c>
      <c r="BJ96" t="s">
        <v>962</v>
      </c>
      <c r="BM96">
        <v>123</v>
      </c>
      <c r="BN96">
        <v>0</v>
      </c>
      <c r="BO96" t="s">
        <v>960</v>
      </c>
      <c r="BP96">
        <v>1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650</v>
      </c>
      <c r="BZ96">
        <v>90</v>
      </c>
      <c r="CA96">
        <v>72</v>
      </c>
      <c r="CF96">
        <v>0</v>
      </c>
      <c r="CG96">
        <v>0</v>
      </c>
      <c r="CM96">
        <v>0</v>
      </c>
      <c r="CN96" t="s">
        <v>650</v>
      </c>
      <c r="CO96">
        <v>0</v>
      </c>
      <c r="CP96">
        <f>(AB96)*AZ96</f>
        <v>1451.79</v>
      </c>
      <c r="CQ96">
        <f>(AC96)*BC96</f>
        <v>128.24</v>
      </c>
      <c r="CR96">
        <f>(AD96)*BB96</f>
        <v>216.08</v>
      </c>
      <c r="CS96">
        <f>(AE96)*BS96</f>
        <v>3.81</v>
      </c>
      <c r="CT96">
        <f>(AF96)*BA96</f>
        <v>1107.47</v>
      </c>
      <c r="CU96">
        <f t="shared" ref="CU96:CX100" si="107">(AG96)*BT96</f>
        <v>0</v>
      </c>
      <c r="CV96">
        <f t="shared" si="107"/>
        <v>85.370249999999999</v>
      </c>
      <c r="CW96">
        <f t="shared" si="107"/>
        <v>0.20625000000000002</v>
      </c>
      <c r="CX96">
        <f t="shared" si="107"/>
        <v>0</v>
      </c>
      <c r="CY96">
        <f>(((R96+S96)*BZ96*1)/100)</f>
        <v>2886.3</v>
      </c>
      <c r="CZ96">
        <f>(((R96+S96)*CA96*1)/100)</f>
        <v>2309.04</v>
      </c>
      <c r="DC96" t="s">
        <v>650</v>
      </c>
      <c r="DD96" t="s">
        <v>650</v>
      </c>
      <c r="DE96" t="s">
        <v>667</v>
      </c>
      <c r="DF96" t="s">
        <v>667</v>
      </c>
      <c r="DG96" t="s">
        <v>668</v>
      </c>
      <c r="DH96" t="s">
        <v>650</v>
      </c>
      <c r="DI96" t="s">
        <v>668</v>
      </c>
      <c r="DJ96" t="s">
        <v>667</v>
      </c>
      <c r="DK96" t="s">
        <v>650</v>
      </c>
      <c r="DL96" t="s">
        <v>650</v>
      </c>
      <c r="DM96" t="s">
        <v>650</v>
      </c>
      <c r="DN96">
        <v>0</v>
      </c>
      <c r="DO96">
        <v>0</v>
      </c>
      <c r="DP96">
        <v>1</v>
      </c>
      <c r="DQ96">
        <v>1</v>
      </c>
      <c r="DR96">
        <v>1</v>
      </c>
      <c r="DS96">
        <v>1</v>
      </c>
      <c r="DT96">
        <v>1</v>
      </c>
      <c r="DU96">
        <v>1009</v>
      </c>
      <c r="DV96" t="s">
        <v>703</v>
      </c>
      <c r="DW96" t="s">
        <v>703</v>
      </c>
      <c r="DX96">
        <v>1000</v>
      </c>
      <c r="EE96">
        <v>10230170</v>
      </c>
      <c r="EF96">
        <v>2</v>
      </c>
      <c r="EG96" t="s">
        <v>963</v>
      </c>
      <c r="EH96">
        <v>0</v>
      </c>
      <c r="EI96" t="s">
        <v>650</v>
      </c>
      <c r="EJ96">
        <v>1</v>
      </c>
      <c r="EK96">
        <v>123</v>
      </c>
      <c r="EL96" t="s">
        <v>964</v>
      </c>
      <c r="EM96" t="s">
        <v>650</v>
      </c>
      <c r="EO96" t="s">
        <v>650</v>
      </c>
      <c r="EP96" t="s">
        <v>965</v>
      </c>
      <c r="EQ96">
        <v>0</v>
      </c>
      <c r="ER96">
        <v>811.4</v>
      </c>
      <c r="ES96">
        <v>128.24</v>
      </c>
      <c r="ET96">
        <v>115.01</v>
      </c>
      <c r="EU96">
        <v>1.8</v>
      </c>
      <c r="EV96">
        <v>568.15</v>
      </c>
      <c r="EW96">
        <v>49.49</v>
      </c>
      <c r="EX96">
        <v>0.11</v>
      </c>
      <c r="EY96">
        <v>0</v>
      </c>
    </row>
    <row r="97" spans="1:155">
      <c r="A97">
        <v>17</v>
      </c>
      <c r="B97">
        <v>1</v>
      </c>
      <c r="E97" t="s">
        <v>1005</v>
      </c>
      <c r="F97" t="s">
        <v>967</v>
      </c>
      <c r="G97" t="s">
        <v>1006</v>
      </c>
      <c r="H97" t="s">
        <v>703</v>
      </c>
      <c r="I97">
        <v>2.8860000000000001</v>
      </c>
      <c r="J97">
        <v>0</v>
      </c>
      <c r="O97">
        <f>ROUND(CP97*I97,0)</f>
        <v>30072</v>
      </c>
      <c r="P97">
        <f>ROUND(CQ97*I97,0)</f>
        <v>30072</v>
      </c>
      <c r="Q97">
        <f>ROUND(CR97*I97,0)</f>
        <v>0</v>
      </c>
      <c r="R97">
        <f>ROUND(CS97*I97,0)</f>
        <v>0</v>
      </c>
      <c r="S97">
        <f>ROUND(CT97*I97,0)</f>
        <v>0</v>
      </c>
      <c r="T97">
        <f>ROUND(CU97*I97,0)</f>
        <v>0</v>
      </c>
      <c r="U97">
        <f>CV97*I97</f>
        <v>0</v>
      </c>
      <c r="V97">
        <f>CW97*I97</f>
        <v>0</v>
      </c>
      <c r="W97">
        <f>ROUND(CX97*I97,0)</f>
        <v>0</v>
      </c>
      <c r="X97">
        <f t="shared" si="105"/>
        <v>0</v>
      </c>
      <c r="Y97">
        <f t="shared" si="105"/>
        <v>0</v>
      </c>
      <c r="AA97">
        <v>0</v>
      </c>
      <c r="AB97">
        <f>ROUND((AC97+AD97+AF97),2)</f>
        <v>10420</v>
      </c>
      <c r="AC97">
        <f>ROUND((ES97),2)</f>
        <v>10420</v>
      </c>
      <c r="AD97">
        <f>ROUND((ET97),2)</f>
        <v>0</v>
      </c>
      <c r="AE97">
        <f>ROUND((EU97),2)</f>
        <v>0</v>
      </c>
      <c r="AF97">
        <f>ROUND((EV97),2)</f>
        <v>0</v>
      </c>
      <c r="AG97">
        <f>ROUND((AP97),2)</f>
        <v>0</v>
      </c>
      <c r="AH97">
        <f>(EW97)</f>
        <v>0</v>
      </c>
      <c r="AI97">
        <f>(EX97)</f>
        <v>0</v>
      </c>
      <c r="AJ97">
        <f>ROUND((AS97),2)</f>
        <v>0</v>
      </c>
      <c r="AK97">
        <v>10420</v>
      </c>
      <c r="AL97">
        <v>10420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f t="shared" si="106"/>
        <v>0</v>
      </c>
      <c r="AU97">
        <f t="shared" si="106"/>
        <v>0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1</v>
      </c>
      <c r="BC97">
        <v>1</v>
      </c>
      <c r="BD97" t="s">
        <v>650</v>
      </c>
      <c r="BE97" t="s">
        <v>650</v>
      </c>
      <c r="BF97" t="s">
        <v>650</v>
      </c>
      <c r="BG97" t="s">
        <v>650</v>
      </c>
      <c r="BH97">
        <v>3</v>
      </c>
      <c r="BI97">
        <v>1</v>
      </c>
      <c r="BJ97" t="s">
        <v>969</v>
      </c>
      <c r="BM97">
        <v>202</v>
      </c>
      <c r="BN97">
        <v>0</v>
      </c>
      <c r="BO97" t="s">
        <v>967</v>
      </c>
      <c r="BP97">
        <v>1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650</v>
      </c>
      <c r="BZ97">
        <v>0</v>
      </c>
      <c r="CA97">
        <v>0</v>
      </c>
      <c r="CF97">
        <v>0</v>
      </c>
      <c r="CG97">
        <v>0</v>
      </c>
      <c r="CM97">
        <v>0</v>
      </c>
      <c r="CN97" t="s">
        <v>650</v>
      </c>
      <c r="CO97">
        <v>0</v>
      </c>
      <c r="CP97">
        <f>(AB97)*AZ97</f>
        <v>10420</v>
      </c>
      <c r="CQ97">
        <f>(AC97)*BC97</f>
        <v>10420</v>
      </c>
      <c r="CR97">
        <f>(AD97)*BB97</f>
        <v>0</v>
      </c>
      <c r="CS97">
        <f>(AE97)*BS97</f>
        <v>0</v>
      </c>
      <c r="CT97">
        <f>(AF97)*BA97</f>
        <v>0</v>
      </c>
      <c r="CU97">
        <f t="shared" si="107"/>
        <v>0</v>
      </c>
      <c r="CV97">
        <f t="shared" si="107"/>
        <v>0</v>
      </c>
      <c r="CW97">
        <f t="shared" si="107"/>
        <v>0</v>
      </c>
      <c r="CX97">
        <f t="shared" si="107"/>
        <v>0</v>
      </c>
      <c r="CY97">
        <f>(0)*BX97</f>
        <v>0</v>
      </c>
      <c r="CZ97">
        <f>(0)*AX97</f>
        <v>0</v>
      </c>
      <c r="DC97" t="s">
        <v>650</v>
      </c>
      <c r="DD97" t="s">
        <v>650</v>
      </c>
      <c r="DE97" t="s">
        <v>650</v>
      </c>
      <c r="DF97" t="s">
        <v>650</v>
      </c>
      <c r="DG97" t="s">
        <v>650</v>
      </c>
      <c r="DH97" t="s">
        <v>650</v>
      </c>
      <c r="DI97" t="s">
        <v>650</v>
      </c>
      <c r="DJ97" t="s">
        <v>650</v>
      </c>
      <c r="DK97" t="s">
        <v>650</v>
      </c>
      <c r="DL97" t="s">
        <v>650</v>
      </c>
      <c r="DM97" t="s">
        <v>650</v>
      </c>
      <c r="DN97">
        <v>0</v>
      </c>
      <c r="DO97">
        <v>0</v>
      </c>
      <c r="DP97">
        <v>1</v>
      </c>
      <c r="DQ97">
        <v>1</v>
      </c>
      <c r="DR97">
        <v>1</v>
      </c>
      <c r="DS97">
        <v>1</v>
      </c>
      <c r="DT97">
        <v>1</v>
      </c>
      <c r="DU97">
        <v>1009</v>
      </c>
      <c r="DV97" t="s">
        <v>703</v>
      </c>
      <c r="DW97" t="s">
        <v>703</v>
      </c>
      <c r="DX97">
        <v>1000</v>
      </c>
      <c r="EE97">
        <v>10230154</v>
      </c>
      <c r="EF97">
        <v>2</v>
      </c>
      <c r="EG97" t="s">
        <v>963</v>
      </c>
      <c r="EH97">
        <v>0</v>
      </c>
      <c r="EI97" t="s">
        <v>650</v>
      </c>
      <c r="EJ97">
        <v>1</v>
      </c>
      <c r="EK97">
        <v>202</v>
      </c>
      <c r="EL97" t="s">
        <v>970</v>
      </c>
      <c r="EM97" t="s">
        <v>650</v>
      </c>
      <c r="EO97" t="s">
        <v>650</v>
      </c>
      <c r="EP97" t="s">
        <v>650</v>
      </c>
      <c r="EQ97">
        <v>0</v>
      </c>
      <c r="ER97">
        <v>10420</v>
      </c>
      <c r="ES97">
        <v>10420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</row>
    <row r="98" spans="1:155">
      <c r="A98">
        <v>17</v>
      </c>
      <c r="B98">
        <v>1</v>
      </c>
      <c r="C98">
        <f>ROW(SmtRes!A254)</f>
        <v>254</v>
      </c>
      <c r="D98">
        <f>ROW(EtalonRes!A252)</f>
        <v>252</v>
      </c>
      <c r="E98" t="s">
        <v>1007</v>
      </c>
      <c r="F98" t="s">
        <v>972</v>
      </c>
      <c r="G98" t="s">
        <v>973</v>
      </c>
      <c r="H98" t="s">
        <v>703</v>
      </c>
      <c r="I98">
        <v>0.14399999999999999</v>
      </c>
      <c r="J98">
        <v>0</v>
      </c>
      <c r="O98">
        <f>ROUND(CP98*I98,0)</f>
        <v>2048</v>
      </c>
      <c r="P98">
        <f>ROUND(CQ98*I98,0)</f>
        <v>1864</v>
      </c>
      <c r="Q98">
        <f>ROUND(CR98*I98,0)</f>
        <v>70</v>
      </c>
      <c r="R98">
        <f>ROUND(CS98*I98,0)</f>
        <v>0</v>
      </c>
      <c r="S98">
        <f>ROUND(CT98*I98,0)</f>
        <v>114</v>
      </c>
      <c r="T98">
        <f>ROUND(CU98*I98,0)</f>
        <v>0</v>
      </c>
      <c r="U98">
        <f>CV98*I98</f>
        <v>7.7997599999999983</v>
      </c>
      <c r="V98">
        <f>CW98*I98</f>
        <v>0</v>
      </c>
      <c r="W98">
        <f>ROUND(CX98*I98,0)</f>
        <v>0</v>
      </c>
      <c r="X98">
        <f t="shared" si="105"/>
        <v>148</v>
      </c>
      <c r="Y98">
        <f t="shared" si="105"/>
        <v>82</v>
      </c>
      <c r="AA98">
        <v>0</v>
      </c>
      <c r="AB98">
        <f>ROUND((AC98+AD98+AF98),2)</f>
        <v>14220.88</v>
      </c>
      <c r="AC98">
        <f>ROUND((ES98),2)</f>
        <v>12947.6</v>
      </c>
      <c r="AD98">
        <f>ROUND((((ET98*1.25*1.5))+((((EU98*1.25*1.5))*1.13)-((EU98*1.25*1.5)))),2)</f>
        <v>483.11</v>
      </c>
      <c r="AE98">
        <f>ROUND((((EU98*1.25*1.5))*1.13),2)</f>
        <v>0</v>
      </c>
      <c r="AF98">
        <f>ROUND((((EV98*1.15*1.5))*1.13),2)</f>
        <v>790.17</v>
      </c>
      <c r="AG98">
        <f>ROUND((AP98),2)</f>
        <v>0</v>
      </c>
      <c r="AH98">
        <f>((EW98*1.15*1.5))</f>
        <v>54.164999999999992</v>
      </c>
      <c r="AI98">
        <f>((EX98*1.25*1.5))</f>
        <v>0</v>
      </c>
      <c r="AJ98">
        <f>ROUND((AS98),2)</f>
        <v>0</v>
      </c>
      <c r="AK98">
        <v>13610.63</v>
      </c>
      <c r="AL98">
        <v>12947.6</v>
      </c>
      <c r="AM98">
        <v>257.66000000000003</v>
      </c>
      <c r="AN98">
        <v>0</v>
      </c>
      <c r="AO98">
        <v>405.37</v>
      </c>
      <c r="AP98">
        <v>0</v>
      </c>
      <c r="AQ98">
        <v>31.4</v>
      </c>
      <c r="AR98">
        <v>0</v>
      </c>
      <c r="AS98">
        <v>0</v>
      </c>
      <c r="AT98">
        <f t="shared" si="106"/>
        <v>130</v>
      </c>
      <c r="AU98">
        <f t="shared" si="106"/>
        <v>72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1</v>
      </c>
      <c r="BC98">
        <v>1</v>
      </c>
      <c r="BD98" t="s">
        <v>650</v>
      </c>
      <c r="BE98" t="s">
        <v>650</v>
      </c>
      <c r="BF98" t="s">
        <v>650</v>
      </c>
      <c r="BG98" t="s">
        <v>650</v>
      </c>
      <c r="BH98">
        <v>0</v>
      </c>
      <c r="BI98">
        <v>1</v>
      </c>
      <c r="BJ98" t="s">
        <v>974</v>
      </c>
      <c r="BM98">
        <v>116</v>
      </c>
      <c r="BN98">
        <v>0</v>
      </c>
      <c r="BO98" t="s">
        <v>972</v>
      </c>
      <c r="BP98">
        <v>1</v>
      </c>
      <c r="BQ98">
        <v>1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650</v>
      </c>
      <c r="BZ98">
        <v>130</v>
      </c>
      <c r="CA98">
        <v>72</v>
      </c>
      <c r="CF98">
        <v>0</v>
      </c>
      <c r="CG98">
        <v>0</v>
      </c>
      <c r="CM98">
        <v>0</v>
      </c>
      <c r="CN98" t="s">
        <v>650</v>
      </c>
      <c r="CO98">
        <v>0</v>
      </c>
      <c r="CP98">
        <f>(AB98)*AZ98</f>
        <v>14220.88</v>
      </c>
      <c r="CQ98">
        <f>(AC98)*BC98</f>
        <v>12947.6</v>
      </c>
      <c r="CR98">
        <f>(AD98)*BB98</f>
        <v>483.11</v>
      </c>
      <c r="CS98">
        <f>(AE98)*BS98</f>
        <v>0</v>
      </c>
      <c r="CT98">
        <f>(AF98)*BA98</f>
        <v>790.17</v>
      </c>
      <c r="CU98">
        <f t="shared" si="107"/>
        <v>0</v>
      </c>
      <c r="CV98">
        <f t="shared" si="107"/>
        <v>54.164999999999992</v>
      </c>
      <c r="CW98">
        <f t="shared" si="107"/>
        <v>0</v>
      </c>
      <c r="CX98">
        <f t="shared" si="107"/>
        <v>0</v>
      </c>
      <c r="CY98">
        <f>(((R98+S98)*BZ98*1)/100)</f>
        <v>148.19999999999999</v>
      </c>
      <c r="CZ98">
        <f>(((R98+S98)*CA98*1)/100)</f>
        <v>82.08</v>
      </c>
      <c r="DC98" t="s">
        <v>650</v>
      </c>
      <c r="DD98" t="s">
        <v>650</v>
      </c>
      <c r="DE98" t="s">
        <v>667</v>
      </c>
      <c r="DF98" t="s">
        <v>667</v>
      </c>
      <c r="DG98" t="s">
        <v>668</v>
      </c>
      <c r="DH98" t="s">
        <v>650</v>
      </c>
      <c r="DI98" t="s">
        <v>668</v>
      </c>
      <c r="DJ98" t="s">
        <v>667</v>
      </c>
      <c r="DK98" t="s">
        <v>650</v>
      </c>
      <c r="DL98" t="s">
        <v>650</v>
      </c>
      <c r="DM98" t="s">
        <v>650</v>
      </c>
      <c r="DN98">
        <v>0</v>
      </c>
      <c r="DO98">
        <v>0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1009</v>
      </c>
      <c r="DV98" t="s">
        <v>703</v>
      </c>
      <c r="DW98" t="s">
        <v>703</v>
      </c>
      <c r="DX98">
        <v>1000</v>
      </c>
      <c r="EE98">
        <v>10230163</v>
      </c>
      <c r="EF98">
        <v>1</v>
      </c>
      <c r="EG98" t="s">
        <v>669</v>
      </c>
      <c r="EH98">
        <v>0</v>
      </c>
      <c r="EI98" t="s">
        <v>650</v>
      </c>
      <c r="EJ98">
        <v>1</v>
      </c>
      <c r="EK98">
        <v>116</v>
      </c>
      <c r="EL98" t="s">
        <v>975</v>
      </c>
      <c r="EM98" t="s">
        <v>650</v>
      </c>
      <c r="EO98" t="s">
        <v>650</v>
      </c>
      <c r="EP98" t="s">
        <v>976</v>
      </c>
      <c r="EQ98">
        <v>0</v>
      </c>
      <c r="ER98">
        <v>13610.63</v>
      </c>
      <c r="ES98">
        <v>12947.6</v>
      </c>
      <c r="ET98">
        <v>257.66000000000003</v>
      </c>
      <c r="EU98">
        <v>0</v>
      </c>
      <c r="EV98">
        <v>405.37</v>
      </c>
      <c r="EW98">
        <v>31.4</v>
      </c>
      <c r="EX98">
        <v>0</v>
      </c>
      <c r="EY98">
        <v>0</v>
      </c>
    </row>
    <row r="99" spans="1:155">
      <c r="A99">
        <v>17</v>
      </c>
      <c r="B99">
        <v>1</v>
      </c>
      <c r="C99">
        <f>ROW(SmtRes!A263)</f>
        <v>263</v>
      </c>
      <c r="D99">
        <f>ROW(EtalonRes!A261)</f>
        <v>261</v>
      </c>
      <c r="E99" t="s">
        <v>1008</v>
      </c>
      <c r="F99" t="s">
        <v>978</v>
      </c>
      <c r="G99" t="s">
        <v>979</v>
      </c>
      <c r="H99" t="s">
        <v>980</v>
      </c>
      <c r="I99">
        <v>6</v>
      </c>
      <c r="J99">
        <v>0</v>
      </c>
      <c r="O99">
        <f>ROUND(CP99*I99,0)</f>
        <v>467</v>
      </c>
      <c r="P99">
        <f>ROUND(CQ99*I99,0)</f>
        <v>67</v>
      </c>
      <c r="Q99">
        <f>ROUND(CR99*I99,0)</f>
        <v>306</v>
      </c>
      <c r="R99">
        <f>ROUND(CS99*I99,0)</f>
        <v>48</v>
      </c>
      <c r="S99">
        <f>ROUND(CT99*I99,0)</f>
        <v>94</v>
      </c>
      <c r="T99">
        <f>ROUND(CU99*I99,0)</f>
        <v>0</v>
      </c>
      <c r="U99">
        <f>CV99*I99</f>
        <v>7.4902949999999997</v>
      </c>
      <c r="V99">
        <f>CW99*I99</f>
        <v>2.5875000000000004</v>
      </c>
      <c r="W99">
        <f>ROUND(CX99*I99,0)</f>
        <v>0</v>
      </c>
      <c r="X99">
        <f t="shared" si="105"/>
        <v>185</v>
      </c>
      <c r="Y99">
        <f t="shared" si="105"/>
        <v>102</v>
      </c>
      <c r="AA99">
        <v>0</v>
      </c>
      <c r="AB99">
        <f>ROUND((AC99+AD99+AF99),2)</f>
        <v>77.78</v>
      </c>
      <c r="AC99">
        <f>ROUND((ES99),2)</f>
        <v>11.23</v>
      </c>
      <c r="AD99">
        <f>ROUND((((ET99*1.25*1.5))+((((EU99*1.25*1.5))*1.13)-((EU99*1.25*1.5)))),2)</f>
        <v>50.96</v>
      </c>
      <c r="AE99">
        <f>ROUND((((EU99*1.25*1.5))*1.13),2)</f>
        <v>7.99</v>
      </c>
      <c r="AF99">
        <f>ROUND((((EV99*1.15*1.5))*1.13),2)</f>
        <v>15.59</v>
      </c>
      <c r="AG99">
        <f>ROUND((AP99),2)</f>
        <v>0</v>
      </c>
      <c r="AH99">
        <f>((EW99*1.15*1.5))</f>
        <v>1.2483825</v>
      </c>
      <c r="AI99">
        <f>((EX99*1.25*1.5))</f>
        <v>0.43125000000000002</v>
      </c>
      <c r="AJ99">
        <f>ROUND((AS99),2)</f>
        <v>0</v>
      </c>
      <c r="AK99">
        <v>45.92</v>
      </c>
      <c r="AL99">
        <v>11.23</v>
      </c>
      <c r="AM99">
        <v>26.69</v>
      </c>
      <c r="AN99">
        <v>3.77</v>
      </c>
      <c r="AO99">
        <v>8</v>
      </c>
      <c r="AP99">
        <v>0</v>
      </c>
      <c r="AQ99">
        <v>0.72370000000000001</v>
      </c>
      <c r="AR99">
        <v>0.23</v>
      </c>
      <c r="AS99">
        <v>0</v>
      </c>
      <c r="AT99">
        <f t="shared" si="106"/>
        <v>130</v>
      </c>
      <c r="AU99">
        <f t="shared" si="106"/>
        <v>72</v>
      </c>
      <c r="AV99">
        <v>1</v>
      </c>
      <c r="AW99">
        <v>1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 t="s">
        <v>650</v>
      </c>
      <c r="BE99" t="s">
        <v>650</v>
      </c>
      <c r="BF99" t="s">
        <v>650</v>
      </c>
      <c r="BG99" t="s">
        <v>650</v>
      </c>
      <c r="BH99">
        <v>0</v>
      </c>
      <c r="BI99">
        <v>1</v>
      </c>
      <c r="BJ99" t="s">
        <v>981</v>
      </c>
      <c r="BM99">
        <v>116</v>
      </c>
      <c r="BN99">
        <v>0</v>
      </c>
      <c r="BO99" t="s">
        <v>978</v>
      </c>
      <c r="BP99">
        <v>1</v>
      </c>
      <c r="BQ99">
        <v>1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650</v>
      </c>
      <c r="BZ99">
        <v>130</v>
      </c>
      <c r="CA99">
        <v>72</v>
      </c>
      <c r="CF99">
        <v>0</v>
      </c>
      <c r="CG99">
        <v>0</v>
      </c>
      <c r="CM99">
        <v>0</v>
      </c>
      <c r="CN99" t="s">
        <v>650</v>
      </c>
      <c r="CO99">
        <v>0</v>
      </c>
      <c r="CP99">
        <f>(AB99)*AZ99</f>
        <v>77.78</v>
      </c>
      <c r="CQ99">
        <f>(AC99)*BC99</f>
        <v>11.23</v>
      </c>
      <c r="CR99">
        <f>(AD99)*BB99</f>
        <v>50.96</v>
      </c>
      <c r="CS99">
        <f>(AE99)*BS99</f>
        <v>7.99</v>
      </c>
      <c r="CT99">
        <f>(AF99)*BA99</f>
        <v>15.59</v>
      </c>
      <c r="CU99">
        <f t="shared" si="107"/>
        <v>0</v>
      </c>
      <c r="CV99">
        <f t="shared" si="107"/>
        <v>1.2483825</v>
      </c>
      <c r="CW99">
        <f t="shared" si="107"/>
        <v>0.43125000000000002</v>
      </c>
      <c r="CX99">
        <f t="shared" si="107"/>
        <v>0</v>
      </c>
      <c r="CY99">
        <f>(((R99+S99)*BZ99*1)/100)</f>
        <v>184.6</v>
      </c>
      <c r="CZ99">
        <f>(((R99+S99)*CA99*1)/100)</f>
        <v>102.24</v>
      </c>
      <c r="DC99" t="s">
        <v>650</v>
      </c>
      <c r="DD99" t="s">
        <v>650</v>
      </c>
      <c r="DE99" t="s">
        <v>667</v>
      </c>
      <c r="DF99" t="s">
        <v>667</v>
      </c>
      <c r="DG99" t="s">
        <v>668</v>
      </c>
      <c r="DH99" t="s">
        <v>650</v>
      </c>
      <c r="DI99" t="s">
        <v>668</v>
      </c>
      <c r="DJ99" t="s">
        <v>667</v>
      </c>
      <c r="DK99" t="s">
        <v>650</v>
      </c>
      <c r="DL99" t="s">
        <v>650</v>
      </c>
      <c r="DM99" t="s">
        <v>650</v>
      </c>
      <c r="DN99">
        <v>0</v>
      </c>
      <c r="DO99">
        <v>0</v>
      </c>
      <c r="DP99">
        <v>1</v>
      </c>
      <c r="DQ99">
        <v>1</v>
      </c>
      <c r="DR99">
        <v>1</v>
      </c>
      <c r="DS99">
        <v>1</v>
      </c>
      <c r="DT99">
        <v>1</v>
      </c>
      <c r="DU99">
        <v>1010</v>
      </c>
      <c r="DV99" t="s">
        <v>980</v>
      </c>
      <c r="DW99" t="s">
        <v>980</v>
      </c>
      <c r="DX99">
        <v>1</v>
      </c>
      <c r="EE99">
        <v>10230163</v>
      </c>
      <c r="EF99">
        <v>1</v>
      </c>
      <c r="EG99" t="s">
        <v>669</v>
      </c>
      <c r="EH99">
        <v>0</v>
      </c>
      <c r="EI99" t="s">
        <v>650</v>
      </c>
      <c r="EJ99">
        <v>1</v>
      </c>
      <c r="EK99">
        <v>116</v>
      </c>
      <c r="EL99" t="s">
        <v>975</v>
      </c>
      <c r="EM99" t="s">
        <v>650</v>
      </c>
      <c r="EO99" t="s">
        <v>650</v>
      </c>
      <c r="EP99" t="s">
        <v>982</v>
      </c>
      <c r="EQ99">
        <v>0</v>
      </c>
      <c r="ER99">
        <v>45.92</v>
      </c>
      <c r="ES99">
        <v>11.23</v>
      </c>
      <c r="ET99">
        <v>26.69</v>
      </c>
      <c r="EU99">
        <v>3.77</v>
      </c>
      <c r="EV99">
        <v>8</v>
      </c>
      <c r="EW99">
        <v>0.72370000000000001</v>
      </c>
      <c r="EX99">
        <v>0.23</v>
      </c>
      <c r="EY99">
        <v>0</v>
      </c>
    </row>
    <row r="100" spans="1:155">
      <c r="A100">
        <v>17</v>
      </c>
      <c r="B100">
        <v>1</v>
      </c>
      <c r="E100" t="s">
        <v>1009</v>
      </c>
      <c r="F100" t="s">
        <v>984</v>
      </c>
      <c r="G100" t="s">
        <v>985</v>
      </c>
      <c r="H100" t="s">
        <v>980</v>
      </c>
      <c r="I100">
        <v>6</v>
      </c>
      <c r="J100">
        <v>0</v>
      </c>
      <c r="O100">
        <f>ROUND(CP100*I100,0)</f>
        <v>702</v>
      </c>
      <c r="P100">
        <f>ROUND(CQ100*I100,0)</f>
        <v>702</v>
      </c>
      <c r="Q100">
        <f>ROUND(CR100*I100,0)</f>
        <v>0</v>
      </c>
      <c r="R100">
        <f>ROUND(CS100*I100,0)</f>
        <v>0</v>
      </c>
      <c r="S100">
        <f>ROUND(CT100*I100,0)</f>
        <v>0</v>
      </c>
      <c r="T100">
        <f>ROUND(CU100*I100,0)</f>
        <v>0</v>
      </c>
      <c r="U100">
        <f>CV100*I100</f>
        <v>0</v>
      </c>
      <c r="V100">
        <f>CW100*I100</f>
        <v>0</v>
      </c>
      <c r="W100">
        <f>ROUND(CX100*I100,0)</f>
        <v>0</v>
      </c>
      <c r="X100">
        <f t="shared" si="105"/>
        <v>0</v>
      </c>
      <c r="Y100">
        <f t="shared" si="105"/>
        <v>0</v>
      </c>
      <c r="AA100">
        <v>0</v>
      </c>
      <c r="AB100">
        <f>ROUND((AC100+AD100+AF100),2)</f>
        <v>117</v>
      </c>
      <c r="AC100">
        <f>ROUND((ES100),2)</f>
        <v>117</v>
      </c>
      <c r="AD100">
        <f>ROUND((ET100),2)</f>
        <v>0</v>
      </c>
      <c r="AE100">
        <f>ROUND((EU100),2)</f>
        <v>0</v>
      </c>
      <c r="AF100">
        <f>ROUND((EV100),2)</f>
        <v>0</v>
      </c>
      <c r="AG100">
        <f>ROUND((AP100),2)</f>
        <v>0</v>
      </c>
      <c r="AH100">
        <f>(EW100)</f>
        <v>0</v>
      </c>
      <c r="AI100">
        <f>(EX100)</f>
        <v>0</v>
      </c>
      <c r="AJ100">
        <f>ROUND((AS100),2)</f>
        <v>0</v>
      </c>
      <c r="AK100">
        <v>117</v>
      </c>
      <c r="AL100">
        <v>117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f t="shared" si="106"/>
        <v>0</v>
      </c>
      <c r="AU100">
        <f t="shared" si="106"/>
        <v>0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 t="s">
        <v>650</v>
      </c>
      <c r="BE100" t="s">
        <v>650</v>
      </c>
      <c r="BF100" t="s">
        <v>650</v>
      </c>
      <c r="BG100" t="s">
        <v>650</v>
      </c>
      <c r="BH100">
        <v>3</v>
      </c>
      <c r="BI100">
        <v>1</v>
      </c>
      <c r="BJ100" t="s">
        <v>986</v>
      </c>
      <c r="BM100">
        <v>201</v>
      </c>
      <c r="BN100">
        <v>0</v>
      </c>
      <c r="BO100" t="s">
        <v>984</v>
      </c>
      <c r="BP100">
        <v>1</v>
      </c>
      <c r="BQ100">
        <v>1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650</v>
      </c>
      <c r="BZ100">
        <v>0</v>
      </c>
      <c r="CA100">
        <v>0</v>
      </c>
      <c r="CF100">
        <v>0</v>
      </c>
      <c r="CG100">
        <v>0</v>
      </c>
      <c r="CM100">
        <v>0</v>
      </c>
      <c r="CN100" t="s">
        <v>650</v>
      </c>
      <c r="CO100">
        <v>0</v>
      </c>
      <c r="CP100">
        <f>(AB100)*AZ100</f>
        <v>117</v>
      </c>
      <c r="CQ100">
        <f>(AC100)*BC100</f>
        <v>117</v>
      </c>
      <c r="CR100">
        <f>(AD100)*BB100</f>
        <v>0</v>
      </c>
      <c r="CS100">
        <f>(AE100)*BS100</f>
        <v>0</v>
      </c>
      <c r="CT100">
        <f>(AF100)*BA100</f>
        <v>0</v>
      </c>
      <c r="CU100">
        <f t="shared" si="107"/>
        <v>0</v>
      </c>
      <c r="CV100">
        <f t="shared" si="107"/>
        <v>0</v>
      </c>
      <c r="CW100">
        <f t="shared" si="107"/>
        <v>0</v>
      </c>
      <c r="CX100">
        <f t="shared" si="107"/>
        <v>0</v>
      </c>
      <c r="CY100">
        <f>(0)*BX100</f>
        <v>0</v>
      </c>
      <c r="CZ100">
        <f>(0)*AX100</f>
        <v>0</v>
      </c>
      <c r="DC100" t="s">
        <v>650</v>
      </c>
      <c r="DD100" t="s">
        <v>650</v>
      </c>
      <c r="DE100" t="s">
        <v>650</v>
      </c>
      <c r="DF100" t="s">
        <v>650</v>
      </c>
      <c r="DG100" t="s">
        <v>650</v>
      </c>
      <c r="DH100" t="s">
        <v>650</v>
      </c>
      <c r="DI100" t="s">
        <v>650</v>
      </c>
      <c r="DJ100" t="s">
        <v>650</v>
      </c>
      <c r="DK100" t="s">
        <v>650</v>
      </c>
      <c r="DL100" t="s">
        <v>650</v>
      </c>
      <c r="DM100" t="s">
        <v>650</v>
      </c>
      <c r="DN100">
        <v>0</v>
      </c>
      <c r="DO100">
        <v>0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1010</v>
      </c>
      <c r="DV100" t="s">
        <v>980</v>
      </c>
      <c r="DW100" t="s">
        <v>980</v>
      </c>
      <c r="DX100">
        <v>1</v>
      </c>
      <c r="EE100">
        <v>10230153</v>
      </c>
      <c r="EF100">
        <v>1</v>
      </c>
      <c r="EG100" t="s">
        <v>669</v>
      </c>
      <c r="EH100">
        <v>0</v>
      </c>
      <c r="EI100" t="s">
        <v>650</v>
      </c>
      <c r="EJ100">
        <v>1</v>
      </c>
      <c r="EK100">
        <v>201</v>
      </c>
      <c r="EL100" t="s">
        <v>706</v>
      </c>
      <c r="EM100" t="s">
        <v>650</v>
      </c>
      <c r="EO100" t="s">
        <v>650</v>
      </c>
      <c r="EP100" t="s">
        <v>650</v>
      </c>
      <c r="EQ100">
        <v>0</v>
      </c>
      <c r="ER100">
        <v>117</v>
      </c>
      <c r="ES100">
        <v>117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</row>
    <row r="101" spans="1:155">
      <c r="A101">
        <v>19</v>
      </c>
      <c r="B101">
        <v>1</v>
      </c>
      <c r="F101" t="s">
        <v>650</v>
      </c>
      <c r="G101" t="s">
        <v>1010</v>
      </c>
      <c r="H101" t="s">
        <v>650</v>
      </c>
      <c r="AA101">
        <v>1</v>
      </c>
      <c r="DX101">
        <v>0</v>
      </c>
    </row>
    <row r="102" spans="1:155">
      <c r="A102">
        <v>17</v>
      </c>
      <c r="B102">
        <v>1</v>
      </c>
      <c r="C102">
        <f>ROW(SmtRes!A282)</f>
        <v>282</v>
      </c>
      <c r="D102">
        <f>ROW(EtalonRes!A279)</f>
        <v>279</v>
      </c>
      <c r="E102" t="s">
        <v>1011</v>
      </c>
      <c r="F102" t="s">
        <v>1012</v>
      </c>
      <c r="G102" t="s">
        <v>1013</v>
      </c>
      <c r="H102" t="s">
        <v>996</v>
      </c>
      <c r="I102">
        <v>1410</v>
      </c>
      <c r="J102">
        <v>0</v>
      </c>
      <c r="O102">
        <f t="shared" ref="O102:O120" si="108">ROUND(CP102*I102,0)</f>
        <v>50126</v>
      </c>
      <c r="P102">
        <f t="shared" ref="P102:P120" si="109">ROUND(CQ102*I102,0)</f>
        <v>0</v>
      </c>
      <c r="Q102">
        <f t="shared" ref="Q102:Q120" si="110">ROUND(CR102*I102,0)</f>
        <v>34291</v>
      </c>
      <c r="R102">
        <f t="shared" ref="R102:R120" si="111">ROUND(CS102*I102,0)</f>
        <v>5429</v>
      </c>
      <c r="S102">
        <f t="shared" ref="S102:S120" si="112">ROUND(CT102*I102,0)</f>
        <v>15834</v>
      </c>
      <c r="T102">
        <f t="shared" ref="T102:T120" si="113">ROUND(CU102*I102,0)</f>
        <v>0</v>
      </c>
      <c r="U102">
        <f t="shared" ref="U102:U120" si="114">CV102*I102</f>
        <v>1070.1054000000001</v>
      </c>
      <c r="V102">
        <f t="shared" ref="V102:V120" si="115">CW102*I102</f>
        <v>307.94400000000002</v>
      </c>
      <c r="W102">
        <f t="shared" ref="W102:W120" si="116">ROUND(CX102*I102,0)</f>
        <v>0</v>
      </c>
      <c r="X102">
        <f t="shared" ref="X102:X120" si="117">ROUND(CY102,0)</f>
        <v>27642</v>
      </c>
      <c r="Y102">
        <f t="shared" ref="Y102:Y120" si="118">ROUND(CZ102,0)</f>
        <v>16160</v>
      </c>
      <c r="AA102">
        <v>0</v>
      </c>
      <c r="AB102">
        <f t="shared" ref="AB102:AB120" si="119">ROUND((AC102+AD102+AF102),2)</f>
        <v>35.549999999999997</v>
      </c>
      <c r="AC102">
        <f>ROUND(((ES102*0)),2)</f>
        <v>0</v>
      </c>
      <c r="AD102">
        <f>ROUND((((ET102*0.6*1.3))+((((EU102*0.6*1.3))*1.13)-((EU102*0.6*1.3)))),2)</f>
        <v>24.32</v>
      </c>
      <c r="AE102">
        <f>ROUND((((EU102*0.6*1.3))*1.13),2)</f>
        <v>3.85</v>
      </c>
      <c r="AF102">
        <f>ROUND((((EV102*0.6*1.3))*1.13),2)</f>
        <v>11.23</v>
      </c>
      <c r="AG102">
        <f>ROUND((AP102),2)</f>
        <v>0</v>
      </c>
      <c r="AH102">
        <f>((EW102*0.6*1.3))</f>
        <v>0.75894000000000006</v>
      </c>
      <c r="AI102">
        <f>((EX102*0.6*1.3))</f>
        <v>0.21840000000000001</v>
      </c>
      <c r="AJ102">
        <f>ROUND((AS102),2)</f>
        <v>0</v>
      </c>
      <c r="AK102">
        <v>47.69</v>
      </c>
      <c r="AL102">
        <v>4.34</v>
      </c>
      <c r="AM102">
        <v>30.61</v>
      </c>
      <c r="AN102">
        <v>4.37</v>
      </c>
      <c r="AO102">
        <v>12.74</v>
      </c>
      <c r="AP102">
        <v>0</v>
      </c>
      <c r="AQ102">
        <v>0.97299999999999998</v>
      </c>
      <c r="AR102">
        <v>0.28000000000000003</v>
      </c>
      <c r="AS102">
        <v>0</v>
      </c>
      <c r="AT102">
        <f t="shared" ref="AT102:AT120" si="120">BZ102</f>
        <v>130</v>
      </c>
      <c r="AU102">
        <f t="shared" ref="AU102:AU120" si="121">CA102</f>
        <v>76</v>
      </c>
      <c r="AV102">
        <v>1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1</v>
      </c>
      <c r="BC102">
        <v>1</v>
      </c>
      <c r="BD102" t="s">
        <v>650</v>
      </c>
      <c r="BE102" t="s">
        <v>650</v>
      </c>
      <c r="BF102" t="s">
        <v>650</v>
      </c>
      <c r="BG102" t="s">
        <v>650</v>
      </c>
      <c r="BH102">
        <v>0</v>
      </c>
      <c r="BI102">
        <v>1</v>
      </c>
      <c r="BJ102" t="s">
        <v>1014</v>
      </c>
      <c r="BM102">
        <v>132</v>
      </c>
      <c r="BN102">
        <v>0</v>
      </c>
      <c r="BO102" t="s">
        <v>1012</v>
      </c>
      <c r="BP102">
        <v>1</v>
      </c>
      <c r="BQ102">
        <v>1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650</v>
      </c>
      <c r="BZ102">
        <v>130</v>
      </c>
      <c r="CA102">
        <v>76</v>
      </c>
      <c r="CF102">
        <v>0</v>
      </c>
      <c r="CG102">
        <v>0</v>
      </c>
      <c r="CM102">
        <v>0</v>
      </c>
      <c r="CN102" t="s">
        <v>650</v>
      </c>
      <c r="CO102">
        <v>0</v>
      </c>
      <c r="CP102">
        <f t="shared" ref="CP102:CP120" si="122">(AB102)*AZ102</f>
        <v>35.549999999999997</v>
      </c>
      <c r="CQ102">
        <f t="shared" ref="CQ102:CQ120" si="123">(AC102)*BC102</f>
        <v>0</v>
      </c>
      <c r="CR102">
        <f t="shared" ref="CR102:CR120" si="124">(AD102)*BB102</f>
        <v>24.32</v>
      </c>
      <c r="CS102">
        <f t="shared" ref="CS102:CS120" si="125">(AE102)*BS102</f>
        <v>3.85</v>
      </c>
      <c r="CT102">
        <f t="shared" ref="CT102:CT120" si="126">(AF102)*BA102</f>
        <v>11.23</v>
      </c>
      <c r="CU102">
        <f t="shared" ref="CU102:CU120" si="127">(AG102)*BT102</f>
        <v>0</v>
      </c>
      <c r="CV102">
        <f t="shared" ref="CV102:CV120" si="128">(AH102)*BU102</f>
        <v>0.75894000000000006</v>
      </c>
      <c r="CW102">
        <f t="shared" ref="CW102:CW120" si="129">(AI102)*BV102</f>
        <v>0.21840000000000001</v>
      </c>
      <c r="CX102">
        <f t="shared" ref="CX102:CX120" si="130">(AJ102)*BW102</f>
        <v>0</v>
      </c>
      <c r="CY102">
        <f>(((R102+S102)*BZ102*1)/100)</f>
        <v>27641.9</v>
      </c>
      <c r="CZ102">
        <f>(((R102+S102)*CA102*1)/100)</f>
        <v>16159.88</v>
      </c>
      <c r="DC102" t="s">
        <v>650</v>
      </c>
      <c r="DD102" t="s">
        <v>1015</v>
      </c>
      <c r="DE102" t="s">
        <v>1016</v>
      </c>
      <c r="DF102" t="s">
        <v>1016</v>
      </c>
      <c r="DG102" t="s">
        <v>1016</v>
      </c>
      <c r="DH102" t="s">
        <v>650</v>
      </c>
      <c r="DI102" t="s">
        <v>1016</v>
      </c>
      <c r="DJ102" t="s">
        <v>1016</v>
      </c>
      <c r="DK102" t="s">
        <v>650</v>
      </c>
      <c r="DL102" t="s">
        <v>650</v>
      </c>
      <c r="DM102" t="s">
        <v>650</v>
      </c>
      <c r="DN102">
        <v>0</v>
      </c>
      <c r="DO102">
        <v>0</v>
      </c>
      <c r="DP102">
        <v>1</v>
      </c>
      <c r="DQ102">
        <v>1</v>
      </c>
      <c r="DR102">
        <v>1</v>
      </c>
      <c r="DS102">
        <v>1</v>
      </c>
      <c r="DT102">
        <v>1</v>
      </c>
      <c r="DU102">
        <v>1003</v>
      </c>
      <c r="DV102" t="s">
        <v>996</v>
      </c>
      <c r="DW102" t="s">
        <v>996</v>
      </c>
      <c r="DX102">
        <v>1</v>
      </c>
      <c r="EE102">
        <v>10230116</v>
      </c>
      <c r="EF102">
        <v>1</v>
      </c>
      <c r="EG102" t="s">
        <v>669</v>
      </c>
      <c r="EH102">
        <v>0</v>
      </c>
      <c r="EI102" t="s">
        <v>650</v>
      </c>
      <c r="EJ102">
        <v>1</v>
      </c>
      <c r="EK102">
        <v>132</v>
      </c>
      <c r="EL102" t="s">
        <v>805</v>
      </c>
      <c r="EM102" t="s">
        <v>650</v>
      </c>
      <c r="EO102" t="s">
        <v>650</v>
      </c>
      <c r="EP102" t="s">
        <v>998</v>
      </c>
      <c r="EQ102">
        <v>0</v>
      </c>
      <c r="ER102">
        <v>47.69</v>
      </c>
      <c r="ES102">
        <v>4.34</v>
      </c>
      <c r="ET102">
        <v>30.61</v>
      </c>
      <c r="EU102">
        <v>4.37</v>
      </c>
      <c r="EV102">
        <v>12.74</v>
      </c>
      <c r="EW102">
        <v>0.97299999999999998</v>
      </c>
      <c r="EX102">
        <v>0.28000000000000003</v>
      </c>
      <c r="EY102">
        <v>0</v>
      </c>
    </row>
    <row r="103" spans="1:155">
      <c r="A103">
        <v>18</v>
      </c>
      <c r="B103">
        <v>1</v>
      </c>
      <c r="C103">
        <v>282</v>
      </c>
      <c r="E103" t="s">
        <v>1017</v>
      </c>
      <c r="F103" t="s">
        <v>858</v>
      </c>
      <c r="G103" t="s">
        <v>859</v>
      </c>
      <c r="H103" t="s">
        <v>703</v>
      </c>
      <c r="I103">
        <f>I102*J103</f>
        <v>163.56</v>
      </c>
      <c r="J103">
        <v>0.11600000000000001</v>
      </c>
      <c r="O103">
        <f t="shared" si="108"/>
        <v>0</v>
      </c>
      <c r="P103">
        <f t="shared" si="109"/>
        <v>0</v>
      </c>
      <c r="Q103">
        <f t="shared" si="110"/>
        <v>0</v>
      </c>
      <c r="R103">
        <f t="shared" si="111"/>
        <v>0</v>
      </c>
      <c r="S103">
        <f t="shared" si="112"/>
        <v>0</v>
      </c>
      <c r="T103">
        <f t="shared" si="113"/>
        <v>0</v>
      </c>
      <c r="U103">
        <f t="shared" si="114"/>
        <v>0</v>
      </c>
      <c r="V103">
        <f t="shared" si="115"/>
        <v>0</v>
      </c>
      <c r="W103">
        <f t="shared" si="116"/>
        <v>0</v>
      </c>
      <c r="X103">
        <f t="shared" si="117"/>
        <v>0</v>
      </c>
      <c r="Y103">
        <f t="shared" si="118"/>
        <v>0</v>
      </c>
      <c r="AA103">
        <v>0</v>
      </c>
      <c r="AB103">
        <f t="shared" si="119"/>
        <v>0</v>
      </c>
      <c r="AC103">
        <f>ROUND(AL103,2)</f>
        <v>0</v>
      </c>
      <c r="AD103">
        <f>ROUND(AM103,2)</f>
        <v>0</v>
      </c>
      <c r="AE103">
        <f>ROUND(AN103,2)</f>
        <v>0</v>
      </c>
      <c r="AF103">
        <f>ROUND(AO103,2)</f>
        <v>0</v>
      </c>
      <c r="AG103">
        <f>ROUND(AP103,2)</f>
        <v>0</v>
      </c>
      <c r="AH103">
        <f>AQ103</f>
        <v>0</v>
      </c>
      <c r="AI103">
        <f>AR103</f>
        <v>0</v>
      </c>
      <c r="AJ103">
        <f>ROUND(AS103,2)</f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f t="shared" si="120"/>
        <v>0</v>
      </c>
      <c r="AU103">
        <f t="shared" si="121"/>
        <v>0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 t="s">
        <v>650</v>
      </c>
      <c r="BE103" t="s">
        <v>650</v>
      </c>
      <c r="BF103" t="s">
        <v>650</v>
      </c>
      <c r="BG103" t="s">
        <v>650</v>
      </c>
      <c r="BH103">
        <v>3</v>
      </c>
      <c r="BI103">
        <v>1</v>
      </c>
      <c r="BJ103" t="s">
        <v>860</v>
      </c>
      <c r="BM103">
        <v>201</v>
      </c>
      <c r="BN103">
        <v>0</v>
      </c>
      <c r="BO103" t="s">
        <v>858</v>
      </c>
      <c r="BP103">
        <v>1</v>
      </c>
      <c r="BQ103">
        <v>1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650</v>
      </c>
      <c r="BZ103">
        <v>0</v>
      </c>
      <c r="CA103">
        <v>0</v>
      </c>
      <c r="CF103">
        <v>0</v>
      </c>
      <c r="CG103">
        <v>0</v>
      </c>
      <c r="CM103">
        <v>0</v>
      </c>
      <c r="CN103" t="s">
        <v>650</v>
      </c>
      <c r="CO103">
        <v>0</v>
      </c>
      <c r="CP103">
        <f t="shared" si="122"/>
        <v>0</v>
      </c>
      <c r="CQ103">
        <f t="shared" si="123"/>
        <v>0</v>
      </c>
      <c r="CR103">
        <f t="shared" si="124"/>
        <v>0</v>
      </c>
      <c r="CS103">
        <f t="shared" si="125"/>
        <v>0</v>
      </c>
      <c r="CT103">
        <f t="shared" si="126"/>
        <v>0</v>
      </c>
      <c r="CU103">
        <f t="shared" si="127"/>
        <v>0</v>
      </c>
      <c r="CV103">
        <f t="shared" si="128"/>
        <v>0</v>
      </c>
      <c r="CW103">
        <f t="shared" si="129"/>
        <v>0</v>
      </c>
      <c r="CX103">
        <f t="shared" si="130"/>
        <v>0</v>
      </c>
      <c r="CY103">
        <f>(0)*BX103</f>
        <v>0</v>
      </c>
      <c r="CZ103">
        <f>(0)*AX103</f>
        <v>0</v>
      </c>
      <c r="DC103" t="s">
        <v>650</v>
      </c>
      <c r="DD103" t="s">
        <v>650</v>
      </c>
      <c r="DE103" t="s">
        <v>650</v>
      </c>
      <c r="DF103" t="s">
        <v>650</v>
      </c>
      <c r="DG103" t="s">
        <v>650</v>
      </c>
      <c r="DH103" t="s">
        <v>650</v>
      </c>
      <c r="DI103" t="s">
        <v>650</v>
      </c>
      <c r="DJ103" t="s">
        <v>650</v>
      </c>
      <c r="DK103" t="s">
        <v>650</v>
      </c>
      <c r="DL103" t="s">
        <v>650</v>
      </c>
      <c r="DM103" t="s">
        <v>650</v>
      </c>
      <c r="DN103">
        <v>0</v>
      </c>
      <c r="DO103">
        <v>0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1009</v>
      </c>
      <c r="DV103" t="s">
        <v>703</v>
      </c>
      <c r="DW103" t="s">
        <v>703</v>
      </c>
      <c r="DX103">
        <v>1000</v>
      </c>
      <c r="EE103">
        <v>10230153</v>
      </c>
      <c r="EF103">
        <v>1</v>
      </c>
      <c r="EG103" t="s">
        <v>669</v>
      </c>
      <c r="EH103">
        <v>0</v>
      </c>
      <c r="EI103" t="s">
        <v>650</v>
      </c>
      <c r="EJ103">
        <v>1</v>
      </c>
      <c r="EK103">
        <v>201</v>
      </c>
      <c r="EL103" t="s">
        <v>706</v>
      </c>
      <c r="EM103" t="s">
        <v>650</v>
      </c>
      <c r="EO103" t="s">
        <v>650</v>
      </c>
      <c r="EP103" t="s">
        <v>650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</row>
    <row r="104" spans="1:155">
      <c r="A104">
        <v>17</v>
      </c>
      <c r="B104">
        <v>1</v>
      </c>
      <c r="E104" t="s">
        <v>1018</v>
      </c>
      <c r="F104" t="s">
        <v>1019</v>
      </c>
      <c r="G104" t="s">
        <v>1020</v>
      </c>
      <c r="H104" t="s">
        <v>703</v>
      </c>
      <c r="I104">
        <v>164</v>
      </c>
      <c r="J104">
        <v>0</v>
      </c>
      <c r="O104">
        <f t="shared" si="108"/>
        <v>5166</v>
      </c>
      <c r="P104">
        <f t="shared" si="109"/>
        <v>0</v>
      </c>
      <c r="Q104">
        <f t="shared" si="110"/>
        <v>5166</v>
      </c>
      <c r="R104">
        <f t="shared" si="111"/>
        <v>0</v>
      </c>
      <c r="S104">
        <f t="shared" si="112"/>
        <v>0</v>
      </c>
      <c r="T104">
        <f t="shared" si="113"/>
        <v>0</v>
      </c>
      <c r="U104">
        <f t="shared" si="114"/>
        <v>0</v>
      </c>
      <c r="V104">
        <f t="shared" si="115"/>
        <v>0</v>
      </c>
      <c r="W104">
        <f t="shared" si="116"/>
        <v>0</v>
      </c>
      <c r="X104">
        <f t="shared" si="117"/>
        <v>0</v>
      </c>
      <c r="Y104">
        <f t="shared" si="118"/>
        <v>0</v>
      </c>
      <c r="AA104">
        <v>0</v>
      </c>
      <c r="AB104">
        <f t="shared" si="119"/>
        <v>31.5</v>
      </c>
      <c r="AC104">
        <f>ROUND((ES104),2)</f>
        <v>0</v>
      </c>
      <c r="AD104">
        <f>ROUND((ET104),2)</f>
        <v>31.5</v>
      </c>
      <c r="AE104">
        <f>ROUND((EU104),2)</f>
        <v>0</v>
      </c>
      <c r="AF104">
        <f>ROUND((EV104),2)</f>
        <v>0</v>
      </c>
      <c r="AG104">
        <f>ROUND((AP104),2)</f>
        <v>0</v>
      </c>
      <c r="AH104">
        <f>(EW104)</f>
        <v>0</v>
      </c>
      <c r="AI104">
        <f>(EX104)</f>
        <v>0</v>
      </c>
      <c r="AJ104">
        <f>ROUND((AS104),2)</f>
        <v>0</v>
      </c>
      <c r="AK104">
        <v>31.5</v>
      </c>
      <c r="AL104">
        <v>0</v>
      </c>
      <c r="AM104">
        <v>31.5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f t="shared" si="120"/>
        <v>0</v>
      </c>
      <c r="AU104">
        <f t="shared" si="121"/>
        <v>0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 t="s">
        <v>650</v>
      </c>
      <c r="BE104" t="s">
        <v>650</v>
      </c>
      <c r="BF104" t="s">
        <v>650</v>
      </c>
      <c r="BG104" t="s">
        <v>650</v>
      </c>
      <c r="BH104">
        <v>2</v>
      </c>
      <c r="BI104">
        <v>1</v>
      </c>
      <c r="BJ104" t="s">
        <v>1021</v>
      </c>
      <c r="BM104">
        <v>201</v>
      </c>
      <c r="BN104">
        <v>0</v>
      </c>
      <c r="BO104" t="s">
        <v>1022</v>
      </c>
      <c r="BP104">
        <v>1</v>
      </c>
      <c r="BQ104">
        <v>1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650</v>
      </c>
      <c r="BZ104">
        <v>0</v>
      </c>
      <c r="CA104">
        <v>0</v>
      </c>
      <c r="CF104">
        <v>0</v>
      </c>
      <c r="CG104">
        <v>0</v>
      </c>
      <c r="CM104">
        <v>0</v>
      </c>
      <c r="CN104" t="s">
        <v>650</v>
      </c>
      <c r="CO104">
        <v>0</v>
      </c>
      <c r="CP104">
        <f t="shared" si="122"/>
        <v>31.5</v>
      </c>
      <c r="CQ104">
        <f t="shared" si="123"/>
        <v>0</v>
      </c>
      <c r="CR104">
        <f t="shared" si="124"/>
        <v>31.5</v>
      </c>
      <c r="CS104">
        <f t="shared" si="125"/>
        <v>0</v>
      </c>
      <c r="CT104">
        <f t="shared" si="126"/>
        <v>0</v>
      </c>
      <c r="CU104">
        <f t="shared" si="127"/>
        <v>0</v>
      </c>
      <c r="CV104">
        <f t="shared" si="128"/>
        <v>0</v>
      </c>
      <c r="CW104">
        <f t="shared" si="129"/>
        <v>0</v>
      </c>
      <c r="CX104">
        <f t="shared" si="130"/>
        <v>0</v>
      </c>
      <c r="CY104">
        <f>(0)*BX104</f>
        <v>0</v>
      </c>
      <c r="CZ104">
        <f>(0)*AX104</f>
        <v>0</v>
      </c>
      <c r="DC104" t="s">
        <v>650</v>
      </c>
      <c r="DD104" t="s">
        <v>650</v>
      </c>
      <c r="DE104" t="s">
        <v>650</v>
      </c>
      <c r="DF104" t="s">
        <v>650</v>
      </c>
      <c r="DG104" t="s">
        <v>650</v>
      </c>
      <c r="DH104" t="s">
        <v>650</v>
      </c>
      <c r="DI104" t="s">
        <v>650</v>
      </c>
      <c r="DJ104" t="s">
        <v>650</v>
      </c>
      <c r="DK104" t="s">
        <v>650</v>
      </c>
      <c r="DL104" t="s">
        <v>650</v>
      </c>
      <c r="DM104" t="s">
        <v>650</v>
      </c>
      <c r="DN104">
        <v>0</v>
      </c>
      <c r="DO104">
        <v>0</v>
      </c>
      <c r="DP104">
        <v>1</v>
      </c>
      <c r="DQ104">
        <v>1</v>
      </c>
      <c r="DR104">
        <v>1</v>
      </c>
      <c r="DS104">
        <v>1</v>
      </c>
      <c r="DT104">
        <v>1</v>
      </c>
      <c r="DU104">
        <v>1009</v>
      </c>
      <c r="DV104" t="s">
        <v>703</v>
      </c>
      <c r="DW104" t="s">
        <v>703</v>
      </c>
      <c r="DX104">
        <v>1000</v>
      </c>
      <c r="EE104">
        <v>10230153</v>
      </c>
      <c r="EF104">
        <v>1</v>
      </c>
      <c r="EG104" t="s">
        <v>669</v>
      </c>
      <c r="EH104">
        <v>0</v>
      </c>
      <c r="EI104" t="s">
        <v>650</v>
      </c>
      <c r="EJ104">
        <v>1</v>
      </c>
      <c r="EK104">
        <v>201</v>
      </c>
      <c r="EL104" t="s">
        <v>706</v>
      </c>
      <c r="EM104" t="s">
        <v>650</v>
      </c>
      <c r="EO104" t="s">
        <v>650</v>
      </c>
      <c r="EP104" t="s">
        <v>650</v>
      </c>
      <c r="EQ104">
        <v>0</v>
      </c>
      <c r="ER104">
        <v>69.5</v>
      </c>
      <c r="ES104">
        <v>0</v>
      </c>
      <c r="ET104">
        <v>31.5</v>
      </c>
      <c r="EU104">
        <v>0</v>
      </c>
      <c r="EV104">
        <v>0</v>
      </c>
      <c r="EW104">
        <v>0</v>
      </c>
      <c r="EX104">
        <v>0</v>
      </c>
      <c r="EY104">
        <v>0</v>
      </c>
    </row>
    <row r="105" spans="1:155">
      <c r="A105">
        <v>17</v>
      </c>
      <c r="B105">
        <v>1</v>
      </c>
      <c r="C105">
        <f>ROW(SmtRes!A298)</f>
        <v>298</v>
      </c>
      <c r="D105">
        <f>ROW(EtalonRes!A294)</f>
        <v>294</v>
      </c>
      <c r="E105" t="s">
        <v>1023</v>
      </c>
      <c r="F105" t="s">
        <v>994</v>
      </c>
      <c r="G105" t="s">
        <v>1024</v>
      </c>
      <c r="H105" t="s">
        <v>996</v>
      </c>
      <c r="I105">
        <v>12</v>
      </c>
      <c r="J105">
        <v>0</v>
      </c>
      <c r="O105">
        <f t="shared" si="108"/>
        <v>84</v>
      </c>
      <c r="P105">
        <f t="shared" si="109"/>
        <v>0</v>
      </c>
      <c r="Q105">
        <f t="shared" si="110"/>
        <v>35</v>
      </c>
      <c r="R105">
        <f t="shared" si="111"/>
        <v>7</v>
      </c>
      <c r="S105">
        <f t="shared" si="112"/>
        <v>49</v>
      </c>
      <c r="T105">
        <f t="shared" si="113"/>
        <v>0</v>
      </c>
      <c r="U105">
        <f t="shared" si="114"/>
        <v>3.3040799999999999</v>
      </c>
      <c r="V105">
        <f t="shared" si="115"/>
        <v>0.37440000000000001</v>
      </c>
      <c r="W105">
        <f t="shared" si="116"/>
        <v>0</v>
      </c>
      <c r="X105">
        <f t="shared" si="117"/>
        <v>73</v>
      </c>
      <c r="Y105">
        <f t="shared" si="118"/>
        <v>43</v>
      </c>
      <c r="AA105">
        <v>0</v>
      </c>
      <c r="AB105">
        <f t="shared" si="119"/>
        <v>7.02</v>
      </c>
      <c r="AC105">
        <f>ROUND(((ES105*0)),2)</f>
        <v>0</v>
      </c>
      <c r="AD105">
        <f>ROUND((((ET105*0.6*1.3))+((((EU105*0.6*1.3))*1.13)-((EU105*0.6*1.3)))),2)</f>
        <v>2.95</v>
      </c>
      <c r="AE105">
        <f>ROUND((((EU105*0.6*1.3))*1.13),2)</f>
        <v>0.56000000000000005</v>
      </c>
      <c r="AF105">
        <f>ROUND((((EV105*0.6*1.3))*1.13),2)</f>
        <v>4.07</v>
      </c>
      <c r="AG105">
        <f>ROUND((AP105),2)</f>
        <v>0</v>
      </c>
      <c r="AH105">
        <f>((EW105*0.6*1.3))</f>
        <v>0.27533999999999997</v>
      </c>
      <c r="AI105">
        <f>((EX105*0.6*1.3))</f>
        <v>3.1200000000000002E-2</v>
      </c>
      <c r="AJ105">
        <f>ROUND((AS105),2)</f>
        <v>0</v>
      </c>
      <c r="AK105">
        <v>9.0299999999999994</v>
      </c>
      <c r="AL105">
        <v>0.71</v>
      </c>
      <c r="AM105">
        <v>3.7</v>
      </c>
      <c r="AN105">
        <v>0.63</v>
      </c>
      <c r="AO105">
        <v>4.62</v>
      </c>
      <c r="AP105">
        <v>0</v>
      </c>
      <c r="AQ105">
        <v>0.35299999999999998</v>
      </c>
      <c r="AR105">
        <v>0.04</v>
      </c>
      <c r="AS105">
        <v>0</v>
      </c>
      <c r="AT105">
        <f t="shared" si="120"/>
        <v>130</v>
      </c>
      <c r="AU105">
        <f t="shared" si="121"/>
        <v>76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 t="s">
        <v>650</v>
      </c>
      <c r="BE105" t="s">
        <v>650</v>
      </c>
      <c r="BF105" t="s">
        <v>650</v>
      </c>
      <c r="BG105" t="s">
        <v>650</v>
      </c>
      <c r="BH105">
        <v>0</v>
      </c>
      <c r="BI105">
        <v>1</v>
      </c>
      <c r="BJ105" t="s">
        <v>997</v>
      </c>
      <c r="BM105">
        <v>132</v>
      </c>
      <c r="BN105">
        <v>0</v>
      </c>
      <c r="BO105" t="s">
        <v>994</v>
      </c>
      <c r="BP105">
        <v>1</v>
      </c>
      <c r="BQ105">
        <v>1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650</v>
      </c>
      <c r="BZ105">
        <v>130</v>
      </c>
      <c r="CA105">
        <v>76</v>
      </c>
      <c r="CF105">
        <v>0</v>
      </c>
      <c r="CG105">
        <v>0</v>
      </c>
      <c r="CM105">
        <v>0</v>
      </c>
      <c r="CN105" t="s">
        <v>650</v>
      </c>
      <c r="CO105">
        <v>0</v>
      </c>
      <c r="CP105">
        <f t="shared" si="122"/>
        <v>7.02</v>
      </c>
      <c r="CQ105">
        <f t="shared" si="123"/>
        <v>0</v>
      </c>
      <c r="CR105">
        <f t="shared" si="124"/>
        <v>2.95</v>
      </c>
      <c r="CS105">
        <f t="shared" si="125"/>
        <v>0.56000000000000005</v>
      </c>
      <c r="CT105">
        <f t="shared" si="126"/>
        <v>4.07</v>
      </c>
      <c r="CU105">
        <f t="shared" si="127"/>
        <v>0</v>
      </c>
      <c r="CV105">
        <f t="shared" si="128"/>
        <v>0.27533999999999997</v>
      </c>
      <c r="CW105">
        <f t="shared" si="129"/>
        <v>3.1200000000000002E-2</v>
      </c>
      <c r="CX105">
        <f t="shared" si="130"/>
        <v>0</v>
      </c>
      <c r="CY105">
        <f>(((R105+S105)*BZ105*1)/100)</f>
        <v>72.8</v>
      </c>
      <c r="CZ105">
        <f>(((R105+S105)*CA105*1)/100)</f>
        <v>42.56</v>
      </c>
      <c r="DC105" t="s">
        <v>650</v>
      </c>
      <c r="DD105" t="s">
        <v>1015</v>
      </c>
      <c r="DE105" t="s">
        <v>1016</v>
      </c>
      <c r="DF105" t="s">
        <v>1016</v>
      </c>
      <c r="DG105" t="s">
        <v>1016</v>
      </c>
      <c r="DH105" t="s">
        <v>650</v>
      </c>
      <c r="DI105" t="s">
        <v>1016</v>
      </c>
      <c r="DJ105" t="s">
        <v>1016</v>
      </c>
      <c r="DK105" t="s">
        <v>650</v>
      </c>
      <c r="DL105" t="s">
        <v>650</v>
      </c>
      <c r="DM105" t="s">
        <v>650</v>
      </c>
      <c r="DN105">
        <v>0</v>
      </c>
      <c r="DO105">
        <v>0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1003</v>
      </c>
      <c r="DV105" t="s">
        <v>996</v>
      </c>
      <c r="DW105" t="s">
        <v>996</v>
      </c>
      <c r="DX105">
        <v>1</v>
      </c>
      <c r="EE105">
        <v>10230116</v>
      </c>
      <c r="EF105">
        <v>1</v>
      </c>
      <c r="EG105" t="s">
        <v>669</v>
      </c>
      <c r="EH105">
        <v>0</v>
      </c>
      <c r="EI105" t="s">
        <v>650</v>
      </c>
      <c r="EJ105">
        <v>1</v>
      </c>
      <c r="EK105">
        <v>132</v>
      </c>
      <c r="EL105" t="s">
        <v>805</v>
      </c>
      <c r="EM105" t="s">
        <v>650</v>
      </c>
      <c r="EO105" t="s">
        <v>650</v>
      </c>
      <c r="EP105" t="s">
        <v>998</v>
      </c>
      <c r="EQ105">
        <v>0</v>
      </c>
      <c r="ER105">
        <v>9.0299999999999994</v>
      </c>
      <c r="ES105">
        <v>0.71</v>
      </c>
      <c r="ET105">
        <v>3.7</v>
      </c>
      <c r="EU105">
        <v>0.63</v>
      </c>
      <c r="EV105">
        <v>4.62</v>
      </c>
      <c r="EW105">
        <v>0.35299999999999998</v>
      </c>
      <c r="EX105">
        <v>0.04</v>
      </c>
      <c r="EY105">
        <v>0</v>
      </c>
    </row>
    <row r="106" spans="1:155">
      <c r="A106">
        <v>18</v>
      </c>
      <c r="B106">
        <v>1</v>
      </c>
      <c r="C106">
        <v>298</v>
      </c>
      <c r="E106" t="s">
        <v>1025</v>
      </c>
      <c r="F106" t="s">
        <v>858</v>
      </c>
      <c r="G106" t="s">
        <v>859</v>
      </c>
      <c r="H106" t="s">
        <v>703</v>
      </c>
      <c r="I106">
        <f>I105*J106</f>
        <v>0.15240000000000001</v>
      </c>
      <c r="J106">
        <v>1.2700000000000001E-2</v>
      </c>
      <c r="O106">
        <f t="shared" si="108"/>
        <v>0</v>
      </c>
      <c r="P106">
        <f t="shared" si="109"/>
        <v>0</v>
      </c>
      <c r="Q106">
        <f t="shared" si="110"/>
        <v>0</v>
      </c>
      <c r="R106">
        <f t="shared" si="111"/>
        <v>0</v>
      </c>
      <c r="S106">
        <f t="shared" si="112"/>
        <v>0</v>
      </c>
      <c r="T106">
        <f t="shared" si="113"/>
        <v>0</v>
      </c>
      <c r="U106">
        <f t="shared" si="114"/>
        <v>0</v>
      </c>
      <c r="V106">
        <f t="shared" si="115"/>
        <v>0</v>
      </c>
      <c r="W106">
        <f t="shared" si="116"/>
        <v>0</v>
      </c>
      <c r="X106">
        <f t="shared" si="117"/>
        <v>0</v>
      </c>
      <c r="Y106">
        <f t="shared" si="118"/>
        <v>0</v>
      </c>
      <c r="AA106">
        <v>0</v>
      </c>
      <c r="AB106">
        <f t="shared" si="119"/>
        <v>0</v>
      </c>
      <c r="AC106">
        <f>ROUND(AL106,2)</f>
        <v>0</v>
      </c>
      <c r="AD106">
        <f>ROUND(AM106,2)</f>
        <v>0</v>
      </c>
      <c r="AE106">
        <f>ROUND(AN106,2)</f>
        <v>0</v>
      </c>
      <c r="AF106">
        <f>ROUND(AO106,2)</f>
        <v>0</v>
      </c>
      <c r="AG106">
        <f>ROUND(AP106,2)</f>
        <v>0</v>
      </c>
      <c r="AH106">
        <f>AQ106</f>
        <v>0</v>
      </c>
      <c r="AI106">
        <f>AR106</f>
        <v>0</v>
      </c>
      <c r="AJ106">
        <f>ROUND(AS106,2)</f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f t="shared" si="120"/>
        <v>0</v>
      </c>
      <c r="AU106">
        <f t="shared" si="121"/>
        <v>0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 t="s">
        <v>650</v>
      </c>
      <c r="BE106" t="s">
        <v>650</v>
      </c>
      <c r="BF106" t="s">
        <v>650</v>
      </c>
      <c r="BG106" t="s">
        <v>650</v>
      </c>
      <c r="BH106">
        <v>3</v>
      </c>
      <c r="BI106">
        <v>1</v>
      </c>
      <c r="BJ106" t="s">
        <v>860</v>
      </c>
      <c r="BM106">
        <v>201</v>
      </c>
      <c r="BN106">
        <v>0</v>
      </c>
      <c r="BO106" t="s">
        <v>858</v>
      </c>
      <c r="BP106">
        <v>1</v>
      </c>
      <c r="BQ106">
        <v>1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650</v>
      </c>
      <c r="BZ106">
        <v>0</v>
      </c>
      <c r="CA106">
        <v>0</v>
      </c>
      <c r="CF106">
        <v>0</v>
      </c>
      <c r="CG106">
        <v>0</v>
      </c>
      <c r="CM106">
        <v>0</v>
      </c>
      <c r="CN106" t="s">
        <v>650</v>
      </c>
      <c r="CO106">
        <v>0</v>
      </c>
      <c r="CP106">
        <f t="shared" si="122"/>
        <v>0</v>
      </c>
      <c r="CQ106">
        <f t="shared" si="123"/>
        <v>0</v>
      </c>
      <c r="CR106">
        <f t="shared" si="124"/>
        <v>0</v>
      </c>
      <c r="CS106">
        <f t="shared" si="125"/>
        <v>0</v>
      </c>
      <c r="CT106">
        <f t="shared" si="126"/>
        <v>0</v>
      </c>
      <c r="CU106">
        <f t="shared" si="127"/>
        <v>0</v>
      </c>
      <c r="CV106">
        <f t="shared" si="128"/>
        <v>0</v>
      </c>
      <c r="CW106">
        <f t="shared" si="129"/>
        <v>0</v>
      </c>
      <c r="CX106">
        <f t="shared" si="130"/>
        <v>0</v>
      </c>
      <c r="CY106">
        <f>(0)*BX106</f>
        <v>0</v>
      </c>
      <c r="CZ106">
        <f>(0)*AX106</f>
        <v>0</v>
      </c>
      <c r="DC106" t="s">
        <v>650</v>
      </c>
      <c r="DD106" t="s">
        <v>650</v>
      </c>
      <c r="DE106" t="s">
        <v>650</v>
      </c>
      <c r="DF106" t="s">
        <v>650</v>
      </c>
      <c r="DG106" t="s">
        <v>650</v>
      </c>
      <c r="DH106" t="s">
        <v>650</v>
      </c>
      <c r="DI106" t="s">
        <v>650</v>
      </c>
      <c r="DJ106" t="s">
        <v>650</v>
      </c>
      <c r="DK106" t="s">
        <v>650</v>
      </c>
      <c r="DL106" t="s">
        <v>650</v>
      </c>
      <c r="DM106" t="s">
        <v>650</v>
      </c>
      <c r="DN106">
        <v>0</v>
      </c>
      <c r="DO106">
        <v>0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1009</v>
      </c>
      <c r="DV106" t="s">
        <v>703</v>
      </c>
      <c r="DW106" t="s">
        <v>703</v>
      </c>
      <c r="DX106">
        <v>1000</v>
      </c>
      <c r="EE106">
        <v>10230153</v>
      </c>
      <c r="EF106">
        <v>1</v>
      </c>
      <c r="EG106" t="s">
        <v>669</v>
      </c>
      <c r="EH106">
        <v>0</v>
      </c>
      <c r="EI106" t="s">
        <v>650</v>
      </c>
      <c r="EJ106">
        <v>1</v>
      </c>
      <c r="EK106">
        <v>201</v>
      </c>
      <c r="EL106" t="s">
        <v>706</v>
      </c>
      <c r="EM106" t="s">
        <v>650</v>
      </c>
      <c r="EO106" t="s">
        <v>650</v>
      </c>
      <c r="EP106" t="s">
        <v>650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</row>
    <row r="107" spans="1:155">
      <c r="A107">
        <v>17</v>
      </c>
      <c r="B107">
        <v>1</v>
      </c>
      <c r="E107" t="s">
        <v>1026</v>
      </c>
      <c r="F107" t="s">
        <v>1027</v>
      </c>
      <c r="G107" t="s">
        <v>1028</v>
      </c>
      <c r="H107" t="s">
        <v>703</v>
      </c>
      <c r="I107">
        <v>0.15</v>
      </c>
      <c r="J107">
        <v>0</v>
      </c>
      <c r="O107">
        <f t="shared" si="108"/>
        <v>2</v>
      </c>
      <c r="P107">
        <f t="shared" si="109"/>
        <v>0</v>
      </c>
      <c r="Q107">
        <f t="shared" si="110"/>
        <v>2</v>
      </c>
      <c r="R107">
        <f t="shared" si="111"/>
        <v>0</v>
      </c>
      <c r="S107">
        <f t="shared" si="112"/>
        <v>0</v>
      </c>
      <c r="T107">
        <f t="shared" si="113"/>
        <v>0</v>
      </c>
      <c r="U107">
        <f t="shared" si="114"/>
        <v>0</v>
      </c>
      <c r="V107">
        <f t="shared" si="115"/>
        <v>0</v>
      </c>
      <c r="W107">
        <f t="shared" si="116"/>
        <v>0</v>
      </c>
      <c r="X107">
        <f t="shared" si="117"/>
        <v>0</v>
      </c>
      <c r="Y107">
        <f t="shared" si="118"/>
        <v>0</v>
      </c>
      <c r="AA107">
        <v>0</v>
      </c>
      <c r="AB107">
        <f t="shared" si="119"/>
        <v>13.5</v>
      </c>
      <c r="AC107">
        <f>ROUND((ES107),2)</f>
        <v>0</v>
      </c>
      <c r="AD107">
        <f>ROUND((ET107),2)</f>
        <v>13.5</v>
      </c>
      <c r="AE107">
        <f>ROUND((EU107),2)</f>
        <v>0</v>
      </c>
      <c r="AF107">
        <f>ROUND((EV107),2)</f>
        <v>0</v>
      </c>
      <c r="AG107">
        <f>ROUND((AP107),2)</f>
        <v>0</v>
      </c>
      <c r="AH107">
        <f>(EW107)</f>
        <v>0</v>
      </c>
      <c r="AI107">
        <f>(EX107)</f>
        <v>0</v>
      </c>
      <c r="AJ107">
        <f>ROUND((AS107),2)</f>
        <v>0</v>
      </c>
      <c r="AK107">
        <v>13.5</v>
      </c>
      <c r="AL107">
        <v>0</v>
      </c>
      <c r="AM107">
        <v>13.5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f t="shared" si="120"/>
        <v>0</v>
      </c>
      <c r="AU107">
        <f t="shared" si="121"/>
        <v>0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 t="s">
        <v>650</v>
      </c>
      <c r="BE107" t="s">
        <v>650</v>
      </c>
      <c r="BF107" t="s">
        <v>650</v>
      </c>
      <c r="BG107" t="s">
        <v>650</v>
      </c>
      <c r="BH107">
        <v>2</v>
      </c>
      <c r="BI107">
        <v>1</v>
      </c>
      <c r="BJ107" t="s">
        <v>1029</v>
      </c>
      <c r="BM107">
        <v>201</v>
      </c>
      <c r="BN107">
        <v>0</v>
      </c>
      <c r="BO107" t="s">
        <v>1030</v>
      </c>
      <c r="BP107">
        <v>1</v>
      </c>
      <c r="BQ107">
        <v>1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650</v>
      </c>
      <c r="BZ107">
        <v>0</v>
      </c>
      <c r="CA107">
        <v>0</v>
      </c>
      <c r="CF107">
        <v>0</v>
      </c>
      <c r="CG107">
        <v>0</v>
      </c>
      <c r="CM107">
        <v>0</v>
      </c>
      <c r="CN107" t="s">
        <v>650</v>
      </c>
      <c r="CO107">
        <v>0</v>
      </c>
      <c r="CP107">
        <f t="shared" si="122"/>
        <v>13.5</v>
      </c>
      <c r="CQ107">
        <f t="shared" si="123"/>
        <v>0</v>
      </c>
      <c r="CR107">
        <f t="shared" si="124"/>
        <v>13.5</v>
      </c>
      <c r="CS107">
        <f t="shared" si="125"/>
        <v>0</v>
      </c>
      <c r="CT107">
        <f t="shared" si="126"/>
        <v>0</v>
      </c>
      <c r="CU107">
        <f t="shared" si="127"/>
        <v>0</v>
      </c>
      <c r="CV107">
        <f t="shared" si="128"/>
        <v>0</v>
      </c>
      <c r="CW107">
        <f t="shared" si="129"/>
        <v>0</v>
      </c>
      <c r="CX107">
        <f t="shared" si="130"/>
        <v>0</v>
      </c>
      <c r="CY107">
        <f>(0)*BX107</f>
        <v>0</v>
      </c>
      <c r="CZ107">
        <f>(0)*AX107</f>
        <v>0</v>
      </c>
      <c r="DC107" t="s">
        <v>650</v>
      </c>
      <c r="DD107" t="s">
        <v>650</v>
      </c>
      <c r="DE107" t="s">
        <v>650</v>
      </c>
      <c r="DF107" t="s">
        <v>650</v>
      </c>
      <c r="DG107" t="s">
        <v>650</v>
      </c>
      <c r="DH107" t="s">
        <v>650</v>
      </c>
      <c r="DI107" t="s">
        <v>650</v>
      </c>
      <c r="DJ107" t="s">
        <v>650</v>
      </c>
      <c r="DK107" t="s">
        <v>650</v>
      </c>
      <c r="DL107" t="s">
        <v>650</v>
      </c>
      <c r="DM107" t="s">
        <v>650</v>
      </c>
      <c r="DN107">
        <v>0</v>
      </c>
      <c r="DO107">
        <v>0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1009</v>
      </c>
      <c r="DV107" t="s">
        <v>703</v>
      </c>
      <c r="DW107" t="s">
        <v>703</v>
      </c>
      <c r="DX107">
        <v>1000</v>
      </c>
      <c r="EE107">
        <v>10230153</v>
      </c>
      <c r="EF107">
        <v>1</v>
      </c>
      <c r="EG107" t="s">
        <v>669</v>
      </c>
      <c r="EH107">
        <v>0</v>
      </c>
      <c r="EI107" t="s">
        <v>650</v>
      </c>
      <c r="EJ107">
        <v>1</v>
      </c>
      <c r="EK107">
        <v>201</v>
      </c>
      <c r="EL107" t="s">
        <v>706</v>
      </c>
      <c r="EM107" t="s">
        <v>650</v>
      </c>
      <c r="EO107" t="s">
        <v>650</v>
      </c>
      <c r="EP107" t="s">
        <v>650</v>
      </c>
      <c r="EQ107">
        <v>0</v>
      </c>
      <c r="ER107">
        <v>26.5</v>
      </c>
      <c r="ES107">
        <v>0</v>
      </c>
      <c r="ET107">
        <v>13.5</v>
      </c>
      <c r="EU107">
        <v>0</v>
      </c>
      <c r="EV107">
        <v>0</v>
      </c>
      <c r="EW107">
        <v>0</v>
      </c>
      <c r="EX107">
        <v>0</v>
      </c>
      <c r="EY107">
        <v>0</v>
      </c>
    </row>
    <row r="108" spans="1:155">
      <c r="A108">
        <v>17</v>
      </c>
      <c r="B108">
        <v>1</v>
      </c>
      <c r="C108">
        <f>ROW(SmtRes!A303)</f>
        <v>303</v>
      </c>
      <c r="D108">
        <f>ROW(EtalonRes!A298)</f>
        <v>298</v>
      </c>
      <c r="E108" t="s">
        <v>1031</v>
      </c>
      <c r="F108" t="s">
        <v>1032</v>
      </c>
      <c r="G108" t="s">
        <v>1033</v>
      </c>
      <c r="H108" t="s">
        <v>1034</v>
      </c>
      <c r="I108">
        <v>1</v>
      </c>
      <c r="J108">
        <v>0</v>
      </c>
      <c r="O108">
        <f t="shared" si="108"/>
        <v>415</v>
      </c>
      <c r="P108">
        <f t="shared" si="109"/>
        <v>0</v>
      </c>
      <c r="Q108">
        <f t="shared" si="110"/>
        <v>305</v>
      </c>
      <c r="R108">
        <f t="shared" si="111"/>
        <v>40</v>
      </c>
      <c r="S108">
        <f t="shared" si="112"/>
        <v>111</v>
      </c>
      <c r="T108">
        <f t="shared" si="113"/>
        <v>0</v>
      </c>
      <c r="U108">
        <f t="shared" si="114"/>
        <v>8.9700000000000006</v>
      </c>
      <c r="V108">
        <f t="shared" si="115"/>
        <v>2.145</v>
      </c>
      <c r="W108">
        <f t="shared" si="116"/>
        <v>0</v>
      </c>
      <c r="X108">
        <f t="shared" si="117"/>
        <v>163</v>
      </c>
      <c r="Y108">
        <f t="shared" si="118"/>
        <v>103</v>
      </c>
      <c r="AA108">
        <v>0</v>
      </c>
      <c r="AB108">
        <f t="shared" si="119"/>
        <v>415.35</v>
      </c>
      <c r="AC108">
        <f>ROUND((ES108),2)</f>
        <v>0</v>
      </c>
      <c r="AD108">
        <f>ROUND((((ET108*1.3))+((((EU108*1.3))*1.13)-((EU108*1.3)))),2)</f>
        <v>304.66000000000003</v>
      </c>
      <c r="AE108">
        <f>ROUND((((EU108*1.3))*1.13),2)</f>
        <v>39.57</v>
      </c>
      <c r="AF108">
        <f>ROUND((((EV108*1.3))*1.13),2)</f>
        <v>110.69</v>
      </c>
      <c r="AG108">
        <f>ROUND((AP108),2)</f>
        <v>0</v>
      </c>
      <c r="AH108">
        <f>((EW108*1.3))</f>
        <v>8.9700000000000006</v>
      </c>
      <c r="AI108">
        <f>((EX108*1.3))</f>
        <v>2.145</v>
      </c>
      <c r="AJ108">
        <f>ROUND((AS108),2)</f>
        <v>0</v>
      </c>
      <c r="AK108">
        <v>306.2</v>
      </c>
      <c r="AL108">
        <v>0</v>
      </c>
      <c r="AM108">
        <v>230.85</v>
      </c>
      <c r="AN108">
        <v>26.94</v>
      </c>
      <c r="AO108">
        <v>75.349999999999994</v>
      </c>
      <c r="AP108">
        <v>0</v>
      </c>
      <c r="AQ108">
        <v>6.9</v>
      </c>
      <c r="AR108">
        <v>1.65</v>
      </c>
      <c r="AS108">
        <v>0</v>
      </c>
      <c r="AT108">
        <f t="shared" si="120"/>
        <v>108</v>
      </c>
      <c r="AU108">
        <f t="shared" si="121"/>
        <v>68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 t="s">
        <v>650</v>
      </c>
      <c r="BE108" t="s">
        <v>650</v>
      </c>
      <c r="BF108" t="s">
        <v>650</v>
      </c>
      <c r="BG108" t="s">
        <v>650</v>
      </c>
      <c r="BH108">
        <v>0</v>
      </c>
      <c r="BI108">
        <v>1</v>
      </c>
      <c r="BJ108" t="s">
        <v>1035</v>
      </c>
      <c r="BM108">
        <v>176</v>
      </c>
      <c r="BN108">
        <v>0</v>
      </c>
      <c r="BO108" t="s">
        <v>1032</v>
      </c>
      <c r="BP108">
        <v>1</v>
      </c>
      <c r="BQ108">
        <v>1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650</v>
      </c>
      <c r="BZ108">
        <v>108</v>
      </c>
      <c r="CA108">
        <v>68</v>
      </c>
      <c r="CF108">
        <v>0</v>
      </c>
      <c r="CG108">
        <v>0</v>
      </c>
      <c r="CM108">
        <v>0</v>
      </c>
      <c r="CN108" t="s">
        <v>650</v>
      </c>
      <c r="CO108">
        <v>0</v>
      </c>
      <c r="CP108">
        <f t="shared" si="122"/>
        <v>415.35</v>
      </c>
      <c r="CQ108">
        <f t="shared" si="123"/>
        <v>0</v>
      </c>
      <c r="CR108">
        <f t="shared" si="124"/>
        <v>304.66000000000003</v>
      </c>
      <c r="CS108">
        <f t="shared" si="125"/>
        <v>39.57</v>
      </c>
      <c r="CT108">
        <f t="shared" si="126"/>
        <v>110.69</v>
      </c>
      <c r="CU108">
        <f t="shared" si="127"/>
        <v>0</v>
      </c>
      <c r="CV108">
        <f t="shared" si="128"/>
        <v>8.9700000000000006</v>
      </c>
      <c r="CW108">
        <f t="shared" si="129"/>
        <v>2.145</v>
      </c>
      <c r="CX108">
        <f t="shared" si="130"/>
        <v>0</v>
      </c>
      <c r="CY108">
        <f>(((R108+S108)*BZ108*1)/100)</f>
        <v>163.08000000000001</v>
      </c>
      <c r="CZ108">
        <f>(((R108+S108)*CA108*1)/100)</f>
        <v>102.68</v>
      </c>
      <c r="DC108" t="s">
        <v>650</v>
      </c>
      <c r="DD108" t="s">
        <v>650</v>
      </c>
      <c r="DE108" t="s">
        <v>853</v>
      </c>
      <c r="DF108" t="s">
        <v>853</v>
      </c>
      <c r="DG108" t="s">
        <v>853</v>
      </c>
      <c r="DH108" t="s">
        <v>650</v>
      </c>
      <c r="DI108" t="s">
        <v>853</v>
      </c>
      <c r="DJ108" t="s">
        <v>853</v>
      </c>
      <c r="DK108" t="s">
        <v>650</v>
      </c>
      <c r="DL108" t="s">
        <v>650</v>
      </c>
      <c r="DM108" t="s">
        <v>650</v>
      </c>
      <c r="DN108">
        <v>0</v>
      </c>
      <c r="DO108">
        <v>0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1013</v>
      </c>
      <c r="DV108" t="s">
        <v>1034</v>
      </c>
      <c r="DW108" t="s">
        <v>1034</v>
      </c>
      <c r="DX108">
        <v>1</v>
      </c>
      <c r="EE108">
        <v>10230180</v>
      </c>
      <c r="EF108">
        <v>1</v>
      </c>
      <c r="EG108" t="s">
        <v>669</v>
      </c>
      <c r="EH108">
        <v>0</v>
      </c>
      <c r="EI108" t="s">
        <v>650</v>
      </c>
      <c r="EJ108">
        <v>1</v>
      </c>
      <c r="EK108">
        <v>176</v>
      </c>
      <c r="EL108" t="s">
        <v>1036</v>
      </c>
      <c r="EM108" t="s">
        <v>650</v>
      </c>
      <c r="EO108" t="s">
        <v>650</v>
      </c>
      <c r="EP108" t="s">
        <v>639</v>
      </c>
      <c r="EQ108">
        <v>0</v>
      </c>
      <c r="ER108">
        <v>306.2</v>
      </c>
      <c r="ES108">
        <v>0</v>
      </c>
      <c r="ET108">
        <v>230.85</v>
      </c>
      <c r="EU108">
        <v>26.94</v>
      </c>
      <c r="EV108">
        <v>75.349999999999994</v>
      </c>
      <c r="EW108">
        <v>6.9</v>
      </c>
      <c r="EX108">
        <v>1.65</v>
      </c>
      <c r="EY108">
        <v>0</v>
      </c>
    </row>
    <row r="109" spans="1:155">
      <c r="A109">
        <v>18</v>
      </c>
      <c r="B109">
        <v>1</v>
      </c>
      <c r="C109">
        <v>303</v>
      </c>
      <c r="E109" t="s">
        <v>1037</v>
      </c>
      <c r="F109" t="s">
        <v>858</v>
      </c>
      <c r="G109" t="s">
        <v>859</v>
      </c>
      <c r="H109" t="s">
        <v>703</v>
      </c>
      <c r="I109">
        <f>I108*J109</f>
        <v>0.97399999999999998</v>
      </c>
      <c r="J109">
        <v>0.97399999999999998</v>
      </c>
      <c r="O109">
        <f t="shared" si="108"/>
        <v>0</v>
      </c>
      <c r="P109">
        <f t="shared" si="109"/>
        <v>0</v>
      </c>
      <c r="Q109">
        <f t="shared" si="110"/>
        <v>0</v>
      </c>
      <c r="R109">
        <f t="shared" si="111"/>
        <v>0</v>
      </c>
      <c r="S109">
        <f t="shared" si="112"/>
        <v>0</v>
      </c>
      <c r="T109">
        <f t="shared" si="113"/>
        <v>0</v>
      </c>
      <c r="U109">
        <f t="shared" si="114"/>
        <v>0</v>
      </c>
      <c r="V109">
        <f t="shared" si="115"/>
        <v>0</v>
      </c>
      <c r="W109">
        <f t="shared" si="116"/>
        <v>0</v>
      </c>
      <c r="X109">
        <f t="shared" si="117"/>
        <v>0</v>
      </c>
      <c r="Y109">
        <f t="shared" si="118"/>
        <v>0</v>
      </c>
      <c r="AA109">
        <v>0</v>
      </c>
      <c r="AB109">
        <f t="shared" si="119"/>
        <v>0</v>
      </c>
      <c r="AC109">
        <f>ROUND(AL109,2)</f>
        <v>0</v>
      </c>
      <c r="AD109">
        <f>ROUND(AM109,2)</f>
        <v>0</v>
      </c>
      <c r="AE109">
        <f>ROUND(AN109,2)</f>
        <v>0</v>
      </c>
      <c r="AF109">
        <f>ROUND(AO109,2)</f>
        <v>0</v>
      </c>
      <c r="AG109">
        <f>ROUND(AP109,2)</f>
        <v>0</v>
      </c>
      <c r="AH109">
        <f>AQ109</f>
        <v>0</v>
      </c>
      <c r="AI109">
        <f>AR109</f>
        <v>0</v>
      </c>
      <c r="AJ109">
        <f>ROUND(AS109,2)</f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f t="shared" si="120"/>
        <v>0</v>
      </c>
      <c r="AU109">
        <f t="shared" si="121"/>
        <v>0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 t="s">
        <v>650</v>
      </c>
      <c r="BE109" t="s">
        <v>650</v>
      </c>
      <c r="BF109" t="s">
        <v>650</v>
      </c>
      <c r="BG109" t="s">
        <v>650</v>
      </c>
      <c r="BH109">
        <v>3</v>
      </c>
      <c r="BI109">
        <v>1</v>
      </c>
      <c r="BJ109" t="s">
        <v>860</v>
      </c>
      <c r="BM109">
        <v>201</v>
      </c>
      <c r="BN109">
        <v>0</v>
      </c>
      <c r="BO109" t="s">
        <v>858</v>
      </c>
      <c r="BP109">
        <v>1</v>
      </c>
      <c r="BQ109">
        <v>1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650</v>
      </c>
      <c r="BZ109">
        <v>0</v>
      </c>
      <c r="CA109">
        <v>0</v>
      </c>
      <c r="CF109">
        <v>0</v>
      </c>
      <c r="CG109">
        <v>0</v>
      </c>
      <c r="CM109">
        <v>0</v>
      </c>
      <c r="CN109" t="s">
        <v>650</v>
      </c>
      <c r="CO109">
        <v>0</v>
      </c>
      <c r="CP109">
        <f t="shared" si="122"/>
        <v>0</v>
      </c>
      <c r="CQ109">
        <f t="shared" si="123"/>
        <v>0</v>
      </c>
      <c r="CR109">
        <f t="shared" si="124"/>
        <v>0</v>
      </c>
      <c r="CS109">
        <f t="shared" si="125"/>
        <v>0</v>
      </c>
      <c r="CT109">
        <f t="shared" si="126"/>
        <v>0</v>
      </c>
      <c r="CU109">
        <f t="shared" si="127"/>
        <v>0</v>
      </c>
      <c r="CV109">
        <f t="shared" si="128"/>
        <v>0</v>
      </c>
      <c r="CW109">
        <f t="shared" si="129"/>
        <v>0</v>
      </c>
      <c r="CX109">
        <f t="shared" si="130"/>
        <v>0</v>
      </c>
      <c r="CY109">
        <f>(0)*BX109</f>
        <v>0</v>
      </c>
      <c r="CZ109">
        <f>(0)*AX109</f>
        <v>0</v>
      </c>
      <c r="DC109" t="s">
        <v>650</v>
      </c>
      <c r="DD109" t="s">
        <v>650</v>
      </c>
      <c r="DE109" t="s">
        <v>650</v>
      </c>
      <c r="DF109" t="s">
        <v>650</v>
      </c>
      <c r="DG109" t="s">
        <v>650</v>
      </c>
      <c r="DH109" t="s">
        <v>650</v>
      </c>
      <c r="DI109" t="s">
        <v>650</v>
      </c>
      <c r="DJ109" t="s">
        <v>650</v>
      </c>
      <c r="DK109" t="s">
        <v>650</v>
      </c>
      <c r="DL109" t="s">
        <v>650</v>
      </c>
      <c r="DM109" t="s">
        <v>650</v>
      </c>
      <c r="DN109">
        <v>0</v>
      </c>
      <c r="DO109">
        <v>0</v>
      </c>
      <c r="DP109">
        <v>1</v>
      </c>
      <c r="DQ109">
        <v>1</v>
      </c>
      <c r="DR109">
        <v>1</v>
      </c>
      <c r="DS109">
        <v>1</v>
      </c>
      <c r="DT109">
        <v>1</v>
      </c>
      <c r="DU109">
        <v>1009</v>
      </c>
      <c r="DV109" t="s">
        <v>703</v>
      </c>
      <c r="DW109" t="s">
        <v>703</v>
      </c>
      <c r="DX109">
        <v>1000</v>
      </c>
      <c r="EE109">
        <v>10230153</v>
      </c>
      <c r="EF109">
        <v>1</v>
      </c>
      <c r="EG109" t="s">
        <v>669</v>
      </c>
      <c r="EH109">
        <v>0</v>
      </c>
      <c r="EI109" t="s">
        <v>650</v>
      </c>
      <c r="EJ109">
        <v>1</v>
      </c>
      <c r="EK109">
        <v>201</v>
      </c>
      <c r="EL109" t="s">
        <v>706</v>
      </c>
      <c r="EM109" t="s">
        <v>650</v>
      </c>
      <c r="EO109" t="s">
        <v>650</v>
      </c>
      <c r="EP109" t="s">
        <v>650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</row>
    <row r="110" spans="1:155">
      <c r="A110">
        <v>17</v>
      </c>
      <c r="B110">
        <v>1</v>
      </c>
      <c r="C110">
        <f>ROW(SmtRes!A306)</f>
        <v>306</v>
      </c>
      <c r="D110">
        <f>ROW(EtalonRes!A300)</f>
        <v>300</v>
      </c>
      <c r="E110" t="s">
        <v>1038</v>
      </c>
      <c r="F110" t="s">
        <v>1039</v>
      </c>
      <c r="G110" t="s">
        <v>1040</v>
      </c>
      <c r="H110" t="s">
        <v>1034</v>
      </c>
      <c r="I110">
        <v>5</v>
      </c>
      <c r="J110">
        <v>0</v>
      </c>
      <c r="O110">
        <f t="shared" si="108"/>
        <v>154</v>
      </c>
      <c r="P110">
        <f t="shared" si="109"/>
        <v>0</v>
      </c>
      <c r="Q110">
        <f t="shared" si="110"/>
        <v>63</v>
      </c>
      <c r="R110">
        <f t="shared" si="111"/>
        <v>0</v>
      </c>
      <c r="S110">
        <f t="shared" si="112"/>
        <v>91</v>
      </c>
      <c r="T110">
        <f t="shared" si="113"/>
        <v>0</v>
      </c>
      <c r="U110">
        <f t="shared" si="114"/>
        <v>7.41</v>
      </c>
      <c r="V110">
        <f t="shared" si="115"/>
        <v>0</v>
      </c>
      <c r="W110">
        <f t="shared" si="116"/>
        <v>0</v>
      </c>
      <c r="X110">
        <f t="shared" si="117"/>
        <v>98</v>
      </c>
      <c r="Y110">
        <f t="shared" si="118"/>
        <v>62</v>
      </c>
      <c r="AA110">
        <v>0</v>
      </c>
      <c r="AB110">
        <f t="shared" si="119"/>
        <v>30.81</v>
      </c>
      <c r="AC110">
        <f>ROUND((ES110),2)</f>
        <v>0</v>
      </c>
      <c r="AD110">
        <f>ROUND((((ET110*1.3))+((((EU110*1.3))*1.13)-((EU110*1.3)))),2)</f>
        <v>12.52</v>
      </c>
      <c r="AE110">
        <f>ROUND((((EU110*1.3))*1.13),2)</f>
        <v>0</v>
      </c>
      <c r="AF110">
        <f>ROUND((((EV110*1.3))*1.13),2)</f>
        <v>18.29</v>
      </c>
      <c r="AG110">
        <f>ROUND((AP110),2)</f>
        <v>0</v>
      </c>
      <c r="AH110">
        <f>((EW110*1.3))</f>
        <v>1.482</v>
      </c>
      <c r="AI110">
        <f>((EX110*1.3))</f>
        <v>0</v>
      </c>
      <c r="AJ110">
        <f>ROUND((AS110),2)</f>
        <v>0</v>
      </c>
      <c r="AK110">
        <v>22.08</v>
      </c>
      <c r="AL110">
        <v>0</v>
      </c>
      <c r="AM110">
        <v>9.6300000000000008</v>
      </c>
      <c r="AN110">
        <v>0</v>
      </c>
      <c r="AO110">
        <v>12.45</v>
      </c>
      <c r="AP110">
        <v>0</v>
      </c>
      <c r="AQ110">
        <v>1.1399999999999999</v>
      </c>
      <c r="AR110">
        <v>0</v>
      </c>
      <c r="AS110">
        <v>0</v>
      </c>
      <c r="AT110">
        <f t="shared" si="120"/>
        <v>108</v>
      </c>
      <c r="AU110">
        <f t="shared" si="121"/>
        <v>68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 t="s">
        <v>650</v>
      </c>
      <c r="BE110" t="s">
        <v>650</v>
      </c>
      <c r="BF110" t="s">
        <v>650</v>
      </c>
      <c r="BG110" t="s">
        <v>650</v>
      </c>
      <c r="BH110">
        <v>0</v>
      </c>
      <c r="BI110">
        <v>1</v>
      </c>
      <c r="BJ110" t="s">
        <v>1041</v>
      </c>
      <c r="BM110">
        <v>176</v>
      </c>
      <c r="BN110">
        <v>0</v>
      </c>
      <c r="BO110" t="s">
        <v>1039</v>
      </c>
      <c r="BP110">
        <v>1</v>
      </c>
      <c r="BQ110">
        <v>1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650</v>
      </c>
      <c r="BZ110">
        <v>108</v>
      </c>
      <c r="CA110">
        <v>68</v>
      </c>
      <c r="CF110">
        <v>0</v>
      </c>
      <c r="CG110">
        <v>0</v>
      </c>
      <c r="CM110">
        <v>0</v>
      </c>
      <c r="CN110" t="s">
        <v>650</v>
      </c>
      <c r="CO110">
        <v>0</v>
      </c>
      <c r="CP110">
        <f t="shared" si="122"/>
        <v>30.81</v>
      </c>
      <c r="CQ110">
        <f t="shared" si="123"/>
        <v>0</v>
      </c>
      <c r="CR110">
        <f t="shared" si="124"/>
        <v>12.52</v>
      </c>
      <c r="CS110">
        <f t="shared" si="125"/>
        <v>0</v>
      </c>
      <c r="CT110">
        <f t="shared" si="126"/>
        <v>18.29</v>
      </c>
      <c r="CU110">
        <f t="shared" si="127"/>
        <v>0</v>
      </c>
      <c r="CV110">
        <f t="shared" si="128"/>
        <v>1.482</v>
      </c>
      <c r="CW110">
        <f t="shared" si="129"/>
        <v>0</v>
      </c>
      <c r="CX110">
        <f t="shared" si="130"/>
        <v>0</v>
      </c>
      <c r="CY110">
        <f>(((R110+S110)*BZ110*1)/100)</f>
        <v>98.28</v>
      </c>
      <c r="CZ110">
        <f>(((R110+S110)*CA110*1)/100)</f>
        <v>61.88</v>
      </c>
      <c r="DC110" t="s">
        <v>650</v>
      </c>
      <c r="DD110" t="s">
        <v>650</v>
      </c>
      <c r="DE110" t="s">
        <v>853</v>
      </c>
      <c r="DF110" t="s">
        <v>853</v>
      </c>
      <c r="DG110" t="s">
        <v>853</v>
      </c>
      <c r="DH110" t="s">
        <v>650</v>
      </c>
      <c r="DI110" t="s">
        <v>853</v>
      </c>
      <c r="DJ110" t="s">
        <v>853</v>
      </c>
      <c r="DK110" t="s">
        <v>650</v>
      </c>
      <c r="DL110" t="s">
        <v>650</v>
      </c>
      <c r="DM110" t="s">
        <v>650</v>
      </c>
      <c r="DN110">
        <v>0</v>
      </c>
      <c r="DO110">
        <v>0</v>
      </c>
      <c r="DP110">
        <v>1</v>
      </c>
      <c r="DQ110">
        <v>1</v>
      </c>
      <c r="DR110">
        <v>1</v>
      </c>
      <c r="DS110">
        <v>1</v>
      </c>
      <c r="DT110">
        <v>1</v>
      </c>
      <c r="DU110">
        <v>1013</v>
      </c>
      <c r="DV110" t="s">
        <v>1034</v>
      </c>
      <c r="DW110" t="s">
        <v>1034</v>
      </c>
      <c r="DX110">
        <v>1</v>
      </c>
      <c r="EE110">
        <v>10230180</v>
      </c>
      <c r="EF110">
        <v>1</v>
      </c>
      <c r="EG110" t="s">
        <v>669</v>
      </c>
      <c r="EH110">
        <v>0</v>
      </c>
      <c r="EI110" t="s">
        <v>650</v>
      </c>
      <c r="EJ110">
        <v>1</v>
      </c>
      <c r="EK110">
        <v>176</v>
      </c>
      <c r="EL110" t="s">
        <v>1036</v>
      </c>
      <c r="EM110" t="s">
        <v>650</v>
      </c>
      <c r="EO110" t="s">
        <v>650</v>
      </c>
      <c r="EP110" t="s">
        <v>639</v>
      </c>
      <c r="EQ110">
        <v>0</v>
      </c>
      <c r="ER110">
        <v>22.08</v>
      </c>
      <c r="ES110">
        <v>0</v>
      </c>
      <c r="ET110">
        <v>9.6300000000000008</v>
      </c>
      <c r="EU110">
        <v>0</v>
      </c>
      <c r="EV110">
        <v>12.45</v>
      </c>
      <c r="EW110">
        <v>1.1399999999999999</v>
      </c>
      <c r="EX110">
        <v>0</v>
      </c>
      <c r="EY110">
        <v>0</v>
      </c>
    </row>
    <row r="111" spans="1:155">
      <c r="A111">
        <v>18</v>
      </c>
      <c r="B111">
        <v>1</v>
      </c>
      <c r="C111">
        <v>306</v>
      </c>
      <c r="E111" t="s">
        <v>1042</v>
      </c>
      <c r="F111" t="s">
        <v>858</v>
      </c>
      <c r="G111" t="s">
        <v>859</v>
      </c>
      <c r="H111" t="s">
        <v>703</v>
      </c>
      <c r="I111">
        <f>I110*J111</f>
        <v>0.22999999999999998</v>
      </c>
      <c r="J111">
        <v>4.5999999999999999E-2</v>
      </c>
      <c r="O111">
        <f t="shared" si="108"/>
        <v>0</v>
      </c>
      <c r="P111">
        <f t="shared" si="109"/>
        <v>0</v>
      </c>
      <c r="Q111">
        <f t="shared" si="110"/>
        <v>0</v>
      </c>
      <c r="R111">
        <f t="shared" si="111"/>
        <v>0</v>
      </c>
      <c r="S111">
        <f t="shared" si="112"/>
        <v>0</v>
      </c>
      <c r="T111">
        <f t="shared" si="113"/>
        <v>0</v>
      </c>
      <c r="U111">
        <f t="shared" si="114"/>
        <v>0</v>
      </c>
      <c r="V111">
        <f t="shared" si="115"/>
        <v>0</v>
      </c>
      <c r="W111">
        <f t="shared" si="116"/>
        <v>0</v>
      </c>
      <c r="X111">
        <f t="shared" si="117"/>
        <v>0</v>
      </c>
      <c r="Y111">
        <f t="shared" si="118"/>
        <v>0</v>
      </c>
      <c r="AA111">
        <v>0</v>
      </c>
      <c r="AB111">
        <f t="shared" si="119"/>
        <v>0</v>
      </c>
      <c r="AC111">
        <f>ROUND(AL111,2)</f>
        <v>0</v>
      </c>
      <c r="AD111">
        <f>ROUND(AM111,2)</f>
        <v>0</v>
      </c>
      <c r="AE111">
        <f>ROUND(AN111,2)</f>
        <v>0</v>
      </c>
      <c r="AF111">
        <f>ROUND(AO111,2)</f>
        <v>0</v>
      </c>
      <c r="AG111">
        <f>ROUND(AP111,2)</f>
        <v>0</v>
      </c>
      <c r="AH111">
        <f>AQ111</f>
        <v>0</v>
      </c>
      <c r="AI111">
        <f>AR111</f>
        <v>0</v>
      </c>
      <c r="AJ111">
        <f>ROUND(AS111,2)</f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f t="shared" si="120"/>
        <v>0</v>
      </c>
      <c r="AU111">
        <f t="shared" si="121"/>
        <v>0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 t="s">
        <v>650</v>
      </c>
      <c r="BE111" t="s">
        <v>650</v>
      </c>
      <c r="BF111" t="s">
        <v>650</v>
      </c>
      <c r="BG111" t="s">
        <v>650</v>
      </c>
      <c r="BH111">
        <v>3</v>
      </c>
      <c r="BI111">
        <v>1</v>
      </c>
      <c r="BJ111" t="s">
        <v>860</v>
      </c>
      <c r="BM111">
        <v>201</v>
      </c>
      <c r="BN111">
        <v>0</v>
      </c>
      <c r="BO111" t="s">
        <v>858</v>
      </c>
      <c r="BP111">
        <v>1</v>
      </c>
      <c r="BQ111">
        <v>1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650</v>
      </c>
      <c r="BZ111">
        <v>0</v>
      </c>
      <c r="CA111">
        <v>0</v>
      </c>
      <c r="CF111">
        <v>0</v>
      </c>
      <c r="CG111">
        <v>0</v>
      </c>
      <c r="CM111">
        <v>0</v>
      </c>
      <c r="CN111" t="s">
        <v>650</v>
      </c>
      <c r="CO111">
        <v>0</v>
      </c>
      <c r="CP111">
        <f t="shared" si="122"/>
        <v>0</v>
      </c>
      <c r="CQ111">
        <f t="shared" si="123"/>
        <v>0</v>
      </c>
      <c r="CR111">
        <f t="shared" si="124"/>
        <v>0</v>
      </c>
      <c r="CS111">
        <f t="shared" si="125"/>
        <v>0</v>
      </c>
      <c r="CT111">
        <f t="shared" si="126"/>
        <v>0</v>
      </c>
      <c r="CU111">
        <f t="shared" si="127"/>
        <v>0</v>
      </c>
      <c r="CV111">
        <f t="shared" si="128"/>
        <v>0</v>
      </c>
      <c r="CW111">
        <f t="shared" si="129"/>
        <v>0</v>
      </c>
      <c r="CX111">
        <f t="shared" si="130"/>
        <v>0</v>
      </c>
      <c r="CY111">
        <f>(0)*BX111</f>
        <v>0</v>
      </c>
      <c r="CZ111">
        <f>(0)*AX111</f>
        <v>0</v>
      </c>
      <c r="DC111" t="s">
        <v>650</v>
      </c>
      <c r="DD111" t="s">
        <v>650</v>
      </c>
      <c r="DE111" t="s">
        <v>650</v>
      </c>
      <c r="DF111" t="s">
        <v>650</v>
      </c>
      <c r="DG111" t="s">
        <v>650</v>
      </c>
      <c r="DH111" t="s">
        <v>650</v>
      </c>
      <c r="DI111" t="s">
        <v>650</v>
      </c>
      <c r="DJ111" t="s">
        <v>650</v>
      </c>
      <c r="DK111" t="s">
        <v>650</v>
      </c>
      <c r="DL111" t="s">
        <v>650</v>
      </c>
      <c r="DM111" t="s">
        <v>650</v>
      </c>
      <c r="DN111">
        <v>0</v>
      </c>
      <c r="DO111">
        <v>0</v>
      </c>
      <c r="DP111">
        <v>1</v>
      </c>
      <c r="DQ111">
        <v>1</v>
      </c>
      <c r="DR111">
        <v>1</v>
      </c>
      <c r="DS111">
        <v>1</v>
      </c>
      <c r="DT111">
        <v>1</v>
      </c>
      <c r="DU111">
        <v>1009</v>
      </c>
      <c r="DV111" t="s">
        <v>703</v>
      </c>
      <c r="DW111" t="s">
        <v>703</v>
      </c>
      <c r="DX111">
        <v>1000</v>
      </c>
      <c r="EE111">
        <v>10230153</v>
      </c>
      <c r="EF111">
        <v>1</v>
      </c>
      <c r="EG111" t="s">
        <v>669</v>
      </c>
      <c r="EH111">
        <v>0</v>
      </c>
      <c r="EI111" t="s">
        <v>650</v>
      </c>
      <c r="EJ111">
        <v>1</v>
      </c>
      <c r="EK111">
        <v>201</v>
      </c>
      <c r="EL111" t="s">
        <v>706</v>
      </c>
      <c r="EM111" t="s">
        <v>650</v>
      </c>
      <c r="EO111" t="s">
        <v>650</v>
      </c>
      <c r="EP111" t="s">
        <v>650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</row>
    <row r="112" spans="1:155">
      <c r="A112">
        <v>17</v>
      </c>
      <c r="B112">
        <v>1</v>
      </c>
      <c r="E112" t="s">
        <v>1043</v>
      </c>
      <c r="F112" t="s">
        <v>1044</v>
      </c>
      <c r="G112" t="s">
        <v>1045</v>
      </c>
      <c r="H112" t="s">
        <v>703</v>
      </c>
      <c r="I112">
        <f>0.974+0.23</f>
        <v>1.204</v>
      </c>
      <c r="J112">
        <v>0</v>
      </c>
      <c r="O112">
        <f t="shared" si="108"/>
        <v>34</v>
      </c>
      <c r="P112">
        <f t="shared" si="109"/>
        <v>0</v>
      </c>
      <c r="Q112">
        <f t="shared" si="110"/>
        <v>34</v>
      </c>
      <c r="R112">
        <f t="shared" si="111"/>
        <v>0</v>
      </c>
      <c r="S112">
        <f t="shared" si="112"/>
        <v>0</v>
      </c>
      <c r="T112">
        <f t="shared" si="113"/>
        <v>0</v>
      </c>
      <c r="U112">
        <f t="shared" si="114"/>
        <v>0</v>
      </c>
      <c r="V112">
        <f t="shared" si="115"/>
        <v>0</v>
      </c>
      <c r="W112">
        <f t="shared" si="116"/>
        <v>0</v>
      </c>
      <c r="X112">
        <f t="shared" si="117"/>
        <v>0</v>
      </c>
      <c r="Y112">
        <f t="shared" si="118"/>
        <v>0</v>
      </c>
      <c r="AA112">
        <v>0</v>
      </c>
      <c r="AB112">
        <f t="shared" si="119"/>
        <v>28.4</v>
      </c>
      <c r="AC112">
        <f>ROUND((ES112),2)</f>
        <v>0</v>
      </c>
      <c r="AD112">
        <f>ROUND((ET112),2)</f>
        <v>28.4</v>
      </c>
      <c r="AE112">
        <f>ROUND((EU112),2)</f>
        <v>0</v>
      </c>
      <c r="AF112">
        <f>ROUND((EV112),2)</f>
        <v>0</v>
      </c>
      <c r="AG112">
        <f>ROUND((AP112),2)</f>
        <v>0</v>
      </c>
      <c r="AH112">
        <f>(EW112)</f>
        <v>0</v>
      </c>
      <c r="AI112">
        <f>(EX112)</f>
        <v>0</v>
      </c>
      <c r="AJ112">
        <f>ROUND((AS112),2)</f>
        <v>0</v>
      </c>
      <c r="AK112">
        <v>28.4</v>
      </c>
      <c r="AL112">
        <v>0</v>
      </c>
      <c r="AM112">
        <v>28.4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f t="shared" si="120"/>
        <v>0</v>
      </c>
      <c r="AU112">
        <f t="shared" si="121"/>
        <v>0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 t="s">
        <v>650</v>
      </c>
      <c r="BE112" t="s">
        <v>650</v>
      </c>
      <c r="BF112" t="s">
        <v>650</v>
      </c>
      <c r="BG112" t="s">
        <v>650</v>
      </c>
      <c r="BH112">
        <v>2</v>
      </c>
      <c r="BI112">
        <v>1</v>
      </c>
      <c r="BJ112" t="s">
        <v>1046</v>
      </c>
      <c r="BM112">
        <v>201</v>
      </c>
      <c r="BN112">
        <v>0</v>
      </c>
      <c r="BO112" t="s">
        <v>1047</v>
      </c>
      <c r="BP112">
        <v>1</v>
      </c>
      <c r="BQ112">
        <v>1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650</v>
      </c>
      <c r="BZ112">
        <v>0</v>
      </c>
      <c r="CA112">
        <v>0</v>
      </c>
      <c r="CF112">
        <v>0</v>
      </c>
      <c r="CG112">
        <v>0</v>
      </c>
      <c r="CM112">
        <v>0</v>
      </c>
      <c r="CN112" t="s">
        <v>650</v>
      </c>
      <c r="CO112">
        <v>0</v>
      </c>
      <c r="CP112">
        <f t="shared" si="122"/>
        <v>28.4</v>
      </c>
      <c r="CQ112">
        <f t="shared" si="123"/>
        <v>0</v>
      </c>
      <c r="CR112">
        <f t="shared" si="124"/>
        <v>28.4</v>
      </c>
      <c r="CS112">
        <f t="shared" si="125"/>
        <v>0</v>
      </c>
      <c r="CT112">
        <f t="shared" si="126"/>
        <v>0</v>
      </c>
      <c r="CU112">
        <f t="shared" si="127"/>
        <v>0</v>
      </c>
      <c r="CV112">
        <f t="shared" si="128"/>
        <v>0</v>
      </c>
      <c r="CW112">
        <f t="shared" si="129"/>
        <v>0</v>
      </c>
      <c r="CX112">
        <f t="shared" si="130"/>
        <v>0</v>
      </c>
      <c r="CY112">
        <f>(0)*BX112</f>
        <v>0</v>
      </c>
      <c r="CZ112">
        <f>(0)*AX112</f>
        <v>0</v>
      </c>
      <c r="DC112" t="s">
        <v>650</v>
      </c>
      <c r="DD112" t="s">
        <v>650</v>
      </c>
      <c r="DE112" t="s">
        <v>650</v>
      </c>
      <c r="DF112" t="s">
        <v>650</v>
      </c>
      <c r="DG112" t="s">
        <v>650</v>
      </c>
      <c r="DH112" t="s">
        <v>650</v>
      </c>
      <c r="DI112" t="s">
        <v>650</v>
      </c>
      <c r="DJ112" t="s">
        <v>650</v>
      </c>
      <c r="DK112" t="s">
        <v>650</v>
      </c>
      <c r="DL112" t="s">
        <v>650</v>
      </c>
      <c r="DM112" t="s">
        <v>650</v>
      </c>
      <c r="DN112">
        <v>0</v>
      </c>
      <c r="DO112">
        <v>0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1009</v>
      </c>
      <c r="DV112" t="s">
        <v>703</v>
      </c>
      <c r="DW112" t="s">
        <v>703</v>
      </c>
      <c r="DX112">
        <v>1000</v>
      </c>
      <c r="EE112">
        <v>10230153</v>
      </c>
      <c r="EF112">
        <v>1</v>
      </c>
      <c r="EG112" t="s">
        <v>669</v>
      </c>
      <c r="EH112">
        <v>0</v>
      </c>
      <c r="EI112" t="s">
        <v>650</v>
      </c>
      <c r="EJ112">
        <v>1</v>
      </c>
      <c r="EK112">
        <v>201</v>
      </c>
      <c r="EL112" t="s">
        <v>706</v>
      </c>
      <c r="EM112" t="s">
        <v>650</v>
      </c>
      <c r="EO112" t="s">
        <v>650</v>
      </c>
      <c r="EP112" t="s">
        <v>650</v>
      </c>
      <c r="EQ112">
        <v>0</v>
      </c>
      <c r="ER112">
        <v>56.6</v>
      </c>
      <c r="ES112">
        <v>0</v>
      </c>
      <c r="ET112">
        <v>28.4</v>
      </c>
      <c r="EU112">
        <v>0</v>
      </c>
      <c r="EV112">
        <v>0</v>
      </c>
      <c r="EW112">
        <v>0</v>
      </c>
      <c r="EX112">
        <v>0</v>
      </c>
      <c r="EY112">
        <v>0</v>
      </c>
    </row>
    <row r="113" spans="1:155">
      <c r="A113">
        <v>17</v>
      </c>
      <c r="B113">
        <v>1</v>
      </c>
      <c r="C113">
        <f>ROW(SmtRes!A308)</f>
        <v>308</v>
      </c>
      <c r="D113">
        <f>ROW(EtalonRes!A301)</f>
        <v>301</v>
      </c>
      <c r="E113" t="s">
        <v>1048</v>
      </c>
      <c r="F113" t="s">
        <v>1049</v>
      </c>
      <c r="G113" t="s">
        <v>1050</v>
      </c>
      <c r="H113" t="s">
        <v>1034</v>
      </c>
      <c r="I113">
        <v>10</v>
      </c>
      <c r="J113">
        <v>0</v>
      </c>
      <c r="O113">
        <f t="shared" si="108"/>
        <v>332</v>
      </c>
      <c r="P113">
        <f t="shared" si="109"/>
        <v>0</v>
      </c>
      <c r="Q113">
        <f t="shared" si="110"/>
        <v>0</v>
      </c>
      <c r="R113">
        <f t="shared" si="111"/>
        <v>0</v>
      </c>
      <c r="S113">
        <f t="shared" si="112"/>
        <v>332</v>
      </c>
      <c r="T113">
        <f t="shared" si="113"/>
        <v>0</v>
      </c>
      <c r="U113">
        <f t="shared" si="114"/>
        <v>29.51</v>
      </c>
      <c r="V113">
        <f t="shared" si="115"/>
        <v>0</v>
      </c>
      <c r="W113">
        <f t="shared" si="116"/>
        <v>0</v>
      </c>
      <c r="X113">
        <f t="shared" si="117"/>
        <v>246</v>
      </c>
      <c r="Y113">
        <f t="shared" si="118"/>
        <v>166</v>
      </c>
      <c r="AA113">
        <v>0</v>
      </c>
      <c r="AB113">
        <f t="shared" si="119"/>
        <v>33.18</v>
      </c>
      <c r="AC113">
        <f>ROUND((ES113),2)</f>
        <v>0</v>
      </c>
      <c r="AD113">
        <f>ROUND((((ET113*1.3))+((((EU113*1.3))*1.13)-((EU113*1.3)))),2)</f>
        <v>0</v>
      </c>
      <c r="AE113">
        <f>ROUND((((EU113*1.3))*1.13),2)</f>
        <v>0</v>
      </c>
      <c r="AF113">
        <f>ROUND((((EV113*1.3))*1.13),2)</f>
        <v>33.18</v>
      </c>
      <c r="AG113">
        <f>ROUND((AP113),2)</f>
        <v>0</v>
      </c>
      <c r="AH113">
        <f>((EW113*1.3))</f>
        <v>2.9510000000000001</v>
      </c>
      <c r="AI113">
        <f>((EX113*1.3))</f>
        <v>0</v>
      </c>
      <c r="AJ113">
        <f>ROUND((AS113),2)</f>
        <v>0</v>
      </c>
      <c r="AK113">
        <v>22.59</v>
      </c>
      <c r="AL113">
        <v>0</v>
      </c>
      <c r="AM113">
        <v>0</v>
      </c>
      <c r="AN113">
        <v>0</v>
      </c>
      <c r="AO113">
        <v>22.59</v>
      </c>
      <c r="AP113">
        <v>0</v>
      </c>
      <c r="AQ113">
        <v>2.27</v>
      </c>
      <c r="AR113">
        <v>0</v>
      </c>
      <c r="AS113">
        <v>0</v>
      </c>
      <c r="AT113">
        <f t="shared" si="120"/>
        <v>74</v>
      </c>
      <c r="AU113">
        <f t="shared" si="121"/>
        <v>50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 t="s">
        <v>650</v>
      </c>
      <c r="BE113" t="s">
        <v>650</v>
      </c>
      <c r="BF113" t="s">
        <v>650</v>
      </c>
      <c r="BG113" t="s">
        <v>650</v>
      </c>
      <c r="BH113">
        <v>0</v>
      </c>
      <c r="BI113">
        <v>1</v>
      </c>
      <c r="BJ113" t="s">
        <v>1051</v>
      </c>
      <c r="BM113">
        <v>175</v>
      </c>
      <c r="BN113">
        <v>0</v>
      </c>
      <c r="BO113" t="s">
        <v>1049</v>
      </c>
      <c r="BP113">
        <v>1</v>
      </c>
      <c r="BQ113">
        <v>1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650</v>
      </c>
      <c r="BZ113">
        <v>74</v>
      </c>
      <c r="CA113">
        <v>50</v>
      </c>
      <c r="CF113">
        <v>0</v>
      </c>
      <c r="CG113">
        <v>0</v>
      </c>
      <c r="CM113">
        <v>0</v>
      </c>
      <c r="CN113" t="s">
        <v>650</v>
      </c>
      <c r="CO113">
        <v>0</v>
      </c>
      <c r="CP113">
        <f t="shared" si="122"/>
        <v>33.18</v>
      </c>
      <c r="CQ113">
        <f t="shared" si="123"/>
        <v>0</v>
      </c>
      <c r="CR113">
        <f t="shared" si="124"/>
        <v>0</v>
      </c>
      <c r="CS113">
        <f t="shared" si="125"/>
        <v>0</v>
      </c>
      <c r="CT113">
        <f t="shared" si="126"/>
        <v>33.18</v>
      </c>
      <c r="CU113">
        <f t="shared" si="127"/>
        <v>0</v>
      </c>
      <c r="CV113">
        <f t="shared" si="128"/>
        <v>2.9510000000000001</v>
      </c>
      <c r="CW113">
        <f t="shared" si="129"/>
        <v>0</v>
      </c>
      <c r="CX113">
        <f t="shared" si="130"/>
        <v>0</v>
      </c>
      <c r="CY113">
        <f>(((R113+S113)*BZ113*1)/100)</f>
        <v>245.68</v>
      </c>
      <c r="CZ113">
        <f>(((R113+S113)*CA113*1)/100)</f>
        <v>166</v>
      </c>
      <c r="DC113" t="s">
        <v>650</v>
      </c>
      <c r="DD113" t="s">
        <v>650</v>
      </c>
      <c r="DE113" t="s">
        <v>853</v>
      </c>
      <c r="DF113" t="s">
        <v>853</v>
      </c>
      <c r="DG113" t="s">
        <v>853</v>
      </c>
      <c r="DH113" t="s">
        <v>650</v>
      </c>
      <c r="DI113" t="s">
        <v>853</v>
      </c>
      <c r="DJ113" t="s">
        <v>853</v>
      </c>
      <c r="DK113" t="s">
        <v>650</v>
      </c>
      <c r="DL113" t="s">
        <v>650</v>
      </c>
      <c r="DM113" t="s">
        <v>650</v>
      </c>
      <c r="DN113">
        <v>0</v>
      </c>
      <c r="DO113">
        <v>0</v>
      </c>
      <c r="DP113">
        <v>1</v>
      </c>
      <c r="DQ113">
        <v>1</v>
      </c>
      <c r="DR113">
        <v>1</v>
      </c>
      <c r="DS113">
        <v>1</v>
      </c>
      <c r="DT113">
        <v>1</v>
      </c>
      <c r="DU113">
        <v>1013</v>
      </c>
      <c r="DV113" t="s">
        <v>1034</v>
      </c>
      <c r="DW113" t="s">
        <v>1034</v>
      </c>
      <c r="DX113">
        <v>1</v>
      </c>
      <c r="EE113">
        <v>10230179</v>
      </c>
      <c r="EF113">
        <v>1</v>
      </c>
      <c r="EG113" t="s">
        <v>669</v>
      </c>
      <c r="EH113">
        <v>0</v>
      </c>
      <c r="EI113" t="s">
        <v>650</v>
      </c>
      <c r="EJ113">
        <v>1</v>
      </c>
      <c r="EK113">
        <v>175</v>
      </c>
      <c r="EL113" t="s">
        <v>1052</v>
      </c>
      <c r="EM113" t="s">
        <v>650</v>
      </c>
      <c r="EO113" t="s">
        <v>650</v>
      </c>
      <c r="EP113" t="s">
        <v>1053</v>
      </c>
      <c r="EQ113">
        <v>0</v>
      </c>
      <c r="ER113">
        <v>22.59</v>
      </c>
      <c r="ES113">
        <v>0</v>
      </c>
      <c r="ET113">
        <v>0</v>
      </c>
      <c r="EU113">
        <v>0</v>
      </c>
      <c r="EV113">
        <v>22.59</v>
      </c>
      <c r="EW113">
        <v>2.27</v>
      </c>
      <c r="EX113">
        <v>0</v>
      </c>
      <c r="EY113">
        <v>0</v>
      </c>
    </row>
    <row r="114" spans="1:155">
      <c r="A114">
        <v>18</v>
      </c>
      <c r="B114">
        <v>1</v>
      </c>
      <c r="C114">
        <v>308</v>
      </c>
      <c r="E114" t="s">
        <v>1054</v>
      </c>
      <c r="F114" t="s">
        <v>858</v>
      </c>
      <c r="G114" t="s">
        <v>859</v>
      </c>
      <c r="H114" t="s">
        <v>703</v>
      </c>
      <c r="I114">
        <f>I113*J114</f>
        <v>1</v>
      </c>
      <c r="J114">
        <v>0.1</v>
      </c>
      <c r="O114">
        <f t="shared" si="108"/>
        <v>0</v>
      </c>
      <c r="P114">
        <f t="shared" si="109"/>
        <v>0</v>
      </c>
      <c r="Q114">
        <f t="shared" si="110"/>
        <v>0</v>
      </c>
      <c r="R114">
        <f t="shared" si="111"/>
        <v>0</v>
      </c>
      <c r="S114">
        <f t="shared" si="112"/>
        <v>0</v>
      </c>
      <c r="T114">
        <f t="shared" si="113"/>
        <v>0</v>
      </c>
      <c r="U114">
        <f t="shared" si="114"/>
        <v>0</v>
      </c>
      <c r="V114">
        <f t="shared" si="115"/>
        <v>0</v>
      </c>
      <c r="W114">
        <f t="shared" si="116"/>
        <v>0</v>
      </c>
      <c r="X114">
        <f t="shared" si="117"/>
        <v>0</v>
      </c>
      <c r="Y114">
        <f t="shared" si="118"/>
        <v>0</v>
      </c>
      <c r="AA114">
        <v>0</v>
      </c>
      <c r="AB114">
        <f t="shared" si="119"/>
        <v>0</v>
      </c>
      <c r="AC114">
        <f>ROUND(AL114,2)</f>
        <v>0</v>
      </c>
      <c r="AD114">
        <f>ROUND(AM114,2)</f>
        <v>0</v>
      </c>
      <c r="AE114">
        <f>ROUND(AN114,2)</f>
        <v>0</v>
      </c>
      <c r="AF114">
        <f>ROUND(AO114,2)</f>
        <v>0</v>
      </c>
      <c r="AG114">
        <f>ROUND(AP114,2)</f>
        <v>0</v>
      </c>
      <c r="AH114">
        <f>AQ114</f>
        <v>0</v>
      </c>
      <c r="AI114">
        <f>AR114</f>
        <v>0</v>
      </c>
      <c r="AJ114">
        <f>ROUND(AS114,2)</f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f t="shared" si="120"/>
        <v>0</v>
      </c>
      <c r="AU114">
        <f t="shared" si="121"/>
        <v>0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 t="s">
        <v>650</v>
      </c>
      <c r="BE114" t="s">
        <v>650</v>
      </c>
      <c r="BF114" t="s">
        <v>650</v>
      </c>
      <c r="BG114" t="s">
        <v>650</v>
      </c>
      <c r="BH114">
        <v>3</v>
      </c>
      <c r="BI114">
        <v>1</v>
      </c>
      <c r="BJ114" t="s">
        <v>860</v>
      </c>
      <c r="BM114">
        <v>201</v>
      </c>
      <c r="BN114">
        <v>0</v>
      </c>
      <c r="BO114" t="s">
        <v>858</v>
      </c>
      <c r="BP114">
        <v>1</v>
      </c>
      <c r="BQ114">
        <v>1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650</v>
      </c>
      <c r="BZ114">
        <v>0</v>
      </c>
      <c r="CA114">
        <v>0</v>
      </c>
      <c r="CF114">
        <v>0</v>
      </c>
      <c r="CG114">
        <v>0</v>
      </c>
      <c r="CM114">
        <v>0</v>
      </c>
      <c r="CN114" t="s">
        <v>650</v>
      </c>
      <c r="CO114">
        <v>0</v>
      </c>
      <c r="CP114">
        <f t="shared" si="122"/>
        <v>0</v>
      </c>
      <c r="CQ114">
        <f t="shared" si="123"/>
        <v>0</v>
      </c>
      <c r="CR114">
        <f t="shared" si="124"/>
        <v>0</v>
      </c>
      <c r="CS114">
        <f t="shared" si="125"/>
        <v>0</v>
      </c>
      <c r="CT114">
        <f t="shared" si="126"/>
        <v>0</v>
      </c>
      <c r="CU114">
        <f t="shared" si="127"/>
        <v>0</v>
      </c>
      <c r="CV114">
        <f t="shared" si="128"/>
        <v>0</v>
      </c>
      <c r="CW114">
        <f t="shared" si="129"/>
        <v>0</v>
      </c>
      <c r="CX114">
        <f t="shared" si="130"/>
        <v>0</v>
      </c>
      <c r="CY114">
        <f>(0)*BX114</f>
        <v>0</v>
      </c>
      <c r="CZ114">
        <f>(0)*AX114</f>
        <v>0</v>
      </c>
      <c r="DC114" t="s">
        <v>650</v>
      </c>
      <c r="DD114" t="s">
        <v>650</v>
      </c>
      <c r="DE114" t="s">
        <v>650</v>
      </c>
      <c r="DF114" t="s">
        <v>650</v>
      </c>
      <c r="DG114" t="s">
        <v>650</v>
      </c>
      <c r="DH114" t="s">
        <v>650</v>
      </c>
      <c r="DI114" t="s">
        <v>650</v>
      </c>
      <c r="DJ114" t="s">
        <v>650</v>
      </c>
      <c r="DK114" t="s">
        <v>650</v>
      </c>
      <c r="DL114" t="s">
        <v>650</v>
      </c>
      <c r="DM114" t="s">
        <v>650</v>
      </c>
      <c r="DN114">
        <v>0</v>
      </c>
      <c r="DO114">
        <v>0</v>
      </c>
      <c r="DP114">
        <v>1</v>
      </c>
      <c r="DQ114">
        <v>1</v>
      </c>
      <c r="DR114">
        <v>1</v>
      </c>
      <c r="DS114">
        <v>1</v>
      </c>
      <c r="DT114">
        <v>1</v>
      </c>
      <c r="DU114">
        <v>1009</v>
      </c>
      <c r="DV114" t="s">
        <v>703</v>
      </c>
      <c r="DW114" t="s">
        <v>703</v>
      </c>
      <c r="DX114">
        <v>1000</v>
      </c>
      <c r="EE114">
        <v>10230153</v>
      </c>
      <c r="EF114">
        <v>1</v>
      </c>
      <c r="EG114" t="s">
        <v>669</v>
      </c>
      <c r="EH114">
        <v>0</v>
      </c>
      <c r="EI114" t="s">
        <v>650</v>
      </c>
      <c r="EJ114">
        <v>1</v>
      </c>
      <c r="EK114">
        <v>201</v>
      </c>
      <c r="EL114" t="s">
        <v>706</v>
      </c>
      <c r="EM114" t="s">
        <v>650</v>
      </c>
      <c r="EO114" t="s">
        <v>650</v>
      </c>
      <c r="EP114" t="s">
        <v>650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</row>
    <row r="115" spans="1:155">
      <c r="A115">
        <v>17</v>
      </c>
      <c r="B115">
        <v>1</v>
      </c>
      <c r="C115">
        <f>ROW(SmtRes!A316)</f>
        <v>316</v>
      </c>
      <c r="D115">
        <f>ROW(EtalonRes!A308)</f>
        <v>308</v>
      </c>
      <c r="E115" t="s">
        <v>1055</v>
      </c>
      <c r="F115" t="s">
        <v>1056</v>
      </c>
      <c r="G115" t="s">
        <v>1057</v>
      </c>
      <c r="H115" t="s">
        <v>797</v>
      </c>
      <c r="I115">
        <v>32.799999999999997</v>
      </c>
      <c r="J115">
        <v>0</v>
      </c>
      <c r="O115">
        <f t="shared" si="108"/>
        <v>26232</v>
      </c>
      <c r="P115">
        <f t="shared" si="109"/>
        <v>1268</v>
      </c>
      <c r="Q115">
        <f t="shared" si="110"/>
        <v>16418</v>
      </c>
      <c r="R115">
        <f t="shared" si="111"/>
        <v>3302</v>
      </c>
      <c r="S115">
        <f t="shared" si="112"/>
        <v>8546</v>
      </c>
      <c r="T115">
        <f t="shared" si="113"/>
        <v>0</v>
      </c>
      <c r="U115">
        <f t="shared" si="114"/>
        <v>658.78800000000001</v>
      </c>
      <c r="V115">
        <f t="shared" si="115"/>
        <v>240.06319999999997</v>
      </c>
      <c r="W115">
        <f t="shared" si="116"/>
        <v>0</v>
      </c>
      <c r="X115">
        <f t="shared" si="117"/>
        <v>13033</v>
      </c>
      <c r="Y115">
        <f t="shared" si="118"/>
        <v>7109</v>
      </c>
      <c r="AA115">
        <v>0</v>
      </c>
      <c r="AB115">
        <f t="shared" si="119"/>
        <v>799.77</v>
      </c>
      <c r="AC115">
        <f>ROUND((ES115),2)</f>
        <v>38.659999999999997</v>
      </c>
      <c r="AD115">
        <f>ROUND((((ET115*1.3))+((((EU115*1.3))*1.13)-((EU115*1.3)))),2)</f>
        <v>500.55</v>
      </c>
      <c r="AE115">
        <f>ROUND((((EU115*1.3))*1.13),2)</f>
        <v>100.66</v>
      </c>
      <c r="AF115">
        <f>ROUND((((EV115*1.3))*1.13),2)</f>
        <v>260.56</v>
      </c>
      <c r="AG115">
        <f>ROUND((AP115),2)</f>
        <v>0</v>
      </c>
      <c r="AH115">
        <f>((EW115*1.3))</f>
        <v>20.085000000000001</v>
      </c>
      <c r="AI115">
        <f>((EX115*1.3))</f>
        <v>7.319</v>
      </c>
      <c r="AJ115">
        <f>ROUND((AS115),2)</f>
        <v>0</v>
      </c>
      <c r="AK115">
        <v>592.16</v>
      </c>
      <c r="AL115">
        <v>38.659999999999997</v>
      </c>
      <c r="AM115">
        <v>376.13</v>
      </c>
      <c r="AN115">
        <v>68.52</v>
      </c>
      <c r="AO115">
        <v>177.37</v>
      </c>
      <c r="AP115">
        <v>0</v>
      </c>
      <c r="AQ115">
        <v>15.45</v>
      </c>
      <c r="AR115">
        <v>5.63</v>
      </c>
      <c r="AS115">
        <v>0</v>
      </c>
      <c r="AT115">
        <f t="shared" si="120"/>
        <v>110</v>
      </c>
      <c r="AU115">
        <f t="shared" si="121"/>
        <v>60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 t="s">
        <v>650</v>
      </c>
      <c r="BE115" t="s">
        <v>650</v>
      </c>
      <c r="BF115" t="s">
        <v>650</v>
      </c>
      <c r="BG115" t="s">
        <v>650</v>
      </c>
      <c r="BH115">
        <v>0</v>
      </c>
      <c r="BI115">
        <v>1</v>
      </c>
      <c r="BJ115" t="s">
        <v>1058</v>
      </c>
      <c r="BM115">
        <v>155</v>
      </c>
      <c r="BN115">
        <v>0</v>
      </c>
      <c r="BO115" t="s">
        <v>1056</v>
      </c>
      <c r="BP115">
        <v>1</v>
      </c>
      <c r="BQ115">
        <v>1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650</v>
      </c>
      <c r="BZ115">
        <v>110</v>
      </c>
      <c r="CA115">
        <v>60</v>
      </c>
      <c r="CF115">
        <v>0</v>
      </c>
      <c r="CG115">
        <v>0</v>
      </c>
      <c r="CM115">
        <v>0</v>
      </c>
      <c r="CN115" t="s">
        <v>650</v>
      </c>
      <c r="CO115">
        <v>0</v>
      </c>
      <c r="CP115">
        <f t="shared" si="122"/>
        <v>799.77</v>
      </c>
      <c r="CQ115">
        <f t="shared" si="123"/>
        <v>38.659999999999997</v>
      </c>
      <c r="CR115">
        <f t="shared" si="124"/>
        <v>500.55</v>
      </c>
      <c r="CS115">
        <f t="shared" si="125"/>
        <v>100.66</v>
      </c>
      <c r="CT115">
        <f t="shared" si="126"/>
        <v>260.56</v>
      </c>
      <c r="CU115">
        <f t="shared" si="127"/>
        <v>0</v>
      </c>
      <c r="CV115">
        <f t="shared" si="128"/>
        <v>20.085000000000001</v>
      </c>
      <c r="CW115">
        <f t="shared" si="129"/>
        <v>7.319</v>
      </c>
      <c r="CX115">
        <f t="shared" si="130"/>
        <v>0</v>
      </c>
      <c r="CY115">
        <f>(((R115+S115)*BZ115*1)/100)</f>
        <v>13032.8</v>
      </c>
      <c r="CZ115">
        <f>(((R115+S115)*CA115*1)/100)</f>
        <v>7108.8</v>
      </c>
      <c r="DC115" t="s">
        <v>650</v>
      </c>
      <c r="DD115" t="s">
        <v>650</v>
      </c>
      <c r="DE115" t="s">
        <v>853</v>
      </c>
      <c r="DF115" t="s">
        <v>853</v>
      </c>
      <c r="DG115" t="s">
        <v>853</v>
      </c>
      <c r="DH115" t="s">
        <v>650</v>
      </c>
      <c r="DI115" t="s">
        <v>853</v>
      </c>
      <c r="DJ115" t="s">
        <v>853</v>
      </c>
      <c r="DK115" t="s">
        <v>650</v>
      </c>
      <c r="DL115" t="s">
        <v>650</v>
      </c>
      <c r="DM115" t="s">
        <v>650</v>
      </c>
      <c r="DN115">
        <v>0</v>
      </c>
      <c r="DO115">
        <v>0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1007</v>
      </c>
      <c r="DV115" t="s">
        <v>797</v>
      </c>
      <c r="DW115" t="s">
        <v>797</v>
      </c>
      <c r="DX115">
        <v>1</v>
      </c>
      <c r="EE115">
        <v>10230139</v>
      </c>
      <c r="EF115">
        <v>1</v>
      </c>
      <c r="EG115" t="s">
        <v>669</v>
      </c>
      <c r="EH115">
        <v>0</v>
      </c>
      <c r="EI115" t="s">
        <v>650</v>
      </c>
      <c r="EJ115">
        <v>1</v>
      </c>
      <c r="EK115">
        <v>155</v>
      </c>
      <c r="EL115" t="s">
        <v>1059</v>
      </c>
      <c r="EM115" t="s">
        <v>650</v>
      </c>
      <c r="EO115" t="s">
        <v>650</v>
      </c>
      <c r="EP115" t="s">
        <v>1060</v>
      </c>
      <c r="EQ115">
        <v>0</v>
      </c>
      <c r="ER115">
        <v>592.16</v>
      </c>
      <c r="ES115">
        <v>38.659999999999997</v>
      </c>
      <c r="ET115">
        <v>376.13</v>
      </c>
      <c r="EU115">
        <v>68.52</v>
      </c>
      <c r="EV115">
        <v>177.37</v>
      </c>
      <c r="EW115">
        <v>15.45</v>
      </c>
      <c r="EX115">
        <v>5.63</v>
      </c>
      <c r="EY115">
        <v>0</v>
      </c>
    </row>
    <row r="116" spans="1:155">
      <c r="A116">
        <v>18</v>
      </c>
      <c r="B116">
        <v>1</v>
      </c>
      <c r="C116">
        <v>316</v>
      </c>
      <c r="E116" t="s">
        <v>1061</v>
      </c>
      <c r="F116" t="s">
        <v>858</v>
      </c>
      <c r="G116" t="s">
        <v>859</v>
      </c>
      <c r="H116" t="s">
        <v>703</v>
      </c>
      <c r="I116">
        <f>I115*J116</f>
        <v>59.04</v>
      </c>
      <c r="J116">
        <v>1.8</v>
      </c>
      <c r="O116">
        <f t="shared" si="108"/>
        <v>0</v>
      </c>
      <c r="P116">
        <f t="shared" si="109"/>
        <v>0</v>
      </c>
      <c r="Q116">
        <f t="shared" si="110"/>
        <v>0</v>
      </c>
      <c r="R116">
        <f t="shared" si="111"/>
        <v>0</v>
      </c>
      <c r="S116">
        <f t="shared" si="112"/>
        <v>0</v>
      </c>
      <c r="T116">
        <f t="shared" si="113"/>
        <v>0</v>
      </c>
      <c r="U116">
        <f t="shared" si="114"/>
        <v>0</v>
      </c>
      <c r="V116">
        <f t="shared" si="115"/>
        <v>0</v>
      </c>
      <c r="W116">
        <f t="shared" si="116"/>
        <v>0</v>
      </c>
      <c r="X116">
        <f t="shared" si="117"/>
        <v>0</v>
      </c>
      <c r="Y116">
        <f t="shared" si="118"/>
        <v>0</v>
      </c>
      <c r="AA116">
        <v>0</v>
      </c>
      <c r="AB116">
        <f t="shared" si="119"/>
        <v>0</v>
      </c>
      <c r="AC116">
        <f>ROUND(AL116,2)</f>
        <v>0</v>
      </c>
      <c r="AD116">
        <f>ROUND(AM116,2)</f>
        <v>0</v>
      </c>
      <c r="AE116">
        <f>ROUND(AN116,2)</f>
        <v>0</v>
      </c>
      <c r="AF116">
        <f>ROUND(AO116,2)</f>
        <v>0</v>
      </c>
      <c r="AG116">
        <f>ROUND(AP116,2)</f>
        <v>0</v>
      </c>
      <c r="AH116">
        <f>AQ116</f>
        <v>0</v>
      </c>
      <c r="AI116">
        <f>AR116</f>
        <v>0</v>
      </c>
      <c r="AJ116">
        <f>ROUND(AS116,2)</f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f t="shared" si="120"/>
        <v>0</v>
      </c>
      <c r="AU116">
        <f t="shared" si="121"/>
        <v>0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 t="s">
        <v>650</v>
      </c>
      <c r="BE116" t="s">
        <v>650</v>
      </c>
      <c r="BF116" t="s">
        <v>650</v>
      </c>
      <c r="BG116" t="s">
        <v>650</v>
      </c>
      <c r="BH116">
        <v>3</v>
      </c>
      <c r="BI116">
        <v>1</v>
      </c>
      <c r="BJ116" t="s">
        <v>860</v>
      </c>
      <c r="BM116">
        <v>201</v>
      </c>
      <c r="BN116">
        <v>0</v>
      </c>
      <c r="BO116" t="s">
        <v>858</v>
      </c>
      <c r="BP116">
        <v>1</v>
      </c>
      <c r="BQ116">
        <v>1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650</v>
      </c>
      <c r="BZ116">
        <v>0</v>
      </c>
      <c r="CA116">
        <v>0</v>
      </c>
      <c r="CF116">
        <v>0</v>
      </c>
      <c r="CG116">
        <v>0</v>
      </c>
      <c r="CM116">
        <v>0</v>
      </c>
      <c r="CN116" t="s">
        <v>650</v>
      </c>
      <c r="CO116">
        <v>0</v>
      </c>
      <c r="CP116">
        <f t="shared" si="122"/>
        <v>0</v>
      </c>
      <c r="CQ116">
        <f t="shared" si="123"/>
        <v>0</v>
      </c>
      <c r="CR116">
        <f t="shared" si="124"/>
        <v>0</v>
      </c>
      <c r="CS116">
        <f t="shared" si="125"/>
        <v>0</v>
      </c>
      <c r="CT116">
        <f t="shared" si="126"/>
        <v>0</v>
      </c>
      <c r="CU116">
        <f t="shared" si="127"/>
        <v>0</v>
      </c>
      <c r="CV116">
        <f t="shared" si="128"/>
        <v>0</v>
      </c>
      <c r="CW116">
        <f t="shared" si="129"/>
        <v>0</v>
      </c>
      <c r="CX116">
        <f t="shared" si="130"/>
        <v>0</v>
      </c>
      <c r="CY116">
        <f>(0)*BX116</f>
        <v>0</v>
      </c>
      <c r="CZ116">
        <f>(0)*AX116</f>
        <v>0</v>
      </c>
      <c r="DC116" t="s">
        <v>650</v>
      </c>
      <c r="DD116" t="s">
        <v>650</v>
      </c>
      <c r="DE116" t="s">
        <v>650</v>
      </c>
      <c r="DF116" t="s">
        <v>650</v>
      </c>
      <c r="DG116" t="s">
        <v>650</v>
      </c>
      <c r="DH116" t="s">
        <v>650</v>
      </c>
      <c r="DI116" t="s">
        <v>650</v>
      </c>
      <c r="DJ116" t="s">
        <v>650</v>
      </c>
      <c r="DK116" t="s">
        <v>650</v>
      </c>
      <c r="DL116" t="s">
        <v>650</v>
      </c>
      <c r="DM116" t="s">
        <v>650</v>
      </c>
      <c r="DN116">
        <v>0</v>
      </c>
      <c r="DO116">
        <v>0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1009</v>
      </c>
      <c r="DV116" t="s">
        <v>703</v>
      </c>
      <c r="DW116" t="s">
        <v>703</v>
      </c>
      <c r="DX116">
        <v>1000</v>
      </c>
      <c r="EE116">
        <v>10230153</v>
      </c>
      <c r="EF116">
        <v>1</v>
      </c>
      <c r="EG116" t="s">
        <v>669</v>
      </c>
      <c r="EH116">
        <v>0</v>
      </c>
      <c r="EI116" t="s">
        <v>650</v>
      </c>
      <c r="EJ116">
        <v>1</v>
      </c>
      <c r="EK116">
        <v>201</v>
      </c>
      <c r="EL116" t="s">
        <v>706</v>
      </c>
      <c r="EM116" t="s">
        <v>650</v>
      </c>
      <c r="EO116" t="s">
        <v>650</v>
      </c>
      <c r="EP116" t="s">
        <v>650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</row>
    <row r="117" spans="1:155">
      <c r="A117">
        <v>17</v>
      </c>
      <c r="B117">
        <v>1</v>
      </c>
      <c r="C117">
        <f>ROW(SmtRes!A324)</f>
        <v>324</v>
      </c>
      <c r="D117">
        <f>ROW(EtalonRes!A315)</f>
        <v>315</v>
      </c>
      <c r="E117" t="s">
        <v>1062</v>
      </c>
      <c r="F117" t="s">
        <v>1063</v>
      </c>
      <c r="G117" t="s">
        <v>1064</v>
      </c>
      <c r="H117" t="s">
        <v>797</v>
      </c>
      <c r="I117">
        <v>2.7</v>
      </c>
      <c r="J117">
        <v>0</v>
      </c>
      <c r="O117">
        <f t="shared" si="108"/>
        <v>1498</v>
      </c>
      <c r="P117">
        <f t="shared" si="109"/>
        <v>104</v>
      </c>
      <c r="Q117">
        <f t="shared" si="110"/>
        <v>854</v>
      </c>
      <c r="R117">
        <f t="shared" si="111"/>
        <v>171</v>
      </c>
      <c r="S117">
        <f t="shared" si="112"/>
        <v>540</v>
      </c>
      <c r="T117">
        <f t="shared" si="113"/>
        <v>0</v>
      </c>
      <c r="U117">
        <f t="shared" si="114"/>
        <v>42.68160000000001</v>
      </c>
      <c r="V117">
        <f t="shared" si="115"/>
        <v>12.425400000000002</v>
      </c>
      <c r="W117">
        <f t="shared" si="116"/>
        <v>0</v>
      </c>
      <c r="X117">
        <f t="shared" si="117"/>
        <v>782</v>
      </c>
      <c r="Y117">
        <f t="shared" si="118"/>
        <v>427</v>
      </c>
      <c r="AA117">
        <v>0</v>
      </c>
      <c r="AB117">
        <f t="shared" si="119"/>
        <v>554.98</v>
      </c>
      <c r="AC117">
        <f>ROUND((ES117),2)</f>
        <v>38.659999999999997</v>
      </c>
      <c r="AD117">
        <f>ROUND((((ET117*1.3))+((((EU117*1.3))*1.13)-((EU117*1.3)))),2)</f>
        <v>316.26</v>
      </c>
      <c r="AE117">
        <f>ROUND((((EU117*1.3))*1.13),2)</f>
        <v>63.28</v>
      </c>
      <c r="AF117">
        <f>ROUND((((EV117*1.3))*1.13),2)</f>
        <v>200.06</v>
      </c>
      <c r="AG117">
        <f>ROUND((AP117),2)</f>
        <v>0</v>
      </c>
      <c r="AH117">
        <f>((EW117*1.3))</f>
        <v>15.808000000000002</v>
      </c>
      <c r="AI117">
        <f>((EX117*1.3))</f>
        <v>4.6020000000000003</v>
      </c>
      <c r="AJ117">
        <f>ROUND((AS117),2)</f>
        <v>0</v>
      </c>
      <c r="AK117">
        <v>412.53</v>
      </c>
      <c r="AL117">
        <v>38.659999999999997</v>
      </c>
      <c r="AM117">
        <v>237.68</v>
      </c>
      <c r="AN117">
        <v>43.08</v>
      </c>
      <c r="AO117">
        <v>136.19</v>
      </c>
      <c r="AP117">
        <v>0</v>
      </c>
      <c r="AQ117">
        <v>12.16</v>
      </c>
      <c r="AR117">
        <v>3.54</v>
      </c>
      <c r="AS117">
        <v>0</v>
      </c>
      <c r="AT117">
        <f t="shared" si="120"/>
        <v>110</v>
      </c>
      <c r="AU117">
        <f t="shared" si="121"/>
        <v>60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 t="s">
        <v>650</v>
      </c>
      <c r="BE117" t="s">
        <v>650</v>
      </c>
      <c r="BF117" t="s">
        <v>650</v>
      </c>
      <c r="BG117" t="s">
        <v>650</v>
      </c>
      <c r="BH117">
        <v>0</v>
      </c>
      <c r="BI117">
        <v>1</v>
      </c>
      <c r="BJ117" t="s">
        <v>1065</v>
      </c>
      <c r="BM117">
        <v>155</v>
      </c>
      <c r="BN117">
        <v>0</v>
      </c>
      <c r="BO117" t="s">
        <v>1063</v>
      </c>
      <c r="BP117">
        <v>1</v>
      </c>
      <c r="BQ117">
        <v>1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650</v>
      </c>
      <c r="BZ117">
        <v>110</v>
      </c>
      <c r="CA117">
        <v>60</v>
      </c>
      <c r="CF117">
        <v>0</v>
      </c>
      <c r="CG117">
        <v>0</v>
      </c>
      <c r="CM117">
        <v>0</v>
      </c>
      <c r="CN117" t="s">
        <v>650</v>
      </c>
      <c r="CO117">
        <v>0</v>
      </c>
      <c r="CP117">
        <f t="shared" si="122"/>
        <v>554.98</v>
      </c>
      <c r="CQ117">
        <f t="shared" si="123"/>
        <v>38.659999999999997</v>
      </c>
      <c r="CR117">
        <f t="shared" si="124"/>
        <v>316.26</v>
      </c>
      <c r="CS117">
        <f t="shared" si="125"/>
        <v>63.28</v>
      </c>
      <c r="CT117">
        <f t="shared" si="126"/>
        <v>200.06</v>
      </c>
      <c r="CU117">
        <f t="shared" si="127"/>
        <v>0</v>
      </c>
      <c r="CV117">
        <f t="shared" si="128"/>
        <v>15.808000000000002</v>
      </c>
      <c r="CW117">
        <f t="shared" si="129"/>
        <v>4.6020000000000003</v>
      </c>
      <c r="CX117">
        <f t="shared" si="130"/>
        <v>0</v>
      </c>
      <c r="CY117">
        <f>(((R117+S117)*BZ117*1)/100)</f>
        <v>782.1</v>
      </c>
      <c r="CZ117">
        <f>(((R117+S117)*CA117*1)/100)</f>
        <v>426.6</v>
      </c>
      <c r="DC117" t="s">
        <v>650</v>
      </c>
      <c r="DD117" t="s">
        <v>650</v>
      </c>
      <c r="DE117" t="s">
        <v>853</v>
      </c>
      <c r="DF117" t="s">
        <v>853</v>
      </c>
      <c r="DG117" t="s">
        <v>853</v>
      </c>
      <c r="DH117" t="s">
        <v>650</v>
      </c>
      <c r="DI117" t="s">
        <v>853</v>
      </c>
      <c r="DJ117" t="s">
        <v>853</v>
      </c>
      <c r="DK117" t="s">
        <v>650</v>
      </c>
      <c r="DL117" t="s">
        <v>650</v>
      </c>
      <c r="DM117" t="s">
        <v>650</v>
      </c>
      <c r="DN117">
        <v>0</v>
      </c>
      <c r="DO117">
        <v>0</v>
      </c>
      <c r="DP117">
        <v>1</v>
      </c>
      <c r="DQ117">
        <v>1</v>
      </c>
      <c r="DR117">
        <v>1</v>
      </c>
      <c r="DS117">
        <v>1</v>
      </c>
      <c r="DT117">
        <v>1</v>
      </c>
      <c r="DU117">
        <v>1007</v>
      </c>
      <c r="DV117" t="s">
        <v>797</v>
      </c>
      <c r="DW117" t="s">
        <v>797</v>
      </c>
      <c r="DX117">
        <v>1</v>
      </c>
      <c r="EE117">
        <v>10230139</v>
      </c>
      <c r="EF117">
        <v>1</v>
      </c>
      <c r="EG117" t="s">
        <v>669</v>
      </c>
      <c r="EH117">
        <v>0</v>
      </c>
      <c r="EI117" t="s">
        <v>650</v>
      </c>
      <c r="EJ117">
        <v>1</v>
      </c>
      <c r="EK117">
        <v>155</v>
      </c>
      <c r="EL117" t="s">
        <v>1059</v>
      </c>
      <c r="EM117" t="s">
        <v>650</v>
      </c>
      <c r="EO117" t="s">
        <v>650</v>
      </c>
      <c r="EP117" t="s">
        <v>1066</v>
      </c>
      <c r="EQ117">
        <v>0</v>
      </c>
      <c r="ER117">
        <v>412.53</v>
      </c>
      <c r="ES117">
        <v>38.659999999999997</v>
      </c>
      <c r="ET117">
        <v>237.68</v>
      </c>
      <c r="EU117">
        <v>43.08</v>
      </c>
      <c r="EV117">
        <v>136.19</v>
      </c>
      <c r="EW117">
        <v>12.16</v>
      </c>
      <c r="EX117">
        <v>3.54</v>
      </c>
      <c r="EY117">
        <v>0</v>
      </c>
    </row>
    <row r="118" spans="1:155">
      <c r="A118">
        <v>18</v>
      </c>
      <c r="B118">
        <v>1</v>
      </c>
      <c r="C118">
        <v>324</v>
      </c>
      <c r="E118" t="s">
        <v>1067</v>
      </c>
      <c r="F118" t="s">
        <v>858</v>
      </c>
      <c r="G118" t="s">
        <v>859</v>
      </c>
      <c r="H118" t="s">
        <v>703</v>
      </c>
      <c r="I118">
        <f>I117*J118</f>
        <v>4.8600000000000003</v>
      </c>
      <c r="J118">
        <v>1.8</v>
      </c>
      <c r="O118">
        <f t="shared" si="108"/>
        <v>0</v>
      </c>
      <c r="P118">
        <f t="shared" si="109"/>
        <v>0</v>
      </c>
      <c r="Q118">
        <f t="shared" si="110"/>
        <v>0</v>
      </c>
      <c r="R118">
        <f t="shared" si="111"/>
        <v>0</v>
      </c>
      <c r="S118">
        <f t="shared" si="112"/>
        <v>0</v>
      </c>
      <c r="T118">
        <f t="shared" si="113"/>
        <v>0</v>
      </c>
      <c r="U118">
        <f t="shared" si="114"/>
        <v>0</v>
      </c>
      <c r="V118">
        <f t="shared" si="115"/>
        <v>0</v>
      </c>
      <c r="W118">
        <f t="shared" si="116"/>
        <v>0</v>
      </c>
      <c r="X118">
        <f t="shared" si="117"/>
        <v>0</v>
      </c>
      <c r="Y118">
        <f t="shared" si="118"/>
        <v>0</v>
      </c>
      <c r="AA118">
        <v>0</v>
      </c>
      <c r="AB118">
        <f t="shared" si="119"/>
        <v>0</v>
      </c>
      <c r="AC118">
        <f>ROUND(AL118,2)</f>
        <v>0</v>
      </c>
      <c r="AD118">
        <f>ROUND(AM118,2)</f>
        <v>0</v>
      </c>
      <c r="AE118">
        <f>ROUND(AN118,2)</f>
        <v>0</v>
      </c>
      <c r="AF118">
        <f>ROUND(AO118,2)</f>
        <v>0</v>
      </c>
      <c r="AG118">
        <f>ROUND(AP118,2)</f>
        <v>0</v>
      </c>
      <c r="AH118">
        <f>AQ118</f>
        <v>0</v>
      </c>
      <c r="AI118">
        <f>AR118</f>
        <v>0</v>
      </c>
      <c r="AJ118">
        <f>ROUND(AS118,2)</f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f t="shared" si="120"/>
        <v>0</v>
      </c>
      <c r="AU118">
        <f t="shared" si="121"/>
        <v>0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 t="s">
        <v>650</v>
      </c>
      <c r="BE118" t="s">
        <v>650</v>
      </c>
      <c r="BF118" t="s">
        <v>650</v>
      </c>
      <c r="BG118" t="s">
        <v>650</v>
      </c>
      <c r="BH118">
        <v>3</v>
      </c>
      <c r="BI118">
        <v>1</v>
      </c>
      <c r="BJ118" t="s">
        <v>860</v>
      </c>
      <c r="BM118">
        <v>201</v>
      </c>
      <c r="BN118">
        <v>0</v>
      </c>
      <c r="BO118" t="s">
        <v>858</v>
      </c>
      <c r="BP118">
        <v>1</v>
      </c>
      <c r="BQ118">
        <v>1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650</v>
      </c>
      <c r="BZ118">
        <v>0</v>
      </c>
      <c r="CA118">
        <v>0</v>
      </c>
      <c r="CF118">
        <v>0</v>
      </c>
      <c r="CG118">
        <v>0</v>
      </c>
      <c r="CM118">
        <v>0</v>
      </c>
      <c r="CN118" t="s">
        <v>650</v>
      </c>
      <c r="CO118">
        <v>0</v>
      </c>
      <c r="CP118">
        <f t="shared" si="122"/>
        <v>0</v>
      </c>
      <c r="CQ118">
        <f t="shared" si="123"/>
        <v>0</v>
      </c>
      <c r="CR118">
        <f t="shared" si="124"/>
        <v>0</v>
      </c>
      <c r="CS118">
        <f t="shared" si="125"/>
        <v>0</v>
      </c>
      <c r="CT118">
        <f t="shared" si="126"/>
        <v>0</v>
      </c>
      <c r="CU118">
        <f t="shared" si="127"/>
        <v>0</v>
      </c>
      <c r="CV118">
        <f t="shared" si="128"/>
        <v>0</v>
      </c>
      <c r="CW118">
        <f t="shared" si="129"/>
        <v>0</v>
      </c>
      <c r="CX118">
        <f t="shared" si="130"/>
        <v>0</v>
      </c>
      <c r="CY118">
        <f>(0)*BX118</f>
        <v>0</v>
      </c>
      <c r="CZ118">
        <f>(0)*AX118</f>
        <v>0</v>
      </c>
      <c r="DC118" t="s">
        <v>650</v>
      </c>
      <c r="DD118" t="s">
        <v>650</v>
      </c>
      <c r="DE118" t="s">
        <v>650</v>
      </c>
      <c r="DF118" t="s">
        <v>650</v>
      </c>
      <c r="DG118" t="s">
        <v>650</v>
      </c>
      <c r="DH118" t="s">
        <v>650</v>
      </c>
      <c r="DI118" t="s">
        <v>650</v>
      </c>
      <c r="DJ118" t="s">
        <v>650</v>
      </c>
      <c r="DK118" t="s">
        <v>650</v>
      </c>
      <c r="DL118" t="s">
        <v>650</v>
      </c>
      <c r="DM118" t="s">
        <v>650</v>
      </c>
      <c r="DN118">
        <v>0</v>
      </c>
      <c r="DO118">
        <v>0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1009</v>
      </c>
      <c r="DV118" t="s">
        <v>703</v>
      </c>
      <c r="DW118" t="s">
        <v>703</v>
      </c>
      <c r="DX118">
        <v>1000</v>
      </c>
      <c r="EE118">
        <v>10230153</v>
      </c>
      <c r="EF118">
        <v>1</v>
      </c>
      <c r="EG118" t="s">
        <v>669</v>
      </c>
      <c r="EH118">
        <v>0</v>
      </c>
      <c r="EI118" t="s">
        <v>650</v>
      </c>
      <c r="EJ118">
        <v>1</v>
      </c>
      <c r="EK118">
        <v>201</v>
      </c>
      <c r="EL118" t="s">
        <v>706</v>
      </c>
      <c r="EM118" t="s">
        <v>650</v>
      </c>
      <c r="EO118" t="s">
        <v>650</v>
      </c>
      <c r="EP118" t="s">
        <v>650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</row>
    <row r="119" spans="1:155">
      <c r="A119">
        <v>17</v>
      </c>
      <c r="B119">
        <v>1</v>
      </c>
      <c r="E119" t="s">
        <v>1068</v>
      </c>
      <c r="F119" t="s">
        <v>867</v>
      </c>
      <c r="G119" t="s">
        <v>868</v>
      </c>
      <c r="H119" t="s">
        <v>703</v>
      </c>
      <c r="I119">
        <f>Source!I114+Source!I116+Source!I118</f>
        <v>64.900000000000006</v>
      </c>
      <c r="J119">
        <v>0</v>
      </c>
      <c r="O119">
        <f t="shared" si="108"/>
        <v>214</v>
      </c>
      <c r="P119">
        <f t="shared" si="109"/>
        <v>0</v>
      </c>
      <c r="Q119">
        <f t="shared" si="110"/>
        <v>214</v>
      </c>
      <c r="R119">
        <f t="shared" si="111"/>
        <v>0</v>
      </c>
      <c r="S119">
        <f t="shared" si="112"/>
        <v>0</v>
      </c>
      <c r="T119">
        <f t="shared" si="113"/>
        <v>0</v>
      </c>
      <c r="U119">
        <f t="shared" si="114"/>
        <v>0</v>
      </c>
      <c r="V119">
        <f t="shared" si="115"/>
        <v>0</v>
      </c>
      <c r="W119">
        <f t="shared" si="116"/>
        <v>0</v>
      </c>
      <c r="X119">
        <f t="shared" si="117"/>
        <v>0</v>
      </c>
      <c r="Y119">
        <f t="shared" si="118"/>
        <v>0</v>
      </c>
      <c r="AA119">
        <v>0</v>
      </c>
      <c r="AB119">
        <f t="shared" si="119"/>
        <v>3.3</v>
      </c>
      <c r="AC119">
        <f t="shared" ref="AC119:AF120" si="131">ROUND((ES119),2)</f>
        <v>0</v>
      </c>
      <c r="AD119">
        <f t="shared" si="131"/>
        <v>3.3</v>
      </c>
      <c r="AE119">
        <f t="shared" si="131"/>
        <v>0</v>
      </c>
      <c r="AF119">
        <f t="shared" si="131"/>
        <v>0</v>
      </c>
      <c r="AG119">
        <f>ROUND((AP119),2)</f>
        <v>0</v>
      </c>
      <c r="AH119">
        <f>(EW119)</f>
        <v>0</v>
      </c>
      <c r="AI119">
        <f>(EX119)</f>
        <v>0</v>
      </c>
      <c r="AJ119">
        <f>ROUND((AS119),2)</f>
        <v>0</v>
      </c>
      <c r="AK119">
        <v>3.3</v>
      </c>
      <c r="AL119">
        <v>0</v>
      </c>
      <c r="AM119">
        <v>3.3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f t="shared" si="120"/>
        <v>0</v>
      </c>
      <c r="AU119">
        <f t="shared" si="121"/>
        <v>0</v>
      </c>
      <c r="AV119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 t="s">
        <v>650</v>
      </c>
      <c r="BE119" t="s">
        <v>650</v>
      </c>
      <c r="BF119" t="s">
        <v>650</v>
      </c>
      <c r="BG119" t="s">
        <v>650</v>
      </c>
      <c r="BH119">
        <v>2</v>
      </c>
      <c r="BI119">
        <v>1</v>
      </c>
      <c r="BJ119" t="s">
        <v>1069</v>
      </c>
      <c r="BM119">
        <v>201</v>
      </c>
      <c r="BN119">
        <v>0</v>
      </c>
      <c r="BO119" t="s">
        <v>1070</v>
      </c>
      <c r="BP119">
        <v>1</v>
      </c>
      <c r="BQ119">
        <v>1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650</v>
      </c>
      <c r="BZ119">
        <v>0</v>
      </c>
      <c r="CA119">
        <v>0</v>
      </c>
      <c r="CF119">
        <v>0</v>
      </c>
      <c r="CG119">
        <v>0</v>
      </c>
      <c r="CM119">
        <v>0</v>
      </c>
      <c r="CN119" t="s">
        <v>650</v>
      </c>
      <c r="CO119">
        <v>0</v>
      </c>
      <c r="CP119">
        <f t="shared" si="122"/>
        <v>3.3</v>
      </c>
      <c r="CQ119">
        <f t="shared" si="123"/>
        <v>0</v>
      </c>
      <c r="CR119">
        <f t="shared" si="124"/>
        <v>3.3</v>
      </c>
      <c r="CS119">
        <f t="shared" si="125"/>
        <v>0</v>
      </c>
      <c r="CT119">
        <f t="shared" si="126"/>
        <v>0</v>
      </c>
      <c r="CU119">
        <f t="shared" si="127"/>
        <v>0</v>
      </c>
      <c r="CV119">
        <f t="shared" si="128"/>
        <v>0</v>
      </c>
      <c r="CW119">
        <f t="shared" si="129"/>
        <v>0</v>
      </c>
      <c r="CX119">
        <f t="shared" si="130"/>
        <v>0</v>
      </c>
      <c r="CY119">
        <f>(0)*BX119</f>
        <v>0</v>
      </c>
      <c r="CZ119">
        <f>(0)*AX119</f>
        <v>0</v>
      </c>
      <c r="DC119" t="s">
        <v>650</v>
      </c>
      <c r="DD119" t="s">
        <v>650</v>
      </c>
      <c r="DE119" t="s">
        <v>650</v>
      </c>
      <c r="DF119" t="s">
        <v>650</v>
      </c>
      <c r="DG119" t="s">
        <v>650</v>
      </c>
      <c r="DH119" t="s">
        <v>650</v>
      </c>
      <c r="DI119" t="s">
        <v>650</v>
      </c>
      <c r="DJ119" t="s">
        <v>650</v>
      </c>
      <c r="DK119" t="s">
        <v>650</v>
      </c>
      <c r="DL119" t="s">
        <v>650</v>
      </c>
      <c r="DM119" t="s">
        <v>650</v>
      </c>
      <c r="DN119">
        <v>0</v>
      </c>
      <c r="DO119">
        <v>0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1009</v>
      </c>
      <c r="DV119" t="s">
        <v>703</v>
      </c>
      <c r="DW119" t="s">
        <v>703</v>
      </c>
      <c r="DX119">
        <v>1000</v>
      </c>
      <c r="EE119">
        <v>10230153</v>
      </c>
      <c r="EF119">
        <v>1</v>
      </c>
      <c r="EG119" t="s">
        <v>669</v>
      </c>
      <c r="EH119">
        <v>0</v>
      </c>
      <c r="EI119" t="s">
        <v>650</v>
      </c>
      <c r="EJ119">
        <v>1</v>
      </c>
      <c r="EK119">
        <v>201</v>
      </c>
      <c r="EL119" t="s">
        <v>706</v>
      </c>
      <c r="EM119" t="s">
        <v>650</v>
      </c>
      <c r="EO119" t="s">
        <v>650</v>
      </c>
      <c r="EP119" t="s">
        <v>650</v>
      </c>
      <c r="EQ119">
        <v>0</v>
      </c>
      <c r="ER119">
        <v>8</v>
      </c>
      <c r="ES119">
        <v>0</v>
      </c>
      <c r="ET119">
        <v>3.3</v>
      </c>
      <c r="EU119">
        <v>0</v>
      </c>
      <c r="EV119">
        <v>0</v>
      </c>
      <c r="EW119">
        <v>0</v>
      </c>
      <c r="EX119">
        <v>0</v>
      </c>
      <c r="EY119">
        <v>0</v>
      </c>
    </row>
    <row r="120" spans="1:155">
      <c r="A120">
        <v>17</v>
      </c>
      <c r="B120">
        <v>1</v>
      </c>
      <c r="E120" t="s">
        <v>1071</v>
      </c>
      <c r="F120" t="s">
        <v>735</v>
      </c>
      <c r="G120" t="s">
        <v>736</v>
      </c>
      <c r="H120" t="s">
        <v>703</v>
      </c>
      <c r="I120">
        <f>Source!I104+Source!I107+Source!I112+Source!I119-0.254</f>
        <v>230.00000000000003</v>
      </c>
      <c r="J120">
        <v>0</v>
      </c>
      <c r="O120">
        <f t="shared" si="108"/>
        <v>2369</v>
      </c>
      <c r="P120">
        <f t="shared" si="109"/>
        <v>2369</v>
      </c>
      <c r="Q120">
        <f t="shared" si="110"/>
        <v>0</v>
      </c>
      <c r="R120">
        <f t="shared" si="111"/>
        <v>0</v>
      </c>
      <c r="S120">
        <f t="shared" si="112"/>
        <v>0</v>
      </c>
      <c r="T120">
        <f t="shared" si="113"/>
        <v>0</v>
      </c>
      <c r="U120">
        <f t="shared" si="114"/>
        <v>0</v>
      </c>
      <c r="V120">
        <f t="shared" si="115"/>
        <v>0</v>
      </c>
      <c r="W120">
        <f t="shared" si="116"/>
        <v>0</v>
      </c>
      <c r="X120">
        <f t="shared" si="117"/>
        <v>0</v>
      </c>
      <c r="Y120">
        <f t="shared" si="118"/>
        <v>0</v>
      </c>
      <c r="AA120">
        <v>0</v>
      </c>
      <c r="AB120">
        <f t="shared" si="119"/>
        <v>10.3</v>
      </c>
      <c r="AC120">
        <f t="shared" si="131"/>
        <v>10.3</v>
      </c>
      <c r="AD120">
        <f t="shared" si="131"/>
        <v>0</v>
      </c>
      <c r="AE120">
        <f t="shared" si="131"/>
        <v>0</v>
      </c>
      <c r="AF120">
        <f t="shared" si="131"/>
        <v>0</v>
      </c>
      <c r="AG120">
        <f>ROUND((AP120),2)</f>
        <v>0</v>
      </c>
      <c r="AH120">
        <f>(EW120)</f>
        <v>0</v>
      </c>
      <c r="AI120">
        <f>(EX120)</f>
        <v>0</v>
      </c>
      <c r="AJ120">
        <f>ROUND((AS120),2)</f>
        <v>0</v>
      </c>
      <c r="AK120">
        <v>10.3</v>
      </c>
      <c r="AL120">
        <v>10.3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f t="shared" si="120"/>
        <v>0</v>
      </c>
      <c r="AU120">
        <f t="shared" si="121"/>
        <v>0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 t="s">
        <v>650</v>
      </c>
      <c r="BE120" t="s">
        <v>650</v>
      </c>
      <c r="BF120" t="s">
        <v>650</v>
      </c>
      <c r="BG120" t="s">
        <v>650</v>
      </c>
      <c r="BH120">
        <v>3</v>
      </c>
      <c r="BI120">
        <v>1</v>
      </c>
      <c r="BJ120" t="s">
        <v>737</v>
      </c>
      <c r="BM120">
        <v>201</v>
      </c>
      <c r="BN120">
        <v>0</v>
      </c>
      <c r="BO120" t="s">
        <v>735</v>
      </c>
      <c r="BP120">
        <v>1</v>
      </c>
      <c r="BQ120">
        <v>1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650</v>
      </c>
      <c r="BZ120">
        <v>0</v>
      </c>
      <c r="CA120">
        <v>0</v>
      </c>
      <c r="CF120">
        <v>0</v>
      </c>
      <c r="CG120">
        <v>0</v>
      </c>
      <c r="CM120">
        <v>0</v>
      </c>
      <c r="CN120" t="s">
        <v>650</v>
      </c>
      <c r="CO120">
        <v>0</v>
      </c>
      <c r="CP120">
        <f t="shared" si="122"/>
        <v>10.3</v>
      </c>
      <c r="CQ120">
        <f t="shared" si="123"/>
        <v>10.3</v>
      </c>
      <c r="CR120">
        <f t="shared" si="124"/>
        <v>0</v>
      </c>
      <c r="CS120">
        <f t="shared" si="125"/>
        <v>0</v>
      </c>
      <c r="CT120">
        <f t="shared" si="126"/>
        <v>0</v>
      </c>
      <c r="CU120">
        <f t="shared" si="127"/>
        <v>0</v>
      </c>
      <c r="CV120">
        <f t="shared" si="128"/>
        <v>0</v>
      </c>
      <c r="CW120">
        <f t="shared" si="129"/>
        <v>0</v>
      </c>
      <c r="CX120">
        <f t="shared" si="130"/>
        <v>0</v>
      </c>
      <c r="CY120">
        <f>(0)*BX120</f>
        <v>0</v>
      </c>
      <c r="CZ120">
        <f>(0)*AX120</f>
        <v>0</v>
      </c>
      <c r="DC120" t="s">
        <v>650</v>
      </c>
      <c r="DD120" t="s">
        <v>650</v>
      </c>
      <c r="DE120" t="s">
        <v>650</v>
      </c>
      <c r="DF120" t="s">
        <v>650</v>
      </c>
      <c r="DG120" t="s">
        <v>650</v>
      </c>
      <c r="DH120" t="s">
        <v>650</v>
      </c>
      <c r="DI120" t="s">
        <v>650</v>
      </c>
      <c r="DJ120" t="s">
        <v>650</v>
      </c>
      <c r="DK120" t="s">
        <v>650</v>
      </c>
      <c r="DL120" t="s">
        <v>650</v>
      </c>
      <c r="DM120" t="s">
        <v>650</v>
      </c>
      <c r="DN120">
        <v>0</v>
      </c>
      <c r="DO120">
        <v>0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1009</v>
      </c>
      <c r="DV120" t="s">
        <v>703</v>
      </c>
      <c r="DW120" t="s">
        <v>703</v>
      </c>
      <c r="DX120">
        <v>1000</v>
      </c>
      <c r="EE120">
        <v>10230153</v>
      </c>
      <c r="EF120">
        <v>1</v>
      </c>
      <c r="EG120" t="s">
        <v>669</v>
      </c>
      <c r="EH120">
        <v>0</v>
      </c>
      <c r="EI120" t="s">
        <v>650</v>
      </c>
      <c r="EJ120">
        <v>1</v>
      </c>
      <c r="EK120">
        <v>201</v>
      </c>
      <c r="EL120" t="s">
        <v>706</v>
      </c>
      <c r="EM120" t="s">
        <v>650</v>
      </c>
      <c r="EO120" t="s">
        <v>650</v>
      </c>
      <c r="EP120" t="s">
        <v>650</v>
      </c>
      <c r="EQ120">
        <v>0</v>
      </c>
      <c r="ER120">
        <v>10.3</v>
      </c>
      <c r="ES120">
        <v>10.3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</row>
    <row r="121" spans="1:155">
      <c r="A121">
        <v>19</v>
      </c>
      <c r="B121">
        <v>1</v>
      </c>
      <c r="F121" t="s">
        <v>650</v>
      </c>
      <c r="G121" t="s">
        <v>1072</v>
      </c>
      <c r="H121" t="s">
        <v>650</v>
      </c>
      <c r="AA121">
        <v>1</v>
      </c>
      <c r="DX121">
        <v>0</v>
      </c>
    </row>
    <row r="122" spans="1:155">
      <c r="A122">
        <v>17</v>
      </c>
      <c r="B122">
        <v>1</v>
      </c>
      <c r="C122">
        <f>ROW(SmtRes!A336)</f>
        <v>336</v>
      </c>
      <c r="D122">
        <f>ROW(EtalonRes!A327)</f>
        <v>327</v>
      </c>
      <c r="E122" t="s">
        <v>1073</v>
      </c>
      <c r="F122" t="s">
        <v>1074</v>
      </c>
      <c r="G122" t="s">
        <v>1075</v>
      </c>
      <c r="H122" t="s">
        <v>1076</v>
      </c>
      <c r="I122">
        <v>0.63</v>
      </c>
      <c r="J122">
        <v>0</v>
      </c>
      <c r="O122">
        <f t="shared" ref="O122:O169" si="132">ROUND(CP122*I122,0)</f>
        <v>596156</v>
      </c>
      <c r="P122">
        <f t="shared" ref="P122:P169" si="133">ROUND(CQ122*I122,0)</f>
        <v>1083</v>
      </c>
      <c r="Q122">
        <f t="shared" ref="Q122:Q169" si="134">ROUND(CR122*I122,0)</f>
        <v>590058</v>
      </c>
      <c r="R122">
        <f t="shared" ref="R122:R169" si="135">ROUND(CS122*I122,0)</f>
        <v>10254</v>
      </c>
      <c r="S122">
        <f t="shared" ref="S122:S169" si="136">ROUND(CT122*I122,0)</f>
        <v>5015</v>
      </c>
      <c r="T122">
        <f t="shared" ref="T122:T169" si="137">ROUND(CU122*I122,0)</f>
        <v>0</v>
      </c>
      <c r="U122">
        <f t="shared" ref="U122:U169" si="138">CV122*I122</f>
        <v>325.17733499999997</v>
      </c>
      <c r="V122">
        <f t="shared" ref="V122:V169" si="139">CW122*I122</f>
        <v>591.99525000000006</v>
      </c>
      <c r="W122">
        <f t="shared" ref="W122:W169" si="140">ROUND(CX122*I122,0)</f>
        <v>0</v>
      </c>
      <c r="X122">
        <f t="shared" ref="X122:X169" si="141">ROUND(CY122,0)</f>
        <v>19850</v>
      </c>
      <c r="Y122">
        <f t="shared" ref="Y122:Y169" si="142">ROUND(CZ122,0)</f>
        <v>11604</v>
      </c>
      <c r="AA122">
        <v>0</v>
      </c>
      <c r="AB122">
        <f t="shared" ref="AB122:AB169" si="143">ROUND((AC122+AD122+AF122),2)</f>
        <v>946279.1</v>
      </c>
      <c r="AC122">
        <f t="shared" ref="AC122:AC169" si="144">ROUND((ES122),2)</f>
        <v>1719</v>
      </c>
      <c r="AD122">
        <f>ROUND((((ET122*1.25*1.5))+((((EU122*1.25*1.5))*1.13)-((EU122*1.25*1.5)))),2)</f>
        <v>936599.36</v>
      </c>
      <c r="AE122">
        <f>ROUND((((EU122*1.25*1.5))*1.13),2)</f>
        <v>16276.24</v>
      </c>
      <c r="AF122">
        <f>ROUND((((EV122*1.15*1.5))*1.13),2)</f>
        <v>7960.74</v>
      </c>
      <c r="AG122">
        <f t="shared" ref="AG122:AG169" si="145">ROUND((AP122),2)</f>
        <v>0</v>
      </c>
      <c r="AH122">
        <f>((EW122*1.15*1.5))</f>
        <v>516.15449999999998</v>
      </c>
      <c r="AI122">
        <f>((EX122*1.25*1.5))</f>
        <v>939.67500000000007</v>
      </c>
      <c r="AJ122">
        <f t="shared" ref="AJ122:AJ169" si="146">ROUND((AS122),2)</f>
        <v>0</v>
      </c>
      <c r="AK122">
        <v>504324</v>
      </c>
      <c r="AL122">
        <v>1719</v>
      </c>
      <c r="AM122">
        <v>498521</v>
      </c>
      <c r="AN122">
        <v>7682</v>
      </c>
      <c r="AO122">
        <v>4084</v>
      </c>
      <c r="AP122">
        <v>0</v>
      </c>
      <c r="AQ122">
        <v>299.22000000000003</v>
      </c>
      <c r="AR122">
        <v>501.16</v>
      </c>
      <c r="AS122">
        <v>0</v>
      </c>
      <c r="AT122">
        <f t="shared" ref="AT122:AT169" si="147">BZ122</f>
        <v>130</v>
      </c>
      <c r="AU122">
        <f t="shared" ref="AU122:AU169" si="148">CA122</f>
        <v>76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1</v>
      </c>
      <c r="BD122" t="s">
        <v>650</v>
      </c>
      <c r="BE122" t="s">
        <v>650</v>
      </c>
      <c r="BF122" t="s">
        <v>650</v>
      </c>
      <c r="BG122" t="s">
        <v>650</v>
      </c>
      <c r="BH122">
        <v>0</v>
      </c>
      <c r="BI122">
        <v>1</v>
      </c>
      <c r="BJ122" t="s">
        <v>1077</v>
      </c>
      <c r="BM122">
        <v>132</v>
      </c>
      <c r="BN122">
        <v>0</v>
      </c>
      <c r="BO122" t="s">
        <v>1074</v>
      </c>
      <c r="BP122">
        <v>1</v>
      </c>
      <c r="BQ122">
        <v>1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650</v>
      </c>
      <c r="BZ122">
        <v>130</v>
      </c>
      <c r="CA122">
        <v>76</v>
      </c>
      <c r="CF122">
        <v>0</v>
      </c>
      <c r="CG122">
        <v>0</v>
      </c>
      <c r="CM122">
        <v>0</v>
      </c>
      <c r="CN122" t="s">
        <v>650</v>
      </c>
      <c r="CO122">
        <v>0</v>
      </c>
      <c r="CP122">
        <f t="shared" ref="CP122:CP169" si="149">(AB122)*AZ122</f>
        <v>946279.1</v>
      </c>
      <c r="CQ122">
        <f t="shared" ref="CQ122:CQ169" si="150">(AC122)*BC122</f>
        <v>1719</v>
      </c>
      <c r="CR122">
        <f t="shared" ref="CR122:CR169" si="151">(AD122)*BB122</f>
        <v>936599.36</v>
      </c>
      <c r="CS122">
        <f t="shared" ref="CS122:CS169" si="152">(AE122)*BS122</f>
        <v>16276.24</v>
      </c>
      <c r="CT122">
        <f t="shared" ref="CT122:CT169" si="153">(AF122)*BA122</f>
        <v>7960.74</v>
      </c>
      <c r="CU122">
        <f t="shared" ref="CU122:CU169" si="154">(AG122)*BT122</f>
        <v>0</v>
      </c>
      <c r="CV122">
        <f t="shared" ref="CV122:CV169" si="155">(AH122)*BU122</f>
        <v>516.15449999999998</v>
      </c>
      <c r="CW122">
        <f t="shared" ref="CW122:CW169" si="156">(AI122)*BV122</f>
        <v>939.67500000000007</v>
      </c>
      <c r="CX122">
        <f t="shared" ref="CX122:CX169" si="157">(AJ122)*BW122</f>
        <v>0</v>
      </c>
      <c r="CY122">
        <f>(((R122+S122)*BZ122*1)/100)</f>
        <v>19849.7</v>
      </c>
      <c r="CZ122">
        <f>(((R122+S122)*CA122*1)/100)</f>
        <v>11604.44</v>
      </c>
      <c r="DC122" t="s">
        <v>650</v>
      </c>
      <c r="DD122" t="s">
        <v>650</v>
      </c>
      <c r="DE122" t="s">
        <v>667</v>
      </c>
      <c r="DF122" t="s">
        <v>667</v>
      </c>
      <c r="DG122" t="s">
        <v>668</v>
      </c>
      <c r="DH122" t="s">
        <v>650</v>
      </c>
      <c r="DI122" t="s">
        <v>668</v>
      </c>
      <c r="DJ122" t="s">
        <v>667</v>
      </c>
      <c r="DK122" t="s">
        <v>650</v>
      </c>
      <c r="DL122" t="s">
        <v>650</v>
      </c>
      <c r="DM122" t="s">
        <v>650</v>
      </c>
      <c r="DN122">
        <v>0</v>
      </c>
      <c r="DO122">
        <v>0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1003</v>
      </c>
      <c r="DV122" t="s">
        <v>1076</v>
      </c>
      <c r="DW122" t="s">
        <v>1078</v>
      </c>
      <c r="DX122">
        <v>100</v>
      </c>
      <c r="EE122">
        <v>10230116</v>
      </c>
      <c r="EF122">
        <v>1</v>
      </c>
      <c r="EG122" t="s">
        <v>669</v>
      </c>
      <c r="EH122">
        <v>0</v>
      </c>
      <c r="EI122" t="s">
        <v>650</v>
      </c>
      <c r="EJ122">
        <v>1</v>
      </c>
      <c r="EK122">
        <v>132</v>
      </c>
      <c r="EL122" t="s">
        <v>805</v>
      </c>
      <c r="EM122" t="s">
        <v>650</v>
      </c>
      <c r="EO122" t="s">
        <v>650</v>
      </c>
      <c r="EP122" t="s">
        <v>1079</v>
      </c>
      <c r="EQ122">
        <v>0</v>
      </c>
      <c r="ER122">
        <v>504324</v>
      </c>
      <c r="ES122">
        <v>1719</v>
      </c>
      <c r="ET122">
        <v>498521</v>
      </c>
      <c r="EU122">
        <v>7682</v>
      </c>
      <c r="EV122">
        <v>4084</v>
      </c>
      <c r="EW122">
        <v>299.22000000000003</v>
      </c>
      <c r="EX122">
        <v>501.16</v>
      </c>
      <c r="EY122">
        <v>0</v>
      </c>
    </row>
    <row r="123" spans="1:155">
      <c r="A123">
        <v>17</v>
      </c>
      <c r="B123">
        <v>1</v>
      </c>
      <c r="E123" t="s">
        <v>1080</v>
      </c>
      <c r="F123" t="s">
        <v>1081</v>
      </c>
      <c r="G123" t="s">
        <v>1082</v>
      </c>
      <c r="H123" t="s">
        <v>996</v>
      </c>
      <c r="I123">
        <v>63</v>
      </c>
      <c r="J123">
        <v>0</v>
      </c>
      <c r="O123">
        <f t="shared" si="132"/>
        <v>80640</v>
      </c>
      <c r="P123">
        <f t="shared" si="133"/>
        <v>80640</v>
      </c>
      <c r="Q123">
        <f t="shared" si="134"/>
        <v>0</v>
      </c>
      <c r="R123">
        <f t="shared" si="135"/>
        <v>0</v>
      </c>
      <c r="S123">
        <f t="shared" si="136"/>
        <v>0</v>
      </c>
      <c r="T123">
        <f t="shared" si="137"/>
        <v>0</v>
      </c>
      <c r="U123">
        <f t="shared" si="138"/>
        <v>0</v>
      </c>
      <c r="V123">
        <f t="shared" si="139"/>
        <v>0</v>
      </c>
      <c r="W123">
        <f t="shared" si="140"/>
        <v>0</v>
      </c>
      <c r="X123">
        <f t="shared" si="141"/>
        <v>0</v>
      </c>
      <c r="Y123">
        <f t="shared" si="142"/>
        <v>0</v>
      </c>
      <c r="AA123">
        <v>0</v>
      </c>
      <c r="AB123">
        <f t="shared" si="143"/>
        <v>1280</v>
      </c>
      <c r="AC123">
        <f t="shared" si="144"/>
        <v>1280</v>
      </c>
      <c r="AD123">
        <f>ROUND((ET123),2)</f>
        <v>0</v>
      </c>
      <c r="AE123">
        <f>ROUND((EU123),2)</f>
        <v>0</v>
      </c>
      <c r="AF123">
        <f>ROUND((EV123),2)</f>
        <v>0</v>
      </c>
      <c r="AG123">
        <f t="shared" si="145"/>
        <v>0</v>
      </c>
      <c r="AH123">
        <f>(EW123)</f>
        <v>0</v>
      </c>
      <c r="AI123">
        <f>(EX123)</f>
        <v>0</v>
      </c>
      <c r="AJ123">
        <f t="shared" si="146"/>
        <v>0</v>
      </c>
      <c r="AK123">
        <v>1280</v>
      </c>
      <c r="AL123">
        <v>1280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f t="shared" si="147"/>
        <v>0</v>
      </c>
      <c r="AU123">
        <f t="shared" si="148"/>
        <v>0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 t="s">
        <v>650</v>
      </c>
      <c r="BE123" t="s">
        <v>650</v>
      </c>
      <c r="BF123" t="s">
        <v>650</v>
      </c>
      <c r="BG123" t="s">
        <v>650</v>
      </c>
      <c r="BH123">
        <v>3</v>
      </c>
      <c r="BI123">
        <v>1</v>
      </c>
      <c r="BJ123" t="s">
        <v>1083</v>
      </c>
      <c r="BM123">
        <v>201</v>
      </c>
      <c r="BN123">
        <v>0</v>
      </c>
      <c r="BO123" t="s">
        <v>1081</v>
      </c>
      <c r="BP123">
        <v>1</v>
      </c>
      <c r="BQ123">
        <v>1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650</v>
      </c>
      <c r="BZ123">
        <v>0</v>
      </c>
      <c r="CA123">
        <v>0</v>
      </c>
      <c r="CF123">
        <v>0</v>
      </c>
      <c r="CG123">
        <v>0</v>
      </c>
      <c r="CM123">
        <v>0</v>
      </c>
      <c r="CN123" t="s">
        <v>650</v>
      </c>
      <c r="CO123">
        <v>0</v>
      </c>
      <c r="CP123">
        <f t="shared" si="149"/>
        <v>1280</v>
      </c>
      <c r="CQ123">
        <f t="shared" si="150"/>
        <v>1280</v>
      </c>
      <c r="CR123">
        <f t="shared" si="151"/>
        <v>0</v>
      </c>
      <c r="CS123">
        <f t="shared" si="152"/>
        <v>0</v>
      </c>
      <c r="CT123">
        <f t="shared" si="153"/>
        <v>0</v>
      </c>
      <c r="CU123">
        <f t="shared" si="154"/>
        <v>0</v>
      </c>
      <c r="CV123">
        <f t="shared" si="155"/>
        <v>0</v>
      </c>
      <c r="CW123">
        <f t="shared" si="156"/>
        <v>0</v>
      </c>
      <c r="CX123">
        <f t="shared" si="157"/>
        <v>0</v>
      </c>
      <c r="CY123">
        <f>(0)*BX123</f>
        <v>0</v>
      </c>
      <c r="CZ123">
        <f>(0)*AX123</f>
        <v>0</v>
      </c>
      <c r="DC123" t="s">
        <v>650</v>
      </c>
      <c r="DD123" t="s">
        <v>650</v>
      </c>
      <c r="DE123" t="s">
        <v>650</v>
      </c>
      <c r="DF123" t="s">
        <v>650</v>
      </c>
      <c r="DG123" t="s">
        <v>650</v>
      </c>
      <c r="DH123" t="s">
        <v>650</v>
      </c>
      <c r="DI123" t="s">
        <v>650</v>
      </c>
      <c r="DJ123" t="s">
        <v>650</v>
      </c>
      <c r="DK123" t="s">
        <v>650</v>
      </c>
      <c r="DL123" t="s">
        <v>650</v>
      </c>
      <c r="DM123" t="s">
        <v>650</v>
      </c>
      <c r="DN123">
        <v>0</v>
      </c>
      <c r="DO123">
        <v>0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1003</v>
      </c>
      <c r="DV123" t="s">
        <v>996</v>
      </c>
      <c r="DW123" t="s">
        <v>996</v>
      </c>
      <c r="DX123">
        <v>1</v>
      </c>
      <c r="EE123">
        <v>10230153</v>
      </c>
      <c r="EF123">
        <v>1</v>
      </c>
      <c r="EG123" t="s">
        <v>669</v>
      </c>
      <c r="EH123">
        <v>0</v>
      </c>
      <c r="EI123" t="s">
        <v>650</v>
      </c>
      <c r="EJ123">
        <v>1</v>
      </c>
      <c r="EK123">
        <v>201</v>
      </c>
      <c r="EL123" t="s">
        <v>706</v>
      </c>
      <c r="EM123" t="s">
        <v>650</v>
      </c>
      <c r="EO123" t="s">
        <v>650</v>
      </c>
      <c r="EP123" t="s">
        <v>650</v>
      </c>
      <c r="EQ123">
        <v>0</v>
      </c>
      <c r="ER123">
        <v>1280</v>
      </c>
      <c r="ES123">
        <v>1280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</row>
    <row r="124" spans="1:155">
      <c r="A124">
        <v>17</v>
      </c>
      <c r="B124">
        <v>1</v>
      </c>
      <c r="C124">
        <f>ROW(SmtRes!A344)</f>
        <v>344</v>
      </c>
      <c r="D124">
        <f>ROW(EtalonRes!A335)</f>
        <v>335</v>
      </c>
      <c r="E124" t="s">
        <v>1084</v>
      </c>
      <c r="F124" t="s">
        <v>1085</v>
      </c>
      <c r="G124" t="s">
        <v>1086</v>
      </c>
      <c r="H124" t="s">
        <v>943</v>
      </c>
      <c r="I124">
        <v>1.4239999999999999</v>
      </c>
      <c r="J124">
        <v>0</v>
      </c>
      <c r="O124">
        <f t="shared" si="132"/>
        <v>588</v>
      </c>
      <c r="P124">
        <f t="shared" si="133"/>
        <v>266</v>
      </c>
      <c r="Q124">
        <f t="shared" si="134"/>
        <v>27</v>
      </c>
      <c r="R124">
        <f t="shared" si="135"/>
        <v>0</v>
      </c>
      <c r="S124">
        <f t="shared" si="136"/>
        <v>296</v>
      </c>
      <c r="T124">
        <f t="shared" si="137"/>
        <v>0</v>
      </c>
      <c r="U124">
        <f t="shared" si="138"/>
        <v>18.251051999999998</v>
      </c>
      <c r="V124">
        <f t="shared" si="139"/>
        <v>2.6700000000000002E-2</v>
      </c>
      <c r="W124">
        <f t="shared" si="140"/>
        <v>0</v>
      </c>
      <c r="X124">
        <f t="shared" si="141"/>
        <v>266</v>
      </c>
      <c r="Y124">
        <f t="shared" si="142"/>
        <v>178</v>
      </c>
      <c r="AA124">
        <v>0</v>
      </c>
      <c r="AB124">
        <f t="shared" si="143"/>
        <v>413.27</v>
      </c>
      <c r="AC124">
        <f t="shared" si="144"/>
        <v>186.67</v>
      </c>
      <c r="AD124">
        <f>ROUND((((ET124*1.25*1.5))+((((EU124*1.25*1.5))*1.13)-((EU124*1.25*1.5)))),2)</f>
        <v>18.91</v>
      </c>
      <c r="AE124">
        <f>ROUND((((EU124*1.25*1.5))*1.13),2)</f>
        <v>0.25</v>
      </c>
      <c r="AF124">
        <f>ROUND((((EV124*1.15*1.5))*1.13),2)</f>
        <v>207.69</v>
      </c>
      <c r="AG124">
        <f t="shared" si="145"/>
        <v>0</v>
      </c>
      <c r="AH124">
        <f>((EW124*1.15*1.5))</f>
        <v>12.816749999999999</v>
      </c>
      <c r="AI124">
        <f>((EX124*1.25*1.5))</f>
        <v>1.8750000000000003E-2</v>
      </c>
      <c r="AJ124">
        <f t="shared" si="146"/>
        <v>0</v>
      </c>
      <c r="AK124">
        <v>303.29000000000002</v>
      </c>
      <c r="AL124">
        <v>186.67</v>
      </c>
      <c r="AM124">
        <v>10.07</v>
      </c>
      <c r="AN124">
        <v>0.12</v>
      </c>
      <c r="AO124">
        <v>106.55</v>
      </c>
      <c r="AP124">
        <v>0</v>
      </c>
      <c r="AQ124">
        <v>7.43</v>
      </c>
      <c r="AR124">
        <v>0.01</v>
      </c>
      <c r="AS124">
        <v>0</v>
      </c>
      <c r="AT124">
        <f t="shared" si="147"/>
        <v>90</v>
      </c>
      <c r="AU124">
        <f t="shared" si="148"/>
        <v>60</v>
      </c>
      <c r="AV124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 t="s">
        <v>650</v>
      </c>
      <c r="BE124" t="s">
        <v>650</v>
      </c>
      <c r="BF124" t="s">
        <v>650</v>
      </c>
      <c r="BG124" t="s">
        <v>650</v>
      </c>
      <c r="BH124">
        <v>0</v>
      </c>
      <c r="BI124">
        <v>1</v>
      </c>
      <c r="BJ124" t="s">
        <v>1087</v>
      </c>
      <c r="BM124">
        <v>127</v>
      </c>
      <c r="BN124">
        <v>0</v>
      </c>
      <c r="BO124" t="s">
        <v>1085</v>
      </c>
      <c r="BP124">
        <v>1</v>
      </c>
      <c r="BQ124">
        <v>1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650</v>
      </c>
      <c r="BZ124">
        <v>90</v>
      </c>
      <c r="CA124">
        <v>60</v>
      </c>
      <c r="CF124">
        <v>0</v>
      </c>
      <c r="CG124">
        <v>0</v>
      </c>
      <c r="CM124">
        <v>0</v>
      </c>
      <c r="CN124" t="s">
        <v>650</v>
      </c>
      <c r="CO124">
        <v>0</v>
      </c>
      <c r="CP124">
        <f t="shared" si="149"/>
        <v>413.27</v>
      </c>
      <c r="CQ124">
        <f t="shared" si="150"/>
        <v>186.67</v>
      </c>
      <c r="CR124">
        <f t="shared" si="151"/>
        <v>18.91</v>
      </c>
      <c r="CS124">
        <f t="shared" si="152"/>
        <v>0.25</v>
      </c>
      <c r="CT124">
        <f t="shared" si="153"/>
        <v>207.69</v>
      </c>
      <c r="CU124">
        <f t="shared" si="154"/>
        <v>0</v>
      </c>
      <c r="CV124">
        <f t="shared" si="155"/>
        <v>12.816749999999999</v>
      </c>
      <c r="CW124">
        <f t="shared" si="156"/>
        <v>1.8750000000000003E-2</v>
      </c>
      <c r="CX124">
        <f t="shared" si="157"/>
        <v>0</v>
      </c>
      <c r="CY124">
        <f>(((R124+S124)*BZ124*1)/100)</f>
        <v>266.39999999999998</v>
      </c>
      <c r="CZ124">
        <f>(((R124+S124)*CA124*1)/100)</f>
        <v>177.6</v>
      </c>
      <c r="DC124" t="s">
        <v>650</v>
      </c>
      <c r="DD124" t="s">
        <v>650</v>
      </c>
      <c r="DE124" t="s">
        <v>667</v>
      </c>
      <c r="DF124" t="s">
        <v>667</v>
      </c>
      <c r="DG124" t="s">
        <v>668</v>
      </c>
      <c r="DH124" t="s">
        <v>650</v>
      </c>
      <c r="DI124" t="s">
        <v>668</v>
      </c>
      <c r="DJ124" t="s">
        <v>667</v>
      </c>
      <c r="DK124" t="s">
        <v>650</v>
      </c>
      <c r="DL124" t="s">
        <v>650</v>
      </c>
      <c r="DM124" t="s">
        <v>650</v>
      </c>
      <c r="DN124">
        <v>0</v>
      </c>
      <c r="DO124">
        <v>0</v>
      </c>
      <c r="DP124">
        <v>1</v>
      </c>
      <c r="DQ124">
        <v>1</v>
      </c>
      <c r="DR124">
        <v>1</v>
      </c>
      <c r="DS124">
        <v>1</v>
      </c>
      <c r="DT124">
        <v>1</v>
      </c>
      <c r="DU124">
        <v>1013</v>
      </c>
      <c r="DV124" t="s">
        <v>943</v>
      </c>
      <c r="DW124" t="s">
        <v>1088</v>
      </c>
      <c r="DX124">
        <v>1</v>
      </c>
      <c r="EE124">
        <v>10230169</v>
      </c>
      <c r="EF124">
        <v>1</v>
      </c>
      <c r="EG124" t="s">
        <v>669</v>
      </c>
      <c r="EH124">
        <v>0</v>
      </c>
      <c r="EI124" t="s">
        <v>650</v>
      </c>
      <c r="EJ124">
        <v>1</v>
      </c>
      <c r="EK124">
        <v>127</v>
      </c>
      <c r="EL124" t="s">
        <v>1089</v>
      </c>
      <c r="EM124" t="s">
        <v>650</v>
      </c>
      <c r="EO124" t="s">
        <v>650</v>
      </c>
      <c r="EP124" t="s">
        <v>1090</v>
      </c>
      <c r="EQ124">
        <v>0</v>
      </c>
      <c r="ER124">
        <v>303.29000000000002</v>
      </c>
      <c r="ES124">
        <v>186.67</v>
      </c>
      <c r="ET124">
        <v>10.07</v>
      </c>
      <c r="EU124">
        <v>0.12</v>
      </c>
      <c r="EV124">
        <v>106.55</v>
      </c>
      <c r="EW124">
        <v>7.43</v>
      </c>
      <c r="EX124">
        <v>0.01</v>
      </c>
      <c r="EY124">
        <v>0</v>
      </c>
    </row>
    <row r="125" spans="1:155">
      <c r="A125">
        <v>17</v>
      </c>
      <c r="B125">
        <v>1</v>
      </c>
      <c r="C125">
        <f>ROW(SmtRes!A352)</f>
        <v>352</v>
      </c>
      <c r="D125">
        <f>ROW(EtalonRes!A343)</f>
        <v>343</v>
      </c>
      <c r="E125" t="s">
        <v>1091</v>
      </c>
      <c r="F125" t="s">
        <v>1092</v>
      </c>
      <c r="G125" t="s">
        <v>1093</v>
      </c>
      <c r="H125" t="s">
        <v>943</v>
      </c>
      <c r="I125">
        <v>1.4239999999999999</v>
      </c>
      <c r="J125">
        <v>0</v>
      </c>
      <c r="O125">
        <f t="shared" si="132"/>
        <v>480</v>
      </c>
      <c r="P125">
        <f t="shared" si="133"/>
        <v>157</v>
      </c>
      <c r="Q125">
        <f t="shared" si="134"/>
        <v>27</v>
      </c>
      <c r="R125">
        <f t="shared" si="135"/>
        <v>0</v>
      </c>
      <c r="S125">
        <f t="shared" si="136"/>
        <v>296</v>
      </c>
      <c r="T125">
        <f t="shared" si="137"/>
        <v>0</v>
      </c>
      <c r="U125">
        <f t="shared" si="138"/>
        <v>18.251051999999998</v>
      </c>
      <c r="V125">
        <f t="shared" si="139"/>
        <v>2.6700000000000002E-2</v>
      </c>
      <c r="W125">
        <f t="shared" si="140"/>
        <v>0</v>
      </c>
      <c r="X125">
        <f t="shared" si="141"/>
        <v>266</v>
      </c>
      <c r="Y125">
        <f t="shared" si="142"/>
        <v>178</v>
      </c>
      <c r="AA125">
        <v>0</v>
      </c>
      <c r="AB125">
        <f t="shared" si="143"/>
        <v>337.15</v>
      </c>
      <c r="AC125">
        <f t="shared" si="144"/>
        <v>110.55</v>
      </c>
      <c r="AD125">
        <f>ROUND((((ET125*1.25*1.5))+((((EU125*1.25*1.5))*1.13)-((EU125*1.25*1.5)))),2)</f>
        <v>18.91</v>
      </c>
      <c r="AE125">
        <f>ROUND((((EU125*1.25*1.5))*1.13),2)</f>
        <v>0.25</v>
      </c>
      <c r="AF125">
        <f>ROUND((((EV125*1.15*1.5))*1.13),2)</f>
        <v>207.69</v>
      </c>
      <c r="AG125">
        <f t="shared" si="145"/>
        <v>0</v>
      </c>
      <c r="AH125">
        <f>((EW125*1.15*1.5))</f>
        <v>12.816749999999999</v>
      </c>
      <c r="AI125">
        <f>((EX125*1.25*1.5))</f>
        <v>1.8750000000000003E-2</v>
      </c>
      <c r="AJ125">
        <f t="shared" si="146"/>
        <v>0</v>
      </c>
      <c r="AK125">
        <v>227.17</v>
      </c>
      <c r="AL125">
        <v>110.55</v>
      </c>
      <c r="AM125">
        <v>10.07</v>
      </c>
      <c r="AN125">
        <v>0.12</v>
      </c>
      <c r="AO125">
        <v>106.55</v>
      </c>
      <c r="AP125">
        <v>0</v>
      </c>
      <c r="AQ125">
        <v>7.43</v>
      </c>
      <c r="AR125">
        <v>0.01</v>
      </c>
      <c r="AS125">
        <v>0</v>
      </c>
      <c r="AT125">
        <f t="shared" si="147"/>
        <v>90</v>
      </c>
      <c r="AU125">
        <f t="shared" si="148"/>
        <v>60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 t="s">
        <v>650</v>
      </c>
      <c r="BE125" t="s">
        <v>650</v>
      </c>
      <c r="BF125" t="s">
        <v>650</v>
      </c>
      <c r="BG125" t="s">
        <v>650</v>
      </c>
      <c r="BH125">
        <v>0</v>
      </c>
      <c r="BI125">
        <v>1</v>
      </c>
      <c r="BJ125" t="s">
        <v>1094</v>
      </c>
      <c r="BM125">
        <v>127</v>
      </c>
      <c r="BN125">
        <v>0</v>
      </c>
      <c r="BO125" t="s">
        <v>1092</v>
      </c>
      <c r="BP125">
        <v>1</v>
      </c>
      <c r="BQ125">
        <v>1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650</v>
      </c>
      <c r="BZ125">
        <v>90</v>
      </c>
      <c r="CA125">
        <v>60</v>
      </c>
      <c r="CF125">
        <v>0</v>
      </c>
      <c r="CG125">
        <v>0</v>
      </c>
      <c r="CM125">
        <v>0</v>
      </c>
      <c r="CN125" t="s">
        <v>650</v>
      </c>
      <c r="CO125">
        <v>0</v>
      </c>
      <c r="CP125">
        <f t="shared" si="149"/>
        <v>337.15</v>
      </c>
      <c r="CQ125">
        <f t="shared" si="150"/>
        <v>110.55</v>
      </c>
      <c r="CR125">
        <f t="shared" si="151"/>
        <v>18.91</v>
      </c>
      <c r="CS125">
        <f t="shared" si="152"/>
        <v>0.25</v>
      </c>
      <c r="CT125">
        <f t="shared" si="153"/>
        <v>207.69</v>
      </c>
      <c r="CU125">
        <f t="shared" si="154"/>
        <v>0</v>
      </c>
      <c r="CV125">
        <f t="shared" si="155"/>
        <v>12.816749999999999</v>
      </c>
      <c r="CW125">
        <f t="shared" si="156"/>
        <v>1.8750000000000003E-2</v>
      </c>
      <c r="CX125">
        <f t="shared" si="157"/>
        <v>0</v>
      </c>
      <c r="CY125">
        <f>(((R125+S125)*BZ125*1)/100)</f>
        <v>266.39999999999998</v>
      </c>
      <c r="CZ125">
        <f>(((R125+S125)*CA125*1)/100)</f>
        <v>177.6</v>
      </c>
      <c r="DC125" t="s">
        <v>650</v>
      </c>
      <c r="DD125" t="s">
        <v>650</v>
      </c>
      <c r="DE125" t="s">
        <v>667</v>
      </c>
      <c r="DF125" t="s">
        <v>667</v>
      </c>
      <c r="DG125" t="s">
        <v>668</v>
      </c>
      <c r="DH125" t="s">
        <v>650</v>
      </c>
      <c r="DI125" t="s">
        <v>668</v>
      </c>
      <c r="DJ125" t="s">
        <v>667</v>
      </c>
      <c r="DK125" t="s">
        <v>650</v>
      </c>
      <c r="DL125" t="s">
        <v>650</v>
      </c>
      <c r="DM125" t="s">
        <v>650</v>
      </c>
      <c r="DN125">
        <v>0</v>
      </c>
      <c r="DO125">
        <v>0</v>
      </c>
      <c r="DP125">
        <v>1</v>
      </c>
      <c r="DQ125">
        <v>1</v>
      </c>
      <c r="DR125">
        <v>1</v>
      </c>
      <c r="DS125">
        <v>1</v>
      </c>
      <c r="DT125">
        <v>1</v>
      </c>
      <c r="DU125">
        <v>1013</v>
      </c>
      <c r="DV125" t="s">
        <v>943</v>
      </c>
      <c r="DW125" t="s">
        <v>1088</v>
      </c>
      <c r="DX125">
        <v>1</v>
      </c>
      <c r="EE125">
        <v>10230169</v>
      </c>
      <c r="EF125">
        <v>1</v>
      </c>
      <c r="EG125" t="s">
        <v>669</v>
      </c>
      <c r="EH125">
        <v>0</v>
      </c>
      <c r="EI125" t="s">
        <v>650</v>
      </c>
      <c r="EJ125">
        <v>1</v>
      </c>
      <c r="EK125">
        <v>127</v>
      </c>
      <c r="EL125" t="s">
        <v>1089</v>
      </c>
      <c r="EM125" t="s">
        <v>650</v>
      </c>
      <c r="EO125" t="s">
        <v>650</v>
      </c>
      <c r="EP125" t="s">
        <v>1090</v>
      </c>
      <c r="EQ125">
        <v>0</v>
      </c>
      <c r="ER125">
        <v>227.17</v>
      </c>
      <c r="ES125">
        <v>110.55</v>
      </c>
      <c r="ET125">
        <v>10.07</v>
      </c>
      <c r="EU125">
        <v>0.12</v>
      </c>
      <c r="EV125">
        <v>106.55</v>
      </c>
      <c r="EW125">
        <v>7.43</v>
      </c>
      <c r="EX125">
        <v>0.01</v>
      </c>
      <c r="EY125">
        <v>0</v>
      </c>
    </row>
    <row r="126" spans="1:155">
      <c r="A126">
        <v>17</v>
      </c>
      <c r="B126">
        <v>1</v>
      </c>
      <c r="C126">
        <f>ROW(SmtRes!A370)</f>
        <v>370</v>
      </c>
      <c r="D126">
        <f>ROW(EtalonRes!A361)</f>
        <v>361</v>
      </c>
      <c r="E126" t="s">
        <v>1095</v>
      </c>
      <c r="F126" t="s">
        <v>1096</v>
      </c>
      <c r="G126" t="s">
        <v>1097</v>
      </c>
      <c r="H126" t="s">
        <v>996</v>
      </c>
      <c r="I126">
        <v>40</v>
      </c>
      <c r="J126">
        <v>0</v>
      </c>
      <c r="O126">
        <f t="shared" si="132"/>
        <v>5136</v>
      </c>
      <c r="P126">
        <f t="shared" si="133"/>
        <v>260</v>
      </c>
      <c r="Q126">
        <f t="shared" si="134"/>
        <v>3529</v>
      </c>
      <c r="R126">
        <f t="shared" si="135"/>
        <v>563</v>
      </c>
      <c r="S126">
        <f t="shared" si="136"/>
        <v>1347</v>
      </c>
      <c r="T126">
        <f t="shared" si="137"/>
        <v>0</v>
      </c>
      <c r="U126">
        <f t="shared" si="138"/>
        <v>91.080000000000013</v>
      </c>
      <c r="V126">
        <f t="shared" si="139"/>
        <v>32.25</v>
      </c>
      <c r="W126">
        <f t="shared" si="140"/>
        <v>0</v>
      </c>
      <c r="X126">
        <f t="shared" si="141"/>
        <v>2483</v>
      </c>
      <c r="Y126">
        <f t="shared" si="142"/>
        <v>1452</v>
      </c>
      <c r="AA126">
        <v>0</v>
      </c>
      <c r="AB126">
        <f t="shared" si="143"/>
        <v>128.38999999999999</v>
      </c>
      <c r="AC126">
        <f t="shared" si="144"/>
        <v>6.49</v>
      </c>
      <c r="AD126">
        <f>ROUND((((ET126*1.25*1.5))+((((EU126*1.25*1.5))*1.13)-((EU126*1.25*1.5)))),2)</f>
        <v>88.22</v>
      </c>
      <c r="AE126">
        <f>ROUND((((EU126*1.25*1.5))*1.13),2)</f>
        <v>14.07</v>
      </c>
      <c r="AF126">
        <f>ROUND((((EV126*1.15*1.5))*1.13),2)</f>
        <v>33.68</v>
      </c>
      <c r="AG126">
        <f t="shared" si="145"/>
        <v>0</v>
      </c>
      <c r="AH126">
        <f>((EW126*1.15*1.5))</f>
        <v>2.2770000000000001</v>
      </c>
      <c r="AI126">
        <f>((EX126*1.25*1.5))</f>
        <v>0.80624999999999991</v>
      </c>
      <c r="AJ126">
        <f t="shared" si="146"/>
        <v>0</v>
      </c>
      <c r="AK126">
        <v>69.959999999999994</v>
      </c>
      <c r="AL126">
        <v>6.49</v>
      </c>
      <c r="AM126">
        <v>46.19</v>
      </c>
      <c r="AN126">
        <v>6.64</v>
      </c>
      <c r="AO126">
        <v>17.28</v>
      </c>
      <c r="AP126">
        <v>0</v>
      </c>
      <c r="AQ126">
        <v>1.32</v>
      </c>
      <c r="AR126">
        <v>0.43</v>
      </c>
      <c r="AS126">
        <v>0</v>
      </c>
      <c r="AT126">
        <f t="shared" si="147"/>
        <v>130</v>
      </c>
      <c r="AU126">
        <f t="shared" si="148"/>
        <v>76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 t="s">
        <v>650</v>
      </c>
      <c r="BE126" t="s">
        <v>650</v>
      </c>
      <c r="BF126" t="s">
        <v>650</v>
      </c>
      <c r="BG126" t="s">
        <v>650</v>
      </c>
      <c r="BH126">
        <v>0</v>
      </c>
      <c r="BI126">
        <v>1</v>
      </c>
      <c r="BJ126" t="s">
        <v>1098</v>
      </c>
      <c r="BM126">
        <v>132</v>
      </c>
      <c r="BN126">
        <v>0</v>
      </c>
      <c r="BO126" t="s">
        <v>1096</v>
      </c>
      <c r="BP126">
        <v>1</v>
      </c>
      <c r="BQ126">
        <v>1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650</v>
      </c>
      <c r="BZ126">
        <v>130</v>
      </c>
      <c r="CA126">
        <v>76</v>
      </c>
      <c r="CF126">
        <v>0</v>
      </c>
      <c r="CG126">
        <v>0</v>
      </c>
      <c r="CM126">
        <v>0</v>
      </c>
      <c r="CN126" t="s">
        <v>650</v>
      </c>
      <c r="CO126">
        <v>0</v>
      </c>
      <c r="CP126">
        <f t="shared" si="149"/>
        <v>128.38999999999999</v>
      </c>
      <c r="CQ126">
        <f t="shared" si="150"/>
        <v>6.49</v>
      </c>
      <c r="CR126">
        <f t="shared" si="151"/>
        <v>88.22</v>
      </c>
      <c r="CS126">
        <f t="shared" si="152"/>
        <v>14.07</v>
      </c>
      <c r="CT126">
        <f t="shared" si="153"/>
        <v>33.68</v>
      </c>
      <c r="CU126">
        <f t="shared" si="154"/>
        <v>0</v>
      </c>
      <c r="CV126">
        <f t="shared" si="155"/>
        <v>2.2770000000000001</v>
      </c>
      <c r="CW126">
        <f t="shared" si="156"/>
        <v>0.80624999999999991</v>
      </c>
      <c r="CX126">
        <f t="shared" si="157"/>
        <v>0</v>
      </c>
      <c r="CY126">
        <f>(((R126+S126)*BZ126*1)/100)</f>
        <v>2483</v>
      </c>
      <c r="CZ126">
        <f>(((R126+S126)*CA126*1)/100)</f>
        <v>1451.6</v>
      </c>
      <c r="DC126" t="s">
        <v>650</v>
      </c>
      <c r="DD126" t="s">
        <v>650</v>
      </c>
      <c r="DE126" t="s">
        <v>667</v>
      </c>
      <c r="DF126" t="s">
        <v>667</v>
      </c>
      <c r="DG126" t="s">
        <v>668</v>
      </c>
      <c r="DH126" t="s">
        <v>650</v>
      </c>
      <c r="DI126" t="s">
        <v>668</v>
      </c>
      <c r="DJ126" t="s">
        <v>667</v>
      </c>
      <c r="DK126" t="s">
        <v>650</v>
      </c>
      <c r="DL126" t="s">
        <v>650</v>
      </c>
      <c r="DM126" t="s">
        <v>650</v>
      </c>
      <c r="DN126">
        <v>0</v>
      </c>
      <c r="DO126">
        <v>0</v>
      </c>
      <c r="DP126">
        <v>1</v>
      </c>
      <c r="DQ126">
        <v>1</v>
      </c>
      <c r="DR126">
        <v>1</v>
      </c>
      <c r="DS126">
        <v>1</v>
      </c>
      <c r="DT126">
        <v>1</v>
      </c>
      <c r="DU126">
        <v>1003</v>
      </c>
      <c r="DV126" t="s">
        <v>996</v>
      </c>
      <c r="DW126" t="s">
        <v>996</v>
      </c>
      <c r="DX126">
        <v>1</v>
      </c>
      <c r="EE126">
        <v>10230116</v>
      </c>
      <c r="EF126">
        <v>1</v>
      </c>
      <c r="EG126" t="s">
        <v>669</v>
      </c>
      <c r="EH126">
        <v>0</v>
      </c>
      <c r="EI126" t="s">
        <v>650</v>
      </c>
      <c r="EJ126">
        <v>1</v>
      </c>
      <c r="EK126">
        <v>132</v>
      </c>
      <c r="EL126" t="s">
        <v>805</v>
      </c>
      <c r="EM126" t="s">
        <v>650</v>
      </c>
      <c r="EO126" t="s">
        <v>650</v>
      </c>
      <c r="EP126" t="s">
        <v>998</v>
      </c>
      <c r="EQ126">
        <v>0</v>
      </c>
      <c r="ER126">
        <v>69.959999999999994</v>
      </c>
      <c r="ES126">
        <v>6.49</v>
      </c>
      <c r="ET126">
        <v>46.19</v>
      </c>
      <c r="EU126">
        <v>6.64</v>
      </c>
      <c r="EV126">
        <v>17.28</v>
      </c>
      <c r="EW126">
        <v>1.32</v>
      </c>
      <c r="EX126">
        <v>0.43</v>
      </c>
      <c r="EY126">
        <v>0</v>
      </c>
    </row>
    <row r="127" spans="1:155">
      <c r="A127">
        <v>17</v>
      </c>
      <c r="B127">
        <v>1</v>
      </c>
      <c r="E127" t="s">
        <v>1099</v>
      </c>
      <c r="F127" t="s">
        <v>1081</v>
      </c>
      <c r="G127" t="s">
        <v>1082</v>
      </c>
      <c r="H127" t="s">
        <v>996</v>
      </c>
      <c r="I127">
        <v>40</v>
      </c>
      <c r="J127">
        <v>0</v>
      </c>
      <c r="O127">
        <f t="shared" si="132"/>
        <v>51200</v>
      </c>
      <c r="P127">
        <f t="shared" si="133"/>
        <v>51200</v>
      </c>
      <c r="Q127">
        <f t="shared" si="134"/>
        <v>0</v>
      </c>
      <c r="R127">
        <f t="shared" si="135"/>
        <v>0</v>
      </c>
      <c r="S127">
        <f t="shared" si="136"/>
        <v>0</v>
      </c>
      <c r="T127">
        <f t="shared" si="137"/>
        <v>0</v>
      </c>
      <c r="U127">
        <f t="shared" si="138"/>
        <v>0</v>
      </c>
      <c r="V127">
        <f t="shared" si="139"/>
        <v>0</v>
      </c>
      <c r="W127">
        <f t="shared" si="140"/>
        <v>0</v>
      </c>
      <c r="X127">
        <f t="shared" si="141"/>
        <v>0</v>
      </c>
      <c r="Y127">
        <f t="shared" si="142"/>
        <v>0</v>
      </c>
      <c r="AA127">
        <v>0</v>
      </c>
      <c r="AB127">
        <f t="shared" si="143"/>
        <v>1280</v>
      </c>
      <c r="AC127">
        <f t="shared" si="144"/>
        <v>1280</v>
      </c>
      <c r="AD127">
        <f>ROUND((ET127),2)</f>
        <v>0</v>
      </c>
      <c r="AE127">
        <f>ROUND((EU127),2)</f>
        <v>0</v>
      </c>
      <c r="AF127">
        <f>ROUND((EV127),2)</f>
        <v>0</v>
      </c>
      <c r="AG127">
        <f t="shared" si="145"/>
        <v>0</v>
      </c>
      <c r="AH127">
        <f>(EW127)</f>
        <v>0</v>
      </c>
      <c r="AI127">
        <f>(EX127)</f>
        <v>0</v>
      </c>
      <c r="AJ127">
        <f t="shared" si="146"/>
        <v>0</v>
      </c>
      <c r="AK127">
        <v>1280</v>
      </c>
      <c r="AL127">
        <v>1280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f t="shared" si="147"/>
        <v>0</v>
      </c>
      <c r="AU127">
        <f t="shared" si="148"/>
        <v>0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 t="s">
        <v>650</v>
      </c>
      <c r="BE127" t="s">
        <v>650</v>
      </c>
      <c r="BF127" t="s">
        <v>650</v>
      </c>
      <c r="BG127" t="s">
        <v>650</v>
      </c>
      <c r="BH127">
        <v>3</v>
      </c>
      <c r="BI127">
        <v>1</v>
      </c>
      <c r="BJ127" t="s">
        <v>1083</v>
      </c>
      <c r="BM127">
        <v>201</v>
      </c>
      <c r="BN127">
        <v>0</v>
      </c>
      <c r="BO127" t="s">
        <v>1081</v>
      </c>
      <c r="BP127">
        <v>1</v>
      </c>
      <c r="BQ127">
        <v>1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650</v>
      </c>
      <c r="BZ127">
        <v>0</v>
      </c>
      <c r="CA127">
        <v>0</v>
      </c>
      <c r="CF127">
        <v>0</v>
      </c>
      <c r="CG127">
        <v>0</v>
      </c>
      <c r="CM127">
        <v>0</v>
      </c>
      <c r="CN127" t="s">
        <v>650</v>
      </c>
      <c r="CO127">
        <v>0</v>
      </c>
      <c r="CP127">
        <f t="shared" si="149"/>
        <v>1280</v>
      </c>
      <c r="CQ127">
        <f t="shared" si="150"/>
        <v>1280</v>
      </c>
      <c r="CR127">
        <f t="shared" si="151"/>
        <v>0</v>
      </c>
      <c r="CS127">
        <f t="shared" si="152"/>
        <v>0</v>
      </c>
      <c r="CT127">
        <f t="shared" si="153"/>
        <v>0</v>
      </c>
      <c r="CU127">
        <f t="shared" si="154"/>
        <v>0</v>
      </c>
      <c r="CV127">
        <f t="shared" si="155"/>
        <v>0</v>
      </c>
      <c r="CW127">
        <f t="shared" si="156"/>
        <v>0</v>
      </c>
      <c r="CX127">
        <f t="shared" si="157"/>
        <v>0</v>
      </c>
      <c r="CY127">
        <f>(0)*BX127</f>
        <v>0</v>
      </c>
      <c r="CZ127">
        <f>(0)*AX127</f>
        <v>0</v>
      </c>
      <c r="DC127" t="s">
        <v>650</v>
      </c>
      <c r="DD127" t="s">
        <v>650</v>
      </c>
      <c r="DE127" t="s">
        <v>650</v>
      </c>
      <c r="DF127" t="s">
        <v>650</v>
      </c>
      <c r="DG127" t="s">
        <v>650</v>
      </c>
      <c r="DH127" t="s">
        <v>650</v>
      </c>
      <c r="DI127" t="s">
        <v>650</v>
      </c>
      <c r="DJ127" t="s">
        <v>650</v>
      </c>
      <c r="DK127" t="s">
        <v>650</v>
      </c>
      <c r="DL127" t="s">
        <v>650</v>
      </c>
      <c r="DM127" t="s">
        <v>650</v>
      </c>
      <c r="DN127">
        <v>0</v>
      </c>
      <c r="DO127">
        <v>0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1003</v>
      </c>
      <c r="DV127" t="s">
        <v>996</v>
      </c>
      <c r="DW127" t="s">
        <v>996</v>
      </c>
      <c r="DX127">
        <v>1</v>
      </c>
      <c r="EE127">
        <v>10230153</v>
      </c>
      <c r="EF127">
        <v>1</v>
      </c>
      <c r="EG127" t="s">
        <v>669</v>
      </c>
      <c r="EH127">
        <v>0</v>
      </c>
      <c r="EI127" t="s">
        <v>650</v>
      </c>
      <c r="EJ127">
        <v>1</v>
      </c>
      <c r="EK127">
        <v>201</v>
      </c>
      <c r="EL127" t="s">
        <v>706</v>
      </c>
      <c r="EM127" t="s">
        <v>650</v>
      </c>
      <c r="EO127" t="s">
        <v>650</v>
      </c>
      <c r="EP127" t="s">
        <v>650</v>
      </c>
      <c r="EQ127">
        <v>0</v>
      </c>
      <c r="ER127">
        <v>1280</v>
      </c>
      <c r="ES127">
        <v>1280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</row>
    <row r="128" spans="1:155">
      <c r="A128">
        <v>17</v>
      </c>
      <c r="B128">
        <v>1</v>
      </c>
      <c r="C128">
        <f>ROW(SmtRes!A384)</f>
        <v>384</v>
      </c>
      <c r="D128">
        <f>ROW(EtalonRes!A375)</f>
        <v>375</v>
      </c>
      <c r="E128" t="s">
        <v>1100</v>
      </c>
      <c r="F128" t="s">
        <v>1101</v>
      </c>
      <c r="G128" t="s">
        <v>1102</v>
      </c>
      <c r="H128" t="s">
        <v>996</v>
      </c>
      <c r="I128">
        <v>40</v>
      </c>
      <c r="J128">
        <v>0</v>
      </c>
      <c r="O128">
        <f t="shared" si="132"/>
        <v>9792</v>
      </c>
      <c r="P128">
        <f t="shared" si="133"/>
        <v>5121</v>
      </c>
      <c r="Q128">
        <f t="shared" si="134"/>
        <v>4506</v>
      </c>
      <c r="R128">
        <f t="shared" si="135"/>
        <v>508</v>
      </c>
      <c r="S128">
        <f t="shared" si="136"/>
        <v>164</v>
      </c>
      <c r="T128">
        <f t="shared" si="137"/>
        <v>0</v>
      </c>
      <c r="U128">
        <f t="shared" si="138"/>
        <v>12.143999999999998</v>
      </c>
      <c r="V128">
        <f t="shared" si="139"/>
        <v>26.999999999999996</v>
      </c>
      <c r="W128">
        <f t="shared" si="140"/>
        <v>0</v>
      </c>
      <c r="X128">
        <f t="shared" si="141"/>
        <v>874</v>
      </c>
      <c r="Y128">
        <f t="shared" si="142"/>
        <v>511</v>
      </c>
      <c r="AA128">
        <v>0</v>
      </c>
      <c r="AB128">
        <f t="shared" si="143"/>
        <v>244.79</v>
      </c>
      <c r="AC128">
        <f t="shared" si="144"/>
        <v>128.03</v>
      </c>
      <c r="AD128">
        <f>ROUND((((ET128*1.25*1.5))+((((EU128*1.25*1.5))*1.13)-((EU128*1.25*1.5)))),2)</f>
        <v>112.65</v>
      </c>
      <c r="AE128">
        <f>ROUND((((EU128*1.25*1.5))*1.13),2)</f>
        <v>12.71</v>
      </c>
      <c r="AF128">
        <f>ROUND((((EV128*1.15*1.5))*1.13),2)</f>
        <v>4.1100000000000003</v>
      </c>
      <c r="AG128">
        <f t="shared" si="145"/>
        <v>0</v>
      </c>
      <c r="AH128">
        <f>((EW128*1.15*1.5))</f>
        <v>0.30359999999999998</v>
      </c>
      <c r="AI128">
        <f>((EX128*1.25*1.5))</f>
        <v>0.67499999999999993</v>
      </c>
      <c r="AJ128">
        <f t="shared" si="146"/>
        <v>0</v>
      </c>
      <c r="AK128">
        <v>189.44</v>
      </c>
      <c r="AL128">
        <v>128.03</v>
      </c>
      <c r="AM128">
        <v>59.3</v>
      </c>
      <c r="AN128">
        <v>6</v>
      </c>
      <c r="AO128">
        <v>2.11</v>
      </c>
      <c r="AP128">
        <v>0</v>
      </c>
      <c r="AQ128">
        <v>0.17599999999999999</v>
      </c>
      <c r="AR128">
        <v>0.36</v>
      </c>
      <c r="AS128">
        <v>0</v>
      </c>
      <c r="AT128">
        <f t="shared" si="147"/>
        <v>130</v>
      </c>
      <c r="AU128">
        <f t="shared" si="148"/>
        <v>76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 t="s">
        <v>650</v>
      </c>
      <c r="BE128" t="s">
        <v>650</v>
      </c>
      <c r="BF128" t="s">
        <v>650</v>
      </c>
      <c r="BG128" t="s">
        <v>650</v>
      </c>
      <c r="BH128">
        <v>0</v>
      </c>
      <c r="BI128">
        <v>1</v>
      </c>
      <c r="BJ128" t="s">
        <v>1103</v>
      </c>
      <c r="BM128">
        <v>132</v>
      </c>
      <c r="BN128">
        <v>0</v>
      </c>
      <c r="BO128" t="s">
        <v>1101</v>
      </c>
      <c r="BP128">
        <v>1</v>
      </c>
      <c r="BQ128">
        <v>1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650</v>
      </c>
      <c r="BZ128">
        <v>130</v>
      </c>
      <c r="CA128">
        <v>76</v>
      </c>
      <c r="CF128">
        <v>0</v>
      </c>
      <c r="CG128">
        <v>0</v>
      </c>
      <c r="CM128">
        <v>0</v>
      </c>
      <c r="CN128" t="s">
        <v>650</v>
      </c>
      <c r="CO128">
        <v>0</v>
      </c>
      <c r="CP128">
        <f t="shared" si="149"/>
        <v>244.79</v>
      </c>
      <c r="CQ128">
        <f t="shared" si="150"/>
        <v>128.03</v>
      </c>
      <c r="CR128">
        <f t="shared" si="151"/>
        <v>112.65</v>
      </c>
      <c r="CS128">
        <f t="shared" si="152"/>
        <v>12.71</v>
      </c>
      <c r="CT128">
        <f t="shared" si="153"/>
        <v>4.1100000000000003</v>
      </c>
      <c r="CU128">
        <f t="shared" si="154"/>
        <v>0</v>
      </c>
      <c r="CV128">
        <f t="shared" si="155"/>
        <v>0.30359999999999998</v>
      </c>
      <c r="CW128">
        <f t="shared" si="156"/>
        <v>0.67499999999999993</v>
      </c>
      <c r="CX128">
        <f t="shared" si="157"/>
        <v>0</v>
      </c>
      <c r="CY128">
        <f>(((R128+S128)*BZ128*1)/100)</f>
        <v>873.6</v>
      </c>
      <c r="CZ128">
        <f>(((R128+S128)*CA128*1)/100)</f>
        <v>510.72</v>
      </c>
      <c r="DC128" t="s">
        <v>650</v>
      </c>
      <c r="DD128" t="s">
        <v>650</v>
      </c>
      <c r="DE128" t="s">
        <v>667</v>
      </c>
      <c r="DF128" t="s">
        <v>667</v>
      </c>
      <c r="DG128" t="s">
        <v>668</v>
      </c>
      <c r="DH128" t="s">
        <v>650</v>
      </c>
      <c r="DI128" t="s">
        <v>668</v>
      </c>
      <c r="DJ128" t="s">
        <v>667</v>
      </c>
      <c r="DK128" t="s">
        <v>650</v>
      </c>
      <c r="DL128" t="s">
        <v>650</v>
      </c>
      <c r="DM128" t="s">
        <v>650</v>
      </c>
      <c r="DN128">
        <v>0</v>
      </c>
      <c r="DO128">
        <v>0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1003</v>
      </c>
      <c r="DV128" t="s">
        <v>996</v>
      </c>
      <c r="DW128" t="s">
        <v>996</v>
      </c>
      <c r="DX128">
        <v>1</v>
      </c>
      <c r="EE128">
        <v>10230116</v>
      </c>
      <c r="EF128">
        <v>1</v>
      </c>
      <c r="EG128" t="s">
        <v>669</v>
      </c>
      <c r="EH128">
        <v>0</v>
      </c>
      <c r="EI128" t="s">
        <v>650</v>
      </c>
      <c r="EJ128">
        <v>1</v>
      </c>
      <c r="EK128">
        <v>132</v>
      </c>
      <c r="EL128" t="s">
        <v>805</v>
      </c>
      <c r="EM128" t="s">
        <v>650</v>
      </c>
      <c r="EO128" t="s">
        <v>650</v>
      </c>
      <c r="EP128" t="s">
        <v>1104</v>
      </c>
      <c r="EQ128">
        <v>0</v>
      </c>
      <c r="ER128">
        <v>189.44</v>
      </c>
      <c r="ES128">
        <v>128.03</v>
      </c>
      <c r="ET128">
        <v>59.3</v>
      </c>
      <c r="EU128">
        <v>6</v>
      </c>
      <c r="EV128">
        <v>2.11</v>
      </c>
      <c r="EW128">
        <v>0.17599999999999999</v>
      </c>
      <c r="EX128">
        <v>0.36</v>
      </c>
      <c r="EY128">
        <v>0</v>
      </c>
    </row>
    <row r="129" spans="1:155">
      <c r="A129">
        <v>17</v>
      </c>
      <c r="B129">
        <v>1</v>
      </c>
      <c r="C129">
        <f>ROW(SmtRes!A390)</f>
        <v>390</v>
      </c>
      <c r="D129">
        <f>ROW(EtalonRes!A381)</f>
        <v>381</v>
      </c>
      <c r="E129" t="s">
        <v>1105</v>
      </c>
      <c r="F129" t="s">
        <v>1106</v>
      </c>
      <c r="G129" t="s">
        <v>1107</v>
      </c>
      <c r="H129" t="s">
        <v>996</v>
      </c>
      <c r="I129">
        <v>109</v>
      </c>
      <c r="J129">
        <v>0</v>
      </c>
      <c r="O129">
        <f t="shared" si="132"/>
        <v>10128</v>
      </c>
      <c r="P129">
        <f t="shared" si="133"/>
        <v>7034</v>
      </c>
      <c r="Q129">
        <f t="shared" si="134"/>
        <v>198</v>
      </c>
      <c r="R129">
        <f t="shared" si="135"/>
        <v>0</v>
      </c>
      <c r="S129">
        <f t="shared" si="136"/>
        <v>2896</v>
      </c>
      <c r="T129">
        <f t="shared" si="137"/>
        <v>0</v>
      </c>
      <c r="U129">
        <f t="shared" si="138"/>
        <v>210.58799999999999</v>
      </c>
      <c r="V129">
        <f t="shared" si="139"/>
        <v>0</v>
      </c>
      <c r="W129">
        <f t="shared" si="140"/>
        <v>0</v>
      </c>
      <c r="X129">
        <f t="shared" si="141"/>
        <v>3765</v>
      </c>
      <c r="Y129">
        <f t="shared" si="142"/>
        <v>2201</v>
      </c>
      <c r="AA129">
        <v>0</v>
      </c>
      <c r="AB129">
        <f t="shared" si="143"/>
        <v>92.92</v>
      </c>
      <c r="AC129">
        <f t="shared" si="144"/>
        <v>64.53</v>
      </c>
      <c r="AD129">
        <f>ROUND((((ET129*1.25*1.5))+((((EU129*1.25*1.5))*1.13)-((EU129*1.25*1.5)))),2)</f>
        <v>1.82</v>
      </c>
      <c r="AE129">
        <f>ROUND((((EU129*1.25*1.5))*1.13),2)</f>
        <v>0</v>
      </c>
      <c r="AF129">
        <f>ROUND((((EV129*1.15*1.5))*1.13),2)</f>
        <v>26.57</v>
      </c>
      <c r="AG129">
        <f t="shared" si="145"/>
        <v>0</v>
      </c>
      <c r="AH129">
        <f>((EW129*1.15*1.5))</f>
        <v>1.9319999999999999</v>
      </c>
      <c r="AI129">
        <f>((EX129*1.25*1.5))</f>
        <v>0</v>
      </c>
      <c r="AJ129">
        <f t="shared" si="146"/>
        <v>0</v>
      </c>
      <c r="AK129">
        <v>79.13</v>
      </c>
      <c r="AL129">
        <v>64.53</v>
      </c>
      <c r="AM129">
        <v>0.97</v>
      </c>
      <c r="AN129">
        <v>0</v>
      </c>
      <c r="AO129">
        <v>13.63</v>
      </c>
      <c r="AP129">
        <v>0</v>
      </c>
      <c r="AQ129">
        <v>1.1200000000000001</v>
      </c>
      <c r="AR129">
        <v>0</v>
      </c>
      <c r="AS129">
        <v>0</v>
      </c>
      <c r="AT129">
        <f t="shared" si="147"/>
        <v>130</v>
      </c>
      <c r="AU129">
        <f t="shared" si="148"/>
        <v>76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 t="s">
        <v>650</v>
      </c>
      <c r="BE129" t="s">
        <v>650</v>
      </c>
      <c r="BF129" t="s">
        <v>650</v>
      </c>
      <c r="BG129" t="s">
        <v>650</v>
      </c>
      <c r="BH129">
        <v>0</v>
      </c>
      <c r="BI129">
        <v>1</v>
      </c>
      <c r="BJ129" t="s">
        <v>1108</v>
      </c>
      <c r="BM129">
        <v>132</v>
      </c>
      <c r="BN129">
        <v>0</v>
      </c>
      <c r="BO129" t="s">
        <v>1106</v>
      </c>
      <c r="BP129">
        <v>1</v>
      </c>
      <c r="BQ129">
        <v>1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650</v>
      </c>
      <c r="BZ129">
        <v>130</v>
      </c>
      <c r="CA129">
        <v>76</v>
      </c>
      <c r="CF129">
        <v>0</v>
      </c>
      <c r="CG129">
        <v>0</v>
      </c>
      <c r="CM129">
        <v>0</v>
      </c>
      <c r="CN129" t="s">
        <v>650</v>
      </c>
      <c r="CO129">
        <v>0</v>
      </c>
      <c r="CP129">
        <f t="shared" si="149"/>
        <v>92.92</v>
      </c>
      <c r="CQ129">
        <f t="shared" si="150"/>
        <v>64.53</v>
      </c>
      <c r="CR129">
        <f t="shared" si="151"/>
        <v>1.82</v>
      </c>
      <c r="CS129">
        <f t="shared" si="152"/>
        <v>0</v>
      </c>
      <c r="CT129">
        <f t="shared" si="153"/>
        <v>26.57</v>
      </c>
      <c r="CU129">
        <f t="shared" si="154"/>
        <v>0</v>
      </c>
      <c r="CV129">
        <f t="shared" si="155"/>
        <v>1.9319999999999999</v>
      </c>
      <c r="CW129">
        <f t="shared" si="156"/>
        <v>0</v>
      </c>
      <c r="CX129">
        <f t="shared" si="157"/>
        <v>0</v>
      </c>
      <c r="CY129">
        <f>(((R129+S129)*BZ129*1)/100)</f>
        <v>3764.8</v>
      </c>
      <c r="CZ129">
        <f>(((R129+S129)*CA129*1)/100)</f>
        <v>2200.96</v>
      </c>
      <c r="DC129" t="s">
        <v>650</v>
      </c>
      <c r="DD129" t="s">
        <v>650</v>
      </c>
      <c r="DE129" t="s">
        <v>667</v>
      </c>
      <c r="DF129" t="s">
        <v>667</v>
      </c>
      <c r="DG129" t="s">
        <v>668</v>
      </c>
      <c r="DH129" t="s">
        <v>650</v>
      </c>
      <c r="DI129" t="s">
        <v>668</v>
      </c>
      <c r="DJ129" t="s">
        <v>667</v>
      </c>
      <c r="DK129" t="s">
        <v>650</v>
      </c>
      <c r="DL129" t="s">
        <v>650</v>
      </c>
      <c r="DM129" t="s">
        <v>650</v>
      </c>
      <c r="DN129">
        <v>0</v>
      </c>
      <c r="DO129">
        <v>0</v>
      </c>
      <c r="DP129">
        <v>1</v>
      </c>
      <c r="DQ129">
        <v>1</v>
      </c>
      <c r="DR129">
        <v>1</v>
      </c>
      <c r="DS129">
        <v>1</v>
      </c>
      <c r="DT129">
        <v>1</v>
      </c>
      <c r="DU129">
        <v>1003</v>
      </c>
      <c r="DV129" t="s">
        <v>996</v>
      </c>
      <c r="DW129" t="s">
        <v>996</v>
      </c>
      <c r="DX129">
        <v>1</v>
      </c>
      <c r="EE129">
        <v>10230116</v>
      </c>
      <c r="EF129">
        <v>1</v>
      </c>
      <c r="EG129" t="s">
        <v>669</v>
      </c>
      <c r="EH129">
        <v>0</v>
      </c>
      <c r="EI129" t="s">
        <v>650</v>
      </c>
      <c r="EJ129">
        <v>1</v>
      </c>
      <c r="EK129">
        <v>132</v>
      </c>
      <c r="EL129" t="s">
        <v>805</v>
      </c>
      <c r="EM129" t="s">
        <v>650</v>
      </c>
      <c r="EO129" t="s">
        <v>650</v>
      </c>
      <c r="EP129" t="s">
        <v>1109</v>
      </c>
      <c r="EQ129">
        <v>0</v>
      </c>
      <c r="ER129">
        <v>79.13</v>
      </c>
      <c r="ES129">
        <v>64.53</v>
      </c>
      <c r="ET129">
        <v>0.97</v>
      </c>
      <c r="EU129">
        <v>0</v>
      </c>
      <c r="EV129">
        <v>13.63</v>
      </c>
      <c r="EW129">
        <v>1.1200000000000001</v>
      </c>
      <c r="EX129">
        <v>0</v>
      </c>
      <c r="EY129">
        <v>0</v>
      </c>
    </row>
    <row r="130" spans="1:155">
      <c r="A130">
        <v>17</v>
      </c>
      <c r="B130">
        <v>1</v>
      </c>
      <c r="E130" t="s">
        <v>1110</v>
      </c>
      <c r="F130" t="s">
        <v>1111</v>
      </c>
      <c r="G130" t="s">
        <v>1112</v>
      </c>
      <c r="H130" t="s">
        <v>996</v>
      </c>
      <c r="I130">
        <v>109</v>
      </c>
      <c r="J130">
        <v>0</v>
      </c>
      <c r="O130">
        <f t="shared" si="132"/>
        <v>92759</v>
      </c>
      <c r="P130">
        <f t="shared" si="133"/>
        <v>92759</v>
      </c>
      <c r="Q130">
        <f t="shared" si="134"/>
        <v>0</v>
      </c>
      <c r="R130">
        <f t="shared" si="135"/>
        <v>0</v>
      </c>
      <c r="S130">
        <f t="shared" si="136"/>
        <v>0</v>
      </c>
      <c r="T130">
        <f t="shared" si="137"/>
        <v>0</v>
      </c>
      <c r="U130">
        <f t="shared" si="138"/>
        <v>0</v>
      </c>
      <c r="V130">
        <f t="shared" si="139"/>
        <v>0</v>
      </c>
      <c r="W130">
        <f t="shared" si="140"/>
        <v>0</v>
      </c>
      <c r="X130">
        <f t="shared" si="141"/>
        <v>0</v>
      </c>
      <c r="Y130">
        <f t="shared" si="142"/>
        <v>0</v>
      </c>
      <c r="AA130">
        <v>0</v>
      </c>
      <c r="AB130">
        <f t="shared" si="143"/>
        <v>851</v>
      </c>
      <c r="AC130">
        <f t="shared" si="144"/>
        <v>851</v>
      </c>
      <c r="AD130">
        <f>ROUND((ET130),2)</f>
        <v>0</v>
      </c>
      <c r="AE130">
        <f>ROUND((EU130),2)</f>
        <v>0</v>
      </c>
      <c r="AF130">
        <f>ROUND((EV130),2)</f>
        <v>0</v>
      </c>
      <c r="AG130">
        <f t="shared" si="145"/>
        <v>0</v>
      </c>
      <c r="AH130">
        <f>(EW130)</f>
        <v>0</v>
      </c>
      <c r="AI130">
        <f>(EX130)</f>
        <v>0</v>
      </c>
      <c r="AJ130">
        <f t="shared" si="146"/>
        <v>0</v>
      </c>
      <c r="AK130">
        <v>851</v>
      </c>
      <c r="AL130">
        <v>851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f t="shared" si="147"/>
        <v>0</v>
      </c>
      <c r="AU130">
        <f t="shared" si="148"/>
        <v>0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 t="s">
        <v>650</v>
      </c>
      <c r="BE130" t="s">
        <v>650</v>
      </c>
      <c r="BF130" t="s">
        <v>650</v>
      </c>
      <c r="BG130" t="s">
        <v>650</v>
      </c>
      <c r="BH130">
        <v>3</v>
      </c>
      <c r="BI130">
        <v>1</v>
      </c>
      <c r="BJ130" t="s">
        <v>1113</v>
      </c>
      <c r="BM130">
        <v>201</v>
      </c>
      <c r="BN130">
        <v>0</v>
      </c>
      <c r="BO130" t="s">
        <v>1111</v>
      </c>
      <c r="BP130">
        <v>1</v>
      </c>
      <c r="BQ130">
        <v>1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650</v>
      </c>
      <c r="BZ130">
        <v>0</v>
      </c>
      <c r="CA130">
        <v>0</v>
      </c>
      <c r="CF130">
        <v>0</v>
      </c>
      <c r="CG130">
        <v>0</v>
      </c>
      <c r="CM130">
        <v>0</v>
      </c>
      <c r="CN130" t="s">
        <v>650</v>
      </c>
      <c r="CO130">
        <v>0</v>
      </c>
      <c r="CP130">
        <f t="shared" si="149"/>
        <v>851</v>
      </c>
      <c r="CQ130">
        <f t="shared" si="150"/>
        <v>851</v>
      </c>
      <c r="CR130">
        <f t="shared" si="151"/>
        <v>0</v>
      </c>
      <c r="CS130">
        <f t="shared" si="152"/>
        <v>0</v>
      </c>
      <c r="CT130">
        <f t="shared" si="153"/>
        <v>0</v>
      </c>
      <c r="CU130">
        <f t="shared" si="154"/>
        <v>0</v>
      </c>
      <c r="CV130">
        <f t="shared" si="155"/>
        <v>0</v>
      </c>
      <c r="CW130">
        <f t="shared" si="156"/>
        <v>0</v>
      </c>
      <c r="CX130">
        <f t="shared" si="157"/>
        <v>0</v>
      </c>
      <c r="CY130">
        <f>(0)*BX130</f>
        <v>0</v>
      </c>
      <c r="CZ130">
        <f>(0)*AX130</f>
        <v>0</v>
      </c>
      <c r="DC130" t="s">
        <v>650</v>
      </c>
      <c r="DD130" t="s">
        <v>650</v>
      </c>
      <c r="DE130" t="s">
        <v>650</v>
      </c>
      <c r="DF130" t="s">
        <v>650</v>
      </c>
      <c r="DG130" t="s">
        <v>650</v>
      </c>
      <c r="DH130" t="s">
        <v>650</v>
      </c>
      <c r="DI130" t="s">
        <v>650</v>
      </c>
      <c r="DJ130" t="s">
        <v>650</v>
      </c>
      <c r="DK130" t="s">
        <v>650</v>
      </c>
      <c r="DL130" t="s">
        <v>650</v>
      </c>
      <c r="DM130" t="s">
        <v>650</v>
      </c>
      <c r="DN130">
        <v>0</v>
      </c>
      <c r="DO130">
        <v>0</v>
      </c>
      <c r="DP130">
        <v>1</v>
      </c>
      <c r="DQ130">
        <v>1</v>
      </c>
      <c r="DR130">
        <v>1</v>
      </c>
      <c r="DS130">
        <v>1</v>
      </c>
      <c r="DT130">
        <v>1</v>
      </c>
      <c r="DU130">
        <v>1003</v>
      </c>
      <c r="DV130" t="s">
        <v>996</v>
      </c>
      <c r="DW130" t="s">
        <v>996</v>
      </c>
      <c r="DX130">
        <v>1</v>
      </c>
      <c r="EE130">
        <v>10230153</v>
      </c>
      <c r="EF130">
        <v>1</v>
      </c>
      <c r="EG130" t="s">
        <v>669</v>
      </c>
      <c r="EH130">
        <v>0</v>
      </c>
      <c r="EI130" t="s">
        <v>650</v>
      </c>
      <c r="EJ130">
        <v>1</v>
      </c>
      <c r="EK130">
        <v>201</v>
      </c>
      <c r="EL130" t="s">
        <v>706</v>
      </c>
      <c r="EM130" t="s">
        <v>650</v>
      </c>
      <c r="EO130" t="s">
        <v>650</v>
      </c>
      <c r="EP130" t="s">
        <v>650</v>
      </c>
      <c r="EQ130">
        <v>0</v>
      </c>
      <c r="ER130">
        <v>851</v>
      </c>
      <c r="ES130">
        <v>851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</row>
    <row r="131" spans="1:155">
      <c r="A131">
        <v>17</v>
      </c>
      <c r="B131">
        <v>1</v>
      </c>
      <c r="C131">
        <f>ROW(SmtRes!A402)</f>
        <v>402</v>
      </c>
      <c r="D131">
        <f>ROW(EtalonRes!A393)</f>
        <v>393</v>
      </c>
      <c r="E131" t="s">
        <v>1114</v>
      </c>
      <c r="F131" t="s">
        <v>1115</v>
      </c>
      <c r="G131" t="s">
        <v>1116</v>
      </c>
      <c r="H131" t="s">
        <v>1117</v>
      </c>
      <c r="I131">
        <v>0.109</v>
      </c>
      <c r="J131">
        <v>0</v>
      </c>
      <c r="O131">
        <f t="shared" si="132"/>
        <v>2737</v>
      </c>
      <c r="P131">
        <f t="shared" si="133"/>
        <v>1919</v>
      </c>
      <c r="Q131">
        <f t="shared" si="134"/>
        <v>460</v>
      </c>
      <c r="R131">
        <f t="shared" si="135"/>
        <v>59</v>
      </c>
      <c r="S131">
        <f t="shared" si="136"/>
        <v>359</v>
      </c>
      <c r="T131">
        <f t="shared" si="137"/>
        <v>0</v>
      </c>
      <c r="U131">
        <f t="shared" si="138"/>
        <v>25.311925499999997</v>
      </c>
      <c r="V131">
        <f t="shared" si="139"/>
        <v>3.5704312499999995</v>
      </c>
      <c r="W131">
        <f t="shared" si="140"/>
        <v>0</v>
      </c>
      <c r="X131">
        <f t="shared" si="141"/>
        <v>543</v>
      </c>
      <c r="Y131">
        <f t="shared" si="142"/>
        <v>318</v>
      </c>
      <c r="AA131">
        <v>0</v>
      </c>
      <c r="AB131">
        <f t="shared" si="143"/>
        <v>25113.56</v>
      </c>
      <c r="AC131">
        <f t="shared" si="144"/>
        <v>17607.25</v>
      </c>
      <c r="AD131">
        <f>ROUND((((ET131*1.25*1.5))+((((EU131*1.25*1.5))*1.13)-((EU131*1.25*1.5)))),2)</f>
        <v>4215.72</v>
      </c>
      <c r="AE131">
        <f>ROUND((((EU131*1.25*1.5))*1.13),2)</f>
        <v>538.35</v>
      </c>
      <c r="AF131">
        <f>ROUND((((EV131*1.15*1.5))*1.13),2)</f>
        <v>3290.59</v>
      </c>
      <c r="AG131">
        <f t="shared" si="145"/>
        <v>0</v>
      </c>
      <c r="AH131">
        <f>((EW131*1.15*1.5))</f>
        <v>232.21949999999998</v>
      </c>
      <c r="AI131">
        <f>((EX131*1.25*1.5))</f>
        <v>32.756249999999994</v>
      </c>
      <c r="AJ131">
        <f t="shared" si="146"/>
        <v>0</v>
      </c>
      <c r="AK131">
        <v>21510.73</v>
      </c>
      <c r="AL131">
        <v>17607.25</v>
      </c>
      <c r="AM131">
        <v>2215.35</v>
      </c>
      <c r="AN131">
        <v>254.09</v>
      </c>
      <c r="AO131">
        <v>1688.13</v>
      </c>
      <c r="AP131">
        <v>0</v>
      </c>
      <c r="AQ131">
        <v>134.62</v>
      </c>
      <c r="AR131">
        <v>17.47</v>
      </c>
      <c r="AS131">
        <v>0</v>
      </c>
      <c r="AT131">
        <f t="shared" si="147"/>
        <v>130</v>
      </c>
      <c r="AU131">
        <f t="shared" si="148"/>
        <v>76</v>
      </c>
      <c r="AV131">
        <v>1</v>
      </c>
      <c r="AW131">
        <v>1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 t="s">
        <v>650</v>
      </c>
      <c r="BE131" t="s">
        <v>650</v>
      </c>
      <c r="BF131" t="s">
        <v>650</v>
      </c>
      <c r="BG131" t="s">
        <v>650</v>
      </c>
      <c r="BH131">
        <v>0</v>
      </c>
      <c r="BI131">
        <v>1</v>
      </c>
      <c r="BJ131" t="s">
        <v>1118</v>
      </c>
      <c r="BM131">
        <v>132</v>
      </c>
      <c r="BN131">
        <v>0</v>
      </c>
      <c r="BO131" t="s">
        <v>1115</v>
      </c>
      <c r="BP131">
        <v>1</v>
      </c>
      <c r="BQ131">
        <v>1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650</v>
      </c>
      <c r="BZ131">
        <v>130</v>
      </c>
      <c r="CA131">
        <v>76</v>
      </c>
      <c r="CF131">
        <v>0</v>
      </c>
      <c r="CG131">
        <v>0</v>
      </c>
      <c r="CM131">
        <v>0</v>
      </c>
      <c r="CN131" t="s">
        <v>650</v>
      </c>
      <c r="CO131">
        <v>0</v>
      </c>
      <c r="CP131">
        <f t="shared" si="149"/>
        <v>25113.56</v>
      </c>
      <c r="CQ131">
        <f t="shared" si="150"/>
        <v>17607.25</v>
      </c>
      <c r="CR131">
        <f t="shared" si="151"/>
        <v>4215.72</v>
      </c>
      <c r="CS131">
        <f t="shared" si="152"/>
        <v>538.35</v>
      </c>
      <c r="CT131">
        <f t="shared" si="153"/>
        <v>3290.59</v>
      </c>
      <c r="CU131">
        <f t="shared" si="154"/>
        <v>0</v>
      </c>
      <c r="CV131">
        <f t="shared" si="155"/>
        <v>232.21949999999998</v>
      </c>
      <c r="CW131">
        <f t="shared" si="156"/>
        <v>32.756249999999994</v>
      </c>
      <c r="CX131">
        <f t="shared" si="157"/>
        <v>0</v>
      </c>
      <c r="CY131">
        <f>(((R131+S131)*BZ131*1)/100)</f>
        <v>543.4</v>
      </c>
      <c r="CZ131">
        <f>(((R131+S131)*CA131*1)/100)</f>
        <v>317.68</v>
      </c>
      <c r="DC131" t="s">
        <v>650</v>
      </c>
      <c r="DD131" t="s">
        <v>650</v>
      </c>
      <c r="DE131" t="s">
        <v>667</v>
      </c>
      <c r="DF131" t="s">
        <v>667</v>
      </c>
      <c r="DG131" t="s">
        <v>668</v>
      </c>
      <c r="DH131" t="s">
        <v>650</v>
      </c>
      <c r="DI131" t="s">
        <v>668</v>
      </c>
      <c r="DJ131" t="s">
        <v>667</v>
      </c>
      <c r="DK131" t="s">
        <v>650</v>
      </c>
      <c r="DL131" t="s">
        <v>650</v>
      </c>
      <c r="DM131" t="s">
        <v>650</v>
      </c>
      <c r="DN131">
        <v>0</v>
      </c>
      <c r="DO131">
        <v>0</v>
      </c>
      <c r="DP131">
        <v>1</v>
      </c>
      <c r="DQ131">
        <v>1</v>
      </c>
      <c r="DR131">
        <v>1</v>
      </c>
      <c r="DS131">
        <v>1</v>
      </c>
      <c r="DT131">
        <v>1</v>
      </c>
      <c r="DU131">
        <v>1003</v>
      </c>
      <c r="DV131" t="s">
        <v>1117</v>
      </c>
      <c r="DW131" t="s">
        <v>1117</v>
      </c>
      <c r="DX131">
        <v>1000</v>
      </c>
      <c r="EE131">
        <v>10230116</v>
      </c>
      <c r="EF131">
        <v>1</v>
      </c>
      <c r="EG131" t="s">
        <v>669</v>
      </c>
      <c r="EH131">
        <v>0</v>
      </c>
      <c r="EI131" t="s">
        <v>650</v>
      </c>
      <c r="EJ131">
        <v>1</v>
      </c>
      <c r="EK131">
        <v>132</v>
      </c>
      <c r="EL131" t="s">
        <v>805</v>
      </c>
      <c r="EM131" t="s">
        <v>650</v>
      </c>
      <c r="EO131" t="s">
        <v>650</v>
      </c>
      <c r="EP131" t="s">
        <v>1119</v>
      </c>
      <c r="EQ131">
        <v>0</v>
      </c>
      <c r="ER131">
        <v>21510.73</v>
      </c>
      <c r="ES131">
        <v>17607.25</v>
      </c>
      <c r="ET131">
        <v>2215.35</v>
      </c>
      <c r="EU131">
        <v>254.09</v>
      </c>
      <c r="EV131">
        <v>1688.13</v>
      </c>
      <c r="EW131">
        <v>134.62</v>
      </c>
      <c r="EX131">
        <v>17.47</v>
      </c>
      <c r="EY131">
        <v>0</v>
      </c>
    </row>
    <row r="132" spans="1:155">
      <c r="A132">
        <v>17</v>
      </c>
      <c r="B132">
        <v>1</v>
      </c>
      <c r="C132">
        <f>ROW(SmtRes!A411)</f>
        <v>411</v>
      </c>
      <c r="D132">
        <f>ROW(EtalonRes!A402)</f>
        <v>402</v>
      </c>
      <c r="E132" t="s">
        <v>1120</v>
      </c>
      <c r="F132" t="s">
        <v>1121</v>
      </c>
      <c r="G132" t="s">
        <v>1122</v>
      </c>
      <c r="H132" t="s">
        <v>1034</v>
      </c>
      <c r="I132">
        <v>6</v>
      </c>
      <c r="J132">
        <v>0</v>
      </c>
      <c r="O132">
        <f t="shared" si="132"/>
        <v>5853</v>
      </c>
      <c r="P132">
        <f t="shared" si="133"/>
        <v>2406</v>
      </c>
      <c r="Q132">
        <f t="shared" si="134"/>
        <v>2388</v>
      </c>
      <c r="R132">
        <f t="shared" si="135"/>
        <v>0</v>
      </c>
      <c r="S132">
        <f t="shared" si="136"/>
        <v>1060</v>
      </c>
      <c r="T132">
        <f t="shared" si="137"/>
        <v>0</v>
      </c>
      <c r="U132">
        <f t="shared" si="138"/>
        <v>82.6965</v>
      </c>
      <c r="V132">
        <f t="shared" si="139"/>
        <v>0</v>
      </c>
      <c r="W132">
        <f t="shared" si="140"/>
        <v>0</v>
      </c>
      <c r="X132">
        <f t="shared" si="141"/>
        <v>1378</v>
      </c>
      <c r="Y132">
        <f t="shared" si="142"/>
        <v>806</v>
      </c>
      <c r="AA132">
        <v>0</v>
      </c>
      <c r="AB132">
        <f t="shared" si="143"/>
        <v>975.53</v>
      </c>
      <c r="AC132">
        <f t="shared" si="144"/>
        <v>400.98</v>
      </c>
      <c r="AD132">
        <f>ROUND((((ET132*1.25*1.5))+((((EU132*1.25*1.5))*1.13)-((EU132*1.25*1.5)))),2)</f>
        <v>397.93</v>
      </c>
      <c r="AE132">
        <f>ROUND((((EU132*1.25*1.5))*1.13),2)</f>
        <v>0</v>
      </c>
      <c r="AF132">
        <f>ROUND((((EV132*1.15*1.5))*1.13),2)</f>
        <v>176.62</v>
      </c>
      <c r="AG132">
        <f t="shared" si="145"/>
        <v>0</v>
      </c>
      <c r="AH132">
        <f>((EW132*1.15*1.5))</f>
        <v>13.78275</v>
      </c>
      <c r="AI132">
        <f>((EX132*1.25*1.5))</f>
        <v>0</v>
      </c>
      <c r="AJ132">
        <f t="shared" si="146"/>
        <v>0</v>
      </c>
      <c r="AK132">
        <v>703.82</v>
      </c>
      <c r="AL132">
        <v>400.98</v>
      </c>
      <c r="AM132">
        <v>212.23</v>
      </c>
      <c r="AN132">
        <v>0</v>
      </c>
      <c r="AO132">
        <v>90.61</v>
      </c>
      <c r="AP132">
        <v>0</v>
      </c>
      <c r="AQ132">
        <v>7.99</v>
      </c>
      <c r="AR132">
        <v>0</v>
      </c>
      <c r="AS132">
        <v>0</v>
      </c>
      <c r="AT132">
        <f t="shared" si="147"/>
        <v>130</v>
      </c>
      <c r="AU132">
        <f t="shared" si="148"/>
        <v>76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 t="s">
        <v>650</v>
      </c>
      <c r="BE132" t="s">
        <v>650</v>
      </c>
      <c r="BF132" t="s">
        <v>650</v>
      </c>
      <c r="BG132" t="s">
        <v>650</v>
      </c>
      <c r="BH132">
        <v>0</v>
      </c>
      <c r="BI132">
        <v>1</v>
      </c>
      <c r="BJ132" t="s">
        <v>1123</v>
      </c>
      <c r="BM132">
        <v>132</v>
      </c>
      <c r="BN132">
        <v>0</v>
      </c>
      <c r="BO132" t="s">
        <v>1121</v>
      </c>
      <c r="BP132">
        <v>1</v>
      </c>
      <c r="BQ132">
        <v>1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650</v>
      </c>
      <c r="BZ132">
        <v>130</v>
      </c>
      <c r="CA132">
        <v>76</v>
      </c>
      <c r="CF132">
        <v>0</v>
      </c>
      <c r="CG132">
        <v>0</v>
      </c>
      <c r="CM132">
        <v>0</v>
      </c>
      <c r="CN132" t="s">
        <v>650</v>
      </c>
      <c r="CO132">
        <v>0</v>
      </c>
      <c r="CP132">
        <f t="shared" si="149"/>
        <v>975.53</v>
      </c>
      <c r="CQ132">
        <f t="shared" si="150"/>
        <v>400.98</v>
      </c>
      <c r="CR132">
        <f t="shared" si="151"/>
        <v>397.93</v>
      </c>
      <c r="CS132">
        <f t="shared" si="152"/>
        <v>0</v>
      </c>
      <c r="CT132">
        <f t="shared" si="153"/>
        <v>176.62</v>
      </c>
      <c r="CU132">
        <f t="shared" si="154"/>
        <v>0</v>
      </c>
      <c r="CV132">
        <f t="shared" si="155"/>
        <v>13.78275</v>
      </c>
      <c r="CW132">
        <f t="shared" si="156"/>
        <v>0</v>
      </c>
      <c r="CX132">
        <f t="shared" si="157"/>
        <v>0</v>
      </c>
      <c r="CY132">
        <f>(((R132+S132)*BZ132*1)/100)</f>
        <v>1378</v>
      </c>
      <c r="CZ132">
        <f>(((R132+S132)*CA132*1)/100)</f>
        <v>805.6</v>
      </c>
      <c r="DC132" t="s">
        <v>650</v>
      </c>
      <c r="DD132" t="s">
        <v>650</v>
      </c>
      <c r="DE132" t="s">
        <v>667</v>
      </c>
      <c r="DF132" t="s">
        <v>667</v>
      </c>
      <c r="DG132" t="s">
        <v>668</v>
      </c>
      <c r="DH132" t="s">
        <v>650</v>
      </c>
      <c r="DI132" t="s">
        <v>668</v>
      </c>
      <c r="DJ132" t="s">
        <v>667</v>
      </c>
      <c r="DK132" t="s">
        <v>650</v>
      </c>
      <c r="DL132" t="s">
        <v>650</v>
      </c>
      <c r="DM132" t="s">
        <v>650</v>
      </c>
      <c r="DN132">
        <v>0</v>
      </c>
      <c r="DO132">
        <v>0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1013</v>
      </c>
      <c r="DV132" t="s">
        <v>1034</v>
      </c>
      <c r="DW132" t="s">
        <v>1034</v>
      </c>
      <c r="DX132">
        <v>1</v>
      </c>
      <c r="EE132">
        <v>10230116</v>
      </c>
      <c r="EF132">
        <v>1</v>
      </c>
      <c r="EG132" t="s">
        <v>669</v>
      </c>
      <c r="EH132">
        <v>0</v>
      </c>
      <c r="EI132" t="s">
        <v>650</v>
      </c>
      <c r="EJ132">
        <v>1</v>
      </c>
      <c r="EK132">
        <v>132</v>
      </c>
      <c r="EL132" t="s">
        <v>805</v>
      </c>
      <c r="EM132" t="s">
        <v>650</v>
      </c>
      <c r="EO132" t="s">
        <v>650</v>
      </c>
      <c r="EP132" t="s">
        <v>1124</v>
      </c>
      <c r="EQ132">
        <v>0</v>
      </c>
      <c r="ER132">
        <v>703.82</v>
      </c>
      <c r="ES132">
        <v>400.98</v>
      </c>
      <c r="ET132">
        <v>212.23</v>
      </c>
      <c r="EU132">
        <v>0</v>
      </c>
      <c r="EV132">
        <v>90.61</v>
      </c>
      <c r="EW132">
        <v>7.99</v>
      </c>
      <c r="EX132">
        <v>0</v>
      </c>
      <c r="EY132">
        <v>0</v>
      </c>
    </row>
    <row r="133" spans="1:155">
      <c r="A133">
        <v>17</v>
      </c>
      <c r="B133">
        <v>1</v>
      </c>
      <c r="C133">
        <f>ROW(SmtRes!A426)</f>
        <v>426</v>
      </c>
      <c r="D133">
        <f>ROW(EtalonRes!A417)</f>
        <v>417</v>
      </c>
      <c r="E133" t="s">
        <v>1125</v>
      </c>
      <c r="F133" t="s">
        <v>1126</v>
      </c>
      <c r="G133" t="s">
        <v>1127</v>
      </c>
      <c r="H133" t="s">
        <v>996</v>
      </c>
      <c r="I133">
        <v>1301</v>
      </c>
      <c r="J133">
        <v>0</v>
      </c>
      <c r="O133">
        <f t="shared" si="132"/>
        <v>15716</v>
      </c>
      <c r="P133">
        <f t="shared" si="133"/>
        <v>559</v>
      </c>
      <c r="Q133">
        <f t="shared" si="134"/>
        <v>4606</v>
      </c>
      <c r="R133">
        <f t="shared" si="135"/>
        <v>859</v>
      </c>
      <c r="S133">
        <f t="shared" si="136"/>
        <v>10551</v>
      </c>
      <c r="T133">
        <f t="shared" si="137"/>
        <v>0</v>
      </c>
      <c r="U133">
        <f t="shared" si="138"/>
        <v>713.66354999999999</v>
      </c>
      <c r="V133">
        <f t="shared" si="139"/>
        <v>48.787500000000009</v>
      </c>
      <c r="W133">
        <f t="shared" si="140"/>
        <v>0</v>
      </c>
      <c r="X133">
        <f t="shared" si="141"/>
        <v>14833</v>
      </c>
      <c r="Y133">
        <f t="shared" si="142"/>
        <v>8672</v>
      </c>
      <c r="AA133">
        <v>0</v>
      </c>
      <c r="AB133">
        <f t="shared" si="143"/>
        <v>12.08</v>
      </c>
      <c r="AC133">
        <f t="shared" si="144"/>
        <v>0.43</v>
      </c>
      <c r="AD133">
        <f>ROUND((((ET133*1.25*1.5))+((((EU133*1.25*1.5))*1.13)-((EU133*1.25*1.5)))),2)</f>
        <v>3.54</v>
      </c>
      <c r="AE133">
        <f>ROUND((((EU133*1.25*1.5))*1.13),2)</f>
        <v>0.66</v>
      </c>
      <c r="AF133">
        <f>ROUND((((EV133*1.15*1.5))*1.13),2)</f>
        <v>8.11</v>
      </c>
      <c r="AG133">
        <f t="shared" si="145"/>
        <v>0</v>
      </c>
      <c r="AH133">
        <f>((EW133*1.15*1.5))</f>
        <v>0.54854999999999998</v>
      </c>
      <c r="AI133">
        <f>((EX133*1.25*1.5))</f>
        <v>3.7500000000000006E-2</v>
      </c>
      <c r="AJ133">
        <f t="shared" si="146"/>
        <v>0</v>
      </c>
      <c r="AK133">
        <v>6.44</v>
      </c>
      <c r="AL133">
        <v>0.43</v>
      </c>
      <c r="AM133">
        <v>1.85</v>
      </c>
      <c r="AN133">
        <v>0.31</v>
      </c>
      <c r="AO133">
        <v>4.16</v>
      </c>
      <c r="AP133">
        <v>0</v>
      </c>
      <c r="AQ133">
        <v>0.318</v>
      </c>
      <c r="AR133">
        <v>0.02</v>
      </c>
      <c r="AS133">
        <v>0</v>
      </c>
      <c r="AT133">
        <f t="shared" si="147"/>
        <v>130</v>
      </c>
      <c r="AU133">
        <f t="shared" si="148"/>
        <v>76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 t="s">
        <v>650</v>
      </c>
      <c r="BE133" t="s">
        <v>650</v>
      </c>
      <c r="BF133" t="s">
        <v>650</v>
      </c>
      <c r="BG133" t="s">
        <v>650</v>
      </c>
      <c r="BH133">
        <v>0</v>
      </c>
      <c r="BI133">
        <v>1</v>
      </c>
      <c r="BJ133" t="s">
        <v>1128</v>
      </c>
      <c r="BM133">
        <v>132</v>
      </c>
      <c r="BN133">
        <v>0</v>
      </c>
      <c r="BO133" t="s">
        <v>1126</v>
      </c>
      <c r="BP133">
        <v>1</v>
      </c>
      <c r="BQ133">
        <v>1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650</v>
      </c>
      <c r="BZ133">
        <v>130</v>
      </c>
      <c r="CA133">
        <v>76</v>
      </c>
      <c r="CF133">
        <v>0</v>
      </c>
      <c r="CG133">
        <v>0</v>
      </c>
      <c r="CM133">
        <v>0</v>
      </c>
      <c r="CN133" t="s">
        <v>650</v>
      </c>
      <c r="CO133">
        <v>0</v>
      </c>
      <c r="CP133">
        <f t="shared" si="149"/>
        <v>12.08</v>
      </c>
      <c r="CQ133">
        <f t="shared" si="150"/>
        <v>0.43</v>
      </c>
      <c r="CR133">
        <f t="shared" si="151"/>
        <v>3.54</v>
      </c>
      <c r="CS133">
        <f t="shared" si="152"/>
        <v>0.66</v>
      </c>
      <c r="CT133">
        <f t="shared" si="153"/>
        <v>8.11</v>
      </c>
      <c r="CU133">
        <f t="shared" si="154"/>
        <v>0</v>
      </c>
      <c r="CV133">
        <f t="shared" si="155"/>
        <v>0.54854999999999998</v>
      </c>
      <c r="CW133">
        <f t="shared" si="156"/>
        <v>3.7500000000000006E-2</v>
      </c>
      <c r="CX133">
        <f t="shared" si="157"/>
        <v>0</v>
      </c>
      <c r="CY133">
        <f>(((R133+S133)*BZ133*1)/100)</f>
        <v>14833</v>
      </c>
      <c r="CZ133">
        <f>(((R133+S133)*CA133*1)/100)</f>
        <v>8671.6</v>
      </c>
      <c r="DC133" t="s">
        <v>650</v>
      </c>
      <c r="DD133" t="s">
        <v>650</v>
      </c>
      <c r="DE133" t="s">
        <v>667</v>
      </c>
      <c r="DF133" t="s">
        <v>667</v>
      </c>
      <c r="DG133" t="s">
        <v>668</v>
      </c>
      <c r="DH133" t="s">
        <v>650</v>
      </c>
      <c r="DI133" t="s">
        <v>668</v>
      </c>
      <c r="DJ133" t="s">
        <v>667</v>
      </c>
      <c r="DK133" t="s">
        <v>650</v>
      </c>
      <c r="DL133" t="s">
        <v>650</v>
      </c>
      <c r="DM133" t="s">
        <v>650</v>
      </c>
      <c r="DN133">
        <v>0</v>
      </c>
      <c r="DO133">
        <v>0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1003</v>
      </c>
      <c r="DV133" t="s">
        <v>996</v>
      </c>
      <c r="DW133" t="s">
        <v>996</v>
      </c>
      <c r="DX133">
        <v>1</v>
      </c>
      <c r="EE133">
        <v>10230116</v>
      </c>
      <c r="EF133">
        <v>1</v>
      </c>
      <c r="EG133" t="s">
        <v>669</v>
      </c>
      <c r="EH133">
        <v>0</v>
      </c>
      <c r="EI133" t="s">
        <v>650</v>
      </c>
      <c r="EJ133">
        <v>1</v>
      </c>
      <c r="EK133">
        <v>132</v>
      </c>
      <c r="EL133" t="s">
        <v>805</v>
      </c>
      <c r="EM133" t="s">
        <v>650</v>
      </c>
      <c r="EO133" t="s">
        <v>650</v>
      </c>
      <c r="EP133" t="s">
        <v>998</v>
      </c>
      <c r="EQ133">
        <v>0</v>
      </c>
      <c r="ER133">
        <v>6.44</v>
      </c>
      <c r="ES133">
        <v>0.43</v>
      </c>
      <c r="ET133">
        <v>1.85</v>
      </c>
      <c r="EU133">
        <v>0.31</v>
      </c>
      <c r="EV133">
        <v>4.16</v>
      </c>
      <c r="EW133">
        <v>0.318</v>
      </c>
      <c r="EX133">
        <v>0.02</v>
      </c>
      <c r="EY133">
        <v>0</v>
      </c>
    </row>
    <row r="134" spans="1:155">
      <c r="A134">
        <v>17</v>
      </c>
      <c r="B134">
        <v>1</v>
      </c>
      <c r="E134" t="s">
        <v>1129</v>
      </c>
      <c r="F134" t="s">
        <v>1111</v>
      </c>
      <c r="G134" t="s">
        <v>1112</v>
      </c>
      <c r="H134" t="s">
        <v>996</v>
      </c>
      <c r="I134">
        <v>1301</v>
      </c>
      <c r="J134">
        <v>0</v>
      </c>
      <c r="O134">
        <f t="shared" si="132"/>
        <v>1107151</v>
      </c>
      <c r="P134">
        <f t="shared" si="133"/>
        <v>1107151</v>
      </c>
      <c r="Q134">
        <f t="shared" si="134"/>
        <v>0</v>
      </c>
      <c r="R134">
        <f t="shared" si="135"/>
        <v>0</v>
      </c>
      <c r="S134">
        <f t="shared" si="136"/>
        <v>0</v>
      </c>
      <c r="T134">
        <f t="shared" si="137"/>
        <v>0</v>
      </c>
      <c r="U134">
        <f t="shared" si="138"/>
        <v>0</v>
      </c>
      <c r="V134">
        <f t="shared" si="139"/>
        <v>0</v>
      </c>
      <c r="W134">
        <f t="shared" si="140"/>
        <v>0</v>
      </c>
      <c r="X134">
        <f t="shared" si="141"/>
        <v>0</v>
      </c>
      <c r="Y134">
        <f t="shared" si="142"/>
        <v>0</v>
      </c>
      <c r="AA134">
        <v>0</v>
      </c>
      <c r="AB134">
        <f t="shared" si="143"/>
        <v>851</v>
      </c>
      <c r="AC134">
        <f t="shared" si="144"/>
        <v>851</v>
      </c>
      <c r="AD134">
        <f>ROUND((ET134),2)</f>
        <v>0</v>
      </c>
      <c r="AE134">
        <f>ROUND((EU134),2)</f>
        <v>0</v>
      </c>
      <c r="AF134">
        <f>ROUND((EV134),2)</f>
        <v>0</v>
      </c>
      <c r="AG134">
        <f t="shared" si="145"/>
        <v>0</v>
      </c>
      <c r="AH134">
        <f>(EW134)</f>
        <v>0</v>
      </c>
      <c r="AI134">
        <f>(EX134)</f>
        <v>0</v>
      </c>
      <c r="AJ134">
        <f t="shared" si="146"/>
        <v>0</v>
      </c>
      <c r="AK134">
        <v>851</v>
      </c>
      <c r="AL134">
        <v>851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f t="shared" si="147"/>
        <v>0</v>
      </c>
      <c r="AU134">
        <f t="shared" si="148"/>
        <v>0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 t="s">
        <v>650</v>
      </c>
      <c r="BE134" t="s">
        <v>650</v>
      </c>
      <c r="BF134" t="s">
        <v>650</v>
      </c>
      <c r="BG134" t="s">
        <v>650</v>
      </c>
      <c r="BH134">
        <v>3</v>
      </c>
      <c r="BI134">
        <v>1</v>
      </c>
      <c r="BJ134" t="s">
        <v>1113</v>
      </c>
      <c r="BM134">
        <v>201</v>
      </c>
      <c r="BN134">
        <v>0</v>
      </c>
      <c r="BO134" t="s">
        <v>1111</v>
      </c>
      <c r="BP134">
        <v>1</v>
      </c>
      <c r="BQ134">
        <v>1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650</v>
      </c>
      <c r="BZ134">
        <v>0</v>
      </c>
      <c r="CA134">
        <v>0</v>
      </c>
      <c r="CF134">
        <v>0</v>
      </c>
      <c r="CG134">
        <v>0</v>
      </c>
      <c r="CM134">
        <v>0</v>
      </c>
      <c r="CN134" t="s">
        <v>650</v>
      </c>
      <c r="CO134">
        <v>0</v>
      </c>
      <c r="CP134">
        <f t="shared" si="149"/>
        <v>851</v>
      </c>
      <c r="CQ134">
        <f t="shared" si="150"/>
        <v>851</v>
      </c>
      <c r="CR134">
        <f t="shared" si="151"/>
        <v>0</v>
      </c>
      <c r="CS134">
        <f t="shared" si="152"/>
        <v>0</v>
      </c>
      <c r="CT134">
        <f t="shared" si="153"/>
        <v>0</v>
      </c>
      <c r="CU134">
        <f t="shared" si="154"/>
        <v>0</v>
      </c>
      <c r="CV134">
        <f t="shared" si="155"/>
        <v>0</v>
      </c>
      <c r="CW134">
        <f t="shared" si="156"/>
        <v>0</v>
      </c>
      <c r="CX134">
        <f t="shared" si="157"/>
        <v>0</v>
      </c>
      <c r="CY134">
        <f>(0)*BX134</f>
        <v>0</v>
      </c>
      <c r="CZ134">
        <f>(0)*AX134</f>
        <v>0</v>
      </c>
      <c r="DC134" t="s">
        <v>650</v>
      </c>
      <c r="DD134" t="s">
        <v>650</v>
      </c>
      <c r="DE134" t="s">
        <v>650</v>
      </c>
      <c r="DF134" t="s">
        <v>650</v>
      </c>
      <c r="DG134" t="s">
        <v>650</v>
      </c>
      <c r="DH134" t="s">
        <v>650</v>
      </c>
      <c r="DI134" t="s">
        <v>650</v>
      </c>
      <c r="DJ134" t="s">
        <v>650</v>
      </c>
      <c r="DK134" t="s">
        <v>650</v>
      </c>
      <c r="DL134" t="s">
        <v>650</v>
      </c>
      <c r="DM134" t="s">
        <v>650</v>
      </c>
      <c r="DN134">
        <v>0</v>
      </c>
      <c r="DO134">
        <v>0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1003</v>
      </c>
      <c r="DV134" t="s">
        <v>996</v>
      </c>
      <c r="DW134" t="s">
        <v>996</v>
      </c>
      <c r="DX134">
        <v>1</v>
      </c>
      <c r="EE134">
        <v>10230153</v>
      </c>
      <c r="EF134">
        <v>1</v>
      </c>
      <c r="EG134" t="s">
        <v>669</v>
      </c>
      <c r="EH134">
        <v>0</v>
      </c>
      <c r="EI134" t="s">
        <v>650</v>
      </c>
      <c r="EJ134">
        <v>1</v>
      </c>
      <c r="EK134">
        <v>201</v>
      </c>
      <c r="EL134" t="s">
        <v>706</v>
      </c>
      <c r="EM134" t="s">
        <v>650</v>
      </c>
      <c r="EO134" t="s">
        <v>650</v>
      </c>
      <c r="EP134" t="s">
        <v>650</v>
      </c>
      <c r="EQ134">
        <v>0</v>
      </c>
      <c r="ER134">
        <v>851</v>
      </c>
      <c r="ES134">
        <v>851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</row>
    <row r="135" spans="1:155">
      <c r="A135">
        <v>17</v>
      </c>
      <c r="B135">
        <v>1</v>
      </c>
      <c r="C135">
        <f>ROW(SmtRes!A438)</f>
        <v>438</v>
      </c>
      <c r="D135">
        <f>ROW(EtalonRes!A429)</f>
        <v>429</v>
      </c>
      <c r="E135" t="s">
        <v>1130</v>
      </c>
      <c r="F135" t="s">
        <v>1115</v>
      </c>
      <c r="G135" t="s">
        <v>1116</v>
      </c>
      <c r="H135" t="s">
        <v>1117</v>
      </c>
      <c r="I135">
        <v>1.3009999999999999</v>
      </c>
      <c r="J135">
        <v>0</v>
      </c>
      <c r="O135">
        <f t="shared" si="132"/>
        <v>32673</v>
      </c>
      <c r="P135">
        <f t="shared" si="133"/>
        <v>22907</v>
      </c>
      <c r="Q135">
        <f t="shared" si="134"/>
        <v>5485</v>
      </c>
      <c r="R135">
        <f t="shared" si="135"/>
        <v>700</v>
      </c>
      <c r="S135">
        <f t="shared" si="136"/>
        <v>4281</v>
      </c>
      <c r="T135">
        <f t="shared" si="137"/>
        <v>0</v>
      </c>
      <c r="U135">
        <f t="shared" si="138"/>
        <v>302.11756949999995</v>
      </c>
      <c r="V135">
        <f t="shared" si="139"/>
        <v>42.615881249999994</v>
      </c>
      <c r="W135">
        <f t="shared" si="140"/>
        <v>0</v>
      </c>
      <c r="X135">
        <f t="shared" si="141"/>
        <v>6475</v>
      </c>
      <c r="Y135">
        <f t="shared" si="142"/>
        <v>3786</v>
      </c>
      <c r="AA135">
        <v>0</v>
      </c>
      <c r="AB135">
        <f t="shared" si="143"/>
        <v>25113.56</v>
      </c>
      <c r="AC135">
        <f t="shared" si="144"/>
        <v>17607.25</v>
      </c>
      <c r="AD135">
        <f>ROUND((((ET135*1.25*1.5))+((((EU135*1.25*1.5))*1.13)-((EU135*1.25*1.5)))),2)</f>
        <v>4215.72</v>
      </c>
      <c r="AE135">
        <f>ROUND((((EU135*1.25*1.5))*1.13),2)</f>
        <v>538.35</v>
      </c>
      <c r="AF135">
        <f>ROUND((((EV135*1.15*1.5))*1.13),2)</f>
        <v>3290.59</v>
      </c>
      <c r="AG135">
        <f t="shared" si="145"/>
        <v>0</v>
      </c>
      <c r="AH135">
        <f>((EW135*1.15*1.5))</f>
        <v>232.21949999999998</v>
      </c>
      <c r="AI135">
        <f>((EX135*1.25*1.5))</f>
        <v>32.756249999999994</v>
      </c>
      <c r="AJ135">
        <f t="shared" si="146"/>
        <v>0</v>
      </c>
      <c r="AK135">
        <v>21510.73</v>
      </c>
      <c r="AL135">
        <v>17607.25</v>
      </c>
      <c r="AM135">
        <v>2215.35</v>
      </c>
      <c r="AN135">
        <v>254.09</v>
      </c>
      <c r="AO135">
        <v>1688.13</v>
      </c>
      <c r="AP135">
        <v>0</v>
      </c>
      <c r="AQ135">
        <v>134.62</v>
      </c>
      <c r="AR135">
        <v>17.47</v>
      </c>
      <c r="AS135">
        <v>0</v>
      </c>
      <c r="AT135">
        <f t="shared" si="147"/>
        <v>130</v>
      </c>
      <c r="AU135">
        <f t="shared" si="148"/>
        <v>76</v>
      </c>
      <c r="AV135">
        <v>1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 t="s">
        <v>650</v>
      </c>
      <c r="BE135" t="s">
        <v>650</v>
      </c>
      <c r="BF135" t="s">
        <v>650</v>
      </c>
      <c r="BG135" t="s">
        <v>650</v>
      </c>
      <c r="BH135">
        <v>0</v>
      </c>
      <c r="BI135">
        <v>1</v>
      </c>
      <c r="BJ135" t="s">
        <v>1118</v>
      </c>
      <c r="BM135">
        <v>132</v>
      </c>
      <c r="BN135">
        <v>0</v>
      </c>
      <c r="BO135" t="s">
        <v>1115</v>
      </c>
      <c r="BP135">
        <v>1</v>
      </c>
      <c r="BQ135">
        <v>1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650</v>
      </c>
      <c r="BZ135">
        <v>130</v>
      </c>
      <c r="CA135">
        <v>76</v>
      </c>
      <c r="CF135">
        <v>0</v>
      </c>
      <c r="CG135">
        <v>0</v>
      </c>
      <c r="CM135">
        <v>0</v>
      </c>
      <c r="CN135" t="s">
        <v>650</v>
      </c>
      <c r="CO135">
        <v>0</v>
      </c>
      <c r="CP135">
        <f t="shared" si="149"/>
        <v>25113.56</v>
      </c>
      <c r="CQ135">
        <f t="shared" si="150"/>
        <v>17607.25</v>
      </c>
      <c r="CR135">
        <f t="shared" si="151"/>
        <v>4215.72</v>
      </c>
      <c r="CS135">
        <f t="shared" si="152"/>
        <v>538.35</v>
      </c>
      <c r="CT135">
        <f t="shared" si="153"/>
        <v>3290.59</v>
      </c>
      <c r="CU135">
        <f t="shared" si="154"/>
        <v>0</v>
      </c>
      <c r="CV135">
        <f t="shared" si="155"/>
        <v>232.21949999999998</v>
      </c>
      <c r="CW135">
        <f t="shared" si="156"/>
        <v>32.756249999999994</v>
      </c>
      <c r="CX135">
        <f t="shared" si="157"/>
        <v>0</v>
      </c>
      <c r="CY135">
        <f>(((R135+S135)*BZ135*1)/100)</f>
        <v>6475.3</v>
      </c>
      <c r="CZ135">
        <f>(((R135+S135)*CA135*1)/100)</f>
        <v>3785.56</v>
      </c>
      <c r="DC135" t="s">
        <v>650</v>
      </c>
      <c r="DD135" t="s">
        <v>650</v>
      </c>
      <c r="DE135" t="s">
        <v>667</v>
      </c>
      <c r="DF135" t="s">
        <v>667</v>
      </c>
      <c r="DG135" t="s">
        <v>668</v>
      </c>
      <c r="DH135" t="s">
        <v>650</v>
      </c>
      <c r="DI135" t="s">
        <v>668</v>
      </c>
      <c r="DJ135" t="s">
        <v>667</v>
      </c>
      <c r="DK135" t="s">
        <v>650</v>
      </c>
      <c r="DL135" t="s">
        <v>650</v>
      </c>
      <c r="DM135" t="s">
        <v>650</v>
      </c>
      <c r="DN135">
        <v>0</v>
      </c>
      <c r="DO135">
        <v>0</v>
      </c>
      <c r="DP135">
        <v>1</v>
      </c>
      <c r="DQ135">
        <v>1</v>
      </c>
      <c r="DR135">
        <v>1</v>
      </c>
      <c r="DS135">
        <v>1</v>
      </c>
      <c r="DT135">
        <v>1</v>
      </c>
      <c r="DU135">
        <v>1003</v>
      </c>
      <c r="DV135" t="s">
        <v>1117</v>
      </c>
      <c r="DW135" t="s">
        <v>1117</v>
      </c>
      <c r="DX135">
        <v>1000</v>
      </c>
      <c r="EE135">
        <v>10230116</v>
      </c>
      <c r="EF135">
        <v>1</v>
      </c>
      <c r="EG135" t="s">
        <v>669</v>
      </c>
      <c r="EH135">
        <v>0</v>
      </c>
      <c r="EI135" t="s">
        <v>650</v>
      </c>
      <c r="EJ135">
        <v>1</v>
      </c>
      <c r="EK135">
        <v>132</v>
      </c>
      <c r="EL135" t="s">
        <v>805</v>
      </c>
      <c r="EM135" t="s">
        <v>650</v>
      </c>
      <c r="EO135" t="s">
        <v>650</v>
      </c>
      <c r="EP135" t="s">
        <v>1119</v>
      </c>
      <c r="EQ135">
        <v>0</v>
      </c>
      <c r="ER135">
        <v>21510.73</v>
      </c>
      <c r="ES135">
        <v>17607.25</v>
      </c>
      <c r="ET135">
        <v>2215.35</v>
      </c>
      <c r="EU135">
        <v>254.09</v>
      </c>
      <c r="EV135">
        <v>1688.13</v>
      </c>
      <c r="EW135">
        <v>134.62</v>
      </c>
      <c r="EX135">
        <v>17.47</v>
      </c>
      <c r="EY135">
        <v>0</v>
      </c>
    </row>
    <row r="136" spans="1:155">
      <c r="A136">
        <v>17</v>
      </c>
      <c r="B136">
        <v>1</v>
      </c>
      <c r="C136">
        <f>ROW(SmtRes!A446)</f>
        <v>446</v>
      </c>
      <c r="D136">
        <f>ROW(EtalonRes!A437)</f>
        <v>437</v>
      </c>
      <c r="E136" t="s">
        <v>1131</v>
      </c>
      <c r="F136" t="s">
        <v>1132</v>
      </c>
      <c r="G136" t="s">
        <v>1133</v>
      </c>
      <c r="H136" t="s">
        <v>1034</v>
      </c>
      <c r="I136">
        <v>56</v>
      </c>
      <c r="J136">
        <v>0</v>
      </c>
      <c r="O136">
        <f t="shared" si="132"/>
        <v>6801</v>
      </c>
      <c r="P136">
        <f t="shared" si="133"/>
        <v>1010</v>
      </c>
      <c r="Q136">
        <f t="shared" si="134"/>
        <v>3156</v>
      </c>
      <c r="R136">
        <f t="shared" si="135"/>
        <v>0</v>
      </c>
      <c r="S136">
        <f t="shared" si="136"/>
        <v>2635</v>
      </c>
      <c r="T136">
        <f t="shared" si="137"/>
        <v>0</v>
      </c>
      <c r="U136">
        <f t="shared" si="138"/>
        <v>142.79999999999998</v>
      </c>
      <c r="V136">
        <f t="shared" si="139"/>
        <v>0</v>
      </c>
      <c r="W136">
        <f t="shared" si="140"/>
        <v>0</v>
      </c>
      <c r="X136">
        <f t="shared" si="141"/>
        <v>2661</v>
      </c>
      <c r="Y136">
        <f t="shared" si="142"/>
        <v>1344</v>
      </c>
      <c r="AA136">
        <v>0</v>
      </c>
      <c r="AB136">
        <f t="shared" si="143"/>
        <v>121.44</v>
      </c>
      <c r="AC136">
        <f t="shared" si="144"/>
        <v>18.03</v>
      </c>
      <c r="AD136">
        <f>ROUND((((ET136*1.5))+((((EU136*1.5))*1.13)-((EU136*1.5)))),2)</f>
        <v>56.36</v>
      </c>
      <c r="AE136">
        <f>ROUND((((EU136*1.5))*1.13),2)</f>
        <v>0</v>
      </c>
      <c r="AF136">
        <f>ROUND((((EV136*1.5))*1.13),2)</f>
        <v>47.05</v>
      </c>
      <c r="AG136">
        <f t="shared" si="145"/>
        <v>0</v>
      </c>
      <c r="AH136">
        <f>((EW136*1.5))</f>
        <v>2.5499999999999998</v>
      </c>
      <c r="AI136">
        <f>((EX136*1.5))</f>
        <v>0</v>
      </c>
      <c r="AJ136">
        <f t="shared" si="146"/>
        <v>0</v>
      </c>
      <c r="AK136">
        <v>83.36</v>
      </c>
      <c r="AL136">
        <v>18.03</v>
      </c>
      <c r="AM136">
        <v>37.57</v>
      </c>
      <c r="AN136">
        <v>0</v>
      </c>
      <c r="AO136">
        <v>27.76</v>
      </c>
      <c r="AP136">
        <v>0</v>
      </c>
      <c r="AQ136">
        <v>1.7</v>
      </c>
      <c r="AR136">
        <v>0</v>
      </c>
      <c r="AS136">
        <v>0</v>
      </c>
      <c r="AT136">
        <f t="shared" si="147"/>
        <v>101</v>
      </c>
      <c r="AU136">
        <f t="shared" si="148"/>
        <v>51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1</v>
      </c>
      <c r="BC136">
        <v>1</v>
      </c>
      <c r="BD136" t="s">
        <v>650</v>
      </c>
      <c r="BE136" t="s">
        <v>650</v>
      </c>
      <c r="BF136" t="s">
        <v>650</v>
      </c>
      <c r="BG136" t="s">
        <v>650</v>
      </c>
      <c r="BH136">
        <v>0</v>
      </c>
      <c r="BI136">
        <v>1</v>
      </c>
      <c r="BJ136" t="s">
        <v>1134</v>
      </c>
      <c r="BM136">
        <v>197</v>
      </c>
      <c r="BN136">
        <v>0</v>
      </c>
      <c r="BO136" t="s">
        <v>1132</v>
      </c>
      <c r="BP136">
        <v>1</v>
      </c>
      <c r="BQ136">
        <v>4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650</v>
      </c>
      <c r="BZ136">
        <v>101</v>
      </c>
      <c r="CA136">
        <v>51</v>
      </c>
      <c r="CF136">
        <v>0</v>
      </c>
      <c r="CG136">
        <v>0</v>
      </c>
      <c r="CM136">
        <v>0</v>
      </c>
      <c r="CN136" t="s">
        <v>650</v>
      </c>
      <c r="CO136">
        <v>0</v>
      </c>
      <c r="CP136">
        <f t="shared" si="149"/>
        <v>121.44</v>
      </c>
      <c r="CQ136">
        <f t="shared" si="150"/>
        <v>18.03</v>
      </c>
      <c r="CR136">
        <f t="shared" si="151"/>
        <v>56.36</v>
      </c>
      <c r="CS136">
        <f t="shared" si="152"/>
        <v>0</v>
      </c>
      <c r="CT136">
        <f t="shared" si="153"/>
        <v>47.05</v>
      </c>
      <c r="CU136">
        <f t="shared" si="154"/>
        <v>0</v>
      </c>
      <c r="CV136">
        <f t="shared" si="155"/>
        <v>2.5499999999999998</v>
      </c>
      <c r="CW136">
        <f t="shared" si="156"/>
        <v>0</v>
      </c>
      <c r="CX136">
        <f t="shared" si="157"/>
        <v>0</v>
      </c>
      <c r="CY136">
        <f>(((R136+S136)*BZ136*1)/100)</f>
        <v>2661.35</v>
      </c>
      <c r="CZ136">
        <f>(((R136+S136)*CA136*1)/100)</f>
        <v>1343.85</v>
      </c>
      <c r="DC136" t="s">
        <v>650</v>
      </c>
      <c r="DD136" t="s">
        <v>650</v>
      </c>
      <c r="DE136" t="s">
        <v>1135</v>
      </c>
      <c r="DF136" t="s">
        <v>1135</v>
      </c>
      <c r="DG136" t="s">
        <v>1135</v>
      </c>
      <c r="DH136" t="s">
        <v>650</v>
      </c>
      <c r="DI136" t="s">
        <v>1135</v>
      </c>
      <c r="DJ136" t="s">
        <v>1135</v>
      </c>
      <c r="DK136" t="s">
        <v>650</v>
      </c>
      <c r="DL136" t="s">
        <v>650</v>
      </c>
      <c r="DM136" t="s">
        <v>650</v>
      </c>
      <c r="DN136">
        <v>0</v>
      </c>
      <c r="DO136">
        <v>0</v>
      </c>
      <c r="DP136">
        <v>1</v>
      </c>
      <c r="DQ136">
        <v>1</v>
      </c>
      <c r="DR136">
        <v>1</v>
      </c>
      <c r="DS136">
        <v>1</v>
      </c>
      <c r="DT136">
        <v>1</v>
      </c>
      <c r="DU136">
        <v>1013</v>
      </c>
      <c r="DV136" t="s">
        <v>1034</v>
      </c>
      <c r="DW136" t="s">
        <v>1034</v>
      </c>
      <c r="DX136">
        <v>1</v>
      </c>
      <c r="EE136">
        <v>10230199</v>
      </c>
      <c r="EF136">
        <v>4</v>
      </c>
      <c r="EG136" t="s">
        <v>1136</v>
      </c>
      <c r="EH136">
        <v>0</v>
      </c>
      <c r="EI136" t="s">
        <v>650</v>
      </c>
      <c r="EJ136">
        <v>1</v>
      </c>
      <c r="EK136">
        <v>197</v>
      </c>
      <c r="EL136" t="s">
        <v>1137</v>
      </c>
      <c r="EM136" t="s">
        <v>650</v>
      </c>
      <c r="EO136" t="s">
        <v>650</v>
      </c>
      <c r="EP136" t="s">
        <v>650</v>
      </c>
      <c r="EQ136">
        <v>0</v>
      </c>
      <c r="ER136">
        <v>83.36</v>
      </c>
      <c r="ES136">
        <v>18.03</v>
      </c>
      <c r="ET136">
        <v>37.57</v>
      </c>
      <c r="EU136">
        <v>0</v>
      </c>
      <c r="EV136">
        <v>27.76</v>
      </c>
      <c r="EW136">
        <v>1.7</v>
      </c>
      <c r="EX136">
        <v>0</v>
      </c>
      <c r="EY136">
        <v>0</v>
      </c>
    </row>
    <row r="137" spans="1:155">
      <c r="A137">
        <v>17</v>
      </c>
      <c r="B137">
        <v>1</v>
      </c>
      <c r="C137">
        <f>ROW(SmtRes!A461)</f>
        <v>461</v>
      </c>
      <c r="D137">
        <f>ROW(EtalonRes!A452)</f>
        <v>452</v>
      </c>
      <c r="E137" t="s">
        <v>1138</v>
      </c>
      <c r="F137" t="s">
        <v>994</v>
      </c>
      <c r="G137" t="s">
        <v>995</v>
      </c>
      <c r="H137" t="s">
        <v>996</v>
      </c>
      <c r="I137">
        <v>12</v>
      </c>
      <c r="J137">
        <v>0</v>
      </c>
      <c r="O137">
        <f t="shared" si="132"/>
        <v>202</v>
      </c>
      <c r="P137">
        <f t="shared" si="133"/>
        <v>9</v>
      </c>
      <c r="Q137">
        <f t="shared" si="134"/>
        <v>85</v>
      </c>
      <c r="R137">
        <f t="shared" si="135"/>
        <v>16</v>
      </c>
      <c r="S137">
        <f t="shared" si="136"/>
        <v>108</v>
      </c>
      <c r="T137">
        <f t="shared" si="137"/>
        <v>0</v>
      </c>
      <c r="U137">
        <f t="shared" si="138"/>
        <v>7.3070999999999993</v>
      </c>
      <c r="V137">
        <f t="shared" si="139"/>
        <v>0.90000000000000013</v>
      </c>
      <c r="W137">
        <f t="shared" si="140"/>
        <v>0</v>
      </c>
      <c r="X137">
        <f t="shared" si="141"/>
        <v>161</v>
      </c>
      <c r="Y137">
        <f t="shared" si="142"/>
        <v>94</v>
      </c>
      <c r="AA137">
        <v>0</v>
      </c>
      <c r="AB137">
        <f t="shared" si="143"/>
        <v>16.809999999999999</v>
      </c>
      <c r="AC137">
        <f t="shared" si="144"/>
        <v>0.71</v>
      </c>
      <c r="AD137">
        <f>ROUND((((ET137*1.25*1.5))+((((EU137*1.25*1.5))*1.13)-((EU137*1.25*1.5)))),2)</f>
        <v>7.09</v>
      </c>
      <c r="AE137">
        <f>ROUND((((EU137*1.25*1.5))*1.13),2)</f>
        <v>1.33</v>
      </c>
      <c r="AF137">
        <f>ROUND((((EV137*1.15*1.5))*1.13),2)</f>
        <v>9.01</v>
      </c>
      <c r="AG137">
        <f t="shared" si="145"/>
        <v>0</v>
      </c>
      <c r="AH137">
        <f>((EW137*1.15*1.5))</f>
        <v>0.60892499999999994</v>
      </c>
      <c r="AI137">
        <f>((EX137*1.25*1.5))</f>
        <v>7.5000000000000011E-2</v>
      </c>
      <c r="AJ137">
        <f t="shared" si="146"/>
        <v>0</v>
      </c>
      <c r="AK137">
        <v>9.0299999999999994</v>
      </c>
      <c r="AL137">
        <v>0.71</v>
      </c>
      <c r="AM137">
        <v>3.7</v>
      </c>
      <c r="AN137">
        <v>0.63</v>
      </c>
      <c r="AO137">
        <v>4.62</v>
      </c>
      <c r="AP137">
        <v>0</v>
      </c>
      <c r="AQ137">
        <v>0.35299999999999998</v>
      </c>
      <c r="AR137">
        <v>0.04</v>
      </c>
      <c r="AS137">
        <v>0</v>
      </c>
      <c r="AT137">
        <f t="shared" si="147"/>
        <v>130</v>
      </c>
      <c r="AU137">
        <f t="shared" si="148"/>
        <v>76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 t="s">
        <v>650</v>
      </c>
      <c r="BE137" t="s">
        <v>650</v>
      </c>
      <c r="BF137" t="s">
        <v>650</v>
      </c>
      <c r="BG137" t="s">
        <v>650</v>
      </c>
      <c r="BH137">
        <v>0</v>
      </c>
      <c r="BI137">
        <v>1</v>
      </c>
      <c r="BJ137" t="s">
        <v>997</v>
      </c>
      <c r="BM137">
        <v>132</v>
      </c>
      <c r="BN137">
        <v>0</v>
      </c>
      <c r="BO137" t="s">
        <v>994</v>
      </c>
      <c r="BP137">
        <v>1</v>
      </c>
      <c r="BQ137">
        <v>1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650</v>
      </c>
      <c r="BZ137">
        <v>130</v>
      </c>
      <c r="CA137">
        <v>76</v>
      </c>
      <c r="CF137">
        <v>0</v>
      </c>
      <c r="CG137">
        <v>0</v>
      </c>
      <c r="CM137">
        <v>0</v>
      </c>
      <c r="CN137" t="s">
        <v>650</v>
      </c>
      <c r="CO137">
        <v>0</v>
      </c>
      <c r="CP137">
        <f t="shared" si="149"/>
        <v>16.809999999999999</v>
      </c>
      <c r="CQ137">
        <f t="shared" si="150"/>
        <v>0.71</v>
      </c>
      <c r="CR137">
        <f t="shared" si="151"/>
        <v>7.09</v>
      </c>
      <c r="CS137">
        <f t="shared" si="152"/>
        <v>1.33</v>
      </c>
      <c r="CT137">
        <f t="shared" si="153"/>
        <v>9.01</v>
      </c>
      <c r="CU137">
        <f t="shared" si="154"/>
        <v>0</v>
      </c>
      <c r="CV137">
        <f t="shared" si="155"/>
        <v>0.60892499999999994</v>
      </c>
      <c r="CW137">
        <f t="shared" si="156"/>
        <v>7.5000000000000011E-2</v>
      </c>
      <c r="CX137">
        <f t="shared" si="157"/>
        <v>0</v>
      </c>
      <c r="CY137">
        <f>(((R137+S137)*BZ137*1)/100)</f>
        <v>161.19999999999999</v>
      </c>
      <c r="CZ137">
        <f>(((R137+S137)*CA137*1)/100)</f>
        <v>94.24</v>
      </c>
      <c r="DC137" t="s">
        <v>650</v>
      </c>
      <c r="DD137" t="s">
        <v>650</v>
      </c>
      <c r="DE137" t="s">
        <v>667</v>
      </c>
      <c r="DF137" t="s">
        <v>667</v>
      </c>
      <c r="DG137" t="s">
        <v>668</v>
      </c>
      <c r="DH137" t="s">
        <v>650</v>
      </c>
      <c r="DI137" t="s">
        <v>668</v>
      </c>
      <c r="DJ137" t="s">
        <v>667</v>
      </c>
      <c r="DK137" t="s">
        <v>650</v>
      </c>
      <c r="DL137" t="s">
        <v>650</v>
      </c>
      <c r="DM137" t="s">
        <v>650</v>
      </c>
      <c r="DN137">
        <v>0</v>
      </c>
      <c r="DO137">
        <v>0</v>
      </c>
      <c r="DP137">
        <v>1</v>
      </c>
      <c r="DQ137">
        <v>1</v>
      </c>
      <c r="DR137">
        <v>1</v>
      </c>
      <c r="DS137">
        <v>1</v>
      </c>
      <c r="DT137">
        <v>1</v>
      </c>
      <c r="DU137">
        <v>1003</v>
      </c>
      <c r="DV137" t="s">
        <v>996</v>
      </c>
      <c r="DW137" t="s">
        <v>996</v>
      </c>
      <c r="DX137">
        <v>1</v>
      </c>
      <c r="EE137">
        <v>10230116</v>
      </c>
      <c r="EF137">
        <v>1</v>
      </c>
      <c r="EG137" t="s">
        <v>669</v>
      </c>
      <c r="EH137">
        <v>0</v>
      </c>
      <c r="EI137" t="s">
        <v>650</v>
      </c>
      <c r="EJ137">
        <v>1</v>
      </c>
      <c r="EK137">
        <v>132</v>
      </c>
      <c r="EL137" t="s">
        <v>805</v>
      </c>
      <c r="EM137" t="s">
        <v>650</v>
      </c>
      <c r="EO137" t="s">
        <v>650</v>
      </c>
      <c r="EP137" t="s">
        <v>998</v>
      </c>
      <c r="EQ137">
        <v>0</v>
      </c>
      <c r="ER137">
        <v>9.0299999999999994</v>
      </c>
      <c r="ES137">
        <v>0.71</v>
      </c>
      <c r="ET137">
        <v>3.7</v>
      </c>
      <c r="EU137">
        <v>0.63</v>
      </c>
      <c r="EV137">
        <v>4.62</v>
      </c>
      <c r="EW137">
        <v>0.35299999999999998</v>
      </c>
      <c r="EX137">
        <v>0.04</v>
      </c>
      <c r="EY137">
        <v>0</v>
      </c>
    </row>
    <row r="138" spans="1:155">
      <c r="A138">
        <v>17</v>
      </c>
      <c r="B138">
        <v>1</v>
      </c>
      <c r="E138" t="s">
        <v>1139</v>
      </c>
      <c r="F138" t="s">
        <v>1140</v>
      </c>
      <c r="G138" t="s">
        <v>1141</v>
      </c>
      <c r="H138" t="s">
        <v>996</v>
      </c>
      <c r="I138">
        <v>12.048</v>
      </c>
      <c r="J138">
        <v>0</v>
      </c>
      <c r="O138">
        <f t="shared" si="132"/>
        <v>1143</v>
      </c>
      <c r="P138">
        <f t="shared" si="133"/>
        <v>1143</v>
      </c>
      <c r="Q138">
        <f t="shared" si="134"/>
        <v>0</v>
      </c>
      <c r="R138">
        <f t="shared" si="135"/>
        <v>0</v>
      </c>
      <c r="S138">
        <f t="shared" si="136"/>
        <v>0</v>
      </c>
      <c r="T138">
        <f t="shared" si="137"/>
        <v>0</v>
      </c>
      <c r="U138">
        <f t="shared" si="138"/>
        <v>0</v>
      </c>
      <c r="V138">
        <f t="shared" si="139"/>
        <v>0</v>
      </c>
      <c r="W138">
        <f t="shared" si="140"/>
        <v>0</v>
      </c>
      <c r="X138">
        <f t="shared" si="141"/>
        <v>0</v>
      </c>
      <c r="Y138">
        <f t="shared" si="142"/>
        <v>0</v>
      </c>
      <c r="AA138">
        <v>0</v>
      </c>
      <c r="AB138">
        <f t="shared" si="143"/>
        <v>94.9</v>
      </c>
      <c r="AC138">
        <f t="shared" si="144"/>
        <v>94.9</v>
      </c>
      <c r="AD138">
        <f>ROUND((ET138),2)</f>
        <v>0</v>
      </c>
      <c r="AE138">
        <f>ROUND((EU138),2)</f>
        <v>0</v>
      </c>
      <c r="AF138">
        <f>ROUND((EV138),2)</f>
        <v>0</v>
      </c>
      <c r="AG138">
        <f t="shared" si="145"/>
        <v>0</v>
      </c>
      <c r="AH138">
        <f>(EW138)</f>
        <v>0</v>
      </c>
      <c r="AI138">
        <f>(EX138)</f>
        <v>0</v>
      </c>
      <c r="AJ138">
        <f t="shared" si="146"/>
        <v>0</v>
      </c>
      <c r="AK138">
        <v>94.9</v>
      </c>
      <c r="AL138">
        <v>94.9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f t="shared" si="147"/>
        <v>0</v>
      </c>
      <c r="AU138">
        <f t="shared" si="148"/>
        <v>0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 t="s">
        <v>650</v>
      </c>
      <c r="BE138" t="s">
        <v>650</v>
      </c>
      <c r="BF138" t="s">
        <v>650</v>
      </c>
      <c r="BG138" t="s">
        <v>650</v>
      </c>
      <c r="BH138">
        <v>3</v>
      </c>
      <c r="BI138">
        <v>1</v>
      </c>
      <c r="BJ138" t="s">
        <v>1142</v>
      </c>
      <c r="BM138">
        <v>201</v>
      </c>
      <c r="BN138">
        <v>0</v>
      </c>
      <c r="BO138" t="s">
        <v>1140</v>
      </c>
      <c r="BP138">
        <v>1</v>
      </c>
      <c r="BQ138">
        <v>1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650</v>
      </c>
      <c r="BZ138">
        <v>0</v>
      </c>
      <c r="CA138">
        <v>0</v>
      </c>
      <c r="CF138">
        <v>0</v>
      </c>
      <c r="CG138">
        <v>0</v>
      </c>
      <c r="CM138">
        <v>0</v>
      </c>
      <c r="CN138" t="s">
        <v>650</v>
      </c>
      <c r="CO138">
        <v>0</v>
      </c>
      <c r="CP138">
        <f t="shared" si="149"/>
        <v>94.9</v>
      </c>
      <c r="CQ138">
        <f t="shared" si="150"/>
        <v>94.9</v>
      </c>
      <c r="CR138">
        <f t="shared" si="151"/>
        <v>0</v>
      </c>
      <c r="CS138">
        <f t="shared" si="152"/>
        <v>0</v>
      </c>
      <c r="CT138">
        <f t="shared" si="153"/>
        <v>0</v>
      </c>
      <c r="CU138">
        <f t="shared" si="154"/>
        <v>0</v>
      </c>
      <c r="CV138">
        <f t="shared" si="155"/>
        <v>0</v>
      </c>
      <c r="CW138">
        <f t="shared" si="156"/>
        <v>0</v>
      </c>
      <c r="CX138">
        <f t="shared" si="157"/>
        <v>0</v>
      </c>
      <c r="CY138">
        <f>(0)*BX138</f>
        <v>0</v>
      </c>
      <c r="CZ138">
        <f>(0)*AX138</f>
        <v>0</v>
      </c>
      <c r="DC138" t="s">
        <v>650</v>
      </c>
      <c r="DD138" t="s">
        <v>650</v>
      </c>
      <c r="DE138" t="s">
        <v>650</v>
      </c>
      <c r="DF138" t="s">
        <v>650</v>
      </c>
      <c r="DG138" t="s">
        <v>650</v>
      </c>
      <c r="DH138" t="s">
        <v>650</v>
      </c>
      <c r="DI138" t="s">
        <v>650</v>
      </c>
      <c r="DJ138" t="s">
        <v>650</v>
      </c>
      <c r="DK138" t="s">
        <v>650</v>
      </c>
      <c r="DL138" t="s">
        <v>650</v>
      </c>
      <c r="DM138" t="s">
        <v>650</v>
      </c>
      <c r="DN138">
        <v>0</v>
      </c>
      <c r="DO138">
        <v>0</v>
      </c>
      <c r="DP138">
        <v>1</v>
      </c>
      <c r="DQ138">
        <v>1</v>
      </c>
      <c r="DR138">
        <v>1</v>
      </c>
      <c r="DS138">
        <v>1</v>
      </c>
      <c r="DT138">
        <v>1</v>
      </c>
      <c r="DU138">
        <v>1003</v>
      </c>
      <c r="DV138" t="s">
        <v>996</v>
      </c>
      <c r="DW138" t="s">
        <v>996</v>
      </c>
      <c r="DX138">
        <v>1</v>
      </c>
      <c r="EE138">
        <v>10230153</v>
      </c>
      <c r="EF138">
        <v>1</v>
      </c>
      <c r="EG138" t="s">
        <v>669</v>
      </c>
      <c r="EH138">
        <v>0</v>
      </c>
      <c r="EI138" t="s">
        <v>650</v>
      </c>
      <c r="EJ138">
        <v>1</v>
      </c>
      <c r="EK138">
        <v>201</v>
      </c>
      <c r="EL138" t="s">
        <v>706</v>
      </c>
      <c r="EM138" t="s">
        <v>650</v>
      </c>
      <c r="EO138" t="s">
        <v>650</v>
      </c>
      <c r="EP138" t="s">
        <v>650</v>
      </c>
      <c r="EQ138">
        <v>0</v>
      </c>
      <c r="ER138">
        <v>94.9</v>
      </c>
      <c r="ES138">
        <v>94.9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</row>
    <row r="139" spans="1:155">
      <c r="A139">
        <v>17</v>
      </c>
      <c r="B139">
        <v>1</v>
      </c>
      <c r="C139">
        <f>ROW(SmtRes!A473)</f>
        <v>473</v>
      </c>
      <c r="D139">
        <f>ROW(EtalonRes!A464)</f>
        <v>464</v>
      </c>
      <c r="E139" t="s">
        <v>1143</v>
      </c>
      <c r="F139" t="s">
        <v>1144</v>
      </c>
      <c r="G139" t="s">
        <v>1145</v>
      </c>
      <c r="H139" t="s">
        <v>996</v>
      </c>
      <c r="I139">
        <v>12</v>
      </c>
      <c r="J139">
        <v>0</v>
      </c>
      <c r="O139">
        <f t="shared" si="132"/>
        <v>423</v>
      </c>
      <c r="P139">
        <f t="shared" si="133"/>
        <v>343</v>
      </c>
      <c r="Q139">
        <f t="shared" si="134"/>
        <v>16</v>
      </c>
      <c r="R139">
        <f t="shared" si="135"/>
        <v>3</v>
      </c>
      <c r="S139">
        <f t="shared" si="136"/>
        <v>64</v>
      </c>
      <c r="T139">
        <f t="shared" si="137"/>
        <v>0</v>
      </c>
      <c r="U139">
        <f t="shared" si="138"/>
        <v>4.6989000000000001</v>
      </c>
      <c r="V139">
        <f t="shared" si="139"/>
        <v>0.15750000000000003</v>
      </c>
      <c r="W139">
        <f t="shared" si="140"/>
        <v>0</v>
      </c>
      <c r="X139">
        <f t="shared" si="141"/>
        <v>87</v>
      </c>
      <c r="Y139">
        <f t="shared" si="142"/>
        <v>51</v>
      </c>
      <c r="AA139">
        <v>0</v>
      </c>
      <c r="AB139">
        <f t="shared" si="143"/>
        <v>35.29</v>
      </c>
      <c r="AC139">
        <f t="shared" si="144"/>
        <v>28.58</v>
      </c>
      <c r="AD139">
        <f>ROUND((((ET139*1.25*1.5))+((((EU139*1.25*1.5))*1.13)-((EU139*1.25*1.5)))),2)</f>
        <v>1.37</v>
      </c>
      <c r="AE139">
        <f>ROUND((((EU139*1.25*1.5))*1.13),2)</f>
        <v>0.21</v>
      </c>
      <c r="AF139">
        <f>ROUND((((EV139*1.15*1.5))*1.13),2)</f>
        <v>5.34</v>
      </c>
      <c r="AG139">
        <f t="shared" si="145"/>
        <v>0</v>
      </c>
      <c r="AH139">
        <f>((EW139*1.15*1.5))</f>
        <v>0.39157500000000001</v>
      </c>
      <c r="AI139">
        <f>((EX139*1.25*1.5))</f>
        <v>1.3125000000000001E-2</v>
      </c>
      <c r="AJ139">
        <f t="shared" si="146"/>
        <v>0</v>
      </c>
      <c r="AK139">
        <v>32.04</v>
      </c>
      <c r="AL139">
        <v>28.58</v>
      </c>
      <c r="AM139">
        <v>0.72</v>
      </c>
      <c r="AN139">
        <v>0.1</v>
      </c>
      <c r="AO139">
        <v>2.74</v>
      </c>
      <c r="AP139">
        <v>0</v>
      </c>
      <c r="AQ139">
        <v>0.22700000000000001</v>
      </c>
      <c r="AR139">
        <v>7.0000000000000001E-3</v>
      </c>
      <c r="AS139">
        <v>0</v>
      </c>
      <c r="AT139">
        <f t="shared" si="147"/>
        <v>130</v>
      </c>
      <c r="AU139">
        <f t="shared" si="148"/>
        <v>76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 t="s">
        <v>650</v>
      </c>
      <c r="BE139" t="s">
        <v>650</v>
      </c>
      <c r="BF139" t="s">
        <v>650</v>
      </c>
      <c r="BG139" t="s">
        <v>650</v>
      </c>
      <c r="BH139">
        <v>0</v>
      </c>
      <c r="BI139">
        <v>1</v>
      </c>
      <c r="BJ139" t="s">
        <v>1146</v>
      </c>
      <c r="BM139">
        <v>132</v>
      </c>
      <c r="BN139">
        <v>0</v>
      </c>
      <c r="BO139" t="s">
        <v>1144</v>
      </c>
      <c r="BP139">
        <v>1</v>
      </c>
      <c r="BQ139">
        <v>1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650</v>
      </c>
      <c r="BZ139">
        <v>130</v>
      </c>
      <c r="CA139">
        <v>76</v>
      </c>
      <c r="CF139">
        <v>0</v>
      </c>
      <c r="CG139">
        <v>0</v>
      </c>
      <c r="CM139">
        <v>0</v>
      </c>
      <c r="CN139" t="s">
        <v>650</v>
      </c>
      <c r="CO139">
        <v>0</v>
      </c>
      <c r="CP139">
        <f t="shared" si="149"/>
        <v>35.29</v>
      </c>
      <c r="CQ139">
        <f t="shared" si="150"/>
        <v>28.58</v>
      </c>
      <c r="CR139">
        <f t="shared" si="151"/>
        <v>1.37</v>
      </c>
      <c r="CS139">
        <f t="shared" si="152"/>
        <v>0.21</v>
      </c>
      <c r="CT139">
        <f t="shared" si="153"/>
        <v>5.34</v>
      </c>
      <c r="CU139">
        <f t="shared" si="154"/>
        <v>0</v>
      </c>
      <c r="CV139">
        <f t="shared" si="155"/>
        <v>0.39157500000000001</v>
      </c>
      <c r="CW139">
        <f t="shared" si="156"/>
        <v>1.3125000000000001E-2</v>
      </c>
      <c r="CX139">
        <f t="shared" si="157"/>
        <v>0</v>
      </c>
      <c r="CY139">
        <f>(((R139+S139)*BZ139*1)/100)</f>
        <v>87.1</v>
      </c>
      <c r="CZ139">
        <f>(((R139+S139)*CA139*1)/100)</f>
        <v>50.92</v>
      </c>
      <c r="DC139" t="s">
        <v>650</v>
      </c>
      <c r="DD139" t="s">
        <v>650</v>
      </c>
      <c r="DE139" t="s">
        <v>667</v>
      </c>
      <c r="DF139" t="s">
        <v>667</v>
      </c>
      <c r="DG139" t="s">
        <v>668</v>
      </c>
      <c r="DH139" t="s">
        <v>650</v>
      </c>
      <c r="DI139" t="s">
        <v>668</v>
      </c>
      <c r="DJ139" t="s">
        <v>667</v>
      </c>
      <c r="DK139" t="s">
        <v>650</v>
      </c>
      <c r="DL139" t="s">
        <v>650</v>
      </c>
      <c r="DM139" t="s">
        <v>650</v>
      </c>
      <c r="DN139">
        <v>0</v>
      </c>
      <c r="DO139">
        <v>0</v>
      </c>
      <c r="DP139">
        <v>1</v>
      </c>
      <c r="DQ139">
        <v>1</v>
      </c>
      <c r="DR139">
        <v>1</v>
      </c>
      <c r="DS139">
        <v>1</v>
      </c>
      <c r="DT139">
        <v>1</v>
      </c>
      <c r="DU139">
        <v>1003</v>
      </c>
      <c r="DV139" t="s">
        <v>996</v>
      </c>
      <c r="DW139" t="s">
        <v>996</v>
      </c>
      <c r="DX139">
        <v>1</v>
      </c>
      <c r="EE139">
        <v>10230116</v>
      </c>
      <c r="EF139">
        <v>1</v>
      </c>
      <c r="EG139" t="s">
        <v>669</v>
      </c>
      <c r="EH139">
        <v>0</v>
      </c>
      <c r="EI139" t="s">
        <v>650</v>
      </c>
      <c r="EJ139">
        <v>1</v>
      </c>
      <c r="EK139">
        <v>132</v>
      </c>
      <c r="EL139" t="s">
        <v>805</v>
      </c>
      <c r="EM139" t="s">
        <v>650</v>
      </c>
      <c r="EO139" t="s">
        <v>650</v>
      </c>
      <c r="EP139" t="s">
        <v>1147</v>
      </c>
      <c r="EQ139">
        <v>0</v>
      </c>
      <c r="ER139">
        <v>32.04</v>
      </c>
      <c r="ES139">
        <v>28.58</v>
      </c>
      <c r="ET139">
        <v>0.72</v>
      </c>
      <c r="EU139">
        <v>0.1</v>
      </c>
      <c r="EV139">
        <v>2.74</v>
      </c>
      <c r="EW139">
        <v>0.22700000000000001</v>
      </c>
      <c r="EX139">
        <v>7.0000000000000001E-3</v>
      </c>
      <c r="EY139">
        <v>0</v>
      </c>
    </row>
    <row r="140" spans="1:155">
      <c r="A140">
        <v>17</v>
      </c>
      <c r="B140">
        <v>1</v>
      </c>
      <c r="C140">
        <f>ROW(SmtRes!A481)</f>
        <v>481</v>
      </c>
      <c r="D140">
        <f>ROW(EtalonRes!A472)</f>
        <v>472</v>
      </c>
      <c r="E140" t="s">
        <v>1148</v>
      </c>
      <c r="F140" t="s">
        <v>1149</v>
      </c>
      <c r="G140" t="s">
        <v>1150</v>
      </c>
      <c r="H140" t="s">
        <v>703</v>
      </c>
      <c r="I140">
        <f>1.53+0.31</f>
        <v>1.84</v>
      </c>
      <c r="J140">
        <v>0</v>
      </c>
      <c r="O140">
        <f t="shared" si="132"/>
        <v>45881</v>
      </c>
      <c r="P140">
        <f t="shared" si="133"/>
        <v>1206</v>
      </c>
      <c r="Q140">
        <f t="shared" si="134"/>
        <v>36926</v>
      </c>
      <c r="R140">
        <f t="shared" si="135"/>
        <v>5172</v>
      </c>
      <c r="S140">
        <f t="shared" si="136"/>
        <v>7749</v>
      </c>
      <c r="T140">
        <f t="shared" si="137"/>
        <v>0</v>
      </c>
      <c r="U140">
        <f t="shared" si="138"/>
        <v>489.11340000000001</v>
      </c>
      <c r="V140">
        <f t="shared" si="139"/>
        <v>280.27799999999996</v>
      </c>
      <c r="W140">
        <f t="shared" si="140"/>
        <v>0</v>
      </c>
      <c r="X140">
        <f t="shared" si="141"/>
        <v>16797</v>
      </c>
      <c r="Y140">
        <f t="shared" si="142"/>
        <v>9820</v>
      </c>
      <c r="AA140">
        <v>0</v>
      </c>
      <c r="AB140">
        <f t="shared" si="143"/>
        <v>24935.18</v>
      </c>
      <c r="AC140">
        <f t="shared" si="144"/>
        <v>655.20000000000005</v>
      </c>
      <c r="AD140">
        <f>ROUND((((ET140*1.25*1.5))+((((EU140*1.25*1.5))*1.13)-((EU140*1.25*1.5)))),2)</f>
        <v>20068.66</v>
      </c>
      <c r="AE140">
        <f>ROUND((((EU140*1.25*1.5))*1.13),2)</f>
        <v>2810.84</v>
      </c>
      <c r="AF140">
        <f>ROUND((((EV140*1.15*1.5))*1.13),2)</f>
        <v>4211.32</v>
      </c>
      <c r="AG140">
        <f t="shared" si="145"/>
        <v>0</v>
      </c>
      <c r="AH140">
        <f>((EW140*1.15*1.5))</f>
        <v>265.82249999999999</v>
      </c>
      <c r="AI140">
        <f>((EX140*1.25*1.5))</f>
        <v>152.32499999999999</v>
      </c>
      <c r="AJ140">
        <f t="shared" si="146"/>
        <v>0</v>
      </c>
      <c r="AK140">
        <v>13346.5</v>
      </c>
      <c r="AL140">
        <v>655.20000000000005</v>
      </c>
      <c r="AM140">
        <v>10530.82</v>
      </c>
      <c r="AN140">
        <v>1326.65</v>
      </c>
      <c r="AO140">
        <v>2160.48</v>
      </c>
      <c r="AP140">
        <v>0</v>
      </c>
      <c r="AQ140">
        <v>154.1</v>
      </c>
      <c r="AR140">
        <v>81.239999999999995</v>
      </c>
      <c r="AS140">
        <v>0</v>
      </c>
      <c r="AT140">
        <f t="shared" si="147"/>
        <v>130</v>
      </c>
      <c r="AU140">
        <f t="shared" si="148"/>
        <v>76</v>
      </c>
      <c r="AV140">
        <v>1</v>
      </c>
      <c r="AW140">
        <v>1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1</v>
      </c>
      <c r="BD140" t="s">
        <v>650</v>
      </c>
      <c r="BE140" t="s">
        <v>650</v>
      </c>
      <c r="BF140" t="s">
        <v>650</v>
      </c>
      <c r="BG140" t="s">
        <v>650</v>
      </c>
      <c r="BH140">
        <v>0</v>
      </c>
      <c r="BI140">
        <v>1</v>
      </c>
      <c r="BJ140" t="s">
        <v>1151</v>
      </c>
      <c r="BM140">
        <v>132</v>
      </c>
      <c r="BN140">
        <v>0</v>
      </c>
      <c r="BO140" t="s">
        <v>1149</v>
      </c>
      <c r="BP140">
        <v>1</v>
      </c>
      <c r="BQ140">
        <v>1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650</v>
      </c>
      <c r="BZ140">
        <v>130</v>
      </c>
      <c r="CA140">
        <v>76</v>
      </c>
      <c r="CF140">
        <v>0</v>
      </c>
      <c r="CG140">
        <v>0</v>
      </c>
      <c r="CM140">
        <v>0</v>
      </c>
      <c r="CN140" t="s">
        <v>650</v>
      </c>
      <c r="CO140">
        <v>0</v>
      </c>
      <c r="CP140">
        <f t="shared" si="149"/>
        <v>24935.18</v>
      </c>
      <c r="CQ140">
        <f t="shared" si="150"/>
        <v>655.20000000000005</v>
      </c>
      <c r="CR140">
        <f t="shared" si="151"/>
        <v>20068.66</v>
      </c>
      <c r="CS140">
        <f t="shared" si="152"/>
        <v>2810.84</v>
      </c>
      <c r="CT140">
        <f t="shared" si="153"/>
        <v>4211.32</v>
      </c>
      <c r="CU140">
        <f t="shared" si="154"/>
        <v>0</v>
      </c>
      <c r="CV140">
        <f t="shared" si="155"/>
        <v>265.82249999999999</v>
      </c>
      <c r="CW140">
        <f t="shared" si="156"/>
        <v>152.32499999999999</v>
      </c>
      <c r="CX140">
        <f t="shared" si="157"/>
        <v>0</v>
      </c>
      <c r="CY140">
        <f>(((R140+S140)*BZ140*1)/100)</f>
        <v>16797.3</v>
      </c>
      <c r="CZ140">
        <f>(((R140+S140)*CA140*1)/100)</f>
        <v>9819.9599999999991</v>
      </c>
      <c r="DC140" t="s">
        <v>650</v>
      </c>
      <c r="DD140" t="s">
        <v>650</v>
      </c>
      <c r="DE140" t="s">
        <v>667</v>
      </c>
      <c r="DF140" t="s">
        <v>667</v>
      </c>
      <c r="DG140" t="s">
        <v>668</v>
      </c>
      <c r="DH140" t="s">
        <v>650</v>
      </c>
      <c r="DI140" t="s">
        <v>668</v>
      </c>
      <c r="DJ140" t="s">
        <v>667</v>
      </c>
      <c r="DK140" t="s">
        <v>650</v>
      </c>
      <c r="DL140" t="s">
        <v>650</v>
      </c>
      <c r="DM140" t="s">
        <v>650</v>
      </c>
      <c r="DN140">
        <v>0</v>
      </c>
      <c r="DO140">
        <v>0</v>
      </c>
      <c r="DP140">
        <v>1</v>
      </c>
      <c r="DQ140">
        <v>1</v>
      </c>
      <c r="DR140">
        <v>1</v>
      </c>
      <c r="DS140">
        <v>1</v>
      </c>
      <c r="DT140">
        <v>1</v>
      </c>
      <c r="DU140">
        <v>1009</v>
      </c>
      <c r="DV140" t="s">
        <v>703</v>
      </c>
      <c r="DW140" t="s">
        <v>703</v>
      </c>
      <c r="DX140">
        <v>1000</v>
      </c>
      <c r="EE140">
        <v>10230116</v>
      </c>
      <c r="EF140">
        <v>1</v>
      </c>
      <c r="EG140" t="s">
        <v>669</v>
      </c>
      <c r="EH140">
        <v>0</v>
      </c>
      <c r="EI140" t="s">
        <v>650</v>
      </c>
      <c r="EJ140">
        <v>1</v>
      </c>
      <c r="EK140">
        <v>132</v>
      </c>
      <c r="EL140" t="s">
        <v>805</v>
      </c>
      <c r="EM140" t="s">
        <v>650</v>
      </c>
      <c r="EO140" t="s">
        <v>650</v>
      </c>
      <c r="EP140" t="s">
        <v>1152</v>
      </c>
      <c r="EQ140">
        <v>0</v>
      </c>
      <c r="ER140">
        <v>13346.5</v>
      </c>
      <c r="ES140">
        <v>655.20000000000005</v>
      </c>
      <c r="ET140">
        <v>10530.82</v>
      </c>
      <c r="EU140">
        <v>1326.65</v>
      </c>
      <c r="EV140">
        <v>2160.48</v>
      </c>
      <c r="EW140">
        <v>154.1</v>
      </c>
      <c r="EX140">
        <v>81.239999999999995</v>
      </c>
      <c r="EY140">
        <v>0</v>
      </c>
    </row>
    <row r="141" spans="1:155">
      <c r="A141">
        <v>17</v>
      </c>
      <c r="B141">
        <v>1</v>
      </c>
      <c r="E141" t="s">
        <v>1153</v>
      </c>
      <c r="F141" t="s">
        <v>1154</v>
      </c>
      <c r="G141" t="s">
        <v>640</v>
      </c>
      <c r="H141" t="s">
        <v>1034</v>
      </c>
      <c r="I141">
        <v>10</v>
      </c>
      <c r="J141">
        <v>0</v>
      </c>
      <c r="O141">
        <f t="shared" si="132"/>
        <v>26900</v>
      </c>
      <c r="P141">
        <f t="shared" si="133"/>
        <v>26900</v>
      </c>
      <c r="Q141">
        <f t="shared" si="134"/>
        <v>0</v>
      </c>
      <c r="R141">
        <f t="shared" si="135"/>
        <v>0</v>
      </c>
      <c r="S141">
        <f t="shared" si="136"/>
        <v>0</v>
      </c>
      <c r="T141">
        <f t="shared" si="137"/>
        <v>0</v>
      </c>
      <c r="U141">
        <f t="shared" si="138"/>
        <v>0</v>
      </c>
      <c r="V141">
        <f t="shared" si="139"/>
        <v>0</v>
      </c>
      <c r="W141">
        <f t="shared" si="140"/>
        <v>0</v>
      </c>
      <c r="X141">
        <f t="shared" si="141"/>
        <v>0</v>
      </c>
      <c r="Y141">
        <f t="shared" si="142"/>
        <v>0</v>
      </c>
      <c r="AA141">
        <v>0</v>
      </c>
      <c r="AB141">
        <f t="shared" si="143"/>
        <v>2690</v>
      </c>
      <c r="AC141">
        <f t="shared" si="144"/>
        <v>2690</v>
      </c>
      <c r="AD141">
        <f t="shared" ref="AD141:AF142" si="158">ROUND((ET141),2)</f>
        <v>0</v>
      </c>
      <c r="AE141">
        <f t="shared" si="158"/>
        <v>0</v>
      </c>
      <c r="AF141">
        <f t="shared" si="158"/>
        <v>0</v>
      </c>
      <c r="AG141">
        <f t="shared" si="145"/>
        <v>0</v>
      </c>
      <c r="AH141">
        <f>(EW141)</f>
        <v>0</v>
      </c>
      <c r="AI141">
        <f>(EX141)</f>
        <v>0</v>
      </c>
      <c r="AJ141">
        <f t="shared" si="146"/>
        <v>0</v>
      </c>
      <c r="AK141">
        <v>2690</v>
      </c>
      <c r="AL141">
        <v>2690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f t="shared" si="147"/>
        <v>0</v>
      </c>
      <c r="AU141">
        <f t="shared" si="148"/>
        <v>0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 t="s">
        <v>650</v>
      </c>
      <c r="BE141" t="s">
        <v>650</v>
      </c>
      <c r="BF141" t="s">
        <v>650</v>
      </c>
      <c r="BG141" t="s">
        <v>650</v>
      </c>
      <c r="BH141">
        <v>3</v>
      </c>
      <c r="BI141">
        <v>1</v>
      </c>
      <c r="BJ141" t="s">
        <v>1155</v>
      </c>
      <c r="BM141">
        <v>204</v>
      </c>
      <c r="BN141">
        <v>0</v>
      </c>
      <c r="BO141" t="s">
        <v>1154</v>
      </c>
      <c r="BP141">
        <v>1</v>
      </c>
      <c r="BQ141">
        <v>4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650</v>
      </c>
      <c r="BZ141">
        <v>0</v>
      </c>
      <c r="CA141">
        <v>0</v>
      </c>
      <c r="CF141">
        <v>0</v>
      </c>
      <c r="CG141">
        <v>0</v>
      </c>
      <c r="CM141">
        <v>0</v>
      </c>
      <c r="CN141" t="s">
        <v>650</v>
      </c>
      <c r="CO141">
        <v>0</v>
      </c>
      <c r="CP141">
        <f t="shared" si="149"/>
        <v>2690</v>
      </c>
      <c r="CQ141">
        <f t="shared" si="150"/>
        <v>2690</v>
      </c>
      <c r="CR141">
        <f t="shared" si="151"/>
        <v>0</v>
      </c>
      <c r="CS141">
        <f t="shared" si="152"/>
        <v>0</v>
      </c>
      <c r="CT141">
        <f t="shared" si="153"/>
        <v>0</v>
      </c>
      <c r="CU141">
        <f t="shared" si="154"/>
        <v>0</v>
      </c>
      <c r="CV141">
        <f t="shared" si="155"/>
        <v>0</v>
      </c>
      <c r="CW141">
        <f t="shared" si="156"/>
        <v>0</v>
      </c>
      <c r="CX141">
        <f t="shared" si="157"/>
        <v>0</v>
      </c>
      <c r="CY141">
        <f>(0)*BX141</f>
        <v>0</v>
      </c>
      <c r="CZ141">
        <f>(0)*AX141</f>
        <v>0</v>
      </c>
      <c r="DC141" t="s">
        <v>650</v>
      </c>
      <c r="DD141" t="s">
        <v>650</v>
      </c>
      <c r="DE141" t="s">
        <v>650</v>
      </c>
      <c r="DF141" t="s">
        <v>650</v>
      </c>
      <c r="DG141" t="s">
        <v>650</v>
      </c>
      <c r="DH141" t="s">
        <v>650</v>
      </c>
      <c r="DI141" t="s">
        <v>650</v>
      </c>
      <c r="DJ141" t="s">
        <v>650</v>
      </c>
      <c r="DK141" t="s">
        <v>650</v>
      </c>
      <c r="DL141" t="s">
        <v>650</v>
      </c>
      <c r="DM141" t="s">
        <v>650</v>
      </c>
      <c r="DN141">
        <v>0</v>
      </c>
      <c r="DO141">
        <v>0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1013</v>
      </c>
      <c r="DV141" t="s">
        <v>1034</v>
      </c>
      <c r="DW141" t="s">
        <v>1034</v>
      </c>
      <c r="DX141">
        <v>1</v>
      </c>
      <c r="EE141">
        <v>10230155</v>
      </c>
      <c r="EF141">
        <v>4</v>
      </c>
      <c r="EG141" t="s">
        <v>1136</v>
      </c>
      <c r="EH141">
        <v>0</v>
      </c>
      <c r="EI141" t="s">
        <v>650</v>
      </c>
      <c r="EJ141">
        <v>1</v>
      </c>
      <c r="EK141">
        <v>204</v>
      </c>
      <c r="EL141" t="s">
        <v>1156</v>
      </c>
      <c r="EM141" t="s">
        <v>650</v>
      </c>
      <c r="EO141" t="s">
        <v>650</v>
      </c>
      <c r="EP141" t="s">
        <v>650</v>
      </c>
      <c r="EQ141">
        <v>0</v>
      </c>
      <c r="ER141">
        <v>2690</v>
      </c>
      <c r="ES141">
        <v>2690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</row>
    <row r="142" spans="1:155">
      <c r="A142">
        <v>17</v>
      </c>
      <c r="B142">
        <v>1</v>
      </c>
      <c r="E142" t="s">
        <v>1157</v>
      </c>
      <c r="F142" t="s">
        <v>1154</v>
      </c>
      <c r="G142" t="s">
        <v>640</v>
      </c>
      <c r="H142" t="s">
        <v>1034</v>
      </c>
      <c r="I142">
        <v>4</v>
      </c>
      <c r="J142">
        <v>0</v>
      </c>
      <c r="O142">
        <f t="shared" si="132"/>
        <v>10760</v>
      </c>
      <c r="P142">
        <f t="shared" si="133"/>
        <v>10760</v>
      </c>
      <c r="Q142">
        <f t="shared" si="134"/>
        <v>0</v>
      </c>
      <c r="R142">
        <f t="shared" si="135"/>
        <v>0</v>
      </c>
      <c r="S142">
        <f t="shared" si="136"/>
        <v>0</v>
      </c>
      <c r="T142">
        <f t="shared" si="137"/>
        <v>0</v>
      </c>
      <c r="U142">
        <f t="shared" si="138"/>
        <v>0</v>
      </c>
      <c r="V142">
        <f t="shared" si="139"/>
        <v>0</v>
      </c>
      <c r="W142">
        <f t="shared" si="140"/>
        <v>0</v>
      </c>
      <c r="X142">
        <f t="shared" si="141"/>
        <v>0</v>
      </c>
      <c r="Y142">
        <f t="shared" si="142"/>
        <v>0</v>
      </c>
      <c r="AA142">
        <v>0</v>
      </c>
      <c r="AB142">
        <f t="shared" si="143"/>
        <v>2690</v>
      </c>
      <c r="AC142">
        <f t="shared" si="144"/>
        <v>2690</v>
      </c>
      <c r="AD142">
        <f t="shared" si="158"/>
        <v>0</v>
      </c>
      <c r="AE142">
        <f t="shared" si="158"/>
        <v>0</v>
      </c>
      <c r="AF142">
        <f t="shared" si="158"/>
        <v>0</v>
      </c>
      <c r="AG142">
        <f t="shared" si="145"/>
        <v>0</v>
      </c>
      <c r="AH142">
        <f>(EW142)</f>
        <v>0</v>
      </c>
      <c r="AI142">
        <f>(EX142)</f>
        <v>0</v>
      </c>
      <c r="AJ142">
        <f t="shared" si="146"/>
        <v>0</v>
      </c>
      <c r="AK142">
        <v>2690</v>
      </c>
      <c r="AL142">
        <v>2690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f t="shared" si="147"/>
        <v>0</v>
      </c>
      <c r="AU142">
        <f t="shared" si="148"/>
        <v>0</v>
      </c>
      <c r="AV142">
        <v>1</v>
      </c>
      <c r="AW142">
        <v>1</v>
      </c>
      <c r="AX142">
        <v>1</v>
      </c>
      <c r="AY142">
        <v>1</v>
      </c>
      <c r="AZ142">
        <v>1</v>
      </c>
      <c r="BA142">
        <v>1</v>
      </c>
      <c r="BB142">
        <v>1</v>
      </c>
      <c r="BC142">
        <v>1</v>
      </c>
      <c r="BD142" t="s">
        <v>650</v>
      </c>
      <c r="BE142" t="s">
        <v>650</v>
      </c>
      <c r="BF142" t="s">
        <v>650</v>
      </c>
      <c r="BG142" t="s">
        <v>650</v>
      </c>
      <c r="BH142">
        <v>3</v>
      </c>
      <c r="BI142">
        <v>1</v>
      </c>
      <c r="BJ142" t="s">
        <v>1155</v>
      </c>
      <c r="BM142">
        <v>204</v>
      </c>
      <c r="BN142">
        <v>0</v>
      </c>
      <c r="BO142" t="s">
        <v>1154</v>
      </c>
      <c r="BP142">
        <v>1</v>
      </c>
      <c r="BQ142">
        <v>4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650</v>
      </c>
      <c r="BZ142">
        <v>0</v>
      </c>
      <c r="CA142">
        <v>0</v>
      </c>
      <c r="CF142">
        <v>0</v>
      </c>
      <c r="CG142">
        <v>0</v>
      </c>
      <c r="CM142">
        <v>0</v>
      </c>
      <c r="CN142" t="s">
        <v>650</v>
      </c>
      <c r="CO142">
        <v>0</v>
      </c>
      <c r="CP142">
        <f t="shared" si="149"/>
        <v>2690</v>
      </c>
      <c r="CQ142">
        <f t="shared" si="150"/>
        <v>2690</v>
      </c>
      <c r="CR142">
        <f t="shared" si="151"/>
        <v>0</v>
      </c>
      <c r="CS142">
        <f t="shared" si="152"/>
        <v>0</v>
      </c>
      <c r="CT142">
        <f t="shared" si="153"/>
        <v>0</v>
      </c>
      <c r="CU142">
        <f t="shared" si="154"/>
        <v>0</v>
      </c>
      <c r="CV142">
        <f t="shared" si="155"/>
        <v>0</v>
      </c>
      <c r="CW142">
        <f t="shared" si="156"/>
        <v>0</v>
      </c>
      <c r="CX142">
        <f t="shared" si="157"/>
        <v>0</v>
      </c>
      <c r="CY142">
        <f>(0)*BX142</f>
        <v>0</v>
      </c>
      <c r="CZ142">
        <f>(0)*AX142</f>
        <v>0</v>
      </c>
      <c r="DC142" t="s">
        <v>650</v>
      </c>
      <c r="DD142" t="s">
        <v>650</v>
      </c>
      <c r="DE142" t="s">
        <v>650</v>
      </c>
      <c r="DF142" t="s">
        <v>650</v>
      </c>
      <c r="DG142" t="s">
        <v>650</v>
      </c>
      <c r="DH142" t="s">
        <v>650</v>
      </c>
      <c r="DI142" t="s">
        <v>650</v>
      </c>
      <c r="DJ142" t="s">
        <v>650</v>
      </c>
      <c r="DK142" t="s">
        <v>650</v>
      </c>
      <c r="DL142" t="s">
        <v>650</v>
      </c>
      <c r="DM142" t="s">
        <v>650</v>
      </c>
      <c r="DN142">
        <v>0</v>
      </c>
      <c r="DO142">
        <v>0</v>
      </c>
      <c r="DP142">
        <v>1</v>
      </c>
      <c r="DQ142">
        <v>1</v>
      </c>
      <c r="DR142">
        <v>1</v>
      </c>
      <c r="DS142">
        <v>1</v>
      </c>
      <c r="DT142">
        <v>1</v>
      </c>
      <c r="DU142">
        <v>1013</v>
      </c>
      <c r="DV142" t="s">
        <v>1034</v>
      </c>
      <c r="DW142" t="s">
        <v>1034</v>
      </c>
      <c r="DX142">
        <v>1</v>
      </c>
      <c r="EE142">
        <v>10230155</v>
      </c>
      <c r="EF142">
        <v>4</v>
      </c>
      <c r="EG142" t="s">
        <v>1136</v>
      </c>
      <c r="EH142">
        <v>0</v>
      </c>
      <c r="EI142" t="s">
        <v>650</v>
      </c>
      <c r="EJ142">
        <v>1</v>
      </c>
      <c r="EK142">
        <v>204</v>
      </c>
      <c r="EL142" t="s">
        <v>1156</v>
      </c>
      <c r="EM142" t="s">
        <v>650</v>
      </c>
      <c r="EO142" t="s">
        <v>650</v>
      </c>
      <c r="EP142" t="s">
        <v>650</v>
      </c>
      <c r="EQ142">
        <v>0</v>
      </c>
      <c r="ER142">
        <v>2690</v>
      </c>
      <c r="ES142">
        <v>2690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</row>
    <row r="143" spans="1:155">
      <c r="A143">
        <v>17</v>
      </c>
      <c r="B143">
        <v>1</v>
      </c>
      <c r="C143">
        <f>ROW(SmtRes!A488)</f>
        <v>488</v>
      </c>
      <c r="D143">
        <f>ROW(EtalonRes!A479)</f>
        <v>479</v>
      </c>
      <c r="E143" t="s">
        <v>1158</v>
      </c>
      <c r="F143" t="s">
        <v>1159</v>
      </c>
      <c r="G143" t="s">
        <v>1160</v>
      </c>
      <c r="H143" t="s">
        <v>703</v>
      </c>
      <c r="I143">
        <v>1.0800000000000001E-2</v>
      </c>
      <c r="J143">
        <v>0</v>
      </c>
      <c r="O143">
        <f t="shared" si="132"/>
        <v>358</v>
      </c>
      <c r="P143">
        <f t="shared" si="133"/>
        <v>11</v>
      </c>
      <c r="Q143">
        <f t="shared" si="134"/>
        <v>243</v>
      </c>
      <c r="R143">
        <f t="shared" si="135"/>
        <v>39</v>
      </c>
      <c r="S143">
        <f t="shared" si="136"/>
        <v>104</v>
      </c>
      <c r="T143">
        <f t="shared" si="137"/>
        <v>0</v>
      </c>
      <c r="U143">
        <f t="shared" si="138"/>
        <v>6.5912940000000013</v>
      </c>
      <c r="V143">
        <f t="shared" si="139"/>
        <v>2.0889899999999999</v>
      </c>
      <c r="W143">
        <f t="shared" si="140"/>
        <v>0</v>
      </c>
      <c r="X143">
        <f t="shared" si="141"/>
        <v>186</v>
      </c>
      <c r="Y143">
        <f t="shared" si="142"/>
        <v>109</v>
      </c>
      <c r="AA143">
        <v>0</v>
      </c>
      <c r="AB143">
        <f t="shared" si="143"/>
        <v>33171.730000000003</v>
      </c>
      <c r="AC143">
        <f t="shared" si="144"/>
        <v>982.8</v>
      </c>
      <c r="AD143">
        <f>ROUND((((ET143*1.25*1.5))+((((EU143*1.25*1.5))*1.13)-((EU143*1.25*1.5)))),2)</f>
        <v>22520.1</v>
      </c>
      <c r="AE143">
        <f>ROUND((((EU143*1.25*1.5))*1.13),2)</f>
        <v>3569.25</v>
      </c>
      <c r="AF143">
        <f>ROUND((((EV143*1.15*1.5))*1.13),2)</f>
        <v>9668.83</v>
      </c>
      <c r="AG143">
        <f t="shared" si="145"/>
        <v>0</v>
      </c>
      <c r="AH143">
        <f>((EW143*1.15*1.5))</f>
        <v>610.30500000000006</v>
      </c>
      <c r="AI143">
        <f>((EX143*1.25*1.5))</f>
        <v>193.42499999999998</v>
      </c>
      <c r="AJ143">
        <f t="shared" si="146"/>
        <v>0</v>
      </c>
      <c r="AK143">
        <v>17734.8</v>
      </c>
      <c r="AL143">
        <v>982.8</v>
      </c>
      <c r="AM143">
        <v>11791.72</v>
      </c>
      <c r="AN143">
        <v>1684.6</v>
      </c>
      <c r="AO143">
        <v>4960.28</v>
      </c>
      <c r="AP143">
        <v>0</v>
      </c>
      <c r="AQ143">
        <v>353.8</v>
      </c>
      <c r="AR143">
        <v>103.16</v>
      </c>
      <c r="AS143">
        <v>0</v>
      </c>
      <c r="AT143">
        <f t="shared" si="147"/>
        <v>130</v>
      </c>
      <c r="AU143">
        <f t="shared" si="148"/>
        <v>76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1</v>
      </c>
      <c r="BB143">
        <v>1</v>
      </c>
      <c r="BC143">
        <v>1</v>
      </c>
      <c r="BD143" t="s">
        <v>650</v>
      </c>
      <c r="BE143" t="s">
        <v>650</v>
      </c>
      <c r="BF143" t="s">
        <v>650</v>
      </c>
      <c r="BG143" t="s">
        <v>650</v>
      </c>
      <c r="BH143">
        <v>0</v>
      </c>
      <c r="BI143">
        <v>1</v>
      </c>
      <c r="BJ143" t="s">
        <v>1161</v>
      </c>
      <c r="BM143">
        <v>132</v>
      </c>
      <c r="BN143">
        <v>0</v>
      </c>
      <c r="BO143" t="s">
        <v>1159</v>
      </c>
      <c r="BP143">
        <v>1</v>
      </c>
      <c r="BQ143">
        <v>1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650</v>
      </c>
      <c r="BZ143">
        <v>130</v>
      </c>
      <c r="CA143">
        <v>76</v>
      </c>
      <c r="CF143">
        <v>0</v>
      </c>
      <c r="CG143">
        <v>0</v>
      </c>
      <c r="CM143">
        <v>0</v>
      </c>
      <c r="CN143" t="s">
        <v>650</v>
      </c>
      <c r="CO143">
        <v>0</v>
      </c>
      <c r="CP143">
        <f t="shared" si="149"/>
        <v>33171.730000000003</v>
      </c>
      <c r="CQ143">
        <f t="shared" si="150"/>
        <v>982.8</v>
      </c>
      <c r="CR143">
        <f t="shared" si="151"/>
        <v>22520.1</v>
      </c>
      <c r="CS143">
        <f t="shared" si="152"/>
        <v>3569.25</v>
      </c>
      <c r="CT143">
        <f t="shared" si="153"/>
        <v>9668.83</v>
      </c>
      <c r="CU143">
        <f t="shared" si="154"/>
        <v>0</v>
      </c>
      <c r="CV143">
        <f t="shared" si="155"/>
        <v>610.30500000000006</v>
      </c>
      <c r="CW143">
        <f t="shared" si="156"/>
        <v>193.42499999999998</v>
      </c>
      <c r="CX143">
        <f t="shared" si="157"/>
        <v>0</v>
      </c>
      <c r="CY143">
        <f>(((R143+S143)*BZ143*1)/100)</f>
        <v>185.9</v>
      </c>
      <c r="CZ143">
        <f>(((R143+S143)*CA143*1)/100)</f>
        <v>108.68</v>
      </c>
      <c r="DC143" t="s">
        <v>650</v>
      </c>
      <c r="DD143" t="s">
        <v>650</v>
      </c>
      <c r="DE143" t="s">
        <v>667</v>
      </c>
      <c r="DF143" t="s">
        <v>667</v>
      </c>
      <c r="DG143" t="s">
        <v>668</v>
      </c>
      <c r="DH143" t="s">
        <v>650</v>
      </c>
      <c r="DI143" t="s">
        <v>668</v>
      </c>
      <c r="DJ143" t="s">
        <v>667</v>
      </c>
      <c r="DK143" t="s">
        <v>650</v>
      </c>
      <c r="DL143" t="s">
        <v>650</v>
      </c>
      <c r="DM143" t="s">
        <v>650</v>
      </c>
      <c r="DN143">
        <v>0</v>
      </c>
      <c r="DO143">
        <v>0</v>
      </c>
      <c r="DP143">
        <v>1</v>
      </c>
      <c r="DQ143">
        <v>1</v>
      </c>
      <c r="DR143">
        <v>1</v>
      </c>
      <c r="DS143">
        <v>1</v>
      </c>
      <c r="DT143">
        <v>1</v>
      </c>
      <c r="DU143">
        <v>1009</v>
      </c>
      <c r="DV143" t="s">
        <v>703</v>
      </c>
      <c r="DW143" t="s">
        <v>703</v>
      </c>
      <c r="DX143">
        <v>1000</v>
      </c>
      <c r="EE143">
        <v>10230116</v>
      </c>
      <c r="EF143">
        <v>1</v>
      </c>
      <c r="EG143" t="s">
        <v>669</v>
      </c>
      <c r="EH143">
        <v>0</v>
      </c>
      <c r="EI143" t="s">
        <v>650</v>
      </c>
      <c r="EJ143">
        <v>1</v>
      </c>
      <c r="EK143">
        <v>132</v>
      </c>
      <c r="EL143" t="s">
        <v>805</v>
      </c>
      <c r="EM143" t="s">
        <v>650</v>
      </c>
      <c r="EO143" t="s">
        <v>650</v>
      </c>
      <c r="EP143" t="s">
        <v>1152</v>
      </c>
      <c r="EQ143">
        <v>0</v>
      </c>
      <c r="ER143">
        <v>17734.8</v>
      </c>
      <c r="ES143">
        <v>982.8</v>
      </c>
      <c r="ET143">
        <v>11791.72</v>
      </c>
      <c r="EU143">
        <v>1684.6</v>
      </c>
      <c r="EV143">
        <v>4960.28</v>
      </c>
      <c r="EW143">
        <v>353.8</v>
      </c>
      <c r="EX143">
        <v>103.16</v>
      </c>
      <c r="EY143">
        <v>0</v>
      </c>
    </row>
    <row r="144" spans="1:155">
      <c r="A144">
        <v>17</v>
      </c>
      <c r="B144">
        <v>1</v>
      </c>
      <c r="E144" t="s">
        <v>1162</v>
      </c>
      <c r="F144" t="s">
        <v>1163</v>
      </c>
      <c r="G144" t="s">
        <v>641</v>
      </c>
      <c r="H144" t="s">
        <v>1034</v>
      </c>
      <c r="I144">
        <v>3</v>
      </c>
      <c r="J144">
        <v>0</v>
      </c>
      <c r="O144">
        <f t="shared" si="132"/>
        <v>291</v>
      </c>
      <c r="P144">
        <f t="shared" si="133"/>
        <v>291</v>
      </c>
      <c r="Q144">
        <f t="shared" si="134"/>
        <v>0</v>
      </c>
      <c r="R144">
        <f t="shared" si="135"/>
        <v>0</v>
      </c>
      <c r="S144">
        <f t="shared" si="136"/>
        <v>0</v>
      </c>
      <c r="T144">
        <f t="shared" si="137"/>
        <v>0</v>
      </c>
      <c r="U144">
        <f t="shared" si="138"/>
        <v>0</v>
      </c>
      <c r="V144">
        <f t="shared" si="139"/>
        <v>0</v>
      </c>
      <c r="W144">
        <f t="shared" si="140"/>
        <v>0</v>
      </c>
      <c r="X144">
        <f t="shared" si="141"/>
        <v>0</v>
      </c>
      <c r="Y144">
        <f t="shared" si="142"/>
        <v>0</v>
      </c>
      <c r="AA144">
        <v>0</v>
      </c>
      <c r="AB144">
        <f t="shared" si="143"/>
        <v>97</v>
      </c>
      <c r="AC144">
        <f t="shared" si="144"/>
        <v>97</v>
      </c>
      <c r="AD144">
        <f>ROUND((ET144),2)</f>
        <v>0</v>
      </c>
      <c r="AE144">
        <f>ROUND((EU144),2)</f>
        <v>0</v>
      </c>
      <c r="AF144">
        <f>ROUND((EV144),2)</f>
        <v>0</v>
      </c>
      <c r="AG144">
        <f t="shared" si="145"/>
        <v>0</v>
      </c>
      <c r="AH144">
        <f>(EW144)</f>
        <v>0</v>
      </c>
      <c r="AI144">
        <f>(EX144)</f>
        <v>0</v>
      </c>
      <c r="AJ144">
        <f t="shared" si="146"/>
        <v>0</v>
      </c>
      <c r="AK144">
        <v>97</v>
      </c>
      <c r="AL144">
        <v>97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f t="shared" si="147"/>
        <v>0</v>
      </c>
      <c r="AU144">
        <f t="shared" si="148"/>
        <v>0</v>
      </c>
      <c r="AV144">
        <v>1</v>
      </c>
      <c r="AW144">
        <v>1</v>
      </c>
      <c r="AX144">
        <v>1</v>
      </c>
      <c r="AY144">
        <v>1</v>
      </c>
      <c r="AZ144">
        <v>1</v>
      </c>
      <c r="BA144">
        <v>1</v>
      </c>
      <c r="BB144">
        <v>1</v>
      </c>
      <c r="BC144">
        <v>1</v>
      </c>
      <c r="BD144" t="s">
        <v>650</v>
      </c>
      <c r="BE144" t="s">
        <v>650</v>
      </c>
      <c r="BF144" t="s">
        <v>650</v>
      </c>
      <c r="BG144" t="s">
        <v>650</v>
      </c>
      <c r="BH144">
        <v>3</v>
      </c>
      <c r="BI144">
        <v>1</v>
      </c>
      <c r="BJ144" t="s">
        <v>1164</v>
      </c>
      <c r="BM144">
        <v>204</v>
      </c>
      <c r="BN144">
        <v>0</v>
      </c>
      <c r="BO144" t="s">
        <v>1163</v>
      </c>
      <c r="BP144">
        <v>1</v>
      </c>
      <c r="BQ144">
        <v>4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650</v>
      </c>
      <c r="BZ144">
        <v>0</v>
      </c>
      <c r="CA144">
        <v>0</v>
      </c>
      <c r="CF144">
        <v>0</v>
      </c>
      <c r="CG144">
        <v>0</v>
      </c>
      <c r="CM144">
        <v>0</v>
      </c>
      <c r="CN144" t="s">
        <v>650</v>
      </c>
      <c r="CO144">
        <v>0</v>
      </c>
      <c r="CP144">
        <f t="shared" si="149"/>
        <v>97</v>
      </c>
      <c r="CQ144">
        <f t="shared" si="150"/>
        <v>97</v>
      </c>
      <c r="CR144">
        <f t="shared" si="151"/>
        <v>0</v>
      </c>
      <c r="CS144">
        <f t="shared" si="152"/>
        <v>0</v>
      </c>
      <c r="CT144">
        <f t="shared" si="153"/>
        <v>0</v>
      </c>
      <c r="CU144">
        <f t="shared" si="154"/>
        <v>0</v>
      </c>
      <c r="CV144">
        <f t="shared" si="155"/>
        <v>0</v>
      </c>
      <c r="CW144">
        <f t="shared" si="156"/>
        <v>0</v>
      </c>
      <c r="CX144">
        <f t="shared" si="157"/>
        <v>0</v>
      </c>
      <c r="CY144">
        <f>(0)*BX144</f>
        <v>0</v>
      </c>
      <c r="CZ144">
        <f>(0)*AX144</f>
        <v>0</v>
      </c>
      <c r="DC144" t="s">
        <v>650</v>
      </c>
      <c r="DD144" t="s">
        <v>650</v>
      </c>
      <c r="DE144" t="s">
        <v>650</v>
      </c>
      <c r="DF144" t="s">
        <v>650</v>
      </c>
      <c r="DG144" t="s">
        <v>650</v>
      </c>
      <c r="DH144" t="s">
        <v>650</v>
      </c>
      <c r="DI144" t="s">
        <v>650</v>
      </c>
      <c r="DJ144" t="s">
        <v>650</v>
      </c>
      <c r="DK144" t="s">
        <v>650</v>
      </c>
      <c r="DL144" t="s">
        <v>650</v>
      </c>
      <c r="DM144" t="s">
        <v>650</v>
      </c>
      <c r="DN144">
        <v>0</v>
      </c>
      <c r="DO144">
        <v>0</v>
      </c>
      <c r="DP144">
        <v>1</v>
      </c>
      <c r="DQ144">
        <v>1</v>
      </c>
      <c r="DR144">
        <v>1</v>
      </c>
      <c r="DS144">
        <v>1</v>
      </c>
      <c r="DT144">
        <v>1</v>
      </c>
      <c r="DU144">
        <v>1013</v>
      </c>
      <c r="DV144" t="s">
        <v>1034</v>
      </c>
      <c r="DW144" t="s">
        <v>1034</v>
      </c>
      <c r="DX144">
        <v>1</v>
      </c>
      <c r="EE144">
        <v>10230155</v>
      </c>
      <c r="EF144">
        <v>4</v>
      </c>
      <c r="EG144" t="s">
        <v>1136</v>
      </c>
      <c r="EH144">
        <v>0</v>
      </c>
      <c r="EI144" t="s">
        <v>650</v>
      </c>
      <c r="EJ144">
        <v>1</v>
      </c>
      <c r="EK144">
        <v>204</v>
      </c>
      <c r="EL144" t="s">
        <v>1156</v>
      </c>
      <c r="EM144" t="s">
        <v>650</v>
      </c>
      <c r="EO144" t="s">
        <v>650</v>
      </c>
      <c r="EP144" t="s">
        <v>650</v>
      </c>
      <c r="EQ144">
        <v>0</v>
      </c>
      <c r="ER144">
        <v>97</v>
      </c>
      <c r="ES144">
        <v>97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</row>
    <row r="145" spans="1:155">
      <c r="A145">
        <v>17</v>
      </c>
      <c r="B145">
        <v>1</v>
      </c>
      <c r="C145">
        <f>ROW(SmtRes!A493)</f>
        <v>493</v>
      </c>
      <c r="D145">
        <f>ROW(EtalonRes!A484)</f>
        <v>484</v>
      </c>
      <c r="E145" t="s">
        <v>1165</v>
      </c>
      <c r="F145" t="s">
        <v>1166</v>
      </c>
      <c r="G145" t="s">
        <v>1167</v>
      </c>
      <c r="H145" t="s">
        <v>1034</v>
      </c>
      <c r="I145">
        <v>5</v>
      </c>
      <c r="J145">
        <v>0</v>
      </c>
      <c r="O145">
        <f t="shared" si="132"/>
        <v>381</v>
      </c>
      <c r="P145">
        <f t="shared" si="133"/>
        <v>168</v>
      </c>
      <c r="Q145">
        <f t="shared" si="134"/>
        <v>27</v>
      </c>
      <c r="R145">
        <f t="shared" si="135"/>
        <v>0</v>
      </c>
      <c r="S145">
        <f t="shared" si="136"/>
        <v>186</v>
      </c>
      <c r="T145">
        <f t="shared" si="137"/>
        <v>0</v>
      </c>
      <c r="U145">
        <f t="shared" si="138"/>
        <v>14.662499999999998</v>
      </c>
      <c r="V145">
        <f t="shared" si="139"/>
        <v>0</v>
      </c>
      <c r="W145">
        <f t="shared" si="140"/>
        <v>0</v>
      </c>
      <c r="X145">
        <f t="shared" si="141"/>
        <v>242</v>
      </c>
      <c r="Y145">
        <f t="shared" si="142"/>
        <v>141</v>
      </c>
      <c r="AA145">
        <v>0</v>
      </c>
      <c r="AB145">
        <f t="shared" si="143"/>
        <v>76.180000000000007</v>
      </c>
      <c r="AC145">
        <f t="shared" si="144"/>
        <v>33.65</v>
      </c>
      <c r="AD145">
        <f>ROUND((((ET145*1.25*1.5))+((((EU145*1.25*1.5))*1.13)-((EU145*1.25*1.5)))),2)</f>
        <v>5.42</v>
      </c>
      <c r="AE145">
        <f>ROUND((((EU145*1.25*1.5))*1.13),2)</f>
        <v>0</v>
      </c>
      <c r="AF145">
        <f>ROUND((((EV145*1.15*1.5))*1.13),2)</f>
        <v>37.11</v>
      </c>
      <c r="AG145">
        <f t="shared" si="145"/>
        <v>0</v>
      </c>
      <c r="AH145">
        <f>((EW145*1.15*1.5))</f>
        <v>2.9324999999999997</v>
      </c>
      <c r="AI145">
        <f>((EX145*1.25*1.5))</f>
        <v>0</v>
      </c>
      <c r="AJ145">
        <f t="shared" si="146"/>
        <v>0</v>
      </c>
      <c r="AK145">
        <v>55.58</v>
      </c>
      <c r="AL145">
        <v>33.65</v>
      </c>
      <c r="AM145">
        <v>2.89</v>
      </c>
      <c r="AN145">
        <v>0</v>
      </c>
      <c r="AO145">
        <v>19.04</v>
      </c>
      <c r="AP145">
        <v>0</v>
      </c>
      <c r="AQ145">
        <v>1.7</v>
      </c>
      <c r="AR145">
        <v>0</v>
      </c>
      <c r="AS145">
        <v>0</v>
      </c>
      <c r="AT145">
        <f t="shared" si="147"/>
        <v>130</v>
      </c>
      <c r="AU145">
        <f t="shared" si="148"/>
        <v>76</v>
      </c>
      <c r="AV145">
        <v>1</v>
      </c>
      <c r="AW145">
        <v>1</v>
      </c>
      <c r="AX145">
        <v>1</v>
      </c>
      <c r="AY145">
        <v>1</v>
      </c>
      <c r="AZ145">
        <v>1</v>
      </c>
      <c r="BA145">
        <v>1</v>
      </c>
      <c r="BB145">
        <v>1</v>
      </c>
      <c r="BC145">
        <v>1</v>
      </c>
      <c r="BD145" t="s">
        <v>650</v>
      </c>
      <c r="BE145" t="s">
        <v>650</v>
      </c>
      <c r="BF145" t="s">
        <v>650</v>
      </c>
      <c r="BG145" t="s">
        <v>650</v>
      </c>
      <c r="BH145">
        <v>0</v>
      </c>
      <c r="BI145">
        <v>1</v>
      </c>
      <c r="BJ145" t="s">
        <v>1168</v>
      </c>
      <c r="BM145">
        <v>132</v>
      </c>
      <c r="BN145">
        <v>0</v>
      </c>
      <c r="BO145" t="s">
        <v>1166</v>
      </c>
      <c r="BP145">
        <v>1</v>
      </c>
      <c r="BQ145">
        <v>1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650</v>
      </c>
      <c r="BZ145">
        <v>130</v>
      </c>
      <c r="CA145">
        <v>76</v>
      </c>
      <c r="CF145">
        <v>0</v>
      </c>
      <c r="CG145">
        <v>0</v>
      </c>
      <c r="CM145">
        <v>0</v>
      </c>
      <c r="CN145" t="s">
        <v>650</v>
      </c>
      <c r="CO145">
        <v>0</v>
      </c>
      <c r="CP145">
        <f t="shared" si="149"/>
        <v>76.180000000000007</v>
      </c>
      <c r="CQ145">
        <f t="shared" si="150"/>
        <v>33.65</v>
      </c>
      <c r="CR145">
        <f t="shared" si="151"/>
        <v>5.42</v>
      </c>
      <c r="CS145">
        <f t="shared" si="152"/>
        <v>0</v>
      </c>
      <c r="CT145">
        <f t="shared" si="153"/>
        <v>37.11</v>
      </c>
      <c r="CU145">
        <f t="shared" si="154"/>
        <v>0</v>
      </c>
      <c r="CV145">
        <f t="shared" si="155"/>
        <v>2.9324999999999997</v>
      </c>
      <c r="CW145">
        <f t="shared" si="156"/>
        <v>0</v>
      </c>
      <c r="CX145">
        <f t="shared" si="157"/>
        <v>0</v>
      </c>
      <c r="CY145">
        <f>(((R145+S145)*BZ145*1)/100)</f>
        <v>241.8</v>
      </c>
      <c r="CZ145">
        <f>(((R145+S145)*CA145*1)/100)</f>
        <v>141.36000000000001</v>
      </c>
      <c r="DC145" t="s">
        <v>650</v>
      </c>
      <c r="DD145" t="s">
        <v>650</v>
      </c>
      <c r="DE145" t="s">
        <v>667</v>
      </c>
      <c r="DF145" t="s">
        <v>667</v>
      </c>
      <c r="DG145" t="s">
        <v>668</v>
      </c>
      <c r="DH145" t="s">
        <v>650</v>
      </c>
      <c r="DI145" t="s">
        <v>668</v>
      </c>
      <c r="DJ145" t="s">
        <v>667</v>
      </c>
      <c r="DK145" t="s">
        <v>650</v>
      </c>
      <c r="DL145" t="s">
        <v>650</v>
      </c>
      <c r="DM145" t="s">
        <v>650</v>
      </c>
      <c r="DN145">
        <v>0</v>
      </c>
      <c r="DO145">
        <v>0</v>
      </c>
      <c r="DP145">
        <v>1</v>
      </c>
      <c r="DQ145">
        <v>1</v>
      </c>
      <c r="DR145">
        <v>1</v>
      </c>
      <c r="DS145">
        <v>1</v>
      </c>
      <c r="DT145">
        <v>1</v>
      </c>
      <c r="DU145">
        <v>1013</v>
      </c>
      <c r="DV145" t="s">
        <v>1034</v>
      </c>
      <c r="DW145" t="s">
        <v>1034</v>
      </c>
      <c r="DX145">
        <v>1</v>
      </c>
      <c r="EE145">
        <v>10230116</v>
      </c>
      <c r="EF145">
        <v>1</v>
      </c>
      <c r="EG145" t="s">
        <v>669</v>
      </c>
      <c r="EH145">
        <v>0</v>
      </c>
      <c r="EI145" t="s">
        <v>650</v>
      </c>
      <c r="EJ145">
        <v>1</v>
      </c>
      <c r="EK145">
        <v>132</v>
      </c>
      <c r="EL145" t="s">
        <v>805</v>
      </c>
      <c r="EM145" t="s">
        <v>650</v>
      </c>
      <c r="EO145" t="s">
        <v>650</v>
      </c>
      <c r="EP145" t="s">
        <v>1169</v>
      </c>
      <c r="EQ145">
        <v>0</v>
      </c>
      <c r="ER145">
        <v>55.58</v>
      </c>
      <c r="ES145">
        <v>33.65</v>
      </c>
      <c r="ET145">
        <v>2.89</v>
      </c>
      <c r="EU145">
        <v>0</v>
      </c>
      <c r="EV145">
        <v>19.04</v>
      </c>
      <c r="EW145">
        <v>1.7</v>
      </c>
      <c r="EX145">
        <v>0</v>
      </c>
      <c r="EY145">
        <v>0</v>
      </c>
    </row>
    <row r="146" spans="1:155">
      <c r="A146">
        <v>17</v>
      </c>
      <c r="B146">
        <v>1</v>
      </c>
      <c r="E146" t="s">
        <v>1170</v>
      </c>
      <c r="F146" t="s">
        <v>1171</v>
      </c>
      <c r="G146" t="s">
        <v>1172</v>
      </c>
      <c r="H146" t="s">
        <v>1034</v>
      </c>
      <c r="I146">
        <v>5</v>
      </c>
      <c r="J146">
        <v>0</v>
      </c>
      <c r="O146">
        <f t="shared" si="132"/>
        <v>2185</v>
      </c>
      <c r="P146">
        <f t="shared" si="133"/>
        <v>2185</v>
      </c>
      <c r="Q146">
        <f t="shared" si="134"/>
        <v>0</v>
      </c>
      <c r="R146">
        <f t="shared" si="135"/>
        <v>0</v>
      </c>
      <c r="S146">
        <f t="shared" si="136"/>
        <v>0</v>
      </c>
      <c r="T146">
        <f t="shared" si="137"/>
        <v>0</v>
      </c>
      <c r="U146">
        <f t="shared" si="138"/>
        <v>0</v>
      </c>
      <c r="V146">
        <f t="shared" si="139"/>
        <v>0</v>
      </c>
      <c r="W146">
        <f t="shared" si="140"/>
        <v>0</v>
      </c>
      <c r="X146">
        <f t="shared" si="141"/>
        <v>0</v>
      </c>
      <c r="Y146">
        <f t="shared" si="142"/>
        <v>0</v>
      </c>
      <c r="AA146">
        <v>0</v>
      </c>
      <c r="AB146">
        <f t="shared" si="143"/>
        <v>437</v>
      </c>
      <c r="AC146">
        <f t="shared" si="144"/>
        <v>437</v>
      </c>
      <c r="AD146">
        <f>ROUND((ET146),2)</f>
        <v>0</v>
      </c>
      <c r="AE146">
        <f>ROUND((EU146),2)</f>
        <v>0</v>
      </c>
      <c r="AF146">
        <f>ROUND((EV146),2)</f>
        <v>0</v>
      </c>
      <c r="AG146">
        <f t="shared" si="145"/>
        <v>0</v>
      </c>
      <c r="AH146">
        <f>(EW146)</f>
        <v>0</v>
      </c>
      <c r="AI146">
        <f>(EX146)</f>
        <v>0</v>
      </c>
      <c r="AJ146">
        <f t="shared" si="146"/>
        <v>0</v>
      </c>
      <c r="AK146">
        <v>437</v>
      </c>
      <c r="AL146">
        <v>437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f t="shared" si="147"/>
        <v>0</v>
      </c>
      <c r="AU146">
        <f t="shared" si="148"/>
        <v>0</v>
      </c>
      <c r="AV146">
        <v>1</v>
      </c>
      <c r="AW146">
        <v>1</v>
      </c>
      <c r="AX146">
        <v>1</v>
      </c>
      <c r="AY146">
        <v>1</v>
      </c>
      <c r="AZ146">
        <v>1</v>
      </c>
      <c r="BA146">
        <v>1</v>
      </c>
      <c r="BB146">
        <v>1</v>
      </c>
      <c r="BC146">
        <v>1</v>
      </c>
      <c r="BD146" t="s">
        <v>650</v>
      </c>
      <c r="BE146" t="s">
        <v>650</v>
      </c>
      <c r="BF146" t="s">
        <v>650</v>
      </c>
      <c r="BG146" t="s">
        <v>650</v>
      </c>
      <c r="BH146">
        <v>3</v>
      </c>
      <c r="BI146">
        <v>1</v>
      </c>
      <c r="BJ146" t="s">
        <v>1173</v>
      </c>
      <c r="BM146">
        <v>205</v>
      </c>
      <c r="BN146">
        <v>0</v>
      </c>
      <c r="BO146" t="s">
        <v>1171</v>
      </c>
      <c r="BP146">
        <v>1</v>
      </c>
      <c r="BQ146">
        <v>5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650</v>
      </c>
      <c r="BZ146">
        <v>0</v>
      </c>
      <c r="CA146">
        <v>0</v>
      </c>
      <c r="CF146">
        <v>0</v>
      </c>
      <c r="CG146">
        <v>0</v>
      </c>
      <c r="CM146">
        <v>0</v>
      </c>
      <c r="CN146" t="s">
        <v>650</v>
      </c>
      <c r="CO146">
        <v>0</v>
      </c>
      <c r="CP146">
        <f t="shared" si="149"/>
        <v>437</v>
      </c>
      <c r="CQ146">
        <f t="shared" si="150"/>
        <v>437</v>
      </c>
      <c r="CR146">
        <f t="shared" si="151"/>
        <v>0</v>
      </c>
      <c r="CS146">
        <f t="shared" si="152"/>
        <v>0</v>
      </c>
      <c r="CT146">
        <f t="shared" si="153"/>
        <v>0</v>
      </c>
      <c r="CU146">
        <f t="shared" si="154"/>
        <v>0</v>
      </c>
      <c r="CV146">
        <f t="shared" si="155"/>
        <v>0</v>
      </c>
      <c r="CW146">
        <f t="shared" si="156"/>
        <v>0</v>
      </c>
      <c r="CX146">
        <f t="shared" si="157"/>
        <v>0</v>
      </c>
      <c r="CY146">
        <f>(0)*BX146</f>
        <v>0</v>
      </c>
      <c r="CZ146">
        <f>(0)*AX146</f>
        <v>0</v>
      </c>
      <c r="DC146" t="s">
        <v>650</v>
      </c>
      <c r="DD146" t="s">
        <v>650</v>
      </c>
      <c r="DE146" t="s">
        <v>650</v>
      </c>
      <c r="DF146" t="s">
        <v>650</v>
      </c>
      <c r="DG146" t="s">
        <v>650</v>
      </c>
      <c r="DH146" t="s">
        <v>650</v>
      </c>
      <c r="DI146" t="s">
        <v>650</v>
      </c>
      <c r="DJ146" t="s">
        <v>650</v>
      </c>
      <c r="DK146" t="s">
        <v>650</v>
      </c>
      <c r="DL146" t="s">
        <v>650</v>
      </c>
      <c r="DM146" t="s">
        <v>650</v>
      </c>
      <c r="DN146">
        <v>0</v>
      </c>
      <c r="DO146">
        <v>0</v>
      </c>
      <c r="DP146">
        <v>1</v>
      </c>
      <c r="DQ146">
        <v>1</v>
      </c>
      <c r="DR146">
        <v>1</v>
      </c>
      <c r="DS146">
        <v>1</v>
      </c>
      <c r="DT146">
        <v>1</v>
      </c>
      <c r="DU146">
        <v>1013</v>
      </c>
      <c r="DV146" t="s">
        <v>1034</v>
      </c>
      <c r="DW146" t="s">
        <v>1034</v>
      </c>
      <c r="DX146">
        <v>1</v>
      </c>
      <c r="EE146">
        <v>10230156</v>
      </c>
      <c r="EF146">
        <v>5</v>
      </c>
      <c r="EG146" t="s">
        <v>1174</v>
      </c>
      <c r="EH146">
        <v>0</v>
      </c>
      <c r="EI146" t="s">
        <v>650</v>
      </c>
      <c r="EJ146">
        <v>1</v>
      </c>
      <c r="EK146">
        <v>205</v>
      </c>
      <c r="EL146" t="s">
        <v>1175</v>
      </c>
      <c r="EM146" t="s">
        <v>650</v>
      </c>
      <c r="EO146" t="s">
        <v>650</v>
      </c>
      <c r="EP146" t="s">
        <v>650</v>
      </c>
      <c r="EQ146">
        <v>0</v>
      </c>
      <c r="ER146">
        <v>437</v>
      </c>
      <c r="ES146">
        <v>437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</row>
    <row r="147" spans="1:155">
      <c r="A147">
        <v>17</v>
      </c>
      <c r="B147">
        <v>1</v>
      </c>
      <c r="C147">
        <f>ROW(SmtRes!A501)</f>
        <v>501</v>
      </c>
      <c r="D147">
        <f>ROW(EtalonRes!A492)</f>
        <v>492</v>
      </c>
      <c r="E147" t="s">
        <v>1176</v>
      </c>
      <c r="F147" t="s">
        <v>1177</v>
      </c>
      <c r="G147" t="s">
        <v>0</v>
      </c>
      <c r="H147" t="s">
        <v>1034</v>
      </c>
      <c r="I147">
        <v>1</v>
      </c>
      <c r="J147">
        <v>0</v>
      </c>
      <c r="O147">
        <f t="shared" si="132"/>
        <v>1100</v>
      </c>
      <c r="P147">
        <f t="shared" si="133"/>
        <v>178</v>
      </c>
      <c r="Q147">
        <f t="shared" si="134"/>
        <v>597</v>
      </c>
      <c r="R147">
        <f t="shared" si="135"/>
        <v>49</v>
      </c>
      <c r="S147">
        <f t="shared" si="136"/>
        <v>326</v>
      </c>
      <c r="T147">
        <f t="shared" si="137"/>
        <v>0</v>
      </c>
      <c r="U147">
        <f t="shared" si="138"/>
        <v>23.942999999999998</v>
      </c>
      <c r="V147">
        <f t="shared" si="139"/>
        <v>2.6812499999999999</v>
      </c>
      <c r="W147">
        <f t="shared" si="140"/>
        <v>0</v>
      </c>
      <c r="X147">
        <f t="shared" si="141"/>
        <v>488</v>
      </c>
      <c r="Y147">
        <f t="shared" si="142"/>
        <v>285</v>
      </c>
      <c r="AA147">
        <v>0</v>
      </c>
      <c r="AB147">
        <f t="shared" si="143"/>
        <v>1100.42</v>
      </c>
      <c r="AC147">
        <f t="shared" si="144"/>
        <v>177.53</v>
      </c>
      <c r="AD147">
        <f>ROUND((((ET147*1.25*1.5))+((((EU147*1.25*1.5))*1.13)-((EU147*1.25*1.5)))),2)</f>
        <v>597.13</v>
      </c>
      <c r="AE147">
        <f>ROUND((((EU147*1.25*1.5))*1.13),2)</f>
        <v>49.49</v>
      </c>
      <c r="AF147">
        <f>ROUND((((EV147*1.15*1.5))*1.13),2)</f>
        <v>325.76</v>
      </c>
      <c r="AG147">
        <f t="shared" si="145"/>
        <v>0</v>
      </c>
      <c r="AH147">
        <f>((EW147*1.15*1.5))</f>
        <v>23.942999999999998</v>
      </c>
      <c r="AI147">
        <f>((EX147*1.25*1.5))</f>
        <v>2.6812499999999999</v>
      </c>
      <c r="AJ147">
        <f t="shared" si="146"/>
        <v>0</v>
      </c>
      <c r="AK147">
        <v>660.08</v>
      </c>
      <c r="AL147">
        <v>177.53</v>
      </c>
      <c r="AM147">
        <v>315.43</v>
      </c>
      <c r="AN147">
        <v>23.36</v>
      </c>
      <c r="AO147">
        <v>167.12</v>
      </c>
      <c r="AP147">
        <v>0</v>
      </c>
      <c r="AQ147">
        <v>13.88</v>
      </c>
      <c r="AR147">
        <v>1.43</v>
      </c>
      <c r="AS147">
        <v>0</v>
      </c>
      <c r="AT147">
        <f t="shared" si="147"/>
        <v>130</v>
      </c>
      <c r="AU147">
        <f t="shared" si="148"/>
        <v>76</v>
      </c>
      <c r="AV147">
        <v>1</v>
      </c>
      <c r="AW147">
        <v>1</v>
      </c>
      <c r="AX147">
        <v>1</v>
      </c>
      <c r="AY147">
        <v>1</v>
      </c>
      <c r="AZ147">
        <v>1</v>
      </c>
      <c r="BA147">
        <v>1</v>
      </c>
      <c r="BB147">
        <v>1</v>
      </c>
      <c r="BC147">
        <v>1</v>
      </c>
      <c r="BD147" t="s">
        <v>650</v>
      </c>
      <c r="BE147" t="s">
        <v>650</v>
      </c>
      <c r="BF147" t="s">
        <v>650</v>
      </c>
      <c r="BG147" t="s">
        <v>650</v>
      </c>
      <c r="BH147">
        <v>0</v>
      </c>
      <c r="BI147">
        <v>1</v>
      </c>
      <c r="BJ147" t="s">
        <v>1</v>
      </c>
      <c r="BM147">
        <v>132</v>
      </c>
      <c r="BN147">
        <v>0</v>
      </c>
      <c r="BO147" t="s">
        <v>1177</v>
      </c>
      <c r="BP147">
        <v>1</v>
      </c>
      <c r="BQ147">
        <v>1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650</v>
      </c>
      <c r="BZ147">
        <v>130</v>
      </c>
      <c r="CA147">
        <v>76</v>
      </c>
      <c r="CF147">
        <v>0</v>
      </c>
      <c r="CG147">
        <v>0</v>
      </c>
      <c r="CM147">
        <v>0</v>
      </c>
      <c r="CN147" t="s">
        <v>650</v>
      </c>
      <c r="CO147">
        <v>0</v>
      </c>
      <c r="CP147">
        <f t="shared" si="149"/>
        <v>1100.42</v>
      </c>
      <c r="CQ147">
        <f t="shared" si="150"/>
        <v>177.53</v>
      </c>
      <c r="CR147">
        <f t="shared" si="151"/>
        <v>597.13</v>
      </c>
      <c r="CS147">
        <f t="shared" si="152"/>
        <v>49.49</v>
      </c>
      <c r="CT147">
        <f t="shared" si="153"/>
        <v>325.76</v>
      </c>
      <c r="CU147">
        <f t="shared" si="154"/>
        <v>0</v>
      </c>
      <c r="CV147">
        <f t="shared" si="155"/>
        <v>23.942999999999998</v>
      </c>
      <c r="CW147">
        <f t="shared" si="156"/>
        <v>2.6812499999999999</v>
      </c>
      <c r="CX147">
        <f t="shared" si="157"/>
        <v>0</v>
      </c>
      <c r="CY147">
        <f>(((R147+S147)*BZ147*1)/100)</f>
        <v>487.5</v>
      </c>
      <c r="CZ147">
        <f>(((R147+S147)*CA147*1)/100)</f>
        <v>285</v>
      </c>
      <c r="DC147" t="s">
        <v>650</v>
      </c>
      <c r="DD147" t="s">
        <v>650</v>
      </c>
      <c r="DE147" t="s">
        <v>667</v>
      </c>
      <c r="DF147" t="s">
        <v>667</v>
      </c>
      <c r="DG147" t="s">
        <v>668</v>
      </c>
      <c r="DH147" t="s">
        <v>650</v>
      </c>
      <c r="DI147" t="s">
        <v>668</v>
      </c>
      <c r="DJ147" t="s">
        <v>667</v>
      </c>
      <c r="DK147" t="s">
        <v>650</v>
      </c>
      <c r="DL147" t="s">
        <v>650</v>
      </c>
      <c r="DM147" t="s">
        <v>650</v>
      </c>
      <c r="DN147">
        <v>0</v>
      </c>
      <c r="DO147">
        <v>0</v>
      </c>
      <c r="DP147">
        <v>1</v>
      </c>
      <c r="DQ147">
        <v>1</v>
      </c>
      <c r="DR147">
        <v>1</v>
      </c>
      <c r="DS147">
        <v>1</v>
      </c>
      <c r="DT147">
        <v>1</v>
      </c>
      <c r="DU147">
        <v>1013</v>
      </c>
      <c r="DV147" t="s">
        <v>1034</v>
      </c>
      <c r="DW147" t="s">
        <v>1034</v>
      </c>
      <c r="DX147">
        <v>1</v>
      </c>
      <c r="EE147">
        <v>10230116</v>
      </c>
      <c r="EF147">
        <v>1</v>
      </c>
      <c r="EG147" t="s">
        <v>669</v>
      </c>
      <c r="EH147">
        <v>0</v>
      </c>
      <c r="EI147" t="s">
        <v>650</v>
      </c>
      <c r="EJ147">
        <v>1</v>
      </c>
      <c r="EK147">
        <v>132</v>
      </c>
      <c r="EL147" t="s">
        <v>805</v>
      </c>
      <c r="EM147" t="s">
        <v>650</v>
      </c>
      <c r="EO147" t="s">
        <v>650</v>
      </c>
      <c r="EP147" t="s">
        <v>1169</v>
      </c>
      <c r="EQ147">
        <v>0</v>
      </c>
      <c r="ER147">
        <v>660.08</v>
      </c>
      <c r="ES147">
        <v>177.53</v>
      </c>
      <c r="ET147">
        <v>315.43</v>
      </c>
      <c r="EU147">
        <v>23.36</v>
      </c>
      <c r="EV147">
        <v>167.12</v>
      </c>
      <c r="EW147">
        <v>13.88</v>
      </c>
      <c r="EX147">
        <v>1.43</v>
      </c>
      <c r="EY147">
        <v>0</v>
      </c>
    </row>
    <row r="148" spans="1:155">
      <c r="A148">
        <v>17</v>
      </c>
      <c r="B148">
        <v>1</v>
      </c>
      <c r="E148" t="s">
        <v>2</v>
      </c>
      <c r="F148" t="s">
        <v>3</v>
      </c>
      <c r="G148" t="s">
        <v>4</v>
      </c>
      <c r="H148" t="s">
        <v>1034</v>
      </c>
      <c r="I148">
        <v>1</v>
      </c>
      <c r="J148">
        <v>0</v>
      </c>
      <c r="O148">
        <f t="shared" si="132"/>
        <v>17980</v>
      </c>
      <c r="P148">
        <f t="shared" si="133"/>
        <v>17980</v>
      </c>
      <c r="Q148">
        <f t="shared" si="134"/>
        <v>0</v>
      </c>
      <c r="R148">
        <f t="shared" si="135"/>
        <v>0</v>
      </c>
      <c r="S148">
        <f t="shared" si="136"/>
        <v>0</v>
      </c>
      <c r="T148">
        <f t="shared" si="137"/>
        <v>0</v>
      </c>
      <c r="U148">
        <f t="shared" si="138"/>
        <v>0</v>
      </c>
      <c r="V148">
        <f t="shared" si="139"/>
        <v>0</v>
      </c>
      <c r="W148">
        <f t="shared" si="140"/>
        <v>0</v>
      </c>
      <c r="X148">
        <f t="shared" si="141"/>
        <v>0</v>
      </c>
      <c r="Y148">
        <f t="shared" si="142"/>
        <v>0</v>
      </c>
      <c r="AA148">
        <v>0</v>
      </c>
      <c r="AB148">
        <f t="shared" si="143"/>
        <v>17980</v>
      </c>
      <c r="AC148">
        <f t="shared" si="144"/>
        <v>17980</v>
      </c>
      <c r="AD148">
        <f>ROUND((ET148),2)</f>
        <v>0</v>
      </c>
      <c r="AE148">
        <f>ROUND((EU148),2)</f>
        <v>0</v>
      </c>
      <c r="AF148">
        <f>ROUND((EV148),2)</f>
        <v>0</v>
      </c>
      <c r="AG148">
        <f t="shared" si="145"/>
        <v>0</v>
      </c>
      <c r="AH148">
        <f>(EW148)</f>
        <v>0</v>
      </c>
      <c r="AI148">
        <f>(EX148)</f>
        <v>0</v>
      </c>
      <c r="AJ148">
        <f t="shared" si="146"/>
        <v>0</v>
      </c>
      <c r="AK148">
        <v>17980</v>
      </c>
      <c r="AL148">
        <v>17980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f t="shared" si="147"/>
        <v>0</v>
      </c>
      <c r="AU148">
        <f t="shared" si="148"/>
        <v>0</v>
      </c>
      <c r="AV148">
        <v>1</v>
      </c>
      <c r="AW148">
        <v>1</v>
      </c>
      <c r="AX148">
        <v>1</v>
      </c>
      <c r="AY148">
        <v>1</v>
      </c>
      <c r="AZ148">
        <v>1</v>
      </c>
      <c r="BA148">
        <v>1</v>
      </c>
      <c r="BB148">
        <v>1</v>
      </c>
      <c r="BC148">
        <v>1</v>
      </c>
      <c r="BD148" t="s">
        <v>650</v>
      </c>
      <c r="BE148" t="s">
        <v>650</v>
      </c>
      <c r="BF148" t="s">
        <v>650</v>
      </c>
      <c r="BG148" t="s">
        <v>650</v>
      </c>
      <c r="BH148">
        <v>3</v>
      </c>
      <c r="BI148">
        <v>1</v>
      </c>
      <c r="BJ148" t="s">
        <v>5</v>
      </c>
      <c r="BM148">
        <v>205</v>
      </c>
      <c r="BN148">
        <v>0</v>
      </c>
      <c r="BO148" t="s">
        <v>3</v>
      </c>
      <c r="BP148">
        <v>1</v>
      </c>
      <c r="BQ148">
        <v>5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650</v>
      </c>
      <c r="BZ148">
        <v>0</v>
      </c>
      <c r="CA148">
        <v>0</v>
      </c>
      <c r="CF148">
        <v>0</v>
      </c>
      <c r="CG148">
        <v>0</v>
      </c>
      <c r="CM148">
        <v>0</v>
      </c>
      <c r="CN148" t="s">
        <v>650</v>
      </c>
      <c r="CO148">
        <v>0</v>
      </c>
      <c r="CP148">
        <f t="shared" si="149"/>
        <v>17980</v>
      </c>
      <c r="CQ148">
        <f t="shared" si="150"/>
        <v>17980</v>
      </c>
      <c r="CR148">
        <f t="shared" si="151"/>
        <v>0</v>
      </c>
      <c r="CS148">
        <f t="shared" si="152"/>
        <v>0</v>
      </c>
      <c r="CT148">
        <f t="shared" si="153"/>
        <v>0</v>
      </c>
      <c r="CU148">
        <f t="shared" si="154"/>
        <v>0</v>
      </c>
      <c r="CV148">
        <f t="shared" si="155"/>
        <v>0</v>
      </c>
      <c r="CW148">
        <f t="shared" si="156"/>
        <v>0</v>
      </c>
      <c r="CX148">
        <f t="shared" si="157"/>
        <v>0</v>
      </c>
      <c r="CY148">
        <f>(0)*BX148</f>
        <v>0</v>
      </c>
      <c r="CZ148">
        <f>(0)*AX148</f>
        <v>0</v>
      </c>
      <c r="DC148" t="s">
        <v>650</v>
      </c>
      <c r="DD148" t="s">
        <v>650</v>
      </c>
      <c r="DE148" t="s">
        <v>650</v>
      </c>
      <c r="DF148" t="s">
        <v>650</v>
      </c>
      <c r="DG148" t="s">
        <v>650</v>
      </c>
      <c r="DH148" t="s">
        <v>650</v>
      </c>
      <c r="DI148" t="s">
        <v>650</v>
      </c>
      <c r="DJ148" t="s">
        <v>650</v>
      </c>
      <c r="DK148" t="s">
        <v>650</v>
      </c>
      <c r="DL148" t="s">
        <v>650</v>
      </c>
      <c r="DM148" t="s">
        <v>650</v>
      </c>
      <c r="DN148">
        <v>0</v>
      </c>
      <c r="DO148">
        <v>0</v>
      </c>
      <c r="DP148">
        <v>1</v>
      </c>
      <c r="DQ148">
        <v>1</v>
      </c>
      <c r="DR148">
        <v>1</v>
      </c>
      <c r="DS148">
        <v>1</v>
      </c>
      <c r="DT148">
        <v>1</v>
      </c>
      <c r="DU148">
        <v>1013</v>
      </c>
      <c r="DV148" t="s">
        <v>1034</v>
      </c>
      <c r="DW148" t="s">
        <v>1034</v>
      </c>
      <c r="DX148">
        <v>1</v>
      </c>
      <c r="EE148">
        <v>10230156</v>
      </c>
      <c r="EF148">
        <v>5</v>
      </c>
      <c r="EG148" t="s">
        <v>1174</v>
      </c>
      <c r="EH148">
        <v>0</v>
      </c>
      <c r="EI148" t="s">
        <v>650</v>
      </c>
      <c r="EJ148">
        <v>1</v>
      </c>
      <c r="EK148">
        <v>205</v>
      </c>
      <c r="EL148" t="s">
        <v>1175</v>
      </c>
      <c r="EM148" t="s">
        <v>650</v>
      </c>
      <c r="EO148" t="s">
        <v>650</v>
      </c>
      <c r="EP148" t="s">
        <v>650</v>
      </c>
      <c r="EQ148">
        <v>0</v>
      </c>
      <c r="ER148">
        <v>17980</v>
      </c>
      <c r="ES148">
        <v>17980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</row>
    <row r="149" spans="1:155">
      <c r="A149">
        <v>17</v>
      </c>
      <c r="B149">
        <v>1</v>
      </c>
      <c r="C149">
        <f>ROW(SmtRes!A508)</f>
        <v>508</v>
      </c>
      <c r="D149">
        <f>ROW(EtalonRes!A499)</f>
        <v>499</v>
      </c>
      <c r="E149" t="s">
        <v>6</v>
      </c>
      <c r="F149" t="s">
        <v>7</v>
      </c>
      <c r="G149" t="s">
        <v>8</v>
      </c>
      <c r="H149" t="s">
        <v>1034</v>
      </c>
      <c r="I149">
        <v>2</v>
      </c>
      <c r="J149">
        <v>0</v>
      </c>
      <c r="O149">
        <f t="shared" si="132"/>
        <v>202</v>
      </c>
      <c r="P149">
        <f t="shared" si="133"/>
        <v>56</v>
      </c>
      <c r="Q149">
        <f t="shared" si="134"/>
        <v>30</v>
      </c>
      <c r="R149">
        <f t="shared" si="135"/>
        <v>2</v>
      </c>
      <c r="S149">
        <f t="shared" si="136"/>
        <v>116</v>
      </c>
      <c r="T149">
        <f t="shared" si="137"/>
        <v>0</v>
      </c>
      <c r="U149">
        <f t="shared" si="138"/>
        <v>8.3145000000000007</v>
      </c>
      <c r="V149">
        <f t="shared" si="139"/>
        <v>0.11249999999999999</v>
      </c>
      <c r="W149">
        <f t="shared" si="140"/>
        <v>0</v>
      </c>
      <c r="X149">
        <f t="shared" si="141"/>
        <v>153</v>
      </c>
      <c r="Y149">
        <f t="shared" si="142"/>
        <v>90</v>
      </c>
      <c r="AA149">
        <v>0</v>
      </c>
      <c r="AB149">
        <f t="shared" si="143"/>
        <v>100.81</v>
      </c>
      <c r="AC149">
        <f t="shared" si="144"/>
        <v>27.86</v>
      </c>
      <c r="AD149">
        <f>ROUND((((ET149*1.25*1.5))+((((EU149*1.25*1.5))*1.13)-((EU149*1.25*1.5)))),2)</f>
        <v>14.88</v>
      </c>
      <c r="AE149">
        <f>ROUND((((EU149*1.25*1.5))*1.13),2)</f>
        <v>1.04</v>
      </c>
      <c r="AF149">
        <f>ROUND((((EV149*1.15*1.5))*1.13),2)</f>
        <v>58.07</v>
      </c>
      <c r="AG149">
        <f t="shared" si="145"/>
        <v>0</v>
      </c>
      <c r="AH149">
        <f>((EW149*1.15*1.5))</f>
        <v>4.1572500000000003</v>
      </c>
      <c r="AI149">
        <f>((EX149*1.25*1.5))</f>
        <v>5.6249999999999994E-2</v>
      </c>
      <c r="AJ149">
        <f t="shared" si="146"/>
        <v>0</v>
      </c>
      <c r="AK149">
        <v>65.52</v>
      </c>
      <c r="AL149">
        <v>27.86</v>
      </c>
      <c r="AM149">
        <v>7.87</v>
      </c>
      <c r="AN149">
        <v>0.49</v>
      </c>
      <c r="AO149">
        <v>29.79</v>
      </c>
      <c r="AP149">
        <v>0</v>
      </c>
      <c r="AQ149">
        <v>2.41</v>
      </c>
      <c r="AR149">
        <v>0.03</v>
      </c>
      <c r="AS149">
        <v>0</v>
      </c>
      <c r="AT149">
        <f t="shared" si="147"/>
        <v>130</v>
      </c>
      <c r="AU149">
        <f t="shared" si="148"/>
        <v>76</v>
      </c>
      <c r="AV149">
        <v>1</v>
      </c>
      <c r="AW149">
        <v>1</v>
      </c>
      <c r="AX149">
        <v>1</v>
      </c>
      <c r="AY149">
        <v>1</v>
      </c>
      <c r="AZ149">
        <v>1</v>
      </c>
      <c r="BA149">
        <v>1</v>
      </c>
      <c r="BB149">
        <v>1</v>
      </c>
      <c r="BC149">
        <v>1</v>
      </c>
      <c r="BD149" t="s">
        <v>650</v>
      </c>
      <c r="BE149" t="s">
        <v>650</v>
      </c>
      <c r="BF149" t="s">
        <v>650</v>
      </c>
      <c r="BG149" t="s">
        <v>650</v>
      </c>
      <c r="BH149">
        <v>0</v>
      </c>
      <c r="BI149">
        <v>1</v>
      </c>
      <c r="BJ149" t="s">
        <v>9</v>
      </c>
      <c r="BM149">
        <v>132</v>
      </c>
      <c r="BN149">
        <v>0</v>
      </c>
      <c r="BO149" t="s">
        <v>7</v>
      </c>
      <c r="BP149">
        <v>1</v>
      </c>
      <c r="BQ149">
        <v>1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650</v>
      </c>
      <c r="BZ149">
        <v>130</v>
      </c>
      <c r="CA149">
        <v>76</v>
      </c>
      <c r="CF149">
        <v>0</v>
      </c>
      <c r="CG149">
        <v>0</v>
      </c>
      <c r="CM149">
        <v>0</v>
      </c>
      <c r="CN149" t="s">
        <v>650</v>
      </c>
      <c r="CO149">
        <v>0</v>
      </c>
      <c r="CP149">
        <f t="shared" si="149"/>
        <v>100.81</v>
      </c>
      <c r="CQ149">
        <f t="shared" si="150"/>
        <v>27.86</v>
      </c>
      <c r="CR149">
        <f t="shared" si="151"/>
        <v>14.88</v>
      </c>
      <c r="CS149">
        <f t="shared" si="152"/>
        <v>1.04</v>
      </c>
      <c r="CT149">
        <f t="shared" si="153"/>
        <v>58.07</v>
      </c>
      <c r="CU149">
        <f t="shared" si="154"/>
        <v>0</v>
      </c>
      <c r="CV149">
        <f t="shared" si="155"/>
        <v>4.1572500000000003</v>
      </c>
      <c r="CW149">
        <f t="shared" si="156"/>
        <v>5.6249999999999994E-2</v>
      </c>
      <c r="CX149">
        <f t="shared" si="157"/>
        <v>0</v>
      </c>
      <c r="CY149">
        <f>(((R149+S149)*BZ149*1)/100)</f>
        <v>153.4</v>
      </c>
      <c r="CZ149">
        <f>(((R149+S149)*CA149*1)/100)</f>
        <v>89.68</v>
      </c>
      <c r="DC149" t="s">
        <v>650</v>
      </c>
      <c r="DD149" t="s">
        <v>650</v>
      </c>
      <c r="DE149" t="s">
        <v>667</v>
      </c>
      <c r="DF149" t="s">
        <v>667</v>
      </c>
      <c r="DG149" t="s">
        <v>668</v>
      </c>
      <c r="DH149" t="s">
        <v>650</v>
      </c>
      <c r="DI149" t="s">
        <v>668</v>
      </c>
      <c r="DJ149" t="s">
        <v>667</v>
      </c>
      <c r="DK149" t="s">
        <v>650</v>
      </c>
      <c r="DL149" t="s">
        <v>650</v>
      </c>
      <c r="DM149" t="s">
        <v>650</v>
      </c>
      <c r="DN149">
        <v>0</v>
      </c>
      <c r="DO149">
        <v>0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1013</v>
      </c>
      <c r="DV149" t="s">
        <v>1034</v>
      </c>
      <c r="DW149" t="s">
        <v>1034</v>
      </c>
      <c r="DX149">
        <v>1</v>
      </c>
      <c r="EE149">
        <v>10230116</v>
      </c>
      <c r="EF149">
        <v>1</v>
      </c>
      <c r="EG149" t="s">
        <v>669</v>
      </c>
      <c r="EH149">
        <v>0</v>
      </c>
      <c r="EI149" t="s">
        <v>650</v>
      </c>
      <c r="EJ149">
        <v>1</v>
      </c>
      <c r="EK149">
        <v>132</v>
      </c>
      <c r="EL149" t="s">
        <v>805</v>
      </c>
      <c r="EM149" t="s">
        <v>650</v>
      </c>
      <c r="EO149" t="s">
        <v>650</v>
      </c>
      <c r="EP149" t="s">
        <v>10</v>
      </c>
      <c r="EQ149">
        <v>0</v>
      </c>
      <c r="ER149">
        <v>65.52</v>
      </c>
      <c r="ES149">
        <v>27.86</v>
      </c>
      <c r="ET149">
        <v>7.87</v>
      </c>
      <c r="EU149">
        <v>0.49</v>
      </c>
      <c r="EV149">
        <v>29.79</v>
      </c>
      <c r="EW149">
        <v>2.41</v>
      </c>
      <c r="EX149">
        <v>0.03</v>
      </c>
      <c r="EY149">
        <v>0</v>
      </c>
    </row>
    <row r="150" spans="1:155">
      <c r="A150">
        <v>17</v>
      </c>
      <c r="B150">
        <v>1</v>
      </c>
      <c r="E150" t="s">
        <v>11</v>
      </c>
      <c r="F150" t="s">
        <v>12</v>
      </c>
      <c r="G150" t="s">
        <v>13</v>
      </c>
      <c r="H150" t="s">
        <v>14</v>
      </c>
      <c r="I150">
        <v>2</v>
      </c>
      <c r="J150">
        <v>0</v>
      </c>
      <c r="O150">
        <f t="shared" si="132"/>
        <v>2080</v>
      </c>
      <c r="P150">
        <f t="shared" si="133"/>
        <v>2080</v>
      </c>
      <c r="Q150">
        <f t="shared" si="134"/>
        <v>0</v>
      </c>
      <c r="R150">
        <f t="shared" si="135"/>
        <v>0</v>
      </c>
      <c r="S150">
        <f t="shared" si="136"/>
        <v>0</v>
      </c>
      <c r="T150">
        <f t="shared" si="137"/>
        <v>0</v>
      </c>
      <c r="U150">
        <f t="shared" si="138"/>
        <v>0</v>
      </c>
      <c r="V150">
        <f t="shared" si="139"/>
        <v>0</v>
      </c>
      <c r="W150">
        <f t="shared" si="140"/>
        <v>0</v>
      </c>
      <c r="X150">
        <f t="shared" si="141"/>
        <v>0</v>
      </c>
      <c r="Y150">
        <f t="shared" si="142"/>
        <v>0</v>
      </c>
      <c r="AA150">
        <v>0</v>
      </c>
      <c r="AB150">
        <f t="shared" si="143"/>
        <v>1040</v>
      </c>
      <c r="AC150">
        <f t="shared" si="144"/>
        <v>1040</v>
      </c>
      <c r="AD150">
        <f>ROUND((ET150),2)</f>
        <v>0</v>
      </c>
      <c r="AE150">
        <f>ROUND((EU150),2)</f>
        <v>0</v>
      </c>
      <c r="AF150">
        <f>ROUND((EV150),2)</f>
        <v>0</v>
      </c>
      <c r="AG150">
        <f t="shared" si="145"/>
        <v>0</v>
      </c>
      <c r="AH150">
        <f>(EW150)</f>
        <v>0</v>
      </c>
      <c r="AI150">
        <f>(EX150)</f>
        <v>0</v>
      </c>
      <c r="AJ150">
        <f t="shared" si="146"/>
        <v>0</v>
      </c>
      <c r="AK150">
        <v>1040</v>
      </c>
      <c r="AL150">
        <v>1040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f t="shared" si="147"/>
        <v>0</v>
      </c>
      <c r="AU150">
        <f t="shared" si="148"/>
        <v>0</v>
      </c>
      <c r="AV150">
        <v>1</v>
      </c>
      <c r="AW150">
        <v>1</v>
      </c>
      <c r="AX150">
        <v>1</v>
      </c>
      <c r="AY150">
        <v>1</v>
      </c>
      <c r="AZ150">
        <v>1</v>
      </c>
      <c r="BA150">
        <v>1</v>
      </c>
      <c r="BB150">
        <v>1</v>
      </c>
      <c r="BC150">
        <v>1</v>
      </c>
      <c r="BD150" t="s">
        <v>650</v>
      </c>
      <c r="BE150" t="s">
        <v>650</v>
      </c>
      <c r="BF150" t="s">
        <v>650</v>
      </c>
      <c r="BG150" t="s">
        <v>650</v>
      </c>
      <c r="BH150">
        <v>3</v>
      </c>
      <c r="BI150">
        <v>1</v>
      </c>
      <c r="BJ150" t="s">
        <v>15</v>
      </c>
      <c r="BM150">
        <v>205</v>
      </c>
      <c r="BN150">
        <v>0</v>
      </c>
      <c r="BO150" t="s">
        <v>12</v>
      </c>
      <c r="BP150">
        <v>1</v>
      </c>
      <c r="BQ150">
        <v>5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650</v>
      </c>
      <c r="BZ150">
        <v>0</v>
      </c>
      <c r="CA150">
        <v>0</v>
      </c>
      <c r="CF150">
        <v>0</v>
      </c>
      <c r="CG150">
        <v>0</v>
      </c>
      <c r="CM150">
        <v>0</v>
      </c>
      <c r="CN150" t="s">
        <v>650</v>
      </c>
      <c r="CO150">
        <v>0</v>
      </c>
      <c r="CP150">
        <f t="shared" si="149"/>
        <v>1040</v>
      </c>
      <c r="CQ150">
        <f t="shared" si="150"/>
        <v>1040</v>
      </c>
      <c r="CR150">
        <f t="shared" si="151"/>
        <v>0</v>
      </c>
      <c r="CS150">
        <f t="shared" si="152"/>
        <v>0</v>
      </c>
      <c r="CT150">
        <f t="shared" si="153"/>
        <v>0</v>
      </c>
      <c r="CU150">
        <f t="shared" si="154"/>
        <v>0</v>
      </c>
      <c r="CV150">
        <f t="shared" si="155"/>
        <v>0</v>
      </c>
      <c r="CW150">
        <f t="shared" si="156"/>
        <v>0</v>
      </c>
      <c r="CX150">
        <f t="shared" si="157"/>
        <v>0</v>
      </c>
      <c r="CY150">
        <f>(0)*BX150</f>
        <v>0</v>
      </c>
      <c r="CZ150">
        <f>(0)*AX150</f>
        <v>0</v>
      </c>
      <c r="DC150" t="s">
        <v>650</v>
      </c>
      <c r="DD150" t="s">
        <v>650</v>
      </c>
      <c r="DE150" t="s">
        <v>650</v>
      </c>
      <c r="DF150" t="s">
        <v>650</v>
      </c>
      <c r="DG150" t="s">
        <v>650</v>
      </c>
      <c r="DH150" t="s">
        <v>650</v>
      </c>
      <c r="DI150" t="s">
        <v>650</v>
      </c>
      <c r="DJ150" t="s">
        <v>650</v>
      </c>
      <c r="DK150" t="s">
        <v>650</v>
      </c>
      <c r="DL150" t="s">
        <v>650</v>
      </c>
      <c r="DM150" t="s">
        <v>650</v>
      </c>
      <c r="DN150">
        <v>0</v>
      </c>
      <c r="DO150">
        <v>0</v>
      </c>
      <c r="DP150">
        <v>1</v>
      </c>
      <c r="DQ150">
        <v>1</v>
      </c>
      <c r="DR150">
        <v>1</v>
      </c>
      <c r="DS150">
        <v>1</v>
      </c>
      <c r="DT150">
        <v>1</v>
      </c>
      <c r="DU150">
        <v>1013</v>
      </c>
      <c r="DV150" t="s">
        <v>14</v>
      </c>
      <c r="DW150" t="s">
        <v>14</v>
      </c>
      <c r="DX150">
        <v>1</v>
      </c>
      <c r="EE150">
        <v>10230156</v>
      </c>
      <c r="EF150">
        <v>5</v>
      </c>
      <c r="EG150" t="s">
        <v>1174</v>
      </c>
      <c r="EH150">
        <v>0</v>
      </c>
      <c r="EI150" t="s">
        <v>650</v>
      </c>
      <c r="EJ150">
        <v>1</v>
      </c>
      <c r="EK150">
        <v>205</v>
      </c>
      <c r="EL150" t="s">
        <v>1175</v>
      </c>
      <c r="EM150" t="s">
        <v>650</v>
      </c>
      <c r="EO150" t="s">
        <v>650</v>
      </c>
      <c r="EP150" t="s">
        <v>650</v>
      </c>
      <c r="EQ150">
        <v>0</v>
      </c>
      <c r="ER150">
        <v>1040</v>
      </c>
      <c r="ES150">
        <v>1040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</row>
    <row r="151" spans="1:155">
      <c r="A151">
        <v>17</v>
      </c>
      <c r="B151">
        <v>1</v>
      </c>
      <c r="C151">
        <f>ROW(SmtRes!A513)</f>
        <v>513</v>
      </c>
      <c r="D151">
        <f>ROW(EtalonRes!A504)</f>
        <v>504</v>
      </c>
      <c r="E151" t="s">
        <v>16</v>
      </c>
      <c r="F151" t="s">
        <v>17</v>
      </c>
      <c r="G151" t="s">
        <v>18</v>
      </c>
      <c r="H151" t="s">
        <v>19</v>
      </c>
      <c r="I151">
        <v>8</v>
      </c>
      <c r="J151">
        <v>0</v>
      </c>
      <c r="O151">
        <f t="shared" si="132"/>
        <v>849</v>
      </c>
      <c r="P151">
        <f t="shared" si="133"/>
        <v>27</v>
      </c>
      <c r="Q151">
        <f t="shared" si="134"/>
        <v>669</v>
      </c>
      <c r="R151">
        <f t="shared" si="135"/>
        <v>108</v>
      </c>
      <c r="S151">
        <f t="shared" si="136"/>
        <v>153</v>
      </c>
      <c r="T151">
        <f t="shared" si="137"/>
        <v>0</v>
      </c>
      <c r="U151">
        <f t="shared" si="138"/>
        <v>9.66</v>
      </c>
      <c r="V151">
        <f t="shared" si="139"/>
        <v>5.8500000000000005</v>
      </c>
      <c r="W151">
        <f t="shared" si="140"/>
        <v>0</v>
      </c>
      <c r="X151">
        <f t="shared" si="141"/>
        <v>339</v>
      </c>
      <c r="Y151">
        <f t="shared" si="142"/>
        <v>198</v>
      </c>
      <c r="AA151">
        <v>0</v>
      </c>
      <c r="AB151">
        <f t="shared" si="143"/>
        <v>106.1</v>
      </c>
      <c r="AC151">
        <f t="shared" si="144"/>
        <v>3.34</v>
      </c>
      <c r="AD151">
        <f>ROUND((((ET151*1.25*1.5))+((((EU151*1.25*1.5))*1.13)-((EU151*1.25*1.5)))),2)</f>
        <v>83.64</v>
      </c>
      <c r="AE151">
        <f>ROUND((((EU151*1.25*1.5))*1.13),2)</f>
        <v>13.5</v>
      </c>
      <c r="AF151">
        <f>ROUND((((EV151*1.15*1.5))*1.13),2)</f>
        <v>19.12</v>
      </c>
      <c r="AG151">
        <f t="shared" si="145"/>
        <v>0</v>
      </c>
      <c r="AH151">
        <f>((EW151*1.15*1.5))</f>
        <v>1.2075</v>
      </c>
      <c r="AI151">
        <f>((EX151*1.25*1.5))</f>
        <v>0.73125000000000007</v>
      </c>
      <c r="AJ151">
        <f t="shared" si="146"/>
        <v>0</v>
      </c>
      <c r="AK151">
        <v>56.93</v>
      </c>
      <c r="AL151">
        <v>3.34</v>
      </c>
      <c r="AM151">
        <v>43.78</v>
      </c>
      <c r="AN151">
        <v>6.37</v>
      </c>
      <c r="AO151">
        <v>9.81</v>
      </c>
      <c r="AP151">
        <v>0</v>
      </c>
      <c r="AQ151">
        <v>0.7</v>
      </c>
      <c r="AR151">
        <v>0.39</v>
      </c>
      <c r="AS151">
        <v>0</v>
      </c>
      <c r="AT151">
        <f t="shared" si="147"/>
        <v>130</v>
      </c>
      <c r="AU151">
        <f t="shared" si="148"/>
        <v>76</v>
      </c>
      <c r="AV151">
        <v>1</v>
      </c>
      <c r="AW151">
        <v>1</v>
      </c>
      <c r="AX151">
        <v>1</v>
      </c>
      <c r="AY151">
        <v>1</v>
      </c>
      <c r="AZ151">
        <v>1</v>
      </c>
      <c r="BA151">
        <v>1</v>
      </c>
      <c r="BB151">
        <v>1</v>
      </c>
      <c r="BC151">
        <v>1</v>
      </c>
      <c r="BD151" t="s">
        <v>650</v>
      </c>
      <c r="BE151" t="s">
        <v>650</v>
      </c>
      <c r="BF151" t="s">
        <v>650</v>
      </c>
      <c r="BG151" t="s">
        <v>650</v>
      </c>
      <c r="BH151">
        <v>0</v>
      </c>
      <c r="BI151">
        <v>1</v>
      </c>
      <c r="BJ151" t="s">
        <v>20</v>
      </c>
      <c r="BM151">
        <v>132</v>
      </c>
      <c r="BN151">
        <v>0</v>
      </c>
      <c r="BO151" t="s">
        <v>17</v>
      </c>
      <c r="BP151">
        <v>1</v>
      </c>
      <c r="BQ151">
        <v>1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650</v>
      </c>
      <c r="BZ151">
        <v>130</v>
      </c>
      <c r="CA151">
        <v>76</v>
      </c>
      <c r="CF151">
        <v>0</v>
      </c>
      <c r="CG151">
        <v>0</v>
      </c>
      <c r="CM151">
        <v>0</v>
      </c>
      <c r="CN151" t="s">
        <v>650</v>
      </c>
      <c r="CO151">
        <v>0</v>
      </c>
      <c r="CP151">
        <f t="shared" si="149"/>
        <v>106.1</v>
      </c>
      <c r="CQ151">
        <f t="shared" si="150"/>
        <v>3.34</v>
      </c>
      <c r="CR151">
        <f t="shared" si="151"/>
        <v>83.64</v>
      </c>
      <c r="CS151">
        <f t="shared" si="152"/>
        <v>13.5</v>
      </c>
      <c r="CT151">
        <f t="shared" si="153"/>
        <v>19.12</v>
      </c>
      <c r="CU151">
        <f t="shared" si="154"/>
        <v>0</v>
      </c>
      <c r="CV151">
        <f t="shared" si="155"/>
        <v>1.2075</v>
      </c>
      <c r="CW151">
        <f t="shared" si="156"/>
        <v>0.73125000000000007</v>
      </c>
      <c r="CX151">
        <f t="shared" si="157"/>
        <v>0</v>
      </c>
      <c r="CY151">
        <f>(((R151+S151)*BZ151*1)/100)</f>
        <v>339.3</v>
      </c>
      <c r="CZ151">
        <f>(((R151+S151)*CA151*1)/100)</f>
        <v>198.36</v>
      </c>
      <c r="DC151" t="s">
        <v>650</v>
      </c>
      <c r="DD151" t="s">
        <v>650</v>
      </c>
      <c r="DE151" t="s">
        <v>667</v>
      </c>
      <c r="DF151" t="s">
        <v>667</v>
      </c>
      <c r="DG151" t="s">
        <v>668</v>
      </c>
      <c r="DH151" t="s">
        <v>650</v>
      </c>
      <c r="DI151" t="s">
        <v>668</v>
      </c>
      <c r="DJ151" t="s">
        <v>667</v>
      </c>
      <c r="DK151" t="s">
        <v>650</v>
      </c>
      <c r="DL151" t="s">
        <v>650</v>
      </c>
      <c r="DM151" t="s">
        <v>650</v>
      </c>
      <c r="DN151">
        <v>0</v>
      </c>
      <c r="DO151">
        <v>0</v>
      </c>
      <c r="DP151">
        <v>1</v>
      </c>
      <c r="DQ151">
        <v>1</v>
      </c>
      <c r="DR151">
        <v>1</v>
      </c>
      <c r="DS151">
        <v>1</v>
      </c>
      <c r="DT151">
        <v>1</v>
      </c>
      <c r="DU151">
        <v>1013</v>
      </c>
      <c r="DV151" t="s">
        <v>19</v>
      </c>
      <c r="DW151" t="s">
        <v>19</v>
      </c>
      <c r="DX151">
        <v>1</v>
      </c>
      <c r="EE151">
        <v>10230116</v>
      </c>
      <c r="EF151">
        <v>1</v>
      </c>
      <c r="EG151" t="s">
        <v>669</v>
      </c>
      <c r="EH151">
        <v>0</v>
      </c>
      <c r="EI151" t="s">
        <v>650</v>
      </c>
      <c r="EJ151">
        <v>1</v>
      </c>
      <c r="EK151">
        <v>132</v>
      </c>
      <c r="EL151" t="s">
        <v>805</v>
      </c>
      <c r="EM151" t="s">
        <v>650</v>
      </c>
      <c r="EO151" t="s">
        <v>650</v>
      </c>
      <c r="EP151" t="s">
        <v>21</v>
      </c>
      <c r="EQ151">
        <v>0</v>
      </c>
      <c r="ER151">
        <v>56.93</v>
      </c>
      <c r="ES151">
        <v>3.34</v>
      </c>
      <c r="ET151">
        <v>43.78</v>
      </c>
      <c r="EU151">
        <v>6.37</v>
      </c>
      <c r="EV151">
        <v>9.81</v>
      </c>
      <c r="EW151">
        <v>0.7</v>
      </c>
      <c r="EX151">
        <v>0.39</v>
      </c>
      <c r="EY151">
        <v>0</v>
      </c>
    </row>
    <row r="152" spans="1:155">
      <c r="A152">
        <v>17</v>
      </c>
      <c r="B152">
        <v>1</v>
      </c>
      <c r="E152" t="s">
        <v>22</v>
      </c>
      <c r="F152" t="s">
        <v>23</v>
      </c>
      <c r="G152" t="s">
        <v>24</v>
      </c>
      <c r="H152" t="s">
        <v>1034</v>
      </c>
      <c r="I152">
        <v>8</v>
      </c>
      <c r="J152">
        <v>0</v>
      </c>
      <c r="O152">
        <f t="shared" si="132"/>
        <v>664</v>
      </c>
      <c r="P152">
        <f t="shared" si="133"/>
        <v>664</v>
      </c>
      <c r="Q152">
        <f t="shared" si="134"/>
        <v>0</v>
      </c>
      <c r="R152">
        <f t="shared" si="135"/>
        <v>0</v>
      </c>
      <c r="S152">
        <f t="shared" si="136"/>
        <v>0</v>
      </c>
      <c r="T152">
        <f t="shared" si="137"/>
        <v>0</v>
      </c>
      <c r="U152">
        <f t="shared" si="138"/>
        <v>0</v>
      </c>
      <c r="V152">
        <f t="shared" si="139"/>
        <v>0</v>
      </c>
      <c r="W152">
        <f t="shared" si="140"/>
        <v>0</v>
      </c>
      <c r="X152">
        <f t="shared" si="141"/>
        <v>0</v>
      </c>
      <c r="Y152">
        <f t="shared" si="142"/>
        <v>0</v>
      </c>
      <c r="AA152">
        <v>0</v>
      </c>
      <c r="AB152">
        <f t="shared" si="143"/>
        <v>83</v>
      </c>
      <c r="AC152">
        <f t="shared" si="144"/>
        <v>83</v>
      </c>
      <c r="AD152">
        <f>ROUND((ET152),2)</f>
        <v>0</v>
      </c>
      <c r="AE152">
        <f>ROUND((EU152),2)</f>
        <v>0</v>
      </c>
      <c r="AF152">
        <f>ROUND((EV152),2)</f>
        <v>0</v>
      </c>
      <c r="AG152">
        <f t="shared" si="145"/>
        <v>0</v>
      </c>
      <c r="AH152">
        <f>(EW152)</f>
        <v>0</v>
      </c>
      <c r="AI152">
        <f>(EX152)</f>
        <v>0</v>
      </c>
      <c r="AJ152">
        <f t="shared" si="146"/>
        <v>0</v>
      </c>
      <c r="AK152">
        <v>83</v>
      </c>
      <c r="AL152">
        <v>83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f t="shared" si="147"/>
        <v>0</v>
      </c>
      <c r="AU152">
        <f t="shared" si="148"/>
        <v>0</v>
      </c>
      <c r="AV152">
        <v>1</v>
      </c>
      <c r="AW152">
        <v>1</v>
      </c>
      <c r="AX152">
        <v>1</v>
      </c>
      <c r="AY152">
        <v>1</v>
      </c>
      <c r="AZ152">
        <v>1</v>
      </c>
      <c r="BA152">
        <v>1</v>
      </c>
      <c r="BB152">
        <v>1</v>
      </c>
      <c r="BC152">
        <v>1</v>
      </c>
      <c r="BD152" t="s">
        <v>650</v>
      </c>
      <c r="BE152" t="s">
        <v>650</v>
      </c>
      <c r="BF152" t="s">
        <v>650</v>
      </c>
      <c r="BG152" t="s">
        <v>650</v>
      </c>
      <c r="BH152">
        <v>3</v>
      </c>
      <c r="BI152">
        <v>1</v>
      </c>
      <c r="BJ152" t="s">
        <v>25</v>
      </c>
      <c r="BM152">
        <v>205</v>
      </c>
      <c r="BN152">
        <v>0</v>
      </c>
      <c r="BO152" t="s">
        <v>23</v>
      </c>
      <c r="BP152">
        <v>1</v>
      </c>
      <c r="BQ152">
        <v>5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650</v>
      </c>
      <c r="BZ152">
        <v>0</v>
      </c>
      <c r="CA152">
        <v>0</v>
      </c>
      <c r="CF152">
        <v>0</v>
      </c>
      <c r="CG152">
        <v>0</v>
      </c>
      <c r="CM152">
        <v>0</v>
      </c>
      <c r="CN152" t="s">
        <v>650</v>
      </c>
      <c r="CO152">
        <v>0</v>
      </c>
      <c r="CP152">
        <f t="shared" si="149"/>
        <v>83</v>
      </c>
      <c r="CQ152">
        <f t="shared" si="150"/>
        <v>83</v>
      </c>
      <c r="CR152">
        <f t="shared" si="151"/>
        <v>0</v>
      </c>
      <c r="CS152">
        <f t="shared" si="152"/>
        <v>0</v>
      </c>
      <c r="CT152">
        <f t="shared" si="153"/>
        <v>0</v>
      </c>
      <c r="CU152">
        <f t="shared" si="154"/>
        <v>0</v>
      </c>
      <c r="CV152">
        <f t="shared" si="155"/>
        <v>0</v>
      </c>
      <c r="CW152">
        <f t="shared" si="156"/>
        <v>0</v>
      </c>
      <c r="CX152">
        <f t="shared" si="157"/>
        <v>0</v>
      </c>
      <c r="CY152">
        <f>(0)*BX152</f>
        <v>0</v>
      </c>
      <c r="CZ152">
        <f>(0)*AX152</f>
        <v>0</v>
      </c>
      <c r="DC152" t="s">
        <v>650</v>
      </c>
      <c r="DD152" t="s">
        <v>650</v>
      </c>
      <c r="DE152" t="s">
        <v>650</v>
      </c>
      <c r="DF152" t="s">
        <v>650</v>
      </c>
      <c r="DG152" t="s">
        <v>650</v>
      </c>
      <c r="DH152" t="s">
        <v>650</v>
      </c>
      <c r="DI152" t="s">
        <v>650</v>
      </c>
      <c r="DJ152" t="s">
        <v>650</v>
      </c>
      <c r="DK152" t="s">
        <v>650</v>
      </c>
      <c r="DL152" t="s">
        <v>650</v>
      </c>
      <c r="DM152" t="s">
        <v>650</v>
      </c>
      <c r="DN152">
        <v>0</v>
      </c>
      <c r="DO152">
        <v>0</v>
      </c>
      <c r="DP152">
        <v>1</v>
      </c>
      <c r="DQ152">
        <v>1</v>
      </c>
      <c r="DR152">
        <v>1</v>
      </c>
      <c r="DS152">
        <v>1</v>
      </c>
      <c r="DT152">
        <v>1</v>
      </c>
      <c r="DU152">
        <v>1013</v>
      </c>
      <c r="DV152" t="s">
        <v>1034</v>
      </c>
      <c r="DW152" t="s">
        <v>1034</v>
      </c>
      <c r="DX152">
        <v>1</v>
      </c>
      <c r="EE152">
        <v>10230156</v>
      </c>
      <c r="EF152">
        <v>5</v>
      </c>
      <c r="EG152" t="s">
        <v>1174</v>
      </c>
      <c r="EH152">
        <v>0</v>
      </c>
      <c r="EI152" t="s">
        <v>650</v>
      </c>
      <c r="EJ152">
        <v>1</v>
      </c>
      <c r="EK152">
        <v>205</v>
      </c>
      <c r="EL152" t="s">
        <v>1175</v>
      </c>
      <c r="EM152" t="s">
        <v>650</v>
      </c>
      <c r="EO152" t="s">
        <v>650</v>
      </c>
      <c r="EP152" t="s">
        <v>650</v>
      </c>
      <c r="EQ152">
        <v>0</v>
      </c>
      <c r="ER152">
        <v>83</v>
      </c>
      <c r="ES152">
        <v>83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</row>
    <row r="153" spans="1:155">
      <c r="A153">
        <v>17</v>
      </c>
      <c r="B153">
        <v>1</v>
      </c>
      <c r="C153">
        <f>ROW(SmtRes!A520)</f>
        <v>520</v>
      </c>
      <c r="D153">
        <f>ROW(EtalonRes!A511)</f>
        <v>511</v>
      </c>
      <c r="E153" t="s">
        <v>26</v>
      </c>
      <c r="F153" t="s">
        <v>27</v>
      </c>
      <c r="G153" t="s">
        <v>28</v>
      </c>
      <c r="H153" t="s">
        <v>1034</v>
      </c>
      <c r="I153">
        <v>2</v>
      </c>
      <c r="J153">
        <v>0</v>
      </c>
      <c r="O153">
        <f t="shared" si="132"/>
        <v>3085</v>
      </c>
      <c r="P153">
        <f t="shared" si="133"/>
        <v>53</v>
      </c>
      <c r="Q153">
        <f t="shared" si="134"/>
        <v>2826</v>
      </c>
      <c r="R153">
        <f t="shared" si="135"/>
        <v>336</v>
      </c>
      <c r="S153">
        <f t="shared" si="136"/>
        <v>206</v>
      </c>
      <c r="T153">
        <f t="shared" si="137"/>
        <v>0</v>
      </c>
      <c r="U153">
        <f t="shared" si="138"/>
        <v>12.972</v>
      </c>
      <c r="V153">
        <f t="shared" si="139"/>
        <v>18.1875</v>
      </c>
      <c r="W153">
        <f t="shared" si="140"/>
        <v>0</v>
      </c>
      <c r="X153">
        <f t="shared" si="141"/>
        <v>705</v>
      </c>
      <c r="Y153">
        <f t="shared" si="142"/>
        <v>412</v>
      </c>
      <c r="AA153">
        <v>0</v>
      </c>
      <c r="AB153">
        <f t="shared" si="143"/>
        <v>1542.44</v>
      </c>
      <c r="AC153">
        <f t="shared" si="144"/>
        <v>26.5</v>
      </c>
      <c r="AD153">
        <f>ROUND((((ET153*1.25*1.5))+((((EU153*1.25*1.5))*1.13)-((EU153*1.25*1.5)))),2)</f>
        <v>1413.18</v>
      </c>
      <c r="AE153">
        <f>ROUND((((EU153*1.25*1.5))*1.13),2)</f>
        <v>167.81</v>
      </c>
      <c r="AF153">
        <f>ROUND((((EV153*1.15*1.5))*1.13),2)</f>
        <v>102.76</v>
      </c>
      <c r="AG153">
        <f t="shared" si="145"/>
        <v>0</v>
      </c>
      <c r="AH153">
        <f>((EW153*1.15*1.5))</f>
        <v>6.4859999999999998</v>
      </c>
      <c r="AI153">
        <f>((EX153*1.25*1.5))</f>
        <v>9.09375</v>
      </c>
      <c r="AJ153">
        <f t="shared" si="146"/>
        <v>0</v>
      </c>
      <c r="AK153">
        <v>822.62</v>
      </c>
      <c r="AL153">
        <v>26.5</v>
      </c>
      <c r="AM153">
        <v>743.4</v>
      </c>
      <c r="AN153">
        <v>79.2</v>
      </c>
      <c r="AO153">
        <v>52.72</v>
      </c>
      <c r="AP153">
        <v>0</v>
      </c>
      <c r="AQ153">
        <v>3.76</v>
      </c>
      <c r="AR153">
        <v>4.8499999999999996</v>
      </c>
      <c r="AS153">
        <v>0</v>
      </c>
      <c r="AT153">
        <f t="shared" si="147"/>
        <v>130</v>
      </c>
      <c r="AU153">
        <f t="shared" si="148"/>
        <v>76</v>
      </c>
      <c r="AV153">
        <v>1</v>
      </c>
      <c r="AW153">
        <v>1</v>
      </c>
      <c r="AX153">
        <v>1</v>
      </c>
      <c r="AY153">
        <v>1</v>
      </c>
      <c r="AZ153">
        <v>1</v>
      </c>
      <c r="BA153">
        <v>1</v>
      </c>
      <c r="BB153">
        <v>1</v>
      </c>
      <c r="BC153">
        <v>1</v>
      </c>
      <c r="BD153" t="s">
        <v>650</v>
      </c>
      <c r="BE153" t="s">
        <v>650</v>
      </c>
      <c r="BF153" t="s">
        <v>650</v>
      </c>
      <c r="BG153" t="s">
        <v>650</v>
      </c>
      <c r="BH153">
        <v>0</v>
      </c>
      <c r="BI153">
        <v>1</v>
      </c>
      <c r="BJ153" t="s">
        <v>29</v>
      </c>
      <c r="BM153">
        <v>132</v>
      </c>
      <c r="BN153">
        <v>0</v>
      </c>
      <c r="BO153" t="s">
        <v>27</v>
      </c>
      <c r="BP153">
        <v>1</v>
      </c>
      <c r="BQ153">
        <v>1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650</v>
      </c>
      <c r="BZ153">
        <v>130</v>
      </c>
      <c r="CA153">
        <v>76</v>
      </c>
      <c r="CF153">
        <v>0</v>
      </c>
      <c r="CG153">
        <v>0</v>
      </c>
      <c r="CM153">
        <v>0</v>
      </c>
      <c r="CN153" t="s">
        <v>650</v>
      </c>
      <c r="CO153">
        <v>0</v>
      </c>
      <c r="CP153">
        <f t="shared" si="149"/>
        <v>1542.44</v>
      </c>
      <c r="CQ153">
        <f t="shared" si="150"/>
        <v>26.5</v>
      </c>
      <c r="CR153">
        <f t="shared" si="151"/>
        <v>1413.18</v>
      </c>
      <c r="CS153">
        <f t="shared" si="152"/>
        <v>167.81</v>
      </c>
      <c r="CT153">
        <f t="shared" si="153"/>
        <v>102.76</v>
      </c>
      <c r="CU153">
        <f t="shared" si="154"/>
        <v>0</v>
      </c>
      <c r="CV153">
        <f t="shared" si="155"/>
        <v>6.4859999999999998</v>
      </c>
      <c r="CW153">
        <f t="shared" si="156"/>
        <v>9.09375</v>
      </c>
      <c r="CX153">
        <f t="shared" si="157"/>
        <v>0</v>
      </c>
      <c r="CY153">
        <f>(((R153+S153)*BZ153*1)/100)</f>
        <v>704.6</v>
      </c>
      <c r="CZ153">
        <f>(((R153+S153)*CA153*1)/100)</f>
        <v>411.92</v>
      </c>
      <c r="DC153" t="s">
        <v>650</v>
      </c>
      <c r="DD153" t="s">
        <v>650</v>
      </c>
      <c r="DE153" t="s">
        <v>667</v>
      </c>
      <c r="DF153" t="s">
        <v>667</v>
      </c>
      <c r="DG153" t="s">
        <v>668</v>
      </c>
      <c r="DH153" t="s">
        <v>650</v>
      </c>
      <c r="DI153" t="s">
        <v>668</v>
      </c>
      <c r="DJ153" t="s">
        <v>667</v>
      </c>
      <c r="DK153" t="s">
        <v>650</v>
      </c>
      <c r="DL153" t="s">
        <v>650</v>
      </c>
      <c r="DM153" t="s">
        <v>650</v>
      </c>
      <c r="DN153">
        <v>0</v>
      </c>
      <c r="DO153">
        <v>0</v>
      </c>
      <c r="DP153">
        <v>1</v>
      </c>
      <c r="DQ153">
        <v>1</v>
      </c>
      <c r="DR153">
        <v>1</v>
      </c>
      <c r="DS153">
        <v>1</v>
      </c>
      <c r="DT153">
        <v>1</v>
      </c>
      <c r="DU153">
        <v>1013</v>
      </c>
      <c r="DV153" t="s">
        <v>1034</v>
      </c>
      <c r="DW153" t="s">
        <v>1034</v>
      </c>
      <c r="DX153">
        <v>1</v>
      </c>
      <c r="EE153">
        <v>10230116</v>
      </c>
      <c r="EF153">
        <v>1</v>
      </c>
      <c r="EG153" t="s">
        <v>669</v>
      </c>
      <c r="EH153">
        <v>0</v>
      </c>
      <c r="EI153" t="s">
        <v>650</v>
      </c>
      <c r="EJ153">
        <v>1</v>
      </c>
      <c r="EK153">
        <v>132</v>
      </c>
      <c r="EL153" t="s">
        <v>805</v>
      </c>
      <c r="EM153" t="s">
        <v>650</v>
      </c>
      <c r="EO153" t="s">
        <v>650</v>
      </c>
      <c r="EP153" t="s">
        <v>21</v>
      </c>
      <c r="EQ153">
        <v>0</v>
      </c>
      <c r="ER153">
        <v>822.62</v>
      </c>
      <c r="ES153">
        <v>26.5</v>
      </c>
      <c r="ET153">
        <v>743.4</v>
      </c>
      <c r="EU153">
        <v>79.2</v>
      </c>
      <c r="EV153">
        <v>52.72</v>
      </c>
      <c r="EW153">
        <v>3.76</v>
      </c>
      <c r="EX153">
        <v>4.8499999999999996</v>
      </c>
      <c r="EY153">
        <v>0</v>
      </c>
    </row>
    <row r="154" spans="1:155">
      <c r="A154">
        <v>17</v>
      </c>
      <c r="B154">
        <v>1</v>
      </c>
      <c r="E154" t="s">
        <v>30</v>
      </c>
      <c r="F154" t="s">
        <v>31</v>
      </c>
      <c r="G154" t="s">
        <v>32</v>
      </c>
      <c r="H154" t="s">
        <v>1034</v>
      </c>
      <c r="I154">
        <v>2</v>
      </c>
      <c r="J154">
        <v>0</v>
      </c>
      <c r="O154">
        <f t="shared" si="132"/>
        <v>1002</v>
      </c>
      <c r="P154">
        <f t="shared" si="133"/>
        <v>1002</v>
      </c>
      <c r="Q154">
        <f t="shared" si="134"/>
        <v>0</v>
      </c>
      <c r="R154">
        <f t="shared" si="135"/>
        <v>0</v>
      </c>
      <c r="S154">
        <f t="shared" si="136"/>
        <v>0</v>
      </c>
      <c r="T154">
        <f t="shared" si="137"/>
        <v>0</v>
      </c>
      <c r="U154">
        <f t="shared" si="138"/>
        <v>0</v>
      </c>
      <c r="V154">
        <f t="shared" si="139"/>
        <v>0</v>
      </c>
      <c r="W154">
        <f t="shared" si="140"/>
        <v>0</v>
      </c>
      <c r="X154">
        <f t="shared" si="141"/>
        <v>0</v>
      </c>
      <c r="Y154">
        <f t="shared" si="142"/>
        <v>0</v>
      </c>
      <c r="AA154">
        <v>0</v>
      </c>
      <c r="AB154">
        <f t="shared" si="143"/>
        <v>501</v>
      </c>
      <c r="AC154">
        <f t="shared" si="144"/>
        <v>501</v>
      </c>
      <c r="AD154">
        <f>ROUND((ET154),2)</f>
        <v>0</v>
      </c>
      <c r="AE154">
        <f>ROUND((EU154),2)</f>
        <v>0</v>
      </c>
      <c r="AF154">
        <f>ROUND((EV154),2)</f>
        <v>0</v>
      </c>
      <c r="AG154">
        <f t="shared" si="145"/>
        <v>0</v>
      </c>
      <c r="AH154">
        <f>(EW154)</f>
        <v>0</v>
      </c>
      <c r="AI154">
        <f>(EX154)</f>
        <v>0</v>
      </c>
      <c r="AJ154">
        <f t="shared" si="146"/>
        <v>0</v>
      </c>
      <c r="AK154">
        <v>501</v>
      </c>
      <c r="AL154">
        <v>501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f t="shared" si="147"/>
        <v>0</v>
      </c>
      <c r="AU154">
        <f t="shared" si="148"/>
        <v>0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 t="s">
        <v>650</v>
      </c>
      <c r="BE154" t="s">
        <v>650</v>
      </c>
      <c r="BF154" t="s">
        <v>650</v>
      </c>
      <c r="BG154" t="s">
        <v>650</v>
      </c>
      <c r="BH154">
        <v>3</v>
      </c>
      <c r="BI154">
        <v>1</v>
      </c>
      <c r="BJ154" t="s">
        <v>33</v>
      </c>
      <c r="BM154">
        <v>205</v>
      </c>
      <c r="BN154">
        <v>0</v>
      </c>
      <c r="BO154" t="s">
        <v>31</v>
      </c>
      <c r="BP154">
        <v>1</v>
      </c>
      <c r="BQ154">
        <v>5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650</v>
      </c>
      <c r="BZ154">
        <v>0</v>
      </c>
      <c r="CA154">
        <v>0</v>
      </c>
      <c r="CF154">
        <v>0</v>
      </c>
      <c r="CG154">
        <v>0</v>
      </c>
      <c r="CM154">
        <v>0</v>
      </c>
      <c r="CN154" t="s">
        <v>650</v>
      </c>
      <c r="CO154">
        <v>0</v>
      </c>
      <c r="CP154">
        <f t="shared" si="149"/>
        <v>501</v>
      </c>
      <c r="CQ154">
        <f t="shared" si="150"/>
        <v>501</v>
      </c>
      <c r="CR154">
        <f t="shared" si="151"/>
        <v>0</v>
      </c>
      <c r="CS154">
        <f t="shared" si="152"/>
        <v>0</v>
      </c>
      <c r="CT154">
        <f t="shared" si="153"/>
        <v>0</v>
      </c>
      <c r="CU154">
        <f t="shared" si="154"/>
        <v>0</v>
      </c>
      <c r="CV154">
        <f t="shared" si="155"/>
        <v>0</v>
      </c>
      <c r="CW154">
        <f t="shared" si="156"/>
        <v>0</v>
      </c>
      <c r="CX154">
        <f t="shared" si="157"/>
        <v>0</v>
      </c>
      <c r="CY154">
        <f>(0)*BX154</f>
        <v>0</v>
      </c>
      <c r="CZ154">
        <f>(0)*AX154</f>
        <v>0</v>
      </c>
      <c r="DC154" t="s">
        <v>650</v>
      </c>
      <c r="DD154" t="s">
        <v>650</v>
      </c>
      <c r="DE154" t="s">
        <v>650</v>
      </c>
      <c r="DF154" t="s">
        <v>650</v>
      </c>
      <c r="DG154" t="s">
        <v>650</v>
      </c>
      <c r="DH154" t="s">
        <v>650</v>
      </c>
      <c r="DI154" t="s">
        <v>650</v>
      </c>
      <c r="DJ154" t="s">
        <v>650</v>
      </c>
      <c r="DK154" t="s">
        <v>650</v>
      </c>
      <c r="DL154" t="s">
        <v>650</v>
      </c>
      <c r="DM154" t="s">
        <v>650</v>
      </c>
      <c r="DN154">
        <v>0</v>
      </c>
      <c r="DO154">
        <v>0</v>
      </c>
      <c r="DP154">
        <v>1</v>
      </c>
      <c r="DQ154">
        <v>1</v>
      </c>
      <c r="DR154">
        <v>1</v>
      </c>
      <c r="DS154">
        <v>1</v>
      </c>
      <c r="DT154">
        <v>1</v>
      </c>
      <c r="DU154">
        <v>1013</v>
      </c>
      <c r="DV154" t="s">
        <v>1034</v>
      </c>
      <c r="DW154" t="s">
        <v>1034</v>
      </c>
      <c r="DX154">
        <v>1</v>
      </c>
      <c r="EE154">
        <v>10230156</v>
      </c>
      <c r="EF154">
        <v>5</v>
      </c>
      <c r="EG154" t="s">
        <v>1174</v>
      </c>
      <c r="EH154">
        <v>0</v>
      </c>
      <c r="EI154" t="s">
        <v>650</v>
      </c>
      <c r="EJ154">
        <v>1</v>
      </c>
      <c r="EK154">
        <v>205</v>
      </c>
      <c r="EL154" t="s">
        <v>1175</v>
      </c>
      <c r="EM154" t="s">
        <v>650</v>
      </c>
      <c r="EO154" t="s">
        <v>650</v>
      </c>
      <c r="EP154" t="s">
        <v>650</v>
      </c>
      <c r="EQ154">
        <v>0</v>
      </c>
      <c r="ER154">
        <v>501</v>
      </c>
      <c r="ES154">
        <v>501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</row>
    <row r="155" spans="1:155">
      <c r="A155">
        <v>17</v>
      </c>
      <c r="B155">
        <v>1</v>
      </c>
      <c r="C155">
        <f>ROW(SmtRes!A522)</f>
        <v>522</v>
      </c>
      <c r="D155">
        <f>ROW(EtalonRes!A513)</f>
        <v>513</v>
      </c>
      <c r="E155" t="s">
        <v>34</v>
      </c>
      <c r="F155" t="s">
        <v>35</v>
      </c>
      <c r="G155" t="s">
        <v>36</v>
      </c>
      <c r="H155" t="s">
        <v>1117</v>
      </c>
      <c r="I155">
        <v>1.41</v>
      </c>
      <c r="J155">
        <v>0</v>
      </c>
      <c r="O155">
        <f t="shared" si="132"/>
        <v>4944</v>
      </c>
      <c r="P155">
        <f t="shared" si="133"/>
        <v>3113</v>
      </c>
      <c r="Q155">
        <f t="shared" si="134"/>
        <v>0</v>
      </c>
      <c r="R155">
        <f t="shared" si="135"/>
        <v>0</v>
      </c>
      <c r="S155">
        <f t="shared" si="136"/>
        <v>1831</v>
      </c>
      <c r="T155">
        <f t="shared" si="137"/>
        <v>0</v>
      </c>
      <c r="U155">
        <f t="shared" si="138"/>
        <v>150.31304999999998</v>
      </c>
      <c r="V155">
        <f t="shared" si="139"/>
        <v>0</v>
      </c>
      <c r="W155">
        <f t="shared" si="140"/>
        <v>0</v>
      </c>
      <c r="X155">
        <f t="shared" si="141"/>
        <v>2380</v>
      </c>
      <c r="Y155">
        <f t="shared" si="142"/>
        <v>1392</v>
      </c>
      <c r="AA155">
        <v>0</v>
      </c>
      <c r="AB155">
        <f t="shared" si="143"/>
        <v>3506.69</v>
      </c>
      <c r="AC155">
        <f t="shared" si="144"/>
        <v>2208.1</v>
      </c>
      <c r="AD155">
        <f t="shared" ref="AD155:AD161" si="159">ROUND((((ET155*1.25*1.5))+((((EU155*1.25*1.5))*1.13)-((EU155*1.25*1.5)))),2)</f>
        <v>0</v>
      </c>
      <c r="AE155">
        <f t="shared" ref="AE155:AE161" si="160">ROUND((((EU155*1.25*1.5))*1.13),2)</f>
        <v>0</v>
      </c>
      <c r="AF155">
        <f t="shared" ref="AF155:AF161" si="161">ROUND((((EV155*1.15*1.5))*1.13),2)</f>
        <v>1298.5899999999999</v>
      </c>
      <c r="AG155">
        <f t="shared" si="145"/>
        <v>0</v>
      </c>
      <c r="AH155">
        <f t="shared" ref="AH155:AH161" si="162">((EW155*1.15*1.5))</f>
        <v>106.60499999999999</v>
      </c>
      <c r="AI155">
        <f t="shared" ref="AI155:AI161" si="163">((EX155*1.25*1.5))</f>
        <v>0</v>
      </c>
      <c r="AJ155">
        <f t="shared" si="146"/>
        <v>0</v>
      </c>
      <c r="AK155">
        <v>2874.3</v>
      </c>
      <c r="AL155">
        <v>2208.1</v>
      </c>
      <c r="AM155">
        <v>0</v>
      </c>
      <c r="AN155">
        <v>0</v>
      </c>
      <c r="AO155">
        <v>666.2</v>
      </c>
      <c r="AP155">
        <v>0</v>
      </c>
      <c r="AQ155">
        <v>61.8</v>
      </c>
      <c r="AR155">
        <v>0</v>
      </c>
      <c r="AS155">
        <v>0</v>
      </c>
      <c r="AT155">
        <f t="shared" si="147"/>
        <v>130</v>
      </c>
      <c r="AU155">
        <f t="shared" si="148"/>
        <v>76</v>
      </c>
      <c r="AV155">
        <v>1</v>
      </c>
      <c r="AW155">
        <v>1</v>
      </c>
      <c r="AX155">
        <v>1</v>
      </c>
      <c r="AY155">
        <v>1</v>
      </c>
      <c r="AZ155">
        <v>1</v>
      </c>
      <c r="BA155">
        <v>1</v>
      </c>
      <c r="BB155">
        <v>1</v>
      </c>
      <c r="BC155">
        <v>1</v>
      </c>
      <c r="BD155" t="s">
        <v>650</v>
      </c>
      <c r="BE155" t="s">
        <v>650</v>
      </c>
      <c r="BF155" t="s">
        <v>650</v>
      </c>
      <c r="BG155" t="s">
        <v>650</v>
      </c>
      <c r="BH155">
        <v>0</v>
      </c>
      <c r="BI155">
        <v>1</v>
      </c>
      <c r="BJ155" t="s">
        <v>37</v>
      </c>
      <c r="BM155">
        <v>132</v>
      </c>
      <c r="BN155">
        <v>0</v>
      </c>
      <c r="BO155" t="s">
        <v>35</v>
      </c>
      <c r="BP155">
        <v>1</v>
      </c>
      <c r="BQ155">
        <v>1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650</v>
      </c>
      <c r="BZ155">
        <v>130</v>
      </c>
      <c r="CA155">
        <v>76</v>
      </c>
      <c r="CF155">
        <v>0</v>
      </c>
      <c r="CG155">
        <v>0</v>
      </c>
      <c r="CM155">
        <v>0</v>
      </c>
      <c r="CN155" t="s">
        <v>650</v>
      </c>
      <c r="CO155">
        <v>0</v>
      </c>
      <c r="CP155">
        <f t="shared" si="149"/>
        <v>3506.69</v>
      </c>
      <c r="CQ155">
        <f t="shared" si="150"/>
        <v>2208.1</v>
      </c>
      <c r="CR155">
        <f t="shared" si="151"/>
        <v>0</v>
      </c>
      <c r="CS155">
        <f t="shared" si="152"/>
        <v>0</v>
      </c>
      <c r="CT155">
        <f t="shared" si="153"/>
        <v>1298.5899999999999</v>
      </c>
      <c r="CU155">
        <f t="shared" si="154"/>
        <v>0</v>
      </c>
      <c r="CV155">
        <f t="shared" si="155"/>
        <v>106.60499999999999</v>
      </c>
      <c r="CW155">
        <f t="shared" si="156"/>
        <v>0</v>
      </c>
      <c r="CX155">
        <f t="shared" si="157"/>
        <v>0</v>
      </c>
      <c r="CY155">
        <f t="shared" ref="CY155:CY161" si="164">(((R155+S155)*BZ155*1)/100)</f>
        <v>2380.3000000000002</v>
      </c>
      <c r="CZ155">
        <f t="shared" ref="CZ155:CZ161" si="165">(((R155+S155)*CA155*1)/100)</f>
        <v>1391.56</v>
      </c>
      <c r="DC155" t="s">
        <v>650</v>
      </c>
      <c r="DD155" t="s">
        <v>650</v>
      </c>
      <c r="DE155" t="s">
        <v>667</v>
      </c>
      <c r="DF155" t="s">
        <v>667</v>
      </c>
      <c r="DG155" t="s">
        <v>668</v>
      </c>
      <c r="DH155" t="s">
        <v>650</v>
      </c>
      <c r="DI155" t="s">
        <v>668</v>
      </c>
      <c r="DJ155" t="s">
        <v>667</v>
      </c>
      <c r="DK155" t="s">
        <v>650</v>
      </c>
      <c r="DL155" t="s">
        <v>650</v>
      </c>
      <c r="DM155" t="s">
        <v>650</v>
      </c>
      <c r="DN155">
        <v>0</v>
      </c>
      <c r="DO155">
        <v>0</v>
      </c>
      <c r="DP155">
        <v>1</v>
      </c>
      <c r="DQ155">
        <v>1</v>
      </c>
      <c r="DR155">
        <v>1</v>
      </c>
      <c r="DS155">
        <v>1</v>
      </c>
      <c r="DT155">
        <v>1</v>
      </c>
      <c r="DU155">
        <v>1003</v>
      </c>
      <c r="DV155" t="s">
        <v>1117</v>
      </c>
      <c r="DW155" t="s">
        <v>1117</v>
      </c>
      <c r="DX155">
        <v>1000</v>
      </c>
      <c r="EE155">
        <v>10230116</v>
      </c>
      <c r="EF155">
        <v>1</v>
      </c>
      <c r="EG155" t="s">
        <v>669</v>
      </c>
      <c r="EH155">
        <v>0</v>
      </c>
      <c r="EI155" t="s">
        <v>650</v>
      </c>
      <c r="EJ155">
        <v>1</v>
      </c>
      <c r="EK155">
        <v>132</v>
      </c>
      <c r="EL155" t="s">
        <v>805</v>
      </c>
      <c r="EM155" t="s">
        <v>650</v>
      </c>
      <c r="EO155" t="s">
        <v>650</v>
      </c>
      <c r="EP155" t="s">
        <v>38</v>
      </c>
      <c r="EQ155">
        <v>0</v>
      </c>
      <c r="ER155">
        <v>2874.3</v>
      </c>
      <c r="ES155">
        <v>2208.1</v>
      </c>
      <c r="ET155">
        <v>0</v>
      </c>
      <c r="EU155">
        <v>0</v>
      </c>
      <c r="EV155">
        <v>666.2</v>
      </c>
      <c r="EW155">
        <v>61.8</v>
      </c>
      <c r="EX155">
        <v>0</v>
      </c>
      <c r="EY155">
        <v>0</v>
      </c>
    </row>
    <row r="156" spans="1:155">
      <c r="A156">
        <v>17</v>
      </c>
      <c r="B156">
        <v>1</v>
      </c>
      <c r="C156">
        <f>ROW(SmtRes!A524)</f>
        <v>524</v>
      </c>
      <c r="D156">
        <f>ROW(EtalonRes!A515)</f>
        <v>515</v>
      </c>
      <c r="E156" t="s">
        <v>39</v>
      </c>
      <c r="F156" t="s">
        <v>40</v>
      </c>
      <c r="G156" t="s">
        <v>41</v>
      </c>
      <c r="H156" t="s">
        <v>1117</v>
      </c>
      <c r="I156">
        <v>1.2E-2</v>
      </c>
      <c r="J156">
        <v>0</v>
      </c>
      <c r="O156">
        <f t="shared" si="132"/>
        <v>8</v>
      </c>
      <c r="P156">
        <f t="shared" si="133"/>
        <v>1</v>
      </c>
      <c r="Q156">
        <f t="shared" si="134"/>
        <v>0</v>
      </c>
      <c r="R156">
        <f t="shared" si="135"/>
        <v>0</v>
      </c>
      <c r="S156">
        <f t="shared" si="136"/>
        <v>7</v>
      </c>
      <c r="T156">
        <f t="shared" si="137"/>
        <v>0</v>
      </c>
      <c r="U156">
        <f t="shared" si="138"/>
        <v>0.58581000000000005</v>
      </c>
      <c r="V156">
        <f t="shared" si="139"/>
        <v>0</v>
      </c>
      <c r="W156">
        <f t="shared" si="140"/>
        <v>0</v>
      </c>
      <c r="X156">
        <f t="shared" si="141"/>
        <v>9</v>
      </c>
      <c r="Y156">
        <f t="shared" si="142"/>
        <v>5</v>
      </c>
      <c r="AA156">
        <v>0</v>
      </c>
      <c r="AB156">
        <f t="shared" si="143"/>
        <v>682.36</v>
      </c>
      <c r="AC156">
        <f t="shared" si="144"/>
        <v>87.7</v>
      </c>
      <c r="AD156">
        <f t="shared" si="159"/>
        <v>0</v>
      </c>
      <c r="AE156">
        <f t="shared" si="160"/>
        <v>0</v>
      </c>
      <c r="AF156">
        <f t="shared" si="161"/>
        <v>594.66</v>
      </c>
      <c r="AG156">
        <f t="shared" si="145"/>
        <v>0</v>
      </c>
      <c r="AH156">
        <f t="shared" si="162"/>
        <v>48.817500000000003</v>
      </c>
      <c r="AI156">
        <f t="shared" si="163"/>
        <v>0</v>
      </c>
      <c r="AJ156">
        <f t="shared" si="146"/>
        <v>0</v>
      </c>
      <c r="AK156">
        <v>392.77</v>
      </c>
      <c r="AL156">
        <v>87.7</v>
      </c>
      <c r="AM156">
        <v>0</v>
      </c>
      <c r="AN156">
        <v>0</v>
      </c>
      <c r="AO156">
        <v>305.07</v>
      </c>
      <c r="AP156">
        <v>0</v>
      </c>
      <c r="AQ156">
        <v>28.3</v>
      </c>
      <c r="AR156">
        <v>0</v>
      </c>
      <c r="AS156">
        <v>0</v>
      </c>
      <c r="AT156">
        <f t="shared" si="147"/>
        <v>130</v>
      </c>
      <c r="AU156">
        <f t="shared" si="148"/>
        <v>76</v>
      </c>
      <c r="AV156">
        <v>1</v>
      </c>
      <c r="AW156">
        <v>1</v>
      </c>
      <c r="AX156">
        <v>1</v>
      </c>
      <c r="AY156">
        <v>1</v>
      </c>
      <c r="AZ156">
        <v>1</v>
      </c>
      <c r="BA156">
        <v>1</v>
      </c>
      <c r="BB156">
        <v>1</v>
      </c>
      <c r="BC156">
        <v>1</v>
      </c>
      <c r="BD156" t="s">
        <v>650</v>
      </c>
      <c r="BE156" t="s">
        <v>650</v>
      </c>
      <c r="BF156" t="s">
        <v>650</v>
      </c>
      <c r="BG156" t="s">
        <v>650</v>
      </c>
      <c r="BH156">
        <v>0</v>
      </c>
      <c r="BI156">
        <v>1</v>
      </c>
      <c r="BJ156" t="s">
        <v>42</v>
      </c>
      <c r="BM156">
        <v>132</v>
      </c>
      <c r="BN156">
        <v>0</v>
      </c>
      <c r="BO156" t="s">
        <v>40</v>
      </c>
      <c r="BP156">
        <v>1</v>
      </c>
      <c r="BQ156">
        <v>1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650</v>
      </c>
      <c r="BZ156">
        <v>130</v>
      </c>
      <c r="CA156">
        <v>76</v>
      </c>
      <c r="CF156">
        <v>0</v>
      </c>
      <c r="CG156">
        <v>0</v>
      </c>
      <c r="CM156">
        <v>0</v>
      </c>
      <c r="CN156" t="s">
        <v>650</v>
      </c>
      <c r="CO156">
        <v>0</v>
      </c>
      <c r="CP156">
        <f t="shared" si="149"/>
        <v>682.36</v>
      </c>
      <c r="CQ156">
        <f t="shared" si="150"/>
        <v>87.7</v>
      </c>
      <c r="CR156">
        <f t="shared" si="151"/>
        <v>0</v>
      </c>
      <c r="CS156">
        <f t="shared" si="152"/>
        <v>0</v>
      </c>
      <c r="CT156">
        <f t="shared" si="153"/>
        <v>594.66</v>
      </c>
      <c r="CU156">
        <f t="shared" si="154"/>
        <v>0</v>
      </c>
      <c r="CV156">
        <f t="shared" si="155"/>
        <v>48.817500000000003</v>
      </c>
      <c r="CW156">
        <f t="shared" si="156"/>
        <v>0</v>
      </c>
      <c r="CX156">
        <f t="shared" si="157"/>
        <v>0</v>
      </c>
      <c r="CY156">
        <f t="shared" si="164"/>
        <v>9.1</v>
      </c>
      <c r="CZ156">
        <f t="shared" si="165"/>
        <v>5.32</v>
      </c>
      <c r="DC156" t="s">
        <v>650</v>
      </c>
      <c r="DD156" t="s">
        <v>650</v>
      </c>
      <c r="DE156" t="s">
        <v>667</v>
      </c>
      <c r="DF156" t="s">
        <v>667</v>
      </c>
      <c r="DG156" t="s">
        <v>668</v>
      </c>
      <c r="DH156" t="s">
        <v>650</v>
      </c>
      <c r="DI156" t="s">
        <v>668</v>
      </c>
      <c r="DJ156" t="s">
        <v>667</v>
      </c>
      <c r="DK156" t="s">
        <v>650</v>
      </c>
      <c r="DL156" t="s">
        <v>650</v>
      </c>
      <c r="DM156" t="s">
        <v>650</v>
      </c>
      <c r="DN156">
        <v>0</v>
      </c>
      <c r="DO156">
        <v>0</v>
      </c>
      <c r="DP156">
        <v>1</v>
      </c>
      <c r="DQ156">
        <v>1</v>
      </c>
      <c r="DR156">
        <v>1</v>
      </c>
      <c r="DS156">
        <v>1</v>
      </c>
      <c r="DT156">
        <v>1</v>
      </c>
      <c r="DU156">
        <v>1003</v>
      </c>
      <c r="DV156" t="s">
        <v>1117</v>
      </c>
      <c r="DW156" t="s">
        <v>1117</v>
      </c>
      <c r="DX156">
        <v>1000</v>
      </c>
      <c r="EE156">
        <v>10230116</v>
      </c>
      <c r="EF156">
        <v>1</v>
      </c>
      <c r="EG156" t="s">
        <v>669</v>
      </c>
      <c r="EH156">
        <v>0</v>
      </c>
      <c r="EI156" t="s">
        <v>650</v>
      </c>
      <c r="EJ156">
        <v>1</v>
      </c>
      <c r="EK156">
        <v>132</v>
      </c>
      <c r="EL156" t="s">
        <v>805</v>
      </c>
      <c r="EM156" t="s">
        <v>650</v>
      </c>
      <c r="EO156" t="s">
        <v>650</v>
      </c>
      <c r="EP156" t="s">
        <v>38</v>
      </c>
      <c r="EQ156">
        <v>0</v>
      </c>
      <c r="ER156">
        <v>392.77</v>
      </c>
      <c r="ES156">
        <v>87.7</v>
      </c>
      <c r="ET156">
        <v>0</v>
      </c>
      <c r="EU156">
        <v>0</v>
      </c>
      <c r="EV156">
        <v>305.07</v>
      </c>
      <c r="EW156">
        <v>28.3</v>
      </c>
      <c r="EX156">
        <v>0</v>
      </c>
      <c r="EY156">
        <v>0</v>
      </c>
    </row>
    <row r="157" spans="1:155">
      <c r="A157">
        <v>17</v>
      </c>
      <c r="B157">
        <v>1</v>
      </c>
      <c r="C157">
        <f>ROW(SmtRes!A534)</f>
        <v>534</v>
      </c>
      <c r="D157">
        <f>ROW(EtalonRes!A525)</f>
        <v>525</v>
      </c>
      <c r="E157" t="s">
        <v>43</v>
      </c>
      <c r="F157" t="s">
        <v>44</v>
      </c>
      <c r="G157" t="s">
        <v>45</v>
      </c>
      <c r="H157" t="s">
        <v>46</v>
      </c>
      <c r="I157">
        <v>2</v>
      </c>
      <c r="J157">
        <v>0</v>
      </c>
      <c r="O157">
        <f t="shared" si="132"/>
        <v>4188</v>
      </c>
      <c r="P157">
        <f t="shared" si="133"/>
        <v>901</v>
      </c>
      <c r="Q157">
        <f t="shared" si="134"/>
        <v>2739</v>
      </c>
      <c r="R157">
        <f t="shared" si="135"/>
        <v>358</v>
      </c>
      <c r="S157">
        <f t="shared" si="136"/>
        <v>547</v>
      </c>
      <c r="T157">
        <f t="shared" si="137"/>
        <v>0</v>
      </c>
      <c r="U157">
        <f t="shared" si="138"/>
        <v>35.017499999999998</v>
      </c>
      <c r="V157">
        <f t="shared" si="139"/>
        <v>19.387500000000003</v>
      </c>
      <c r="W157">
        <f t="shared" si="140"/>
        <v>0</v>
      </c>
      <c r="X157">
        <f t="shared" si="141"/>
        <v>1177</v>
      </c>
      <c r="Y157">
        <f t="shared" si="142"/>
        <v>688</v>
      </c>
      <c r="AA157">
        <v>0</v>
      </c>
      <c r="AB157">
        <f t="shared" si="143"/>
        <v>2093.96</v>
      </c>
      <c r="AC157">
        <f t="shared" si="144"/>
        <v>450.68</v>
      </c>
      <c r="AD157">
        <f t="shared" si="159"/>
        <v>1369.66</v>
      </c>
      <c r="AE157">
        <f t="shared" si="160"/>
        <v>178.86</v>
      </c>
      <c r="AF157">
        <f t="shared" si="161"/>
        <v>273.62</v>
      </c>
      <c r="AG157">
        <f t="shared" si="145"/>
        <v>0</v>
      </c>
      <c r="AH157">
        <f t="shared" si="162"/>
        <v>17.508749999999999</v>
      </c>
      <c r="AI157">
        <f t="shared" si="163"/>
        <v>9.6937500000000014</v>
      </c>
      <c r="AJ157">
        <f t="shared" si="146"/>
        <v>0</v>
      </c>
      <c r="AK157">
        <v>1310.56</v>
      </c>
      <c r="AL157">
        <v>450.68</v>
      </c>
      <c r="AM157">
        <v>719.51</v>
      </c>
      <c r="AN157">
        <v>84.42</v>
      </c>
      <c r="AO157">
        <v>140.37</v>
      </c>
      <c r="AP157">
        <v>0</v>
      </c>
      <c r="AQ157">
        <v>10.15</v>
      </c>
      <c r="AR157">
        <v>5.17</v>
      </c>
      <c r="AS157">
        <v>0</v>
      </c>
      <c r="AT157">
        <f t="shared" si="147"/>
        <v>130</v>
      </c>
      <c r="AU157">
        <f t="shared" si="148"/>
        <v>76</v>
      </c>
      <c r="AV157">
        <v>1</v>
      </c>
      <c r="AW157">
        <v>1</v>
      </c>
      <c r="AX157">
        <v>1</v>
      </c>
      <c r="AY157">
        <v>1</v>
      </c>
      <c r="AZ157">
        <v>1</v>
      </c>
      <c r="BA157">
        <v>1</v>
      </c>
      <c r="BB157">
        <v>1</v>
      </c>
      <c r="BC157">
        <v>1</v>
      </c>
      <c r="BD157" t="s">
        <v>650</v>
      </c>
      <c r="BE157" t="s">
        <v>650</v>
      </c>
      <c r="BF157" t="s">
        <v>650</v>
      </c>
      <c r="BG157" t="s">
        <v>650</v>
      </c>
      <c r="BH157">
        <v>0</v>
      </c>
      <c r="BI157">
        <v>1</v>
      </c>
      <c r="BJ157" t="s">
        <v>47</v>
      </c>
      <c r="BM157">
        <v>132</v>
      </c>
      <c r="BN157">
        <v>0</v>
      </c>
      <c r="BO157" t="s">
        <v>44</v>
      </c>
      <c r="BP157">
        <v>1</v>
      </c>
      <c r="BQ157">
        <v>1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650</v>
      </c>
      <c r="BZ157">
        <v>130</v>
      </c>
      <c r="CA157">
        <v>76</v>
      </c>
      <c r="CF157">
        <v>0</v>
      </c>
      <c r="CG157">
        <v>0</v>
      </c>
      <c r="CM157">
        <v>0</v>
      </c>
      <c r="CN157" t="s">
        <v>650</v>
      </c>
      <c r="CO157">
        <v>0</v>
      </c>
      <c r="CP157">
        <f t="shared" si="149"/>
        <v>2093.96</v>
      </c>
      <c r="CQ157">
        <f t="shared" si="150"/>
        <v>450.68</v>
      </c>
      <c r="CR157">
        <f t="shared" si="151"/>
        <v>1369.66</v>
      </c>
      <c r="CS157">
        <f t="shared" si="152"/>
        <v>178.86</v>
      </c>
      <c r="CT157">
        <f t="shared" si="153"/>
        <v>273.62</v>
      </c>
      <c r="CU157">
        <f t="shared" si="154"/>
        <v>0</v>
      </c>
      <c r="CV157">
        <f t="shared" si="155"/>
        <v>17.508749999999999</v>
      </c>
      <c r="CW157">
        <f t="shared" si="156"/>
        <v>9.6937500000000014</v>
      </c>
      <c r="CX157">
        <f t="shared" si="157"/>
        <v>0</v>
      </c>
      <c r="CY157">
        <f t="shared" si="164"/>
        <v>1176.5</v>
      </c>
      <c r="CZ157">
        <f t="shared" si="165"/>
        <v>687.8</v>
      </c>
      <c r="DC157" t="s">
        <v>650</v>
      </c>
      <c r="DD157" t="s">
        <v>650</v>
      </c>
      <c r="DE157" t="s">
        <v>667</v>
      </c>
      <c r="DF157" t="s">
        <v>667</v>
      </c>
      <c r="DG157" t="s">
        <v>668</v>
      </c>
      <c r="DH157" t="s">
        <v>650</v>
      </c>
      <c r="DI157" t="s">
        <v>668</v>
      </c>
      <c r="DJ157" t="s">
        <v>667</v>
      </c>
      <c r="DK157" t="s">
        <v>650</v>
      </c>
      <c r="DL157" t="s">
        <v>650</v>
      </c>
      <c r="DM157" t="s">
        <v>650</v>
      </c>
      <c r="DN157">
        <v>0</v>
      </c>
      <c r="DO157">
        <v>0</v>
      </c>
      <c r="DP157">
        <v>1</v>
      </c>
      <c r="DQ157">
        <v>1</v>
      </c>
      <c r="DR157">
        <v>1</v>
      </c>
      <c r="DS157">
        <v>1</v>
      </c>
      <c r="DT157">
        <v>1</v>
      </c>
      <c r="DU157">
        <v>1013</v>
      </c>
      <c r="DV157" t="s">
        <v>46</v>
      </c>
      <c r="DW157" t="s">
        <v>46</v>
      </c>
      <c r="DX157">
        <v>1</v>
      </c>
      <c r="EE157">
        <v>10230116</v>
      </c>
      <c r="EF157">
        <v>1</v>
      </c>
      <c r="EG157" t="s">
        <v>669</v>
      </c>
      <c r="EH157">
        <v>0</v>
      </c>
      <c r="EI157" t="s">
        <v>650</v>
      </c>
      <c r="EJ157">
        <v>1</v>
      </c>
      <c r="EK157">
        <v>132</v>
      </c>
      <c r="EL157" t="s">
        <v>805</v>
      </c>
      <c r="EM157" t="s">
        <v>650</v>
      </c>
      <c r="EO157" t="s">
        <v>650</v>
      </c>
      <c r="EP157" t="s">
        <v>48</v>
      </c>
      <c r="EQ157">
        <v>0</v>
      </c>
      <c r="ER157">
        <v>1310.56</v>
      </c>
      <c r="ES157">
        <v>450.68</v>
      </c>
      <c r="ET157">
        <v>719.51</v>
      </c>
      <c r="EU157">
        <v>84.42</v>
      </c>
      <c r="EV157">
        <v>140.37</v>
      </c>
      <c r="EW157">
        <v>10.15</v>
      </c>
      <c r="EX157">
        <v>5.17</v>
      </c>
      <c r="EY157">
        <v>0</v>
      </c>
    </row>
    <row r="158" spans="1:155">
      <c r="A158">
        <v>17</v>
      </c>
      <c r="B158">
        <v>1</v>
      </c>
      <c r="C158">
        <f>ROW(SmtRes!A541)</f>
        <v>541</v>
      </c>
      <c r="D158">
        <f>ROW(EtalonRes!A532)</f>
        <v>532</v>
      </c>
      <c r="E158" t="s">
        <v>49</v>
      </c>
      <c r="F158" t="s">
        <v>50</v>
      </c>
      <c r="G158" t="s">
        <v>51</v>
      </c>
      <c r="H158" t="s">
        <v>703</v>
      </c>
      <c r="I158">
        <f>10.4*6/1000</f>
        <v>6.2400000000000004E-2</v>
      </c>
      <c r="J158">
        <v>0</v>
      </c>
      <c r="O158">
        <f t="shared" si="132"/>
        <v>2941</v>
      </c>
      <c r="P158">
        <f t="shared" si="133"/>
        <v>932</v>
      </c>
      <c r="Q158">
        <f t="shared" si="134"/>
        <v>1405</v>
      </c>
      <c r="R158">
        <f t="shared" si="135"/>
        <v>223</v>
      </c>
      <c r="S158">
        <f t="shared" si="136"/>
        <v>603</v>
      </c>
      <c r="T158">
        <f t="shared" si="137"/>
        <v>0</v>
      </c>
      <c r="U158">
        <f t="shared" si="138"/>
        <v>38.08303200000001</v>
      </c>
      <c r="V158">
        <f t="shared" si="139"/>
        <v>12.06972</v>
      </c>
      <c r="W158">
        <f t="shared" si="140"/>
        <v>0</v>
      </c>
      <c r="X158">
        <f t="shared" si="141"/>
        <v>1074</v>
      </c>
      <c r="Y158">
        <f t="shared" si="142"/>
        <v>628</v>
      </c>
      <c r="AA158">
        <v>0</v>
      </c>
      <c r="AB158">
        <f t="shared" si="143"/>
        <v>47131.73</v>
      </c>
      <c r="AC158">
        <f t="shared" si="144"/>
        <v>14942.8</v>
      </c>
      <c r="AD158">
        <f t="shared" si="159"/>
        <v>22520.1</v>
      </c>
      <c r="AE158">
        <f t="shared" si="160"/>
        <v>3569.25</v>
      </c>
      <c r="AF158">
        <f t="shared" si="161"/>
        <v>9668.83</v>
      </c>
      <c r="AG158">
        <f t="shared" si="145"/>
        <v>0</v>
      </c>
      <c r="AH158">
        <f t="shared" si="162"/>
        <v>610.30500000000006</v>
      </c>
      <c r="AI158">
        <f t="shared" si="163"/>
        <v>193.42499999999998</v>
      </c>
      <c r="AJ158">
        <f t="shared" si="146"/>
        <v>0</v>
      </c>
      <c r="AK158">
        <v>31694.799999999999</v>
      </c>
      <c r="AL158">
        <v>14942.8</v>
      </c>
      <c r="AM158">
        <v>11791.72</v>
      </c>
      <c r="AN158">
        <v>1684.6</v>
      </c>
      <c r="AO158">
        <v>4960.28</v>
      </c>
      <c r="AP158">
        <v>0</v>
      </c>
      <c r="AQ158">
        <v>353.8</v>
      </c>
      <c r="AR158">
        <v>103.16</v>
      </c>
      <c r="AS158">
        <v>0</v>
      </c>
      <c r="AT158">
        <f t="shared" si="147"/>
        <v>130</v>
      </c>
      <c r="AU158">
        <f t="shared" si="148"/>
        <v>76</v>
      </c>
      <c r="AV158">
        <v>1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1</v>
      </c>
      <c r="BC158">
        <v>1</v>
      </c>
      <c r="BD158" t="s">
        <v>650</v>
      </c>
      <c r="BE158" t="s">
        <v>650</v>
      </c>
      <c r="BF158" t="s">
        <v>650</v>
      </c>
      <c r="BG158" t="s">
        <v>650</v>
      </c>
      <c r="BH158">
        <v>0</v>
      </c>
      <c r="BI158">
        <v>1</v>
      </c>
      <c r="BJ158" t="s">
        <v>52</v>
      </c>
      <c r="BM158">
        <v>132</v>
      </c>
      <c r="BN158">
        <v>0</v>
      </c>
      <c r="BO158" t="s">
        <v>50</v>
      </c>
      <c r="BP158">
        <v>1</v>
      </c>
      <c r="BQ158">
        <v>1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650</v>
      </c>
      <c r="BZ158">
        <v>130</v>
      </c>
      <c r="CA158">
        <v>76</v>
      </c>
      <c r="CF158">
        <v>0</v>
      </c>
      <c r="CG158">
        <v>0</v>
      </c>
      <c r="CM158">
        <v>0</v>
      </c>
      <c r="CN158" t="s">
        <v>650</v>
      </c>
      <c r="CO158">
        <v>0</v>
      </c>
      <c r="CP158">
        <f t="shared" si="149"/>
        <v>47131.73</v>
      </c>
      <c r="CQ158">
        <f t="shared" si="150"/>
        <v>14942.8</v>
      </c>
      <c r="CR158">
        <f t="shared" si="151"/>
        <v>22520.1</v>
      </c>
      <c r="CS158">
        <f t="shared" si="152"/>
        <v>3569.25</v>
      </c>
      <c r="CT158">
        <f t="shared" si="153"/>
        <v>9668.83</v>
      </c>
      <c r="CU158">
        <f t="shared" si="154"/>
        <v>0</v>
      </c>
      <c r="CV158">
        <f t="shared" si="155"/>
        <v>610.30500000000006</v>
      </c>
      <c r="CW158">
        <f t="shared" si="156"/>
        <v>193.42499999999998</v>
      </c>
      <c r="CX158">
        <f t="shared" si="157"/>
        <v>0</v>
      </c>
      <c r="CY158">
        <f t="shared" si="164"/>
        <v>1073.8</v>
      </c>
      <c r="CZ158">
        <f t="shared" si="165"/>
        <v>627.76</v>
      </c>
      <c r="DC158" t="s">
        <v>650</v>
      </c>
      <c r="DD158" t="s">
        <v>650</v>
      </c>
      <c r="DE158" t="s">
        <v>667</v>
      </c>
      <c r="DF158" t="s">
        <v>667</v>
      </c>
      <c r="DG158" t="s">
        <v>668</v>
      </c>
      <c r="DH158" t="s">
        <v>650</v>
      </c>
      <c r="DI158" t="s">
        <v>668</v>
      </c>
      <c r="DJ158" t="s">
        <v>667</v>
      </c>
      <c r="DK158" t="s">
        <v>650</v>
      </c>
      <c r="DL158" t="s">
        <v>650</v>
      </c>
      <c r="DM158" t="s">
        <v>650</v>
      </c>
      <c r="DN158">
        <v>0</v>
      </c>
      <c r="DO158">
        <v>0</v>
      </c>
      <c r="DP158">
        <v>1</v>
      </c>
      <c r="DQ158">
        <v>1</v>
      </c>
      <c r="DR158">
        <v>1</v>
      </c>
      <c r="DS158">
        <v>1</v>
      </c>
      <c r="DT158">
        <v>1</v>
      </c>
      <c r="DU158">
        <v>1009</v>
      </c>
      <c r="DV158" t="s">
        <v>703</v>
      </c>
      <c r="DW158" t="s">
        <v>703</v>
      </c>
      <c r="DX158">
        <v>1000</v>
      </c>
      <c r="EE158">
        <v>10230116</v>
      </c>
      <c r="EF158">
        <v>1</v>
      </c>
      <c r="EG158" t="s">
        <v>669</v>
      </c>
      <c r="EH158">
        <v>0</v>
      </c>
      <c r="EI158" t="s">
        <v>650</v>
      </c>
      <c r="EJ158">
        <v>1</v>
      </c>
      <c r="EK158">
        <v>132</v>
      </c>
      <c r="EL158" t="s">
        <v>805</v>
      </c>
      <c r="EM158" t="s">
        <v>650</v>
      </c>
      <c r="EO158" t="s">
        <v>650</v>
      </c>
      <c r="EP158" t="s">
        <v>1152</v>
      </c>
      <c r="EQ158">
        <v>0</v>
      </c>
      <c r="ER158">
        <v>31694.799999999999</v>
      </c>
      <c r="ES158">
        <v>14942.8</v>
      </c>
      <c r="ET158">
        <v>11791.72</v>
      </c>
      <c r="EU158">
        <v>1684.6</v>
      </c>
      <c r="EV158">
        <v>4960.28</v>
      </c>
      <c r="EW158">
        <v>353.8</v>
      </c>
      <c r="EX158">
        <v>103.16</v>
      </c>
      <c r="EY158">
        <v>0</v>
      </c>
    </row>
    <row r="159" spans="1:155">
      <c r="A159">
        <v>17</v>
      </c>
      <c r="B159">
        <v>1</v>
      </c>
      <c r="C159">
        <f>ROW(SmtRes!A549)</f>
        <v>549</v>
      </c>
      <c r="D159">
        <f>ROW(EtalonRes!A540)</f>
        <v>540</v>
      </c>
      <c r="E159" t="s">
        <v>53</v>
      </c>
      <c r="F159" t="s">
        <v>54</v>
      </c>
      <c r="G159" t="s">
        <v>55</v>
      </c>
      <c r="H159" t="s">
        <v>703</v>
      </c>
      <c r="I159">
        <f>70.9*12/1000</f>
        <v>0.85080000000000011</v>
      </c>
      <c r="J159">
        <v>0</v>
      </c>
      <c r="O159">
        <f t="shared" si="132"/>
        <v>33092</v>
      </c>
      <c r="P159">
        <f t="shared" si="133"/>
        <v>12435</v>
      </c>
      <c r="Q159">
        <f t="shared" si="134"/>
        <v>17074</v>
      </c>
      <c r="R159">
        <f t="shared" si="135"/>
        <v>2391</v>
      </c>
      <c r="S159">
        <f t="shared" si="136"/>
        <v>3583</v>
      </c>
      <c r="T159">
        <f t="shared" si="137"/>
        <v>0</v>
      </c>
      <c r="U159">
        <f t="shared" si="138"/>
        <v>226.16178300000001</v>
      </c>
      <c r="V159">
        <f t="shared" si="139"/>
        <v>129.59811000000002</v>
      </c>
      <c r="W159">
        <f t="shared" si="140"/>
        <v>0</v>
      </c>
      <c r="X159">
        <f t="shared" si="141"/>
        <v>7766</v>
      </c>
      <c r="Y159">
        <f t="shared" si="142"/>
        <v>4540</v>
      </c>
      <c r="AA159">
        <v>0</v>
      </c>
      <c r="AB159">
        <f t="shared" si="143"/>
        <v>38895.18</v>
      </c>
      <c r="AC159">
        <f t="shared" si="144"/>
        <v>14615.2</v>
      </c>
      <c r="AD159">
        <f t="shared" si="159"/>
        <v>20068.66</v>
      </c>
      <c r="AE159">
        <f t="shared" si="160"/>
        <v>2810.84</v>
      </c>
      <c r="AF159">
        <f t="shared" si="161"/>
        <v>4211.32</v>
      </c>
      <c r="AG159">
        <f t="shared" si="145"/>
        <v>0</v>
      </c>
      <c r="AH159">
        <f t="shared" si="162"/>
        <v>265.82249999999999</v>
      </c>
      <c r="AI159">
        <f t="shared" si="163"/>
        <v>152.32499999999999</v>
      </c>
      <c r="AJ159">
        <f t="shared" si="146"/>
        <v>0</v>
      </c>
      <c r="AK159">
        <v>27306.5</v>
      </c>
      <c r="AL159">
        <v>14615.2</v>
      </c>
      <c r="AM159">
        <v>10530.82</v>
      </c>
      <c r="AN159">
        <v>1326.65</v>
      </c>
      <c r="AO159">
        <v>2160.48</v>
      </c>
      <c r="AP159">
        <v>0</v>
      </c>
      <c r="AQ159">
        <v>154.1</v>
      </c>
      <c r="AR159">
        <v>81.239999999999995</v>
      </c>
      <c r="AS159">
        <v>0</v>
      </c>
      <c r="AT159">
        <f t="shared" si="147"/>
        <v>130</v>
      </c>
      <c r="AU159">
        <f t="shared" si="148"/>
        <v>76</v>
      </c>
      <c r="AV159">
        <v>1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 t="s">
        <v>650</v>
      </c>
      <c r="BE159" t="s">
        <v>650</v>
      </c>
      <c r="BF159" t="s">
        <v>650</v>
      </c>
      <c r="BG159" t="s">
        <v>650</v>
      </c>
      <c r="BH159">
        <v>0</v>
      </c>
      <c r="BI159">
        <v>1</v>
      </c>
      <c r="BJ159" t="s">
        <v>56</v>
      </c>
      <c r="BM159">
        <v>132</v>
      </c>
      <c r="BN159">
        <v>0</v>
      </c>
      <c r="BO159" t="s">
        <v>54</v>
      </c>
      <c r="BP159">
        <v>1</v>
      </c>
      <c r="BQ159">
        <v>1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650</v>
      </c>
      <c r="BZ159">
        <v>130</v>
      </c>
      <c r="CA159">
        <v>76</v>
      </c>
      <c r="CF159">
        <v>0</v>
      </c>
      <c r="CG159">
        <v>0</v>
      </c>
      <c r="CM159">
        <v>0</v>
      </c>
      <c r="CN159" t="s">
        <v>650</v>
      </c>
      <c r="CO159">
        <v>0</v>
      </c>
      <c r="CP159">
        <f t="shared" si="149"/>
        <v>38895.18</v>
      </c>
      <c r="CQ159">
        <f t="shared" si="150"/>
        <v>14615.2</v>
      </c>
      <c r="CR159">
        <f t="shared" si="151"/>
        <v>20068.66</v>
      </c>
      <c r="CS159">
        <f t="shared" si="152"/>
        <v>2810.84</v>
      </c>
      <c r="CT159">
        <f t="shared" si="153"/>
        <v>4211.32</v>
      </c>
      <c r="CU159">
        <f t="shared" si="154"/>
        <v>0</v>
      </c>
      <c r="CV159">
        <f t="shared" si="155"/>
        <v>265.82249999999999</v>
      </c>
      <c r="CW159">
        <f t="shared" si="156"/>
        <v>152.32499999999999</v>
      </c>
      <c r="CX159">
        <f t="shared" si="157"/>
        <v>0</v>
      </c>
      <c r="CY159">
        <f t="shared" si="164"/>
        <v>7766.2</v>
      </c>
      <c r="CZ159">
        <f t="shared" si="165"/>
        <v>4540.24</v>
      </c>
      <c r="DC159" t="s">
        <v>650</v>
      </c>
      <c r="DD159" t="s">
        <v>650</v>
      </c>
      <c r="DE159" t="s">
        <v>667</v>
      </c>
      <c r="DF159" t="s">
        <v>667</v>
      </c>
      <c r="DG159" t="s">
        <v>668</v>
      </c>
      <c r="DH159" t="s">
        <v>650</v>
      </c>
      <c r="DI159" t="s">
        <v>668</v>
      </c>
      <c r="DJ159" t="s">
        <v>667</v>
      </c>
      <c r="DK159" t="s">
        <v>650</v>
      </c>
      <c r="DL159" t="s">
        <v>650</v>
      </c>
      <c r="DM159" t="s">
        <v>650</v>
      </c>
      <c r="DN159">
        <v>0</v>
      </c>
      <c r="DO159">
        <v>0</v>
      </c>
      <c r="DP159">
        <v>1</v>
      </c>
      <c r="DQ159">
        <v>1</v>
      </c>
      <c r="DR159">
        <v>1</v>
      </c>
      <c r="DS159">
        <v>1</v>
      </c>
      <c r="DT159">
        <v>1</v>
      </c>
      <c r="DU159">
        <v>1009</v>
      </c>
      <c r="DV159" t="s">
        <v>703</v>
      </c>
      <c r="DW159" t="s">
        <v>703</v>
      </c>
      <c r="DX159">
        <v>1000</v>
      </c>
      <c r="EE159">
        <v>10230116</v>
      </c>
      <c r="EF159">
        <v>1</v>
      </c>
      <c r="EG159" t="s">
        <v>669</v>
      </c>
      <c r="EH159">
        <v>0</v>
      </c>
      <c r="EI159" t="s">
        <v>650</v>
      </c>
      <c r="EJ159">
        <v>1</v>
      </c>
      <c r="EK159">
        <v>132</v>
      </c>
      <c r="EL159" t="s">
        <v>805</v>
      </c>
      <c r="EM159" t="s">
        <v>650</v>
      </c>
      <c r="EO159" t="s">
        <v>650</v>
      </c>
      <c r="EP159" t="s">
        <v>1152</v>
      </c>
      <c r="EQ159">
        <v>0</v>
      </c>
      <c r="ER159">
        <v>27306.5</v>
      </c>
      <c r="ES159">
        <v>14615.2</v>
      </c>
      <c r="ET159">
        <v>10530.82</v>
      </c>
      <c r="EU159">
        <v>1326.65</v>
      </c>
      <c r="EV159">
        <v>2160.48</v>
      </c>
      <c r="EW159">
        <v>154.1</v>
      </c>
      <c r="EX159">
        <v>81.239999999999995</v>
      </c>
      <c r="EY159">
        <v>0</v>
      </c>
    </row>
    <row r="160" spans="1:155">
      <c r="A160">
        <v>17</v>
      </c>
      <c r="B160">
        <v>1</v>
      </c>
      <c r="C160">
        <f>ROW(SmtRes!A553)</f>
        <v>553</v>
      </c>
      <c r="D160">
        <f>ROW(EtalonRes!A544)</f>
        <v>544</v>
      </c>
      <c r="E160" t="s">
        <v>57</v>
      </c>
      <c r="F160" t="s">
        <v>58</v>
      </c>
      <c r="G160" t="s">
        <v>59</v>
      </c>
      <c r="H160" t="s">
        <v>802</v>
      </c>
      <c r="I160">
        <v>5.2</v>
      </c>
      <c r="J160">
        <v>0</v>
      </c>
      <c r="O160">
        <f t="shared" si="132"/>
        <v>976</v>
      </c>
      <c r="P160">
        <f t="shared" si="133"/>
        <v>813</v>
      </c>
      <c r="Q160">
        <f t="shared" si="134"/>
        <v>56</v>
      </c>
      <c r="R160">
        <f t="shared" si="135"/>
        <v>7</v>
      </c>
      <c r="S160">
        <f t="shared" si="136"/>
        <v>107</v>
      </c>
      <c r="T160">
        <f t="shared" si="137"/>
        <v>0</v>
      </c>
      <c r="U160">
        <f t="shared" si="138"/>
        <v>9.1493999999999982</v>
      </c>
      <c r="V160">
        <f t="shared" si="139"/>
        <v>0.49725000000000003</v>
      </c>
      <c r="W160">
        <f t="shared" si="140"/>
        <v>0</v>
      </c>
      <c r="X160">
        <f t="shared" si="141"/>
        <v>148</v>
      </c>
      <c r="Y160">
        <f t="shared" si="142"/>
        <v>87</v>
      </c>
      <c r="AA160">
        <v>0</v>
      </c>
      <c r="AB160">
        <f t="shared" si="143"/>
        <v>187.6</v>
      </c>
      <c r="AC160">
        <f t="shared" si="144"/>
        <v>156.25</v>
      </c>
      <c r="AD160">
        <f t="shared" si="159"/>
        <v>10.82</v>
      </c>
      <c r="AE160">
        <f t="shared" si="160"/>
        <v>1.31</v>
      </c>
      <c r="AF160">
        <f t="shared" si="161"/>
        <v>20.53</v>
      </c>
      <c r="AG160">
        <f t="shared" si="145"/>
        <v>0</v>
      </c>
      <c r="AH160">
        <f t="shared" si="162"/>
        <v>1.7594999999999996</v>
      </c>
      <c r="AI160">
        <f t="shared" si="163"/>
        <v>9.5625000000000002E-2</v>
      </c>
      <c r="AJ160">
        <f t="shared" si="146"/>
        <v>0</v>
      </c>
      <c r="AK160">
        <v>172.47</v>
      </c>
      <c r="AL160">
        <v>156.25</v>
      </c>
      <c r="AM160">
        <v>5.69</v>
      </c>
      <c r="AN160">
        <v>0.62</v>
      </c>
      <c r="AO160">
        <v>10.53</v>
      </c>
      <c r="AP160">
        <v>0</v>
      </c>
      <c r="AQ160">
        <v>1.02</v>
      </c>
      <c r="AR160">
        <v>5.0999999999999997E-2</v>
      </c>
      <c r="AS160">
        <v>0</v>
      </c>
      <c r="AT160">
        <f t="shared" si="147"/>
        <v>130</v>
      </c>
      <c r="AU160">
        <f t="shared" si="148"/>
        <v>76</v>
      </c>
      <c r="AV160">
        <v>1</v>
      </c>
      <c r="AW160">
        <v>1</v>
      </c>
      <c r="AX160">
        <v>1</v>
      </c>
      <c r="AY160">
        <v>1</v>
      </c>
      <c r="AZ160">
        <v>1</v>
      </c>
      <c r="BA160">
        <v>1</v>
      </c>
      <c r="BB160">
        <v>1</v>
      </c>
      <c r="BC160">
        <v>1</v>
      </c>
      <c r="BD160" t="s">
        <v>650</v>
      </c>
      <c r="BE160" t="s">
        <v>650</v>
      </c>
      <c r="BF160" t="s">
        <v>650</v>
      </c>
      <c r="BG160" t="s">
        <v>650</v>
      </c>
      <c r="BH160">
        <v>0</v>
      </c>
      <c r="BI160">
        <v>1</v>
      </c>
      <c r="BJ160" t="s">
        <v>60</v>
      </c>
      <c r="BM160">
        <v>132</v>
      </c>
      <c r="BN160">
        <v>0</v>
      </c>
      <c r="BO160" t="s">
        <v>58</v>
      </c>
      <c r="BP160">
        <v>1</v>
      </c>
      <c r="BQ160">
        <v>1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650</v>
      </c>
      <c r="BZ160">
        <v>130</v>
      </c>
      <c r="CA160">
        <v>76</v>
      </c>
      <c r="CF160">
        <v>0</v>
      </c>
      <c r="CG160">
        <v>0</v>
      </c>
      <c r="CM160">
        <v>0</v>
      </c>
      <c r="CN160" t="s">
        <v>650</v>
      </c>
      <c r="CO160">
        <v>0</v>
      </c>
      <c r="CP160">
        <f t="shared" si="149"/>
        <v>187.6</v>
      </c>
      <c r="CQ160">
        <f t="shared" si="150"/>
        <v>156.25</v>
      </c>
      <c r="CR160">
        <f t="shared" si="151"/>
        <v>10.82</v>
      </c>
      <c r="CS160">
        <f t="shared" si="152"/>
        <v>1.31</v>
      </c>
      <c r="CT160">
        <f t="shared" si="153"/>
        <v>20.53</v>
      </c>
      <c r="CU160">
        <f t="shared" si="154"/>
        <v>0</v>
      </c>
      <c r="CV160">
        <f t="shared" si="155"/>
        <v>1.7594999999999996</v>
      </c>
      <c r="CW160">
        <f t="shared" si="156"/>
        <v>9.5625000000000002E-2</v>
      </c>
      <c r="CX160">
        <f t="shared" si="157"/>
        <v>0</v>
      </c>
      <c r="CY160">
        <f t="shared" si="164"/>
        <v>148.19999999999999</v>
      </c>
      <c r="CZ160">
        <f t="shared" si="165"/>
        <v>86.64</v>
      </c>
      <c r="DC160" t="s">
        <v>650</v>
      </c>
      <c r="DD160" t="s">
        <v>650</v>
      </c>
      <c r="DE160" t="s">
        <v>667</v>
      </c>
      <c r="DF160" t="s">
        <v>667</v>
      </c>
      <c r="DG160" t="s">
        <v>668</v>
      </c>
      <c r="DH160" t="s">
        <v>650</v>
      </c>
      <c r="DI160" t="s">
        <v>668</v>
      </c>
      <c r="DJ160" t="s">
        <v>667</v>
      </c>
      <c r="DK160" t="s">
        <v>650</v>
      </c>
      <c r="DL160" t="s">
        <v>650</v>
      </c>
      <c r="DM160" t="s">
        <v>650</v>
      </c>
      <c r="DN160">
        <v>0</v>
      </c>
      <c r="DO160">
        <v>0</v>
      </c>
      <c r="DP160">
        <v>1</v>
      </c>
      <c r="DQ160">
        <v>1</v>
      </c>
      <c r="DR160">
        <v>1</v>
      </c>
      <c r="DS160">
        <v>1</v>
      </c>
      <c r="DT160">
        <v>1</v>
      </c>
      <c r="DU160">
        <v>1007</v>
      </c>
      <c r="DV160" t="s">
        <v>802</v>
      </c>
      <c r="DW160" t="s">
        <v>804</v>
      </c>
      <c r="DX160">
        <v>1</v>
      </c>
      <c r="EE160">
        <v>10230116</v>
      </c>
      <c r="EF160">
        <v>1</v>
      </c>
      <c r="EG160" t="s">
        <v>669</v>
      </c>
      <c r="EH160">
        <v>0</v>
      </c>
      <c r="EI160" t="s">
        <v>650</v>
      </c>
      <c r="EJ160">
        <v>1</v>
      </c>
      <c r="EK160">
        <v>132</v>
      </c>
      <c r="EL160" t="s">
        <v>805</v>
      </c>
      <c r="EM160" t="s">
        <v>650</v>
      </c>
      <c r="EO160" t="s">
        <v>650</v>
      </c>
      <c r="EP160" t="s">
        <v>806</v>
      </c>
      <c r="EQ160">
        <v>0</v>
      </c>
      <c r="ER160">
        <v>172.47</v>
      </c>
      <c r="ES160">
        <v>156.25</v>
      </c>
      <c r="ET160">
        <v>5.69</v>
      </c>
      <c r="EU160">
        <v>0.62</v>
      </c>
      <c r="EV160">
        <v>10.53</v>
      </c>
      <c r="EW160">
        <v>1.02</v>
      </c>
      <c r="EX160">
        <v>5.0999999999999997E-2</v>
      </c>
      <c r="EY160">
        <v>0</v>
      </c>
    </row>
    <row r="161" spans="1:155">
      <c r="A161">
        <v>17</v>
      </c>
      <c r="B161">
        <v>1</v>
      </c>
      <c r="C161">
        <f>ROW(SmtRes!A576)</f>
        <v>576</v>
      </c>
      <c r="D161">
        <f>ROW(EtalonRes!A567)</f>
        <v>567</v>
      </c>
      <c r="E161" t="s">
        <v>61</v>
      </c>
      <c r="F161" t="s">
        <v>62</v>
      </c>
      <c r="G161" t="s">
        <v>63</v>
      </c>
      <c r="H161" t="s">
        <v>797</v>
      </c>
      <c r="I161">
        <v>20.399999999999999</v>
      </c>
      <c r="J161">
        <v>0</v>
      </c>
      <c r="O161">
        <f t="shared" si="132"/>
        <v>58239</v>
      </c>
      <c r="P161">
        <f t="shared" si="133"/>
        <v>39965</v>
      </c>
      <c r="Q161">
        <f t="shared" si="134"/>
        <v>13599</v>
      </c>
      <c r="R161">
        <f t="shared" si="135"/>
        <v>1458</v>
      </c>
      <c r="S161">
        <f t="shared" si="136"/>
        <v>4675</v>
      </c>
      <c r="T161">
        <f t="shared" si="137"/>
        <v>0</v>
      </c>
      <c r="U161">
        <f t="shared" si="138"/>
        <v>374.06970000000001</v>
      </c>
      <c r="V161">
        <f t="shared" si="139"/>
        <v>79.56</v>
      </c>
      <c r="W161">
        <f t="shared" si="140"/>
        <v>0</v>
      </c>
      <c r="X161">
        <f t="shared" si="141"/>
        <v>7973</v>
      </c>
      <c r="Y161">
        <f t="shared" si="142"/>
        <v>4661</v>
      </c>
      <c r="AA161">
        <v>0</v>
      </c>
      <c r="AB161">
        <f t="shared" si="143"/>
        <v>2854.83</v>
      </c>
      <c r="AC161">
        <f t="shared" si="144"/>
        <v>1959.05</v>
      </c>
      <c r="AD161">
        <f t="shared" si="159"/>
        <v>666.61</v>
      </c>
      <c r="AE161">
        <f t="shared" si="160"/>
        <v>71.489999999999995</v>
      </c>
      <c r="AF161">
        <f t="shared" si="161"/>
        <v>229.17</v>
      </c>
      <c r="AG161">
        <f t="shared" si="145"/>
        <v>0</v>
      </c>
      <c r="AH161">
        <f t="shared" si="162"/>
        <v>18.336750000000002</v>
      </c>
      <c r="AI161">
        <f t="shared" si="163"/>
        <v>3.9000000000000004</v>
      </c>
      <c r="AJ161">
        <f t="shared" si="146"/>
        <v>0</v>
      </c>
      <c r="AK161">
        <v>2427.7600000000002</v>
      </c>
      <c r="AL161">
        <v>1959.05</v>
      </c>
      <c r="AM161">
        <v>351.14</v>
      </c>
      <c r="AN161">
        <v>33.74</v>
      </c>
      <c r="AO161">
        <v>117.57</v>
      </c>
      <c r="AP161">
        <v>0</v>
      </c>
      <c r="AQ161">
        <v>10.63</v>
      </c>
      <c r="AR161">
        <v>2.08</v>
      </c>
      <c r="AS161">
        <v>0</v>
      </c>
      <c r="AT161">
        <f t="shared" si="147"/>
        <v>130</v>
      </c>
      <c r="AU161">
        <f t="shared" si="148"/>
        <v>76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1</v>
      </c>
      <c r="BC161">
        <v>1</v>
      </c>
      <c r="BD161" t="s">
        <v>650</v>
      </c>
      <c r="BE161" t="s">
        <v>650</v>
      </c>
      <c r="BF161" t="s">
        <v>650</v>
      </c>
      <c r="BG161" t="s">
        <v>650</v>
      </c>
      <c r="BH161">
        <v>0</v>
      </c>
      <c r="BI161">
        <v>1</v>
      </c>
      <c r="BJ161" t="s">
        <v>64</v>
      </c>
      <c r="BM161">
        <v>132</v>
      </c>
      <c r="BN161">
        <v>0</v>
      </c>
      <c r="BO161" t="s">
        <v>62</v>
      </c>
      <c r="BP161">
        <v>1</v>
      </c>
      <c r="BQ161">
        <v>1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650</v>
      </c>
      <c r="BZ161">
        <v>130</v>
      </c>
      <c r="CA161">
        <v>76</v>
      </c>
      <c r="CF161">
        <v>0</v>
      </c>
      <c r="CG161">
        <v>0</v>
      </c>
      <c r="CM161">
        <v>0</v>
      </c>
      <c r="CN161" t="s">
        <v>650</v>
      </c>
      <c r="CO161">
        <v>0</v>
      </c>
      <c r="CP161">
        <f t="shared" si="149"/>
        <v>2854.83</v>
      </c>
      <c r="CQ161">
        <f t="shared" si="150"/>
        <v>1959.05</v>
      </c>
      <c r="CR161">
        <f t="shared" si="151"/>
        <v>666.61</v>
      </c>
      <c r="CS161">
        <f t="shared" si="152"/>
        <v>71.489999999999995</v>
      </c>
      <c r="CT161">
        <f t="shared" si="153"/>
        <v>229.17</v>
      </c>
      <c r="CU161">
        <f t="shared" si="154"/>
        <v>0</v>
      </c>
      <c r="CV161">
        <f t="shared" si="155"/>
        <v>18.336750000000002</v>
      </c>
      <c r="CW161">
        <f t="shared" si="156"/>
        <v>3.9000000000000004</v>
      </c>
      <c r="CX161">
        <f t="shared" si="157"/>
        <v>0</v>
      </c>
      <c r="CY161">
        <f t="shared" si="164"/>
        <v>7972.9</v>
      </c>
      <c r="CZ161">
        <f t="shared" si="165"/>
        <v>4661.08</v>
      </c>
      <c r="DC161" t="s">
        <v>650</v>
      </c>
      <c r="DD161" t="s">
        <v>650</v>
      </c>
      <c r="DE161" t="s">
        <v>667</v>
      </c>
      <c r="DF161" t="s">
        <v>667</v>
      </c>
      <c r="DG161" t="s">
        <v>668</v>
      </c>
      <c r="DH161" t="s">
        <v>650</v>
      </c>
      <c r="DI161" t="s">
        <v>668</v>
      </c>
      <c r="DJ161" t="s">
        <v>667</v>
      </c>
      <c r="DK161" t="s">
        <v>650</v>
      </c>
      <c r="DL161" t="s">
        <v>650</v>
      </c>
      <c r="DM161" t="s">
        <v>650</v>
      </c>
      <c r="DN161">
        <v>0</v>
      </c>
      <c r="DO161">
        <v>0</v>
      </c>
      <c r="DP161">
        <v>1</v>
      </c>
      <c r="DQ161">
        <v>1</v>
      </c>
      <c r="DR161">
        <v>1</v>
      </c>
      <c r="DS161">
        <v>1</v>
      </c>
      <c r="DT161">
        <v>1</v>
      </c>
      <c r="DU161">
        <v>1007</v>
      </c>
      <c r="DV161" t="s">
        <v>797</v>
      </c>
      <c r="DW161" t="s">
        <v>797</v>
      </c>
      <c r="DX161">
        <v>1</v>
      </c>
      <c r="EE161">
        <v>10230116</v>
      </c>
      <c r="EF161">
        <v>1</v>
      </c>
      <c r="EG161" t="s">
        <v>669</v>
      </c>
      <c r="EH161">
        <v>0</v>
      </c>
      <c r="EI161" t="s">
        <v>650</v>
      </c>
      <c r="EJ161">
        <v>1</v>
      </c>
      <c r="EK161">
        <v>132</v>
      </c>
      <c r="EL161" t="s">
        <v>805</v>
      </c>
      <c r="EM161" t="s">
        <v>650</v>
      </c>
      <c r="EO161" t="s">
        <v>650</v>
      </c>
      <c r="EP161" t="s">
        <v>642</v>
      </c>
      <c r="EQ161">
        <v>0</v>
      </c>
      <c r="ER161">
        <v>2427.7600000000002</v>
      </c>
      <c r="ES161">
        <v>1959.05</v>
      </c>
      <c r="ET161">
        <v>351.14</v>
      </c>
      <c r="EU161">
        <v>33.74</v>
      </c>
      <c r="EV161">
        <v>117.57</v>
      </c>
      <c r="EW161">
        <v>10.63</v>
      </c>
      <c r="EX161">
        <v>2.08</v>
      </c>
      <c r="EY161">
        <v>0</v>
      </c>
    </row>
    <row r="162" spans="1:155">
      <c r="A162">
        <v>17</v>
      </c>
      <c r="B162">
        <v>1</v>
      </c>
      <c r="E162" t="s">
        <v>65</v>
      </c>
      <c r="F162" t="s">
        <v>66</v>
      </c>
      <c r="G162" t="s">
        <v>67</v>
      </c>
      <c r="H162" t="s">
        <v>1034</v>
      </c>
      <c r="I162">
        <v>10</v>
      </c>
      <c r="J162">
        <v>0</v>
      </c>
      <c r="O162">
        <f t="shared" si="132"/>
        <v>5920</v>
      </c>
      <c r="P162">
        <f t="shared" si="133"/>
        <v>5920</v>
      </c>
      <c r="Q162">
        <f t="shared" si="134"/>
        <v>0</v>
      </c>
      <c r="R162">
        <f t="shared" si="135"/>
        <v>0</v>
      </c>
      <c r="S162">
        <f t="shared" si="136"/>
        <v>0</v>
      </c>
      <c r="T162">
        <f t="shared" si="137"/>
        <v>0</v>
      </c>
      <c r="U162">
        <f t="shared" si="138"/>
        <v>0</v>
      </c>
      <c r="V162">
        <f t="shared" si="139"/>
        <v>0</v>
      </c>
      <c r="W162">
        <f t="shared" si="140"/>
        <v>0</v>
      </c>
      <c r="X162">
        <f t="shared" si="141"/>
        <v>0</v>
      </c>
      <c r="Y162">
        <f t="shared" si="142"/>
        <v>0</v>
      </c>
      <c r="AA162">
        <v>0</v>
      </c>
      <c r="AB162">
        <f t="shared" si="143"/>
        <v>592</v>
      </c>
      <c r="AC162">
        <f t="shared" si="144"/>
        <v>592</v>
      </c>
      <c r="AD162">
        <f t="shared" ref="AD162:AF163" si="166">ROUND((ET162),2)</f>
        <v>0</v>
      </c>
      <c r="AE162">
        <f t="shared" si="166"/>
        <v>0</v>
      </c>
      <c r="AF162">
        <f t="shared" si="166"/>
        <v>0</v>
      </c>
      <c r="AG162">
        <f t="shared" si="145"/>
        <v>0</v>
      </c>
      <c r="AH162">
        <f>(EW162)</f>
        <v>0</v>
      </c>
      <c r="AI162">
        <f>(EX162)</f>
        <v>0</v>
      </c>
      <c r="AJ162">
        <f t="shared" si="146"/>
        <v>0</v>
      </c>
      <c r="AK162">
        <v>592</v>
      </c>
      <c r="AL162">
        <v>592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f t="shared" si="147"/>
        <v>0</v>
      </c>
      <c r="AU162">
        <f t="shared" si="148"/>
        <v>0</v>
      </c>
      <c r="AV162">
        <v>1</v>
      </c>
      <c r="AW162">
        <v>1</v>
      </c>
      <c r="AX162">
        <v>1</v>
      </c>
      <c r="AY162">
        <v>1</v>
      </c>
      <c r="AZ162">
        <v>1</v>
      </c>
      <c r="BA162">
        <v>1</v>
      </c>
      <c r="BB162">
        <v>1</v>
      </c>
      <c r="BC162">
        <v>1</v>
      </c>
      <c r="BD162" t="s">
        <v>650</v>
      </c>
      <c r="BE162" t="s">
        <v>650</v>
      </c>
      <c r="BF162" t="s">
        <v>650</v>
      </c>
      <c r="BG162" t="s">
        <v>650</v>
      </c>
      <c r="BH162">
        <v>3</v>
      </c>
      <c r="BI162">
        <v>1</v>
      </c>
      <c r="BJ162" t="s">
        <v>68</v>
      </c>
      <c r="BM162">
        <v>201</v>
      </c>
      <c r="BN162">
        <v>0</v>
      </c>
      <c r="BO162" t="s">
        <v>66</v>
      </c>
      <c r="BP162">
        <v>1</v>
      </c>
      <c r="BQ162">
        <v>1</v>
      </c>
      <c r="BR162">
        <v>0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650</v>
      </c>
      <c r="BZ162">
        <v>0</v>
      </c>
      <c r="CA162">
        <v>0</v>
      </c>
      <c r="CF162">
        <v>0</v>
      </c>
      <c r="CG162">
        <v>0</v>
      </c>
      <c r="CM162">
        <v>0</v>
      </c>
      <c r="CN162" t="s">
        <v>650</v>
      </c>
      <c r="CO162">
        <v>0</v>
      </c>
      <c r="CP162">
        <f t="shared" si="149"/>
        <v>592</v>
      </c>
      <c r="CQ162">
        <f t="shared" si="150"/>
        <v>592</v>
      </c>
      <c r="CR162">
        <f t="shared" si="151"/>
        <v>0</v>
      </c>
      <c r="CS162">
        <f t="shared" si="152"/>
        <v>0</v>
      </c>
      <c r="CT162">
        <f t="shared" si="153"/>
        <v>0</v>
      </c>
      <c r="CU162">
        <f t="shared" si="154"/>
        <v>0</v>
      </c>
      <c r="CV162">
        <f t="shared" si="155"/>
        <v>0</v>
      </c>
      <c r="CW162">
        <f t="shared" si="156"/>
        <v>0</v>
      </c>
      <c r="CX162">
        <f t="shared" si="157"/>
        <v>0</v>
      </c>
      <c r="CY162">
        <f>(0)*BX162</f>
        <v>0</v>
      </c>
      <c r="CZ162">
        <f>(0)*AX162</f>
        <v>0</v>
      </c>
      <c r="DC162" t="s">
        <v>650</v>
      </c>
      <c r="DD162" t="s">
        <v>650</v>
      </c>
      <c r="DE162" t="s">
        <v>650</v>
      </c>
      <c r="DF162" t="s">
        <v>650</v>
      </c>
      <c r="DG162" t="s">
        <v>650</v>
      </c>
      <c r="DH162" t="s">
        <v>650</v>
      </c>
      <c r="DI162" t="s">
        <v>650</v>
      </c>
      <c r="DJ162" t="s">
        <v>650</v>
      </c>
      <c r="DK162" t="s">
        <v>650</v>
      </c>
      <c r="DL162" t="s">
        <v>650</v>
      </c>
      <c r="DM162" t="s">
        <v>650</v>
      </c>
      <c r="DN162">
        <v>0</v>
      </c>
      <c r="DO162">
        <v>0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1013</v>
      </c>
      <c r="DV162" t="s">
        <v>1034</v>
      </c>
      <c r="DW162" t="s">
        <v>1034</v>
      </c>
      <c r="DX162">
        <v>1</v>
      </c>
      <c r="EE162">
        <v>10230153</v>
      </c>
      <c r="EF162">
        <v>1</v>
      </c>
      <c r="EG162" t="s">
        <v>669</v>
      </c>
      <c r="EH162">
        <v>0</v>
      </c>
      <c r="EI162" t="s">
        <v>650</v>
      </c>
      <c r="EJ162">
        <v>1</v>
      </c>
      <c r="EK162">
        <v>201</v>
      </c>
      <c r="EL162" t="s">
        <v>706</v>
      </c>
      <c r="EM162" t="s">
        <v>650</v>
      </c>
      <c r="EO162" t="s">
        <v>650</v>
      </c>
      <c r="EP162" t="s">
        <v>650</v>
      </c>
      <c r="EQ162">
        <v>0</v>
      </c>
      <c r="ER162">
        <v>592</v>
      </c>
      <c r="ES162">
        <v>592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</row>
    <row r="163" spans="1:155">
      <c r="A163">
        <v>17</v>
      </c>
      <c r="B163">
        <v>1</v>
      </c>
      <c r="E163" t="s">
        <v>69</v>
      </c>
      <c r="F163" t="s">
        <v>70</v>
      </c>
      <c r="G163" t="s">
        <v>71</v>
      </c>
      <c r="H163" t="s">
        <v>703</v>
      </c>
      <c r="I163">
        <v>0.39700000000000002</v>
      </c>
      <c r="J163">
        <v>0</v>
      </c>
      <c r="O163">
        <f t="shared" si="132"/>
        <v>4998</v>
      </c>
      <c r="P163">
        <f t="shared" si="133"/>
        <v>4998</v>
      </c>
      <c r="Q163">
        <f t="shared" si="134"/>
        <v>0</v>
      </c>
      <c r="R163">
        <f t="shared" si="135"/>
        <v>0</v>
      </c>
      <c r="S163">
        <f t="shared" si="136"/>
        <v>0</v>
      </c>
      <c r="T163">
        <f t="shared" si="137"/>
        <v>0</v>
      </c>
      <c r="U163">
        <f t="shared" si="138"/>
        <v>0</v>
      </c>
      <c r="V163">
        <f t="shared" si="139"/>
        <v>0</v>
      </c>
      <c r="W163">
        <f t="shared" si="140"/>
        <v>0</v>
      </c>
      <c r="X163">
        <f t="shared" si="141"/>
        <v>0</v>
      </c>
      <c r="Y163">
        <f t="shared" si="142"/>
        <v>0</v>
      </c>
      <c r="AA163">
        <v>0</v>
      </c>
      <c r="AB163">
        <f t="shared" si="143"/>
        <v>12590</v>
      </c>
      <c r="AC163">
        <f t="shared" si="144"/>
        <v>12590</v>
      </c>
      <c r="AD163">
        <f t="shared" si="166"/>
        <v>0</v>
      </c>
      <c r="AE163">
        <f t="shared" si="166"/>
        <v>0</v>
      </c>
      <c r="AF163">
        <f t="shared" si="166"/>
        <v>0</v>
      </c>
      <c r="AG163">
        <f t="shared" si="145"/>
        <v>0</v>
      </c>
      <c r="AH163">
        <f>(EW163)</f>
        <v>0</v>
      </c>
      <c r="AI163">
        <f>(EX163)</f>
        <v>0</v>
      </c>
      <c r="AJ163">
        <f t="shared" si="146"/>
        <v>0</v>
      </c>
      <c r="AK163">
        <v>12590</v>
      </c>
      <c r="AL163">
        <v>12590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f t="shared" si="147"/>
        <v>0</v>
      </c>
      <c r="AU163">
        <f t="shared" si="148"/>
        <v>0</v>
      </c>
      <c r="AV163">
        <v>1</v>
      </c>
      <c r="AW163">
        <v>1</v>
      </c>
      <c r="AX163">
        <v>1</v>
      </c>
      <c r="AY163">
        <v>1</v>
      </c>
      <c r="AZ163">
        <v>1</v>
      </c>
      <c r="BA163">
        <v>1</v>
      </c>
      <c r="BB163">
        <v>1</v>
      </c>
      <c r="BC163">
        <v>1</v>
      </c>
      <c r="BD163" t="s">
        <v>650</v>
      </c>
      <c r="BE163" t="s">
        <v>650</v>
      </c>
      <c r="BF163" t="s">
        <v>650</v>
      </c>
      <c r="BG163" t="s">
        <v>650</v>
      </c>
      <c r="BH163">
        <v>3</v>
      </c>
      <c r="BI163">
        <v>1</v>
      </c>
      <c r="BJ163" t="s">
        <v>72</v>
      </c>
      <c r="BM163">
        <v>202</v>
      </c>
      <c r="BN163">
        <v>0</v>
      </c>
      <c r="BO163" t="s">
        <v>70</v>
      </c>
      <c r="BP163">
        <v>1</v>
      </c>
      <c r="BQ163">
        <v>2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650</v>
      </c>
      <c r="BZ163">
        <v>0</v>
      </c>
      <c r="CA163">
        <v>0</v>
      </c>
      <c r="CF163">
        <v>0</v>
      </c>
      <c r="CG163">
        <v>0</v>
      </c>
      <c r="CM163">
        <v>0</v>
      </c>
      <c r="CN163" t="s">
        <v>650</v>
      </c>
      <c r="CO163">
        <v>0</v>
      </c>
      <c r="CP163">
        <f t="shared" si="149"/>
        <v>12590</v>
      </c>
      <c r="CQ163">
        <f t="shared" si="150"/>
        <v>12590</v>
      </c>
      <c r="CR163">
        <f t="shared" si="151"/>
        <v>0</v>
      </c>
      <c r="CS163">
        <f t="shared" si="152"/>
        <v>0</v>
      </c>
      <c r="CT163">
        <f t="shared" si="153"/>
        <v>0</v>
      </c>
      <c r="CU163">
        <f t="shared" si="154"/>
        <v>0</v>
      </c>
      <c r="CV163">
        <f t="shared" si="155"/>
        <v>0</v>
      </c>
      <c r="CW163">
        <f t="shared" si="156"/>
        <v>0</v>
      </c>
      <c r="CX163">
        <f t="shared" si="157"/>
        <v>0</v>
      </c>
      <c r="CY163">
        <f>(0)*BX163</f>
        <v>0</v>
      </c>
      <c r="CZ163">
        <f>(0)*AX163</f>
        <v>0</v>
      </c>
      <c r="DC163" t="s">
        <v>650</v>
      </c>
      <c r="DD163" t="s">
        <v>650</v>
      </c>
      <c r="DE163" t="s">
        <v>650</v>
      </c>
      <c r="DF163" t="s">
        <v>650</v>
      </c>
      <c r="DG163" t="s">
        <v>650</v>
      </c>
      <c r="DH163" t="s">
        <v>650</v>
      </c>
      <c r="DI163" t="s">
        <v>650</v>
      </c>
      <c r="DJ163" t="s">
        <v>650</v>
      </c>
      <c r="DK163" t="s">
        <v>650</v>
      </c>
      <c r="DL163" t="s">
        <v>650</v>
      </c>
      <c r="DM163" t="s">
        <v>650</v>
      </c>
      <c r="DN163">
        <v>0</v>
      </c>
      <c r="DO163">
        <v>0</v>
      </c>
      <c r="DP163">
        <v>1</v>
      </c>
      <c r="DQ163">
        <v>1</v>
      </c>
      <c r="DR163">
        <v>1</v>
      </c>
      <c r="DS163">
        <v>1</v>
      </c>
      <c r="DT163">
        <v>1</v>
      </c>
      <c r="DU163">
        <v>1009</v>
      </c>
      <c r="DV163" t="s">
        <v>703</v>
      </c>
      <c r="DW163" t="s">
        <v>703</v>
      </c>
      <c r="DX163">
        <v>1000</v>
      </c>
      <c r="EE163">
        <v>10230154</v>
      </c>
      <c r="EF163">
        <v>2</v>
      </c>
      <c r="EG163" t="s">
        <v>963</v>
      </c>
      <c r="EH163">
        <v>0</v>
      </c>
      <c r="EI163" t="s">
        <v>650</v>
      </c>
      <c r="EJ163">
        <v>1</v>
      </c>
      <c r="EK163">
        <v>202</v>
      </c>
      <c r="EL163" t="s">
        <v>970</v>
      </c>
      <c r="EM163" t="s">
        <v>650</v>
      </c>
      <c r="EO163" t="s">
        <v>650</v>
      </c>
      <c r="EP163" t="s">
        <v>650</v>
      </c>
      <c r="EQ163">
        <v>0</v>
      </c>
      <c r="ER163">
        <v>12590</v>
      </c>
      <c r="ES163">
        <v>12590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</row>
    <row r="164" spans="1:155">
      <c r="A164">
        <v>17</v>
      </c>
      <c r="B164">
        <v>1</v>
      </c>
      <c r="C164">
        <f>ROW(SmtRes!A584)</f>
        <v>584</v>
      </c>
      <c r="D164">
        <f>ROW(EtalonRes!A575)</f>
        <v>575</v>
      </c>
      <c r="E164" t="s">
        <v>73</v>
      </c>
      <c r="F164" t="s">
        <v>74</v>
      </c>
      <c r="G164" t="s">
        <v>75</v>
      </c>
      <c r="H164" t="s">
        <v>943</v>
      </c>
      <c r="I164">
        <v>0.224</v>
      </c>
      <c r="J164">
        <v>0</v>
      </c>
      <c r="O164">
        <f t="shared" si="132"/>
        <v>94</v>
      </c>
      <c r="P164">
        <f t="shared" si="133"/>
        <v>56</v>
      </c>
      <c r="Q164">
        <f t="shared" si="134"/>
        <v>4</v>
      </c>
      <c r="R164">
        <f t="shared" si="135"/>
        <v>0</v>
      </c>
      <c r="S164">
        <f t="shared" si="136"/>
        <v>34</v>
      </c>
      <c r="T164">
        <f t="shared" si="137"/>
        <v>0</v>
      </c>
      <c r="U164">
        <f t="shared" si="138"/>
        <v>2.0517839999999996</v>
      </c>
      <c r="V164">
        <f t="shared" si="139"/>
        <v>4.2000000000000006E-3</v>
      </c>
      <c r="W164">
        <f t="shared" si="140"/>
        <v>0</v>
      </c>
      <c r="X164">
        <f t="shared" si="141"/>
        <v>31</v>
      </c>
      <c r="Y164">
        <f t="shared" si="142"/>
        <v>20</v>
      </c>
      <c r="AA164">
        <v>0</v>
      </c>
      <c r="AB164">
        <f t="shared" si="143"/>
        <v>419.77</v>
      </c>
      <c r="AC164">
        <f t="shared" si="144"/>
        <v>250.36</v>
      </c>
      <c r="AD164">
        <f>ROUND((((ET164*1.25*1.5))+((((EU164*1.25*1.5))*1.13)-((EU164*1.25*1.5)))),2)</f>
        <v>18.91</v>
      </c>
      <c r="AE164">
        <f>ROUND((((EU164*1.25*1.5))*1.13),2)</f>
        <v>0.25</v>
      </c>
      <c r="AF164">
        <f>ROUND((((EV164*1.15*1.5))*1.13),2)</f>
        <v>150.5</v>
      </c>
      <c r="AG164">
        <f t="shared" si="145"/>
        <v>0</v>
      </c>
      <c r="AH164">
        <f>((EW164*1.15*1.5))</f>
        <v>9.1597499999999989</v>
      </c>
      <c r="AI164">
        <f>((EX164*1.25*1.5))</f>
        <v>1.8750000000000003E-2</v>
      </c>
      <c r="AJ164">
        <f t="shared" si="146"/>
        <v>0</v>
      </c>
      <c r="AK164">
        <v>337.64</v>
      </c>
      <c r="AL164">
        <v>250.36</v>
      </c>
      <c r="AM164">
        <v>10.07</v>
      </c>
      <c r="AN164">
        <v>0.12</v>
      </c>
      <c r="AO164">
        <v>77.209999999999994</v>
      </c>
      <c r="AP164">
        <v>0</v>
      </c>
      <c r="AQ164">
        <v>5.31</v>
      </c>
      <c r="AR164">
        <v>0.01</v>
      </c>
      <c r="AS164">
        <v>0</v>
      </c>
      <c r="AT164">
        <f t="shared" si="147"/>
        <v>90</v>
      </c>
      <c r="AU164">
        <f t="shared" si="148"/>
        <v>60</v>
      </c>
      <c r="AV164">
        <v>1</v>
      </c>
      <c r="AW164">
        <v>1</v>
      </c>
      <c r="AX164">
        <v>1</v>
      </c>
      <c r="AY164">
        <v>1</v>
      </c>
      <c r="AZ164">
        <v>1</v>
      </c>
      <c r="BA164">
        <v>1</v>
      </c>
      <c r="BB164">
        <v>1</v>
      </c>
      <c r="BC164">
        <v>1</v>
      </c>
      <c r="BD164" t="s">
        <v>650</v>
      </c>
      <c r="BE164" t="s">
        <v>650</v>
      </c>
      <c r="BF164" t="s">
        <v>650</v>
      </c>
      <c r="BG164" t="s">
        <v>650</v>
      </c>
      <c r="BH164">
        <v>0</v>
      </c>
      <c r="BI164">
        <v>1</v>
      </c>
      <c r="BJ164" t="s">
        <v>76</v>
      </c>
      <c r="BM164">
        <v>127</v>
      </c>
      <c r="BN164">
        <v>0</v>
      </c>
      <c r="BO164" t="s">
        <v>74</v>
      </c>
      <c r="BP164">
        <v>1</v>
      </c>
      <c r="BQ164">
        <v>1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650</v>
      </c>
      <c r="BZ164">
        <v>90</v>
      </c>
      <c r="CA164">
        <v>60</v>
      </c>
      <c r="CF164">
        <v>0</v>
      </c>
      <c r="CG164">
        <v>0</v>
      </c>
      <c r="CM164">
        <v>0</v>
      </c>
      <c r="CN164" t="s">
        <v>650</v>
      </c>
      <c r="CO164">
        <v>0</v>
      </c>
      <c r="CP164">
        <f t="shared" si="149"/>
        <v>419.77</v>
      </c>
      <c r="CQ164">
        <f t="shared" si="150"/>
        <v>250.36</v>
      </c>
      <c r="CR164">
        <f t="shared" si="151"/>
        <v>18.91</v>
      </c>
      <c r="CS164">
        <f t="shared" si="152"/>
        <v>0.25</v>
      </c>
      <c r="CT164">
        <f t="shared" si="153"/>
        <v>150.5</v>
      </c>
      <c r="CU164">
        <f t="shared" si="154"/>
        <v>0</v>
      </c>
      <c r="CV164">
        <f t="shared" si="155"/>
        <v>9.1597499999999989</v>
      </c>
      <c r="CW164">
        <f t="shared" si="156"/>
        <v>1.8750000000000003E-2</v>
      </c>
      <c r="CX164">
        <f t="shared" si="157"/>
        <v>0</v>
      </c>
      <c r="CY164">
        <f>(((R164+S164)*BZ164*1)/100)</f>
        <v>30.6</v>
      </c>
      <c r="CZ164">
        <f>(((R164+S164)*CA164*1)/100)</f>
        <v>20.399999999999999</v>
      </c>
      <c r="DC164" t="s">
        <v>650</v>
      </c>
      <c r="DD164" t="s">
        <v>650</v>
      </c>
      <c r="DE164" t="s">
        <v>667</v>
      </c>
      <c r="DF164" t="s">
        <v>667</v>
      </c>
      <c r="DG164" t="s">
        <v>668</v>
      </c>
      <c r="DH164" t="s">
        <v>650</v>
      </c>
      <c r="DI164" t="s">
        <v>668</v>
      </c>
      <c r="DJ164" t="s">
        <v>667</v>
      </c>
      <c r="DK164" t="s">
        <v>650</v>
      </c>
      <c r="DL164" t="s">
        <v>650</v>
      </c>
      <c r="DM164" t="s">
        <v>650</v>
      </c>
      <c r="DN164">
        <v>0</v>
      </c>
      <c r="DO164">
        <v>0</v>
      </c>
      <c r="DP164">
        <v>1</v>
      </c>
      <c r="DQ164">
        <v>1</v>
      </c>
      <c r="DR164">
        <v>1</v>
      </c>
      <c r="DS164">
        <v>1</v>
      </c>
      <c r="DT164">
        <v>1</v>
      </c>
      <c r="DU164">
        <v>1013</v>
      </c>
      <c r="DV164" t="s">
        <v>943</v>
      </c>
      <c r="DW164" t="s">
        <v>1088</v>
      </c>
      <c r="DX164">
        <v>1</v>
      </c>
      <c r="EE164">
        <v>10230169</v>
      </c>
      <c r="EF164">
        <v>1</v>
      </c>
      <c r="EG164" t="s">
        <v>669</v>
      </c>
      <c r="EH164">
        <v>0</v>
      </c>
      <c r="EI164" t="s">
        <v>650</v>
      </c>
      <c r="EJ164">
        <v>1</v>
      </c>
      <c r="EK164">
        <v>127</v>
      </c>
      <c r="EL164" t="s">
        <v>1089</v>
      </c>
      <c r="EM164" t="s">
        <v>650</v>
      </c>
      <c r="EO164" t="s">
        <v>650</v>
      </c>
      <c r="EP164" t="s">
        <v>1090</v>
      </c>
      <c r="EQ164">
        <v>0</v>
      </c>
      <c r="ER164">
        <v>337.64</v>
      </c>
      <c r="ES164">
        <v>250.36</v>
      </c>
      <c r="ET164">
        <v>10.07</v>
      </c>
      <c r="EU164">
        <v>0.12</v>
      </c>
      <c r="EV164">
        <v>77.209999999999994</v>
      </c>
      <c r="EW164">
        <v>5.31</v>
      </c>
      <c r="EX164">
        <v>0.01</v>
      </c>
      <c r="EY164">
        <v>0</v>
      </c>
    </row>
    <row r="165" spans="1:155">
      <c r="A165">
        <v>17</v>
      </c>
      <c r="B165">
        <v>1</v>
      </c>
      <c r="C165">
        <f>ROW(SmtRes!A589)</f>
        <v>589</v>
      </c>
      <c r="D165">
        <f>ROW(EtalonRes!A580)</f>
        <v>580</v>
      </c>
      <c r="E165" t="s">
        <v>77</v>
      </c>
      <c r="F165" t="s">
        <v>78</v>
      </c>
      <c r="G165" t="s">
        <v>79</v>
      </c>
      <c r="H165" t="s">
        <v>980</v>
      </c>
      <c r="I165">
        <v>4</v>
      </c>
      <c r="J165">
        <v>0</v>
      </c>
      <c r="O165">
        <f t="shared" si="132"/>
        <v>602</v>
      </c>
      <c r="P165">
        <f t="shared" si="133"/>
        <v>13</v>
      </c>
      <c r="Q165">
        <f t="shared" si="134"/>
        <v>478</v>
      </c>
      <c r="R165">
        <f t="shared" si="135"/>
        <v>81</v>
      </c>
      <c r="S165">
        <f t="shared" si="136"/>
        <v>111</v>
      </c>
      <c r="T165">
        <f t="shared" si="137"/>
        <v>0</v>
      </c>
      <c r="U165">
        <f t="shared" si="138"/>
        <v>8.2799999999999994</v>
      </c>
      <c r="V165">
        <f t="shared" si="139"/>
        <v>4.3499999999999996</v>
      </c>
      <c r="W165">
        <f t="shared" si="140"/>
        <v>0</v>
      </c>
      <c r="X165">
        <f t="shared" si="141"/>
        <v>250</v>
      </c>
      <c r="Y165">
        <f t="shared" si="142"/>
        <v>138</v>
      </c>
      <c r="AA165">
        <v>0</v>
      </c>
      <c r="AB165">
        <f t="shared" si="143"/>
        <v>150.51</v>
      </c>
      <c r="AC165">
        <f t="shared" si="144"/>
        <v>3.2</v>
      </c>
      <c r="AD165">
        <f>ROUND((((ET165*1.25*1.5))+((((EU165*1.25*1.5))*1.13)-((EU165*1.25*1.5)))),2)</f>
        <v>119.51</v>
      </c>
      <c r="AE165">
        <f>ROUND((((EU165*1.25*1.5))*1.13),2)</f>
        <v>20.149999999999999</v>
      </c>
      <c r="AF165">
        <f>ROUND((((EV165*1.15*1.5))*1.13),2)</f>
        <v>27.8</v>
      </c>
      <c r="AG165">
        <f t="shared" si="145"/>
        <v>0</v>
      </c>
      <c r="AH165">
        <f>((EW165*1.15*1.5))</f>
        <v>2.0699999999999998</v>
      </c>
      <c r="AI165">
        <f>((EX165*1.25*1.5))</f>
        <v>1.0874999999999999</v>
      </c>
      <c r="AJ165">
        <f t="shared" si="146"/>
        <v>0</v>
      </c>
      <c r="AK165">
        <v>79.959999999999994</v>
      </c>
      <c r="AL165">
        <v>3.2</v>
      </c>
      <c r="AM165">
        <v>62.5</v>
      </c>
      <c r="AN165">
        <v>9.51</v>
      </c>
      <c r="AO165">
        <v>14.26</v>
      </c>
      <c r="AP165">
        <v>0</v>
      </c>
      <c r="AQ165">
        <v>1.2</v>
      </c>
      <c r="AR165">
        <v>0.57999999999999996</v>
      </c>
      <c r="AS165">
        <v>0</v>
      </c>
      <c r="AT165">
        <f t="shared" si="147"/>
        <v>130</v>
      </c>
      <c r="AU165">
        <f t="shared" si="148"/>
        <v>72</v>
      </c>
      <c r="AV165">
        <v>1</v>
      </c>
      <c r="AW165">
        <v>1</v>
      </c>
      <c r="AX165">
        <v>1</v>
      </c>
      <c r="AY165">
        <v>1</v>
      </c>
      <c r="AZ165">
        <v>1</v>
      </c>
      <c r="BA165">
        <v>1</v>
      </c>
      <c r="BB165">
        <v>1</v>
      </c>
      <c r="BC165">
        <v>1</v>
      </c>
      <c r="BD165" t="s">
        <v>650</v>
      </c>
      <c r="BE165" t="s">
        <v>650</v>
      </c>
      <c r="BF165" t="s">
        <v>650</v>
      </c>
      <c r="BG165" t="s">
        <v>650</v>
      </c>
      <c r="BH165">
        <v>0</v>
      </c>
      <c r="BI165">
        <v>1</v>
      </c>
      <c r="BJ165" t="s">
        <v>80</v>
      </c>
      <c r="BM165">
        <v>118</v>
      </c>
      <c r="BN165">
        <v>0</v>
      </c>
      <c r="BO165" t="s">
        <v>78</v>
      </c>
      <c r="BP165">
        <v>1</v>
      </c>
      <c r="BQ165">
        <v>1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650</v>
      </c>
      <c r="BZ165">
        <v>130</v>
      </c>
      <c r="CA165">
        <v>72</v>
      </c>
      <c r="CF165">
        <v>0</v>
      </c>
      <c r="CG165">
        <v>0</v>
      </c>
      <c r="CM165">
        <v>0</v>
      </c>
      <c r="CN165" t="s">
        <v>650</v>
      </c>
      <c r="CO165">
        <v>0</v>
      </c>
      <c r="CP165">
        <f t="shared" si="149"/>
        <v>150.51</v>
      </c>
      <c r="CQ165">
        <f t="shared" si="150"/>
        <v>3.2</v>
      </c>
      <c r="CR165">
        <f t="shared" si="151"/>
        <v>119.51</v>
      </c>
      <c r="CS165">
        <f t="shared" si="152"/>
        <v>20.149999999999999</v>
      </c>
      <c r="CT165">
        <f t="shared" si="153"/>
        <v>27.8</v>
      </c>
      <c r="CU165">
        <f t="shared" si="154"/>
        <v>0</v>
      </c>
      <c r="CV165">
        <f t="shared" si="155"/>
        <v>2.0699999999999998</v>
      </c>
      <c r="CW165">
        <f t="shared" si="156"/>
        <v>1.0874999999999999</v>
      </c>
      <c r="CX165">
        <f t="shared" si="157"/>
        <v>0</v>
      </c>
      <c r="CY165">
        <f>(((R165+S165)*BZ165*1)/100)</f>
        <v>249.6</v>
      </c>
      <c r="CZ165">
        <f>(((R165+S165)*CA165*1)/100)</f>
        <v>138.24</v>
      </c>
      <c r="DC165" t="s">
        <v>650</v>
      </c>
      <c r="DD165" t="s">
        <v>650</v>
      </c>
      <c r="DE165" t="s">
        <v>667</v>
      </c>
      <c r="DF165" t="s">
        <v>667</v>
      </c>
      <c r="DG165" t="s">
        <v>668</v>
      </c>
      <c r="DH165" t="s">
        <v>650</v>
      </c>
      <c r="DI165" t="s">
        <v>668</v>
      </c>
      <c r="DJ165" t="s">
        <v>667</v>
      </c>
      <c r="DK165" t="s">
        <v>650</v>
      </c>
      <c r="DL165" t="s">
        <v>650</v>
      </c>
      <c r="DM165" t="s">
        <v>650</v>
      </c>
      <c r="DN165">
        <v>0</v>
      </c>
      <c r="DO165">
        <v>0</v>
      </c>
      <c r="DP165">
        <v>1</v>
      </c>
      <c r="DQ165">
        <v>1</v>
      </c>
      <c r="DR165">
        <v>1</v>
      </c>
      <c r="DS165">
        <v>1</v>
      </c>
      <c r="DT165">
        <v>1</v>
      </c>
      <c r="DU165">
        <v>1010</v>
      </c>
      <c r="DV165" t="s">
        <v>980</v>
      </c>
      <c r="DW165" t="s">
        <v>980</v>
      </c>
      <c r="DX165">
        <v>1</v>
      </c>
      <c r="EE165">
        <v>10230165</v>
      </c>
      <c r="EF165">
        <v>1</v>
      </c>
      <c r="EG165" t="s">
        <v>669</v>
      </c>
      <c r="EH165">
        <v>0</v>
      </c>
      <c r="EI165" t="s">
        <v>650</v>
      </c>
      <c r="EJ165">
        <v>1</v>
      </c>
      <c r="EK165">
        <v>118</v>
      </c>
      <c r="EL165" t="s">
        <v>81</v>
      </c>
      <c r="EM165" t="s">
        <v>650</v>
      </c>
      <c r="EO165" t="s">
        <v>650</v>
      </c>
      <c r="EP165" t="s">
        <v>643</v>
      </c>
      <c r="EQ165">
        <v>0</v>
      </c>
      <c r="ER165">
        <v>79.959999999999994</v>
      </c>
      <c r="ES165">
        <v>3.2</v>
      </c>
      <c r="ET165">
        <v>62.5</v>
      </c>
      <c r="EU165">
        <v>9.51</v>
      </c>
      <c r="EV165">
        <v>14.26</v>
      </c>
      <c r="EW165">
        <v>1.2</v>
      </c>
      <c r="EX165">
        <v>0.57999999999999996</v>
      </c>
      <c r="EY165">
        <v>0</v>
      </c>
    </row>
    <row r="166" spans="1:155">
      <c r="A166">
        <v>17</v>
      </c>
      <c r="B166">
        <v>1</v>
      </c>
      <c r="E166" t="s">
        <v>82</v>
      </c>
      <c r="F166" t="s">
        <v>83</v>
      </c>
      <c r="G166" t="s">
        <v>84</v>
      </c>
      <c r="H166" t="s">
        <v>797</v>
      </c>
      <c r="I166">
        <v>2.2999999999999998</v>
      </c>
      <c r="J166">
        <v>0</v>
      </c>
      <c r="O166">
        <f t="shared" si="132"/>
        <v>2875</v>
      </c>
      <c r="P166">
        <f t="shared" si="133"/>
        <v>2875</v>
      </c>
      <c r="Q166">
        <f t="shared" si="134"/>
        <v>0</v>
      </c>
      <c r="R166">
        <f t="shared" si="135"/>
        <v>0</v>
      </c>
      <c r="S166">
        <f t="shared" si="136"/>
        <v>0</v>
      </c>
      <c r="T166">
        <f t="shared" si="137"/>
        <v>0</v>
      </c>
      <c r="U166">
        <f t="shared" si="138"/>
        <v>0</v>
      </c>
      <c r="V166">
        <f t="shared" si="139"/>
        <v>0</v>
      </c>
      <c r="W166">
        <f t="shared" si="140"/>
        <v>0</v>
      </c>
      <c r="X166">
        <f t="shared" si="141"/>
        <v>0</v>
      </c>
      <c r="Y166">
        <f t="shared" si="142"/>
        <v>0</v>
      </c>
      <c r="AA166">
        <v>0</v>
      </c>
      <c r="AB166">
        <f t="shared" si="143"/>
        <v>1250</v>
      </c>
      <c r="AC166">
        <f t="shared" si="144"/>
        <v>1250</v>
      </c>
      <c r="AD166">
        <f t="shared" ref="AD166:AF167" si="167">ROUND((ET166),2)</f>
        <v>0</v>
      </c>
      <c r="AE166">
        <f t="shared" si="167"/>
        <v>0</v>
      </c>
      <c r="AF166">
        <f t="shared" si="167"/>
        <v>0</v>
      </c>
      <c r="AG166">
        <f t="shared" si="145"/>
        <v>0</v>
      </c>
      <c r="AH166">
        <f>(EW166)</f>
        <v>0</v>
      </c>
      <c r="AI166">
        <f>(EX166)</f>
        <v>0</v>
      </c>
      <c r="AJ166">
        <f t="shared" si="146"/>
        <v>0</v>
      </c>
      <c r="AK166">
        <v>1250</v>
      </c>
      <c r="AL166">
        <v>1250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f t="shared" si="147"/>
        <v>0</v>
      </c>
      <c r="AU166">
        <f t="shared" si="148"/>
        <v>0</v>
      </c>
      <c r="AV166">
        <v>1</v>
      </c>
      <c r="AW166">
        <v>1</v>
      </c>
      <c r="AX166">
        <v>1</v>
      </c>
      <c r="AY166">
        <v>1</v>
      </c>
      <c r="AZ166">
        <v>1</v>
      </c>
      <c r="BA166">
        <v>1</v>
      </c>
      <c r="BB166">
        <v>1</v>
      </c>
      <c r="BC166">
        <v>1</v>
      </c>
      <c r="BD166" t="s">
        <v>650</v>
      </c>
      <c r="BE166" t="s">
        <v>650</v>
      </c>
      <c r="BF166" t="s">
        <v>650</v>
      </c>
      <c r="BG166" t="s">
        <v>650</v>
      </c>
      <c r="BH166">
        <v>3</v>
      </c>
      <c r="BI166">
        <v>1</v>
      </c>
      <c r="BJ166" t="s">
        <v>85</v>
      </c>
      <c r="BM166">
        <v>201</v>
      </c>
      <c r="BN166">
        <v>0</v>
      </c>
      <c r="BO166" t="s">
        <v>83</v>
      </c>
      <c r="BP166">
        <v>1</v>
      </c>
      <c r="BQ166">
        <v>1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650</v>
      </c>
      <c r="BZ166">
        <v>0</v>
      </c>
      <c r="CA166">
        <v>0</v>
      </c>
      <c r="CF166">
        <v>0</v>
      </c>
      <c r="CG166">
        <v>0</v>
      </c>
      <c r="CM166">
        <v>0</v>
      </c>
      <c r="CN166" t="s">
        <v>650</v>
      </c>
      <c r="CO166">
        <v>0</v>
      </c>
      <c r="CP166">
        <f t="shared" si="149"/>
        <v>1250</v>
      </c>
      <c r="CQ166">
        <f t="shared" si="150"/>
        <v>1250</v>
      </c>
      <c r="CR166">
        <f t="shared" si="151"/>
        <v>0</v>
      </c>
      <c r="CS166">
        <f t="shared" si="152"/>
        <v>0</v>
      </c>
      <c r="CT166">
        <f t="shared" si="153"/>
        <v>0</v>
      </c>
      <c r="CU166">
        <f t="shared" si="154"/>
        <v>0</v>
      </c>
      <c r="CV166">
        <f t="shared" si="155"/>
        <v>0</v>
      </c>
      <c r="CW166">
        <f t="shared" si="156"/>
        <v>0</v>
      </c>
      <c r="CX166">
        <f t="shared" si="157"/>
        <v>0</v>
      </c>
      <c r="CY166">
        <f>(0)*BX166</f>
        <v>0</v>
      </c>
      <c r="CZ166">
        <f>(0)*AX166</f>
        <v>0</v>
      </c>
      <c r="DC166" t="s">
        <v>650</v>
      </c>
      <c r="DD166" t="s">
        <v>650</v>
      </c>
      <c r="DE166" t="s">
        <v>650</v>
      </c>
      <c r="DF166" t="s">
        <v>650</v>
      </c>
      <c r="DG166" t="s">
        <v>650</v>
      </c>
      <c r="DH166" t="s">
        <v>650</v>
      </c>
      <c r="DI166" t="s">
        <v>650</v>
      </c>
      <c r="DJ166" t="s">
        <v>650</v>
      </c>
      <c r="DK166" t="s">
        <v>650</v>
      </c>
      <c r="DL166" t="s">
        <v>650</v>
      </c>
      <c r="DM166" t="s">
        <v>650</v>
      </c>
      <c r="DN166">
        <v>0</v>
      </c>
      <c r="DO166">
        <v>0</v>
      </c>
      <c r="DP166">
        <v>1</v>
      </c>
      <c r="DQ166">
        <v>1</v>
      </c>
      <c r="DR166">
        <v>1</v>
      </c>
      <c r="DS166">
        <v>1</v>
      </c>
      <c r="DT166">
        <v>1</v>
      </c>
      <c r="DU166">
        <v>1007</v>
      </c>
      <c r="DV166" t="s">
        <v>797</v>
      </c>
      <c r="DW166" t="s">
        <v>797</v>
      </c>
      <c r="DX166">
        <v>1</v>
      </c>
      <c r="EE166">
        <v>10230153</v>
      </c>
      <c r="EF166">
        <v>1</v>
      </c>
      <c r="EG166" t="s">
        <v>669</v>
      </c>
      <c r="EH166">
        <v>0</v>
      </c>
      <c r="EI166" t="s">
        <v>650</v>
      </c>
      <c r="EJ166">
        <v>1</v>
      </c>
      <c r="EK166">
        <v>201</v>
      </c>
      <c r="EL166" t="s">
        <v>706</v>
      </c>
      <c r="EM166" t="s">
        <v>650</v>
      </c>
      <c r="EO166" t="s">
        <v>650</v>
      </c>
      <c r="EP166" t="s">
        <v>650</v>
      </c>
      <c r="EQ166">
        <v>0</v>
      </c>
      <c r="ER166">
        <v>1250</v>
      </c>
      <c r="ES166">
        <v>1250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</row>
    <row r="167" spans="1:155">
      <c r="A167">
        <v>17</v>
      </c>
      <c r="B167">
        <v>1</v>
      </c>
      <c r="E167" t="s">
        <v>86</v>
      </c>
      <c r="F167" t="s">
        <v>884</v>
      </c>
      <c r="G167" t="s">
        <v>885</v>
      </c>
      <c r="H167" t="s">
        <v>703</v>
      </c>
      <c r="I167">
        <v>0.36299999999999999</v>
      </c>
      <c r="J167">
        <v>0</v>
      </c>
      <c r="O167">
        <f t="shared" si="132"/>
        <v>2770</v>
      </c>
      <c r="P167">
        <f t="shared" si="133"/>
        <v>2770</v>
      </c>
      <c r="Q167">
        <f t="shared" si="134"/>
        <v>0</v>
      </c>
      <c r="R167">
        <f t="shared" si="135"/>
        <v>0</v>
      </c>
      <c r="S167">
        <f t="shared" si="136"/>
        <v>0</v>
      </c>
      <c r="T167">
        <f t="shared" si="137"/>
        <v>0</v>
      </c>
      <c r="U167">
        <f t="shared" si="138"/>
        <v>0</v>
      </c>
      <c r="V167">
        <f t="shared" si="139"/>
        <v>0</v>
      </c>
      <c r="W167">
        <f t="shared" si="140"/>
        <v>0</v>
      </c>
      <c r="X167">
        <f t="shared" si="141"/>
        <v>0</v>
      </c>
      <c r="Y167">
        <f t="shared" si="142"/>
        <v>0</v>
      </c>
      <c r="AA167">
        <v>0</v>
      </c>
      <c r="AB167">
        <f t="shared" si="143"/>
        <v>7630</v>
      </c>
      <c r="AC167">
        <f t="shared" si="144"/>
        <v>7630</v>
      </c>
      <c r="AD167">
        <f t="shared" si="167"/>
        <v>0</v>
      </c>
      <c r="AE167">
        <f t="shared" si="167"/>
        <v>0</v>
      </c>
      <c r="AF167">
        <f t="shared" si="167"/>
        <v>0</v>
      </c>
      <c r="AG167">
        <f t="shared" si="145"/>
        <v>0</v>
      </c>
      <c r="AH167">
        <f>(EW167)</f>
        <v>0</v>
      </c>
      <c r="AI167">
        <f>(EX167)</f>
        <v>0</v>
      </c>
      <c r="AJ167">
        <f t="shared" si="146"/>
        <v>0</v>
      </c>
      <c r="AK167">
        <v>7630</v>
      </c>
      <c r="AL167">
        <v>7630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f t="shared" si="147"/>
        <v>0</v>
      </c>
      <c r="AU167">
        <f t="shared" si="148"/>
        <v>0</v>
      </c>
      <c r="AV167">
        <v>1</v>
      </c>
      <c r="AW167">
        <v>1</v>
      </c>
      <c r="AX167">
        <v>1</v>
      </c>
      <c r="AY167">
        <v>1</v>
      </c>
      <c r="AZ167">
        <v>1</v>
      </c>
      <c r="BA167">
        <v>1</v>
      </c>
      <c r="BB167">
        <v>1</v>
      </c>
      <c r="BC167">
        <v>1</v>
      </c>
      <c r="BD167" t="s">
        <v>650</v>
      </c>
      <c r="BE167" t="s">
        <v>650</v>
      </c>
      <c r="BF167" t="s">
        <v>650</v>
      </c>
      <c r="BG167" t="s">
        <v>650</v>
      </c>
      <c r="BH167">
        <v>3</v>
      </c>
      <c r="BI167">
        <v>1</v>
      </c>
      <c r="BJ167" t="s">
        <v>886</v>
      </c>
      <c r="BM167">
        <v>201</v>
      </c>
      <c r="BN167">
        <v>0</v>
      </c>
      <c r="BO167" t="s">
        <v>884</v>
      </c>
      <c r="BP167">
        <v>1</v>
      </c>
      <c r="BQ167">
        <v>1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650</v>
      </c>
      <c r="BZ167">
        <v>0</v>
      </c>
      <c r="CA167">
        <v>0</v>
      </c>
      <c r="CF167">
        <v>0</v>
      </c>
      <c r="CG167">
        <v>0</v>
      </c>
      <c r="CM167">
        <v>0</v>
      </c>
      <c r="CN167" t="s">
        <v>650</v>
      </c>
      <c r="CO167">
        <v>0</v>
      </c>
      <c r="CP167">
        <f t="shared" si="149"/>
        <v>7630</v>
      </c>
      <c r="CQ167">
        <f t="shared" si="150"/>
        <v>7630</v>
      </c>
      <c r="CR167">
        <f t="shared" si="151"/>
        <v>0</v>
      </c>
      <c r="CS167">
        <f t="shared" si="152"/>
        <v>0</v>
      </c>
      <c r="CT167">
        <f t="shared" si="153"/>
        <v>0</v>
      </c>
      <c r="CU167">
        <f t="shared" si="154"/>
        <v>0</v>
      </c>
      <c r="CV167">
        <f t="shared" si="155"/>
        <v>0</v>
      </c>
      <c r="CW167">
        <f t="shared" si="156"/>
        <v>0</v>
      </c>
      <c r="CX167">
        <f t="shared" si="157"/>
        <v>0</v>
      </c>
      <c r="CY167">
        <f>(0)*BX167</f>
        <v>0</v>
      </c>
      <c r="CZ167">
        <f>(0)*AX167</f>
        <v>0</v>
      </c>
      <c r="DC167" t="s">
        <v>650</v>
      </c>
      <c r="DD167" t="s">
        <v>650</v>
      </c>
      <c r="DE167" t="s">
        <v>650</v>
      </c>
      <c r="DF167" t="s">
        <v>650</v>
      </c>
      <c r="DG167" t="s">
        <v>650</v>
      </c>
      <c r="DH167" t="s">
        <v>650</v>
      </c>
      <c r="DI167" t="s">
        <v>650</v>
      </c>
      <c r="DJ167" t="s">
        <v>650</v>
      </c>
      <c r="DK167" t="s">
        <v>650</v>
      </c>
      <c r="DL167" t="s">
        <v>650</v>
      </c>
      <c r="DM167" t="s">
        <v>650</v>
      </c>
      <c r="DN167">
        <v>0</v>
      </c>
      <c r="DO167">
        <v>0</v>
      </c>
      <c r="DP167">
        <v>1</v>
      </c>
      <c r="DQ167">
        <v>1</v>
      </c>
      <c r="DR167">
        <v>1</v>
      </c>
      <c r="DS167">
        <v>1</v>
      </c>
      <c r="DT167">
        <v>1</v>
      </c>
      <c r="DU167">
        <v>1009</v>
      </c>
      <c r="DV167" t="s">
        <v>703</v>
      </c>
      <c r="DW167" t="s">
        <v>703</v>
      </c>
      <c r="DX167">
        <v>1000</v>
      </c>
      <c r="EE167">
        <v>10230153</v>
      </c>
      <c r="EF167">
        <v>1</v>
      </c>
      <c r="EG167" t="s">
        <v>669</v>
      </c>
      <c r="EH167">
        <v>0</v>
      </c>
      <c r="EI167" t="s">
        <v>650</v>
      </c>
      <c r="EJ167">
        <v>1</v>
      </c>
      <c r="EK167">
        <v>201</v>
      </c>
      <c r="EL167" t="s">
        <v>706</v>
      </c>
      <c r="EM167" t="s">
        <v>650</v>
      </c>
      <c r="EO167" t="s">
        <v>650</v>
      </c>
      <c r="EP167" t="s">
        <v>650</v>
      </c>
      <c r="EQ167">
        <v>0</v>
      </c>
      <c r="ER167">
        <v>7630</v>
      </c>
      <c r="ES167">
        <v>7630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</row>
    <row r="168" spans="1:155">
      <c r="A168">
        <v>17</v>
      </c>
      <c r="B168">
        <v>1</v>
      </c>
      <c r="C168">
        <f>ROW(SmtRes!A593)</f>
        <v>593</v>
      </c>
      <c r="D168">
        <f>ROW(EtalonRes!A584)</f>
        <v>584</v>
      </c>
      <c r="E168" t="s">
        <v>87</v>
      </c>
      <c r="F168" t="s">
        <v>58</v>
      </c>
      <c r="G168" t="s">
        <v>88</v>
      </c>
      <c r="H168" t="s">
        <v>802</v>
      </c>
      <c r="I168">
        <v>0.42399999999999999</v>
      </c>
      <c r="J168">
        <v>0</v>
      </c>
      <c r="O168">
        <f t="shared" si="132"/>
        <v>80</v>
      </c>
      <c r="P168">
        <f t="shared" si="133"/>
        <v>66</v>
      </c>
      <c r="Q168">
        <f t="shared" si="134"/>
        <v>5</v>
      </c>
      <c r="R168">
        <f t="shared" si="135"/>
        <v>1</v>
      </c>
      <c r="S168">
        <f t="shared" si="136"/>
        <v>9</v>
      </c>
      <c r="T168">
        <f t="shared" si="137"/>
        <v>0</v>
      </c>
      <c r="U168">
        <f t="shared" si="138"/>
        <v>0.7460279999999998</v>
      </c>
      <c r="V168">
        <f t="shared" si="139"/>
        <v>4.0544999999999998E-2</v>
      </c>
      <c r="W168">
        <f t="shared" si="140"/>
        <v>0</v>
      </c>
      <c r="X168">
        <f t="shared" si="141"/>
        <v>13</v>
      </c>
      <c r="Y168">
        <f t="shared" si="142"/>
        <v>8</v>
      </c>
      <c r="AA168">
        <v>0</v>
      </c>
      <c r="AB168">
        <f t="shared" si="143"/>
        <v>187.6</v>
      </c>
      <c r="AC168">
        <f t="shared" si="144"/>
        <v>156.25</v>
      </c>
      <c r="AD168">
        <f>ROUND((((ET168*1.25*1.5))+((((EU168*1.25*1.5))*1.13)-((EU168*1.25*1.5)))),2)</f>
        <v>10.82</v>
      </c>
      <c r="AE168">
        <f>ROUND((((EU168*1.25*1.5))*1.13),2)</f>
        <v>1.31</v>
      </c>
      <c r="AF168">
        <f>ROUND((((EV168*1.15*1.5))*1.13),2)</f>
        <v>20.53</v>
      </c>
      <c r="AG168">
        <f t="shared" si="145"/>
        <v>0</v>
      </c>
      <c r="AH168">
        <f>((EW168*1.15*1.5))</f>
        <v>1.7594999999999996</v>
      </c>
      <c r="AI168">
        <f>((EX168*1.25*1.5))</f>
        <v>9.5625000000000002E-2</v>
      </c>
      <c r="AJ168">
        <f t="shared" si="146"/>
        <v>0</v>
      </c>
      <c r="AK168">
        <v>172.47</v>
      </c>
      <c r="AL168">
        <v>156.25</v>
      </c>
      <c r="AM168">
        <v>5.69</v>
      </c>
      <c r="AN168">
        <v>0.62</v>
      </c>
      <c r="AO168">
        <v>10.53</v>
      </c>
      <c r="AP168">
        <v>0</v>
      </c>
      <c r="AQ168">
        <v>1.02</v>
      </c>
      <c r="AR168">
        <v>5.0999999999999997E-2</v>
      </c>
      <c r="AS168">
        <v>0</v>
      </c>
      <c r="AT168">
        <f t="shared" si="147"/>
        <v>130</v>
      </c>
      <c r="AU168">
        <f t="shared" si="148"/>
        <v>76</v>
      </c>
      <c r="AV168">
        <v>1</v>
      </c>
      <c r="AW168">
        <v>1</v>
      </c>
      <c r="AX168">
        <v>1</v>
      </c>
      <c r="AY168">
        <v>1</v>
      </c>
      <c r="AZ168">
        <v>1</v>
      </c>
      <c r="BA168">
        <v>1</v>
      </c>
      <c r="BB168">
        <v>1</v>
      </c>
      <c r="BC168">
        <v>1</v>
      </c>
      <c r="BD168" t="s">
        <v>650</v>
      </c>
      <c r="BE168" t="s">
        <v>650</v>
      </c>
      <c r="BF168" t="s">
        <v>650</v>
      </c>
      <c r="BG168" t="s">
        <v>650</v>
      </c>
      <c r="BH168">
        <v>0</v>
      </c>
      <c r="BI168">
        <v>1</v>
      </c>
      <c r="BJ168" t="s">
        <v>60</v>
      </c>
      <c r="BM168">
        <v>132</v>
      </c>
      <c r="BN168">
        <v>0</v>
      </c>
      <c r="BO168" t="s">
        <v>58</v>
      </c>
      <c r="BP168">
        <v>1</v>
      </c>
      <c r="BQ168">
        <v>1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650</v>
      </c>
      <c r="BZ168">
        <v>130</v>
      </c>
      <c r="CA168">
        <v>76</v>
      </c>
      <c r="CF168">
        <v>0</v>
      </c>
      <c r="CG168">
        <v>0</v>
      </c>
      <c r="CM168">
        <v>0</v>
      </c>
      <c r="CN168" t="s">
        <v>650</v>
      </c>
      <c r="CO168">
        <v>0</v>
      </c>
      <c r="CP168">
        <f t="shared" si="149"/>
        <v>187.6</v>
      </c>
      <c r="CQ168">
        <f t="shared" si="150"/>
        <v>156.25</v>
      </c>
      <c r="CR168">
        <f t="shared" si="151"/>
        <v>10.82</v>
      </c>
      <c r="CS168">
        <f t="shared" si="152"/>
        <v>1.31</v>
      </c>
      <c r="CT168">
        <f t="shared" si="153"/>
        <v>20.53</v>
      </c>
      <c r="CU168">
        <f t="shared" si="154"/>
        <v>0</v>
      </c>
      <c r="CV168">
        <f t="shared" si="155"/>
        <v>1.7594999999999996</v>
      </c>
      <c r="CW168">
        <f t="shared" si="156"/>
        <v>9.5625000000000002E-2</v>
      </c>
      <c r="CX168">
        <f t="shared" si="157"/>
        <v>0</v>
      </c>
      <c r="CY168">
        <f>(((R168+S168)*BZ168*1)/100)</f>
        <v>13</v>
      </c>
      <c r="CZ168">
        <f>(((R168+S168)*CA168*1)/100)</f>
        <v>7.6</v>
      </c>
      <c r="DC168" t="s">
        <v>650</v>
      </c>
      <c r="DD168" t="s">
        <v>650</v>
      </c>
      <c r="DE168" t="s">
        <v>667</v>
      </c>
      <c r="DF168" t="s">
        <v>667</v>
      </c>
      <c r="DG168" t="s">
        <v>668</v>
      </c>
      <c r="DH168" t="s">
        <v>650</v>
      </c>
      <c r="DI168" t="s">
        <v>668</v>
      </c>
      <c r="DJ168" t="s">
        <v>667</v>
      </c>
      <c r="DK168" t="s">
        <v>650</v>
      </c>
      <c r="DL168" t="s">
        <v>650</v>
      </c>
      <c r="DM168" t="s">
        <v>650</v>
      </c>
      <c r="DN168">
        <v>0</v>
      </c>
      <c r="DO168">
        <v>0</v>
      </c>
      <c r="DP168">
        <v>1</v>
      </c>
      <c r="DQ168">
        <v>1</v>
      </c>
      <c r="DR168">
        <v>1</v>
      </c>
      <c r="DS168">
        <v>1</v>
      </c>
      <c r="DT168">
        <v>1</v>
      </c>
      <c r="DU168">
        <v>1007</v>
      </c>
      <c r="DV168" t="s">
        <v>802</v>
      </c>
      <c r="DW168" t="s">
        <v>804</v>
      </c>
      <c r="DX168">
        <v>1</v>
      </c>
      <c r="EE168">
        <v>10230116</v>
      </c>
      <c r="EF168">
        <v>1</v>
      </c>
      <c r="EG168" t="s">
        <v>669</v>
      </c>
      <c r="EH168">
        <v>0</v>
      </c>
      <c r="EI168" t="s">
        <v>650</v>
      </c>
      <c r="EJ168">
        <v>1</v>
      </c>
      <c r="EK168">
        <v>132</v>
      </c>
      <c r="EL168" t="s">
        <v>805</v>
      </c>
      <c r="EM168" t="s">
        <v>650</v>
      </c>
      <c r="EO168" t="s">
        <v>650</v>
      </c>
      <c r="EP168" t="s">
        <v>806</v>
      </c>
      <c r="EQ168">
        <v>0</v>
      </c>
      <c r="ER168">
        <v>172.47</v>
      </c>
      <c r="ES168">
        <v>156.25</v>
      </c>
      <c r="ET168">
        <v>5.69</v>
      </c>
      <c r="EU168">
        <v>0.62</v>
      </c>
      <c r="EV168">
        <v>10.53</v>
      </c>
      <c r="EW168">
        <v>1.02</v>
      </c>
      <c r="EX168">
        <v>5.0999999999999997E-2</v>
      </c>
      <c r="EY168">
        <v>0</v>
      </c>
    </row>
    <row r="169" spans="1:155">
      <c r="A169">
        <v>17</v>
      </c>
      <c r="B169">
        <v>1</v>
      </c>
      <c r="C169">
        <f>ROW(SmtRes!A604)</f>
        <v>604</v>
      </c>
      <c r="D169">
        <f>ROW(EtalonRes!A595)</f>
        <v>595</v>
      </c>
      <c r="E169" t="s">
        <v>89</v>
      </c>
      <c r="F169" t="s">
        <v>90</v>
      </c>
      <c r="G169" t="s">
        <v>91</v>
      </c>
      <c r="H169" t="s">
        <v>802</v>
      </c>
      <c r="I169">
        <v>0.42399999999999999</v>
      </c>
      <c r="J169">
        <v>0</v>
      </c>
      <c r="O169">
        <f t="shared" si="132"/>
        <v>306</v>
      </c>
      <c r="P169">
        <f t="shared" si="133"/>
        <v>252</v>
      </c>
      <c r="Q169">
        <f t="shared" si="134"/>
        <v>40</v>
      </c>
      <c r="R169">
        <f t="shared" si="135"/>
        <v>8</v>
      </c>
      <c r="S169">
        <f t="shared" si="136"/>
        <v>15</v>
      </c>
      <c r="T169">
        <f t="shared" si="137"/>
        <v>0</v>
      </c>
      <c r="U169">
        <f t="shared" si="138"/>
        <v>1.2726359999999999</v>
      </c>
      <c r="V169">
        <f t="shared" si="139"/>
        <v>0.54854999999999998</v>
      </c>
      <c r="W169">
        <f t="shared" si="140"/>
        <v>0</v>
      </c>
      <c r="X169">
        <f t="shared" si="141"/>
        <v>30</v>
      </c>
      <c r="Y169">
        <f t="shared" si="142"/>
        <v>17</v>
      </c>
      <c r="AA169">
        <v>0</v>
      </c>
      <c r="AB169">
        <f t="shared" si="143"/>
        <v>722.2</v>
      </c>
      <c r="AC169">
        <f t="shared" si="144"/>
        <v>593.73</v>
      </c>
      <c r="AD169">
        <f>ROUND((((ET169*1.25*1.5))+((((EU169*1.25*1.5))*1.13)-((EU169*1.25*1.5)))),2)</f>
        <v>93.46</v>
      </c>
      <c r="AE169">
        <f>ROUND((((EU169*1.25*1.5))*1.13),2)</f>
        <v>19.96</v>
      </c>
      <c r="AF169">
        <f>ROUND((((EV169*1.15*1.5))*1.13),2)</f>
        <v>35.01</v>
      </c>
      <c r="AG169">
        <f t="shared" si="145"/>
        <v>0</v>
      </c>
      <c r="AH169">
        <f>((EW169*1.15*1.5))</f>
        <v>3.0015000000000001</v>
      </c>
      <c r="AI169">
        <f>((EX169*1.25*1.5))</f>
        <v>1.29375</v>
      </c>
      <c r="AJ169">
        <f t="shared" si="146"/>
        <v>0</v>
      </c>
      <c r="AK169">
        <v>660.31</v>
      </c>
      <c r="AL169">
        <v>593.73</v>
      </c>
      <c r="AM169">
        <v>48.62</v>
      </c>
      <c r="AN169">
        <v>9.42</v>
      </c>
      <c r="AO169">
        <v>17.96</v>
      </c>
      <c r="AP169">
        <v>0</v>
      </c>
      <c r="AQ169">
        <v>1.74</v>
      </c>
      <c r="AR169">
        <v>0.69</v>
      </c>
      <c r="AS169">
        <v>0</v>
      </c>
      <c r="AT169">
        <f t="shared" si="147"/>
        <v>130</v>
      </c>
      <c r="AU169">
        <f t="shared" si="148"/>
        <v>76</v>
      </c>
      <c r="AV169">
        <v>1</v>
      </c>
      <c r="AW169">
        <v>1</v>
      </c>
      <c r="AX169">
        <v>1</v>
      </c>
      <c r="AY169">
        <v>1</v>
      </c>
      <c r="AZ169">
        <v>1</v>
      </c>
      <c r="BA169">
        <v>1</v>
      </c>
      <c r="BB169">
        <v>1</v>
      </c>
      <c r="BC169">
        <v>1</v>
      </c>
      <c r="BD169" t="s">
        <v>650</v>
      </c>
      <c r="BE169" t="s">
        <v>650</v>
      </c>
      <c r="BF169" t="s">
        <v>650</v>
      </c>
      <c r="BG169" t="s">
        <v>650</v>
      </c>
      <c r="BH169">
        <v>0</v>
      </c>
      <c r="BI169">
        <v>1</v>
      </c>
      <c r="BJ169" t="s">
        <v>92</v>
      </c>
      <c r="BM169">
        <v>132</v>
      </c>
      <c r="BN169">
        <v>0</v>
      </c>
      <c r="BO169" t="s">
        <v>90</v>
      </c>
      <c r="BP169">
        <v>1</v>
      </c>
      <c r="BQ169">
        <v>1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650</v>
      </c>
      <c r="BZ169">
        <v>130</v>
      </c>
      <c r="CA169">
        <v>76</v>
      </c>
      <c r="CF169">
        <v>0</v>
      </c>
      <c r="CG169">
        <v>0</v>
      </c>
      <c r="CM169">
        <v>0</v>
      </c>
      <c r="CN169" t="s">
        <v>650</v>
      </c>
      <c r="CO169">
        <v>0</v>
      </c>
      <c r="CP169">
        <f t="shared" si="149"/>
        <v>722.2</v>
      </c>
      <c r="CQ169">
        <f t="shared" si="150"/>
        <v>593.73</v>
      </c>
      <c r="CR169">
        <f t="shared" si="151"/>
        <v>93.46</v>
      </c>
      <c r="CS169">
        <f t="shared" si="152"/>
        <v>19.96</v>
      </c>
      <c r="CT169">
        <f t="shared" si="153"/>
        <v>35.01</v>
      </c>
      <c r="CU169">
        <f t="shared" si="154"/>
        <v>0</v>
      </c>
      <c r="CV169">
        <f t="shared" si="155"/>
        <v>3.0015000000000001</v>
      </c>
      <c r="CW169">
        <f t="shared" si="156"/>
        <v>1.29375</v>
      </c>
      <c r="CX169">
        <f t="shared" si="157"/>
        <v>0</v>
      </c>
      <c r="CY169">
        <f>(((R169+S169)*BZ169*1)/100)</f>
        <v>29.9</v>
      </c>
      <c r="CZ169">
        <f>(((R169+S169)*CA169*1)/100)</f>
        <v>17.48</v>
      </c>
      <c r="DC169" t="s">
        <v>650</v>
      </c>
      <c r="DD169" t="s">
        <v>650</v>
      </c>
      <c r="DE169" t="s">
        <v>667</v>
      </c>
      <c r="DF169" t="s">
        <v>667</v>
      </c>
      <c r="DG169" t="s">
        <v>668</v>
      </c>
      <c r="DH169" t="s">
        <v>650</v>
      </c>
      <c r="DI169" t="s">
        <v>668</v>
      </c>
      <c r="DJ169" t="s">
        <v>667</v>
      </c>
      <c r="DK169" t="s">
        <v>650</v>
      </c>
      <c r="DL169" t="s">
        <v>650</v>
      </c>
      <c r="DM169" t="s">
        <v>650</v>
      </c>
      <c r="DN169">
        <v>0</v>
      </c>
      <c r="DO169">
        <v>0</v>
      </c>
      <c r="DP169">
        <v>1</v>
      </c>
      <c r="DQ169">
        <v>1</v>
      </c>
      <c r="DR169">
        <v>1</v>
      </c>
      <c r="DS169">
        <v>1</v>
      </c>
      <c r="DT169">
        <v>1</v>
      </c>
      <c r="DU169">
        <v>1007</v>
      </c>
      <c r="DV169" t="s">
        <v>802</v>
      </c>
      <c r="DW169" t="s">
        <v>804</v>
      </c>
      <c r="DX169">
        <v>1</v>
      </c>
      <c r="EE169">
        <v>10230116</v>
      </c>
      <c r="EF169">
        <v>1</v>
      </c>
      <c r="EG169" t="s">
        <v>669</v>
      </c>
      <c r="EH169">
        <v>0</v>
      </c>
      <c r="EI169" t="s">
        <v>650</v>
      </c>
      <c r="EJ169">
        <v>1</v>
      </c>
      <c r="EK169">
        <v>132</v>
      </c>
      <c r="EL169" t="s">
        <v>805</v>
      </c>
      <c r="EM169" t="s">
        <v>650</v>
      </c>
      <c r="EO169" t="s">
        <v>650</v>
      </c>
      <c r="EP169" t="s">
        <v>806</v>
      </c>
      <c r="EQ169">
        <v>0</v>
      </c>
      <c r="ER169">
        <v>660.31</v>
      </c>
      <c r="ES169">
        <v>593.73</v>
      </c>
      <c r="ET169">
        <v>48.62</v>
      </c>
      <c r="EU169">
        <v>9.42</v>
      </c>
      <c r="EV169">
        <v>17.96</v>
      </c>
      <c r="EW169">
        <v>1.74</v>
      </c>
      <c r="EX169">
        <v>0.69</v>
      </c>
      <c r="EY169">
        <v>0</v>
      </c>
    </row>
    <row r="171" spans="1:155">
      <c r="A171" s="2">
        <v>51</v>
      </c>
      <c r="B171" s="2">
        <f>B20</f>
        <v>1</v>
      </c>
      <c r="C171" s="2">
        <f>A20</f>
        <v>3</v>
      </c>
      <c r="D171" s="2">
        <f>ROW(A20)</f>
        <v>20</v>
      </c>
      <c r="E171" s="2"/>
      <c r="F171" s="2" t="str">
        <f>IF(F20&lt;&gt;"",F20,"")</f>
        <v>Новая локальная смета</v>
      </c>
      <c r="G171" s="2" t="str">
        <f>IF(G20&lt;&gt;"",G20,"")</f>
        <v>Новая локальная смета</v>
      </c>
      <c r="H171" s="2"/>
      <c r="I171" s="2"/>
      <c r="J171" s="2"/>
      <c r="K171" s="2"/>
      <c r="L171" s="2"/>
      <c r="M171" s="2"/>
      <c r="N171" s="2"/>
      <c r="O171" s="2">
        <f t="shared" ref="O171:Y171" si="168">ROUND(AB171,0)</f>
        <v>3182600</v>
      </c>
      <c r="P171" s="2">
        <f t="shared" si="168"/>
        <v>1876257</v>
      </c>
      <c r="Q171" s="2">
        <f t="shared" si="168"/>
        <v>1128808</v>
      </c>
      <c r="R171" s="2">
        <f t="shared" si="168"/>
        <v>99917</v>
      </c>
      <c r="S171" s="2">
        <f t="shared" si="168"/>
        <v>177534</v>
      </c>
      <c r="T171" s="2">
        <f t="shared" si="168"/>
        <v>0</v>
      </c>
      <c r="U171" s="2">
        <f t="shared" si="168"/>
        <v>13718</v>
      </c>
      <c r="V171" s="2">
        <f t="shared" si="168"/>
        <v>5840</v>
      </c>
      <c r="W171" s="2">
        <f t="shared" si="168"/>
        <v>0</v>
      </c>
      <c r="X171" s="2">
        <f t="shared" si="168"/>
        <v>283925</v>
      </c>
      <c r="Y171" s="2">
        <f t="shared" si="168"/>
        <v>150994</v>
      </c>
      <c r="Z171" s="2"/>
      <c r="AA171" s="2"/>
      <c r="AB171" s="2">
        <f>ROUND(SUMIF(AA24:AA169,"=0",O24:O169),0)</f>
        <v>3182600</v>
      </c>
      <c r="AC171" s="2">
        <f>ROUND(SUMIF(AA24:AA169,"=0",P24:P169),0)</f>
        <v>1876257</v>
      </c>
      <c r="AD171" s="2">
        <f>ROUND(SUMIF(AA24:AA169,"=0",Q24:Q169),0)</f>
        <v>1128808</v>
      </c>
      <c r="AE171" s="2">
        <f>ROUND(SUMIF(AA24:AA169,"=0",R24:R169),0)</f>
        <v>99917</v>
      </c>
      <c r="AF171" s="2">
        <f>ROUND(SUMIF(AA24:AA169,"=0",S24:S169),0)</f>
        <v>177534</v>
      </c>
      <c r="AG171" s="2">
        <f>ROUND(SUMIF(AA24:AA169,"=0",T24:T169),0)</f>
        <v>0</v>
      </c>
      <c r="AH171" s="2">
        <f>ROUND(SUMIF(AA24:AA169,"=0",U24:U169),0)</f>
        <v>13718</v>
      </c>
      <c r="AI171" s="2">
        <f>ROUND(SUMIF(AA24:AA169,"=0",V24:V169),0)</f>
        <v>5840</v>
      </c>
      <c r="AJ171" s="2">
        <f>ROUND(SUMIF(AA24:AA169,"=0",W24:W169),0)</f>
        <v>0</v>
      </c>
      <c r="AK171" s="2">
        <f>ROUND(SUMIF(AA24:AA169,"=0",X24:X169),0)</f>
        <v>283925</v>
      </c>
      <c r="AL171" s="2">
        <f>ROUND(SUMIF(AA24:AA169,"=0",Y24:Y169),0)</f>
        <v>150994</v>
      </c>
      <c r="AM171" s="2">
        <v>0</v>
      </c>
    </row>
    <row r="173" spans="1:155">
      <c r="A173" s="3">
        <v>50</v>
      </c>
      <c r="B173" s="3">
        <v>0</v>
      </c>
      <c r="C173" s="3">
        <v>0</v>
      </c>
      <c r="D173" s="3">
        <v>1</v>
      </c>
      <c r="E173" s="3">
        <v>201</v>
      </c>
      <c r="F173" s="3">
        <f>Source!O171</f>
        <v>3182600</v>
      </c>
      <c r="G173" s="3" t="s">
        <v>93</v>
      </c>
      <c r="H173" s="3" t="s">
        <v>94</v>
      </c>
      <c r="I173" s="3"/>
      <c r="J173" s="3"/>
      <c r="K173" s="3">
        <v>201</v>
      </c>
      <c r="L173" s="3">
        <v>1</v>
      </c>
      <c r="M173" s="3">
        <v>3</v>
      </c>
      <c r="N173" s="3" t="s">
        <v>650</v>
      </c>
    </row>
    <row r="174" spans="1:155">
      <c r="A174" s="3">
        <v>50</v>
      </c>
      <c r="B174" s="3">
        <v>0</v>
      </c>
      <c r="C174" s="3">
        <v>0</v>
      </c>
      <c r="D174" s="3">
        <v>1</v>
      </c>
      <c r="E174" s="3">
        <v>202</v>
      </c>
      <c r="F174" s="3">
        <f>Source!P171</f>
        <v>1876257</v>
      </c>
      <c r="G174" s="3" t="s">
        <v>95</v>
      </c>
      <c r="H174" s="3" t="s">
        <v>96</v>
      </c>
      <c r="I174" s="3"/>
      <c r="J174" s="3"/>
      <c r="K174" s="3">
        <v>202</v>
      </c>
      <c r="L174" s="3">
        <v>2</v>
      </c>
      <c r="M174" s="3">
        <v>3</v>
      </c>
      <c r="N174" s="3" t="s">
        <v>650</v>
      </c>
    </row>
    <row r="175" spans="1:155">
      <c r="A175" s="3">
        <v>50</v>
      </c>
      <c r="B175" s="3">
        <v>0</v>
      </c>
      <c r="C175" s="3">
        <v>0</v>
      </c>
      <c r="D175" s="3">
        <v>1</v>
      </c>
      <c r="E175" s="3">
        <v>203</v>
      </c>
      <c r="F175" s="3">
        <f>Source!Q171</f>
        <v>1128808</v>
      </c>
      <c r="G175" s="3" t="s">
        <v>97</v>
      </c>
      <c r="H175" s="3" t="s">
        <v>98</v>
      </c>
      <c r="I175" s="3"/>
      <c r="J175" s="3"/>
      <c r="K175" s="3">
        <v>203</v>
      </c>
      <c r="L175" s="3">
        <v>3</v>
      </c>
      <c r="M175" s="3">
        <v>3</v>
      </c>
      <c r="N175" s="3" t="s">
        <v>650</v>
      </c>
    </row>
    <row r="176" spans="1:155">
      <c r="A176" s="3">
        <v>50</v>
      </c>
      <c r="B176" s="3">
        <v>0</v>
      </c>
      <c r="C176" s="3">
        <v>0</v>
      </c>
      <c r="D176" s="3">
        <v>1</v>
      </c>
      <c r="E176" s="3">
        <v>204</v>
      </c>
      <c r="F176" s="3">
        <f>Source!R171</f>
        <v>99917</v>
      </c>
      <c r="G176" s="3" t="s">
        <v>99</v>
      </c>
      <c r="H176" s="3" t="s">
        <v>100</v>
      </c>
      <c r="I176" s="3"/>
      <c r="J176" s="3"/>
      <c r="K176" s="3">
        <v>204</v>
      </c>
      <c r="L176" s="3">
        <v>4</v>
      </c>
      <c r="M176" s="3">
        <v>3</v>
      </c>
      <c r="N176" s="3" t="s">
        <v>650</v>
      </c>
    </row>
    <row r="177" spans="1:14">
      <c r="A177" s="3">
        <v>50</v>
      </c>
      <c r="B177" s="3">
        <v>0</v>
      </c>
      <c r="C177" s="3">
        <v>0</v>
      </c>
      <c r="D177" s="3">
        <v>1</v>
      </c>
      <c r="E177" s="3">
        <v>205</v>
      </c>
      <c r="F177" s="3">
        <f>Source!S171</f>
        <v>177534</v>
      </c>
      <c r="G177" s="3" t="s">
        <v>101</v>
      </c>
      <c r="H177" s="3" t="s">
        <v>102</v>
      </c>
      <c r="I177" s="3"/>
      <c r="J177" s="3"/>
      <c r="K177" s="3">
        <v>205</v>
      </c>
      <c r="L177" s="3">
        <v>5</v>
      </c>
      <c r="M177" s="3">
        <v>3</v>
      </c>
      <c r="N177" s="3" t="s">
        <v>650</v>
      </c>
    </row>
    <row r="178" spans="1:14">
      <c r="A178" s="3">
        <v>50</v>
      </c>
      <c r="B178" s="3">
        <v>0</v>
      </c>
      <c r="C178" s="3">
        <v>0</v>
      </c>
      <c r="D178" s="3">
        <v>1</v>
      </c>
      <c r="E178" s="3">
        <v>206</v>
      </c>
      <c r="F178" s="3">
        <f>Source!T171</f>
        <v>0</v>
      </c>
      <c r="G178" s="3" t="s">
        <v>103</v>
      </c>
      <c r="H178" s="3" t="s">
        <v>104</v>
      </c>
      <c r="I178" s="3"/>
      <c r="J178" s="3"/>
      <c r="K178" s="3">
        <v>206</v>
      </c>
      <c r="L178" s="3">
        <v>6</v>
      </c>
      <c r="M178" s="3">
        <v>3</v>
      </c>
      <c r="N178" s="3" t="s">
        <v>650</v>
      </c>
    </row>
    <row r="179" spans="1:14">
      <c r="A179" s="3">
        <v>50</v>
      </c>
      <c r="B179" s="3">
        <v>0</v>
      </c>
      <c r="C179" s="3">
        <v>0</v>
      </c>
      <c r="D179" s="3">
        <v>1</v>
      </c>
      <c r="E179" s="3">
        <v>207</v>
      </c>
      <c r="F179" s="3">
        <f>Source!U171</f>
        <v>13718</v>
      </c>
      <c r="G179" s="3" t="s">
        <v>105</v>
      </c>
      <c r="H179" s="3" t="s">
        <v>106</v>
      </c>
      <c r="I179" s="3"/>
      <c r="J179" s="3"/>
      <c r="K179" s="3">
        <v>207</v>
      </c>
      <c r="L179" s="3">
        <v>7</v>
      </c>
      <c r="M179" s="3">
        <v>3</v>
      </c>
      <c r="N179" s="3" t="s">
        <v>650</v>
      </c>
    </row>
    <row r="180" spans="1:14">
      <c r="A180" s="3">
        <v>50</v>
      </c>
      <c r="B180" s="3">
        <v>0</v>
      </c>
      <c r="C180" s="3">
        <v>0</v>
      </c>
      <c r="D180" s="3">
        <v>1</v>
      </c>
      <c r="E180" s="3">
        <v>208</v>
      </c>
      <c r="F180" s="3">
        <f>Source!V171</f>
        <v>5840</v>
      </c>
      <c r="G180" s="3" t="s">
        <v>107</v>
      </c>
      <c r="H180" s="3" t="s">
        <v>108</v>
      </c>
      <c r="I180" s="3"/>
      <c r="J180" s="3"/>
      <c r="K180" s="3">
        <v>208</v>
      </c>
      <c r="L180" s="3">
        <v>8</v>
      </c>
      <c r="M180" s="3">
        <v>3</v>
      </c>
      <c r="N180" s="3" t="s">
        <v>650</v>
      </c>
    </row>
    <row r="181" spans="1:14">
      <c r="A181" s="3">
        <v>50</v>
      </c>
      <c r="B181" s="3">
        <v>0</v>
      </c>
      <c r="C181" s="3">
        <v>0</v>
      </c>
      <c r="D181" s="3">
        <v>1</v>
      </c>
      <c r="E181" s="3">
        <v>209</v>
      </c>
      <c r="F181" s="3">
        <f>Source!W171</f>
        <v>0</v>
      </c>
      <c r="G181" s="3" t="s">
        <v>109</v>
      </c>
      <c r="H181" s="3" t="s">
        <v>110</v>
      </c>
      <c r="I181" s="3"/>
      <c r="J181" s="3"/>
      <c r="K181" s="3">
        <v>209</v>
      </c>
      <c r="L181" s="3">
        <v>9</v>
      </c>
      <c r="M181" s="3">
        <v>3</v>
      </c>
      <c r="N181" s="3" t="s">
        <v>650</v>
      </c>
    </row>
    <row r="182" spans="1:14">
      <c r="A182" s="3">
        <v>50</v>
      </c>
      <c r="B182" s="3">
        <v>0</v>
      </c>
      <c r="C182" s="3">
        <v>0</v>
      </c>
      <c r="D182" s="3">
        <v>1</v>
      </c>
      <c r="E182" s="3">
        <v>210</v>
      </c>
      <c r="F182" s="3">
        <f>Source!X171</f>
        <v>283925</v>
      </c>
      <c r="G182" s="3" t="s">
        <v>111</v>
      </c>
      <c r="H182" s="3" t="s">
        <v>112</v>
      </c>
      <c r="I182" s="3"/>
      <c r="J182" s="3"/>
      <c r="K182" s="3">
        <v>210</v>
      </c>
      <c r="L182" s="3">
        <v>10</v>
      </c>
      <c r="M182" s="3">
        <v>3</v>
      </c>
      <c r="N182" s="3" t="s">
        <v>650</v>
      </c>
    </row>
    <row r="183" spans="1:14">
      <c r="A183" s="3">
        <v>50</v>
      </c>
      <c r="B183" s="3">
        <v>0</v>
      </c>
      <c r="C183" s="3">
        <v>0</v>
      </c>
      <c r="D183" s="3">
        <v>1</v>
      </c>
      <c r="E183" s="3">
        <v>211</v>
      </c>
      <c r="F183" s="3">
        <f>Source!Y171</f>
        <v>150994</v>
      </c>
      <c r="G183" s="3" t="s">
        <v>113</v>
      </c>
      <c r="H183" s="3" t="s">
        <v>114</v>
      </c>
      <c r="I183" s="3"/>
      <c r="J183" s="3"/>
      <c r="K183" s="3">
        <v>211</v>
      </c>
      <c r="L183" s="3">
        <v>11</v>
      </c>
      <c r="M183" s="3">
        <v>3</v>
      </c>
      <c r="N183" s="3" t="s">
        <v>650</v>
      </c>
    </row>
    <row r="184" spans="1:14">
      <c r="A184" s="3">
        <v>50</v>
      </c>
      <c r="B184" s="3">
        <v>1</v>
      </c>
      <c r="C184" s="3">
        <v>0</v>
      </c>
      <c r="D184" s="3">
        <v>2</v>
      </c>
      <c r="E184" s="3">
        <v>0</v>
      </c>
      <c r="F184" s="3">
        <f>ROUND(Source!F173+Source!F182+Source!F183,0)</f>
        <v>3617519</v>
      </c>
      <c r="G184" s="3" t="s">
        <v>115</v>
      </c>
      <c r="H184" s="3" t="s">
        <v>115</v>
      </c>
      <c r="I184" s="3"/>
      <c r="J184" s="3"/>
      <c r="K184" s="3">
        <v>212</v>
      </c>
      <c r="L184" s="3">
        <v>12</v>
      </c>
      <c r="M184" s="3">
        <v>0</v>
      </c>
      <c r="N184" s="3" t="s">
        <v>650</v>
      </c>
    </row>
    <row r="185" spans="1:14">
      <c r="A185" s="3">
        <v>50</v>
      </c>
      <c r="B185" s="3">
        <v>1</v>
      </c>
      <c r="C185" s="3">
        <v>0</v>
      </c>
      <c r="D185" s="3">
        <v>2</v>
      </c>
      <c r="E185" s="3">
        <v>0</v>
      </c>
      <c r="F185" s="3">
        <f>ROUND(Source!F184*0.011,0)</f>
        <v>39793</v>
      </c>
      <c r="G185" s="3" t="s">
        <v>116</v>
      </c>
      <c r="H185" s="3" t="s">
        <v>117</v>
      </c>
      <c r="I185" s="3"/>
      <c r="J185" s="3"/>
      <c r="K185" s="3">
        <v>212</v>
      </c>
      <c r="L185" s="3">
        <v>13</v>
      </c>
      <c r="M185" s="3">
        <v>0</v>
      </c>
      <c r="N185" s="3" t="s">
        <v>650</v>
      </c>
    </row>
    <row r="186" spans="1:14">
      <c r="A186" s="3">
        <v>50</v>
      </c>
      <c r="B186" s="3">
        <v>1</v>
      </c>
      <c r="C186" s="3">
        <v>0</v>
      </c>
      <c r="D186" s="3">
        <v>2</v>
      </c>
      <c r="E186" s="3">
        <v>0</v>
      </c>
      <c r="F186" s="3">
        <f>ROUND(0,0)</f>
        <v>0</v>
      </c>
      <c r="G186" s="3" t="s">
        <v>650</v>
      </c>
      <c r="H186" s="3" t="s">
        <v>118</v>
      </c>
      <c r="I186" s="3"/>
      <c r="J186" s="3"/>
      <c r="K186" s="3">
        <v>212</v>
      </c>
      <c r="L186" s="3">
        <v>14</v>
      </c>
      <c r="M186" s="3">
        <v>0</v>
      </c>
      <c r="N186" s="3" t="s">
        <v>650</v>
      </c>
    </row>
    <row r="187" spans="1:14">
      <c r="A187" s="3">
        <v>50</v>
      </c>
      <c r="B187" s="3">
        <v>1</v>
      </c>
      <c r="C187" s="3">
        <v>0</v>
      </c>
      <c r="D187" s="3">
        <v>2</v>
      </c>
      <c r="E187" s="3">
        <v>0</v>
      </c>
      <c r="F187" s="3">
        <f>ROUND(Source!F184+Source!F185,0)</f>
        <v>3657312</v>
      </c>
      <c r="G187" s="3" t="s">
        <v>119</v>
      </c>
      <c r="H187" s="3" t="s">
        <v>120</v>
      </c>
      <c r="I187" s="3"/>
      <c r="J187" s="3"/>
      <c r="K187" s="3">
        <v>212</v>
      </c>
      <c r="L187" s="3">
        <v>15</v>
      </c>
      <c r="M187" s="3">
        <v>0</v>
      </c>
      <c r="N187" s="3" t="s">
        <v>650</v>
      </c>
    </row>
    <row r="188" spans="1:14">
      <c r="A188" s="3">
        <v>50</v>
      </c>
      <c r="B188" s="3">
        <v>1</v>
      </c>
      <c r="C188" s="3">
        <v>0</v>
      </c>
      <c r="D188" s="3">
        <v>2</v>
      </c>
      <c r="E188" s="3">
        <v>0</v>
      </c>
      <c r="F188" s="3">
        <f>ROUND(Source!F187*0.03,0)</f>
        <v>109719</v>
      </c>
      <c r="G188" s="3" t="s">
        <v>121</v>
      </c>
      <c r="H188" s="3" t="s">
        <v>122</v>
      </c>
      <c r="I188" s="3"/>
      <c r="J188" s="3"/>
      <c r="K188" s="3">
        <v>212</v>
      </c>
      <c r="L188" s="3">
        <v>16</v>
      </c>
      <c r="M188" s="3">
        <v>0</v>
      </c>
      <c r="N188" s="3" t="s">
        <v>650</v>
      </c>
    </row>
    <row r="189" spans="1:14">
      <c r="A189" s="3">
        <v>50</v>
      </c>
      <c r="B189" s="3">
        <v>1</v>
      </c>
      <c r="C189" s="3">
        <v>0</v>
      </c>
      <c r="D189" s="3">
        <v>2</v>
      </c>
      <c r="E189" s="3">
        <v>0</v>
      </c>
      <c r="F189" s="3">
        <f>ROUND(0,0)</f>
        <v>0</v>
      </c>
      <c r="G189" s="3" t="s">
        <v>650</v>
      </c>
      <c r="H189" s="3" t="s">
        <v>123</v>
      </c>
      <c r="I189" s="3"/>
      <c r="J189" s="3"/>
      <c r="K189" s="3">
        <v>212</v>
      </c>
      <c r="L189" s="3">
        <v>17</v>
      </c>
      <c r="M189" s="3">
        <v>0</v>
      </c>
      <c r="N189" s="3" t="s">
        <v>650</v>
      </c>
    </row>
    <row r="190" spans="1:14">
      <c r="A190" s="3">
        <v>50</v>
      </c>
      <c r="B190" s="3">
        <v>1</v>
      </c>
      <c r="C190" s="3">
        <v>0</v>
      </c>
      <c r="D190" s="3">
        <v>2</v>
      </c>
      <c r="E190" s="3">
        <v>0</v>
      </c>
      <c r="F190" s="3">
        <f>ROUND(Source!F187+Source!F188,0)</f>
        <v>3767031</v>
      </c>
      <c r="G190" s="3" t="s">
        <v>124</v>
      </c>
      <c r="H190" s="3" t="s">
        <v>120</v>
      </c>
      <c r="I190" s="3"/>
      <c r="J190" s="3"/>
      <c r="K190" s="3">
        <v>212</v>
      </c>
      <c r="L190" s="3">
        <v>18</v>
      </c>
      <c r="M190" s="3">
        <v>0</v>
      </c>
      <c r="N190" s="3" t="s">
        <v>650</v>
      </c>
    </row>
    <row r="191" spans="1:14">
      <c r="A191" s="3">
        <v>50</v>
      </c>
      <c r="B191" s="3">
        <v>1</v>
      </c>
      <c r="C191" s="3">
        <v>0</v>
      </c>
      <c r="D191" s="3">
        <v>2</v>
      </c>
      <c r="E191" s="3">
        <v>0</v>
      </c>
      <c r="F191" s="3">
        <f>ROUND(Source!F190*5.33,0)</f>
        <v>20078275</v>
      </c>
      <c r="G191" s="3" t="s">
        <v>125</v>
      </c>
      <c r="H191" s="3" t="s">
        <v>929</v>
      </c>
      <c r="I191" s="3"/>
      <c r="J191" s="3"/>
      <c r="K191" s="3">
        <v>212</v>
      </c>
      <c r="L191" s="3">
        <v>19</v>
      </c>
      <c r="M191" s="3">
        <v>0</v>
      </c>
      <c r="N191" s="3" t="s">
        <v>650</v>
      </c>
    </row>
    <row r="192" spans="1:14">
      <c r="A192" s="3">
        <v>50</v>
      </c>
      <c r="B192" s="3">
        <v>1</v>
      </c>
      <c r="C192" s="3">
        <v>0</v>
      </c>
      <c r="D192" s="3">
        <v>2</v>
      </c>
      <c r="E192" s="3">
        <v>0</v>
      </c>
      <c r="F192" s="3">
        <f>ROUND(0,0)</f>
        <v>0</v>
      </c>
      <c r="G192" s="3" t="s">
        <v>650</v>
      </c>
      <c r="H192" s="3" t="s">
        <v>126</v>
      </c>
      <c r="I192" s="3"/>
      <c r="J192" s="3"/>
      <c r="K192" s="3">
        <v>212</v>
      </c>
      <c r="L192" s="3">
        <v>20</v>
      </c>
      <c r="M192" s="3">
        <v>0</v>
      </c>
      <c r="N192" s="3" t="s">
        <v>650</v>
      </c>
    </row>
    <row r="193" spans="1:39">
      <c r="A193" s="3">
        <v>50</v>
      </c>
      <c r="B193" s="3">
        <v>1</v>
      </c>
      <c r="C193" s="3">
        <v>0</v>
      </c>
      <c r="D193" s="3">
        <v>2</v>
      </c>
      <c r="E193" s="3">
        <v>0</v>
      </c>
      <c r="F193" s="3">
        <f>ROUND((Source!F179+Source!F180)/8*116.69/1.18,0)</f>
        <v>241761</v>
      </c>
      <c r="G193" s="3" t="s">
        <v>127</v>
      </c>
      <c r="H193" s="3" t="s">
        <v>128</v>
      </c>
      <c r="I193" s="3"/>
      <c r="J193" s="3"/>
      <c r="K193" s="3">
        <v>212</v>
      </c>
      <c r="L193" s="3">
        <v>22</v>
      </c>
      <c r="M193" s="3">
        <v>0</v>
      </c>
      <c r="N193" s="3" t="s">
        <v>650</v>
      </c>
    </row>
    <row r="194" spans="1:39">
      <c r="A194" s="3">
        <v>50</v>
      </c>
      <c r="B194" s="3">
        <v>1</v>
      </c>
      <c r="C194" s="3">
        <v>0</v>
      </c>
      <c r="D194" s="3">
        <v>2</v>
      </c>
      <c r="E194" s="3">
        <v>0</v>
      </c>
      <c r="F194" s="3">
        <f>ROUND(0,0)</f>
        <v>0</v>
      </c>
      <c r="G194" s="3" t="s">
        <v>650</v>
      </c>
      <c r="H194" s="3" t="s">
        <v>129</v>
      </c>
      <c r="I194" s="3"/>
      <c r="J194" s="3"/>
      <c r="K194" s="3">
        <v>212</v>
      </c>
      <c r="L194" s="3">
        <v>23</v>
      </c>
      <c r="M194" s="3">
        <v>0</v>
      </c>
      <c r="N194" s="3" t="s">
        <v>650</v>
      </c>
    </row>
    <row r="195" spans="1:39">
      <c r="A195" s="3">
        <v>50</v>
      </c>
      <c r="B195" s="3">
        <v>1</v>
      </c>
      <c r="C195" s="3">
        <v>0</v>
      </c>
      <c r="D195" s="3">
        <v>2</v>
      </c>
      <c r="E195" s="3">
        <v>0</v>
      </c>
      <c r="F195" s="3">
        <f>ROUND((Source!F180+Source!F179)/8*4*18*677.97/21/40,0)</f>
        <v>142069</v>
      </c>
      <c r="G195" s="3" t="s">
        <v>130</v>
      </c>
      <c r="H195" s="3" t="s">
        <v>131</v>
      </c>
      <c r="I195" s="3"/>
      <c r="J195" s="3"/>
      <c r="K195" s="3">
        <v>212</v>
      </c>
      <c r="L195" s="3">
        <v>24</v>
      </c>
      <c r="M195" s="3">
        <v>0</v>
      </c>
      <c r="N195" s="3" t="s">
        <v>650</v>
      </c>
    </row>
    <row r="196" spans="1:39">
      <c r="A196" s="3">
        <v>50</v>
      </c>
      <c r="B196" s="3">
        <v>1</v>
      </c>
      <c r="C196" s="3">
        <v>0</v>
      </c>
      <c r="D196" s="3">
        <v>2</v>
      </c>
      <c r="E196" s="3">
        <v>0</v>
      </c>
      <c r="F196" s="3">
        <v>0</v>
      </c>
      <c r="G196" s="3" t="s">
        <v>650</v>
      </c>
      <c r="H196" s="3" t="s">
        <v>132</v>
      </c>
      <c r="I196" s="3"/>
      <c r="J196" s="3"/>
      <c r="K196" s="3">
        <v>212</v>
      </c>
      <c r="L196" s="3">
        <v>25</v>
      </c>
      <c r="M196" s="3">
        <v>0</v>
      </c>
      <c r="N196" s="3" t="s">
        <v>650</v>
      </c>
    </row>
    <row r="197" spans="1:39">
      <c r="A197" s="3">
        <v>50</v>
      </c>
      <c r="B197" s="3">
        <v>1</v>
      </c>
      <c r="C197" s="3">
        <v>0</v>
      </c>
      <c r="D197" s="3">
        <v>2</v>
      </c>
      <c r="E197" s="3">
        <v>0</v>
      </c>
      <c r="F197" s="3">
        <f>ROUND((Source!F179+Source!F180)/8*175/1.18,0)</f>
        <v>362569</v>
      </c>
      <c r="G197" s="3" t="s">
        <v>133</v>
      </c>
      <c r="H197" s="3" t="s">
        <v>134</v>
      </c>
      <c r="I197" s="3"/>
      <c r="J197" s="3"/>
      <c r="K197" s="3">
        <v>212</v>
      </c>
      <c r="L197" s="3">
        <v>26</v>
      </c>
      <c r="M197" s="3">
        <v>0</v>
      </c>
      <c r="N197" s="3" t="s">
        <v>650</v>
      </c>
    </row>
    <row r="198" spans="1:39">
      <c r="A198" s="3">
        <v>50</v>
      </c>
      <c r="B198" s="3">
        <v>1</v>
      </c>
      <c r="C198" s="3">
        <v>0</v>
      </c>
      <c r="D198" s="3">
        <v>2</v>
      </c>
      <c r="E198" s="3">
        <v>0</v>
      </c>
      <c r="F198" s="3">
        <v>0</v>
      </c>
      <c r="G198" s="3" t="s">
        <v>650</v>
      </c>
      <c r="H198" s="3" t="s">
        <v>135</v>
      </c>
      <c r="I198" s="3"/>
      <c r="J198" s="3"/>
      <c r="K198" s="3">
        <v>212</v>
      </c>
      <c r="L198" s="3">
        <v>27</v>
      </c>
      <c r="M198" s="3">
        <v>0</v>
      </c>
      <c r="N198" s="3" t="s">
        <v>650</v>
      </c>
    </row>
    <row r="199" spans="1:39">
      <c r="A199" s="3">
        <v>50</v>
      </c>
      <c r="B199" s="3">
        <v>1</v>
      </c>
      <c r="C199" s="3">
        <v>0</v>
      </c>
      <c r="D199" s="3">
        <v>2</v>
      </c>
      <c r="E199" s="3">
        <v>0</v>
      </c>
      <c r="F199" s="3">
        <f>ROUND(Source!F191+Source!F193+Source!F195+Source!F197,0)</f>
        <v>20824674</v>
      </c>
      <c r="G199" s="3" t="s">
        <v>136</v>
      </c>
      <c r="H199" s="3" t="s">
        <v>120</v>
      </c>
      <c r="I199" s="3"/>
      <c r="J199" s="3"/>
      <c r="K199" s="3">
        <v>212</v>
      </c>
      <c r="L199" s="3">
        <v>28</v>
      </c>
      <c r="M199" s="3">
        <v>0</v>
      </c>
      <c r="N199" s="3" t="s">
        <v>650</v>
      </c>
    </row>
    <row r="200" spans="1:39">
      <c r="A200" s="3">
        <v>50</v>
      </c>
      <c r="B200" s="3">
        <v>1</v>
      </c>
      <c r="C200" s="3">
        <v>0</v>
      </c>
      <c r="D200" s="3">
        <v>2</v>
      </c>
      <c r="E200" s="3">
        <v>0</v>
      </c>
      <c r="F200" s="3">
        <f>ROUND(Source!F199*0.18,0)</f>
        <v>3748441</v>
      </c>
      <c r="G200" s="3" t="s">
        <v>137</v>
      </c>
      <c r="H200" s="3" t="s">
        <v>138</v>
      </c>
      <c r="I200" s="3"/>
      <c r="J200" s="3"/>
      <c r="K200" s="3">
        <v>212</v>
      </c>
      <c r="L200" s="3">
        <v>29</v>
      </c>
      <c r="M200" s="3">
        <v>0</v>
      </c>
      <c r="N200" s="3" t="s">
        <v>650</v>
      </c>
    </row>
    <row r="201" spans="1:39">
      <c r="A201" s="3">
        <v>50</v>
      </c>
      <c r="B201" s="3">
        <v>1</v>
      </c>
      <c r="C201" s="3">
        <v>0</v>
      </c>
      <c r="D201" s="3">
        <v>2</v>
      </c>
      <c r="E201" s="3">
        <v>0</v>
      </c>
      <c r="F201" s="3">
        <f>ROUND(Source!F199+Source!F200,0)</f>
        <v>24573115</v>
      </c>
      <c r="G201" s="3" t="s">
        <v>139</v>
      </c>
      <c r="H201" s="3" t="s">
        <v>140</v>
      </c>
      <c r="I201" s="3"/>
      <c r="J201" s="3"/>
      <c r="K201" s="3">
        <v>212</v>
      </c>
      <c r="L201" s="3">
        <v>30</v>
      </c>
      <c r="M201" s="3">
        <v>0</v>
      </c>
      <c r="N201" s="3" t="s">
        <v>650</v>
      </c>
    </row>
    <row r="203" spans="1:39">
      <c r="A203" s="2">
        <v>51</v>
      </c>
      <c r="B203" s="2">
        <f>B12</f>
        <v>1</v>
      </c>
      <c r="C203" s="2">
        <f>A12</f>
        <v>1</v>
      </c>
      <c r="D203" s="2">
        <f>ROW(A12)</f>
        <v>12</v>
      </c>
      <c r="E203" s="2"/>
      <c r="F203" s="2" t="str">
        <f>IF(F12&lt;&gt;"",F12,"")</f>
        <v>Новый объект</v>
      </c>
      <c r="G203" s="2" t="str">
        <f>IF(G12&lt;&gt;"",G12,"")</f>
        <v>Сети водоснабжения от зд. 837 до зд. 839 Ду500мм</v>
      </c>
      <c r="H203" s="2"/>
      <c r="I203" s="2"/>
      <c r="J203" s="2"/>
      <c r="K203" s="2"/>
      <c r="L203" s="2"/>
      <c r="M203" s="2"/>
      <c r="N203" s="2"/>
      <c r="O203" s="2">
        <f t="shared" ref="O203:Y203" si="169">ROUND(O171,0)</f>
        <v>3182600</v>
      </c>
      <c r="P203" s="2">
        <f t="shared" si="169"/>
        <v>1876257</v>
      </c>
      <c r="Q203" s="2">
        <f t="shared" si="169"/>
        <v>1128808</v>
      </c>
      <c r="R203" s="2">
        <f t="shared" si="169"/>
        <v>99917</v>
      </c>
      <c r="S203" s="2">
        <f t="shared" si="169"/>
        <v>177534</v>
      </c>
      <c r="T203" s="2">
        <f t="shared" si="169"/>
        <v>0</v>
      </c>
      <c r="U203" s="2">
        <f t="shared" si="169"/>
        <v>13718</v>
      </c>
      <c r="V203" s="2">
        <f t="shared" si="169"/>
        <v>5840</v>
      </c>
      <c r="W203" s="2">
        <f t="shared" si="169"/>
        <v>0</v>
      </c>
      <c r="X203" s="2">
        <f t="shared" si="169"/>
        <v>283925</v>
      </c>
      <c r="Y203" s="2">
        <f t="shared" si="169"/>
        <v>150994</v>
      </c>
      <c r="Z203" s="2"/>
      <c r="AA203" s="2"/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</row>
    <row r="205" spans="1:39">
      <c r="A205" s="3">
        <v>50</v>
      </c>
      <c r="B205" s="3">
        <v>0</v>
      </c>
      <c r="C205" s="3">
        <v>0</v>
      </c>
      <c r="D205" s="3">
        <v>1</v>
      </c>
      <c r="E205" s="3">
        <v>201</v>
      </c>
      <c r="F205" s="3">
        <f>Source!O203</f>
        <v>3182600</v>
      </c>
      <c r="G205" s="3" t="s">
        <v>93</v>
      </c>
      <c r="H205" s="3" t="s">
        <v>94</v>
      </c>
      <c r="I205" s="3"/>
      <c r="J205" s="3"/>
      <c r="K205" s="3">
        <v>201</v>
      </c>
      <c r="L205" s="3">
        <v>1</v>
      </c>
      <c r="M205" s="3">
        <v>3</v>
      </c>
      <c r="N205" s="3" t="s">
        <v>650</v>
      </c>
    </row>
    <row r="206" spans="1:39">
      <c r="A206" s="3">
        <v>50</v>
      </c>
      <c r="B206" s="3">
        <v>0</v>
      </c>
      <c r="C206" s="3">
        <v>0</v>
      </c>
      <c r="D206" s="3">
        <v>1</v>
      </c>
      <c r="E206" s="3">
        <v>202</v>
      </c>
      <c r="F206" s="3">
        <f>Source!P203</f>
        <v>1876257</v>
      </c>
      <c r="G206" s="3" t="s">
        <v>95</v>
      </c>
      <c r="H206" s="3" t="s">
        <v>96</v>
      </c>
      <c r="I206" s="3"/>
      <c r="J206" s="3"/>
      <c r="K206" s="3">
        <v>202</v>
      </c>
      <c r="L206" s="3">
        <v>2</v>
      </c>
      <c r="M206" s="3">
        <v>3</v>
      </c>
      <c r="N206" s="3" t="s">
        <v>650</v>
      </c>
    </row>
    <row r="207" spans="1:39">
      <c r="A207" s="3">
        <v>50</v>
      </c>
      <c r="B207" s="3">
        <v>0</v>
      </c>
      <c r="C207" s="3">
        <v>0</v>
      </c>
      <c r="D207" s="3">
        <v>1</v>
      </c>
      <c r="E207" s="3">
        <v>203</v>
      </c>
      <c r="F207" s="3">
        <f>Source!Q203</f>
        <v>1128808</v>
      </c>
      <c r="G207" s="3" t="s">
        <v>97</v>
      </c>
      <c r="H207" s="3" t="s">
        <v>98</v>
      </c>
      <c r="I207" s="3"/>
      <c r="J207" s="3"/>
      <c r="K207" s="3">
        <v>203</v>
      </c>
      <c r="L207" s="3">
        <v>3</v>
      </c>
      <c r="M207" s="3">
        <v>3</v>
      </c>
      <c r="N207" s="3" t="s">
        <v>650</v>
      </c>
    </row>
    <row r="208" spans="1:39">
      <c r="A208" s="3">
        <v>50</v>
      </c>
      <c r="B208" s="3">
        <v>0</v>
      </c>
      <c r="C208" s="3">
        <v>0</v>
      </c>
      <c r="D208" s="3">
        <v>1</v>
      </c>
      <c r="E208" s="3">
        <v>204</v>
      </c>
      <c r="F208" s="3">
        <f>Source!R203</f>
        <v>99917</v>
      </c>
      <c r="G208" s="3" t="s">
        <v>99</v>
      </c>
      <c r="H208" s="3" t="s">
        <v>100</v>
      </c>
      <c r="I208" s="3"/>
      <c r="J208" s="3"/>
      <c r="K208" s="3">
        <v>204</v>
      </c>
      <c r="L208" s="3">
        <v>4</v>
      </c>
      <c r="M208" s="3">
        <v>3</v>
      </c>
      <c r="N208" s="3" t="s">
        <v>650</v>
      </c>
    </row>
    <row r="209" spans="1:14">
      <c r="A209" s="3">
        <v>50</v>
      </c>
      <c r="B209" s="3">
        <v>0</v>
      </c>
      <c r="C209" s="3">
        <v>0</v>
      </c>
      <c r="D209" s="3">
        <v>1</v>
      </c>
      <c r="E209" s="3">
        <v>205</v>
      </c>
      <c r="F209" s="3">
        <f>Source!S203</f>
        <v>177534</v>
      </c>
      <c r="G209" s="3" t="s">
        <v>101</v>
      </c>
      <c r="H209" s="3" t="s">
        <v>102</v>
      </c>
      <c r="I209" s="3"/>
      <c r="J209" s="3"/>
      <c r="K209" s="3">
        <v>205</v>
      </c>
      <c r="L209" s="3">
        <v>5</v>
      </c>
      <c r="M209" s="3">
        <v>3</v>
      </c>
      <c r="N209" s="3" t="s">
        <v>650</v>
      </c>
    </row>
    <row r="210" spans="1:14">
      <c r="A210" s="3">
        <v>50</v>
      </c>
      <c r="B210" s="3">
        <v>0</v>
      </c>
      <c r="C210" s="3">
        <v>0</v>
      </c>
      <c r="D210" s="3">
        <v>1</v>
      </c>
      <c r="E210" s="3">
        <v>206</v>
      </c>
      <c r="F210" s="3">
        <f>Source!T203</f>
        <v>0</v>
      </c>
      <c r="G210" s="3" t="s">
        <v>103</v>
      </c>
      <c r="H210" s="3" t="s">
        <v>104</v>
      </c>
      <c r="I210" s="3"/>
      <c r="J210" s="3"/>
      <c r="K210" s="3">
        <v>206</v>
      </c>
      <c r="L210" s="3">
        <v>6</v>
      </c>
      <c r="M210" s="3">
        <v>3</v>
      </c>
      <c r="N210" s="3" t="s">
        <v>650</v>
      </c>
    </row>
    <row r="211" spans="1:14">
      <c r="A211" s="3">
        <v>50</v>
      </c>
      <c r="B211" s="3">
        <v>0</v>
      </c>
      <c r="C211" s="3">
        <v>0</v>
      </c>
      <c r="D211" s="3">
        <v>1</v>
      </c>
      <c r="E211" s="3">
        <v>207</v>
      </c>
      <c r="F211" s="3">
        <f>Source!U203</f>
        <v>13718</v>
      </c>
      <c r="G211" s="3" t="s">
        <v>105</v>
      </c>
      <c r="H211" s="3" t="s">
        <v>106</v>
      </c>
      <c r="I211" s="3"/>
      <c r="J211" s="3"/>
      <c r="K211" s="3">
        <v>207</v>
      </c>
      <c r="L211" s="3">
        <v>7</v>
      </c>
      <c r="M211" s="3">
        <v>3</v>
      </c>
      <c r="N211" s="3" t="s">
        <v>650</v>
      </c>
    </row>
    <row r="212" spans="1:14">
      <c r="A212" s="3">
        <v>50</v>
      </c>
      <c r="B212" s="3">
        <v>0</v>
      </c>
      <c r="C212" s="3">
        <v>0</v>
      </c>
      <c r="D212" s="3">
        <v>1</v>
      </c>
      <c r="E212" s="3">
        <v>208</v>
      </c>
      <c r="F212" s="3">
        <f>Source!V203</f>
        <v>5840</v>
      </c>
      <c r="G212" s="3" t="s">
        <v>107</v>
      </c>
      <c r="H212" s="3" t="s">
        <v>108</v>
      </c>
      <c r="I212" s="3"/>
      <c r="J212" s="3"/>
      <c r="K212" s="3">
        <v>208</v>
      </c>
      <c r="L212" s="3">
        <v>8</v>
      </c>
      <c r="M212" s="3">
        <v>3</v>
      </c>
      <c r="N212" s="3" t="s">
        <v>650</v>
      </c>
    </row>
    <row r="213" spans="1:14">
      <c r="A213" s="3">
        <v>50</v>
      </c>
      <c r="B213" s="3">
        <v>0</v>
      </c>
      <c r="C213" s="3">
        <v>0</v>
      </c>
      <c r="D213" s="3">
        <v>1</v>
      </c>
      <c r="E213" s="3">
        <v>209</v>
      </c>
      <c r="F213" s="3">
        <f>Source!W203</f>
        <v>0</v>
      </c>
      <c r="G213" s="3" t="s">
        <v>109</v>
      </c>
      <c r="H213" s="3" t="s">
        <v>110</v>
      </c>
      <c r="I213" s="3"/>
      <c r="J213" s="3"/>
      <c r="K213" s="3">
        <v>209</v>
      </c>
      <c r="L213" s="3">
        <v>9</v>
      </c>
      <c r="M213" s="3">
        <v>3</v>
      </c>
      <c r="N213" s="3" t="s">
        <v>650</v>
      </c>
    </row>
    <row r="214" spans="1:14">
      <c r="A214" s="3">
        <v>50</v>
      </c>
      <c r="B214" s="3">
        <v>0</v>
      </c>
      <c r="C214" s="3">
        <v>0</v>
      </c>
      <c r="D214" s="3">
        <v>1</v>
      </c>
      <c r="E214" s="3">
        <v>210</v>
      </c>
      <c r="F214" s="3">
        <f>Source!X203</f>
        <v>283925</v>
      </c>
      <c r="G214" s="3" t="s">
        <v>111</v>
      </c>
      <c r="H214" s="3" t="s">
        <v>112</v>
      </c>
      <c r="I214" s="3"/>
      <c r="J214" s="3"/>
      <c r="K214" s="3">
        <v>210</v>
      </c>
      <c r="L214" s="3">
        <v>10</v>
      </c>
      <c r="M214" s="3">
        <v>3</v>
      </c>
      <c r="N214" s="3" t="s">
        <v>650</v>
      </c>
    </row>
    <row r="215" spans="1:14">
      <c r="A215" s="3">
        <v>50</v>
      </c>
      <c r="B215" s="3">
        <v>0</v>
      </c>
      <c r="C215" s="3">
        <v>0</v>
      </c>
      <c r="D215" s="3">
        <v>1</v>
      </c>
      <c r="E215" s="3">
        <v>211</v>
      </c>
      <c r="F215" s="3">
        <f>Source!Y203</f>
        <v>150994</v>
      </c>
      <c r="G215" s="3" t="s">
        <v>113</v>
      </c>
      <c r="H215" s="3" t="s">
        <v>114</v>
      </c>
      <c r="I215" s="3"/>
      <c r="J215" s="3"/>
      <c r="K215" s="3">
        <v>211</v>
      </c>
      <c r="L215" s="3">
        <v>11</v>
      </c>
      <c r="M215" s="3">
        <v>3</v>
      </c>
      <c r="N215" s="3" t="s">
        <v>650</v>
      </c>
    </row>
    <row r="216" spans="1:14">
      <c r="A216" s="3">
        <v>50</v>
      </c>
      <c r="B216" s="3">
        <v>1</v>
      </c>
      <c r="C216" s="3">
        <v>0</v>
      </c>
      <c r="D216" s="3">
        <v>2</v>
      </c>
      <c r="E216" s="3">
        <v>0</v>
      </c>
      <c r="F216" s="3">
        <f>ROUND(Source!F205+Source!F214+Source!F215,0)</f>
        <v>3617519</v>
      </c>
      <c r="G216" s="3" t="s">
        <v>115</v>
      </c>
      <c r="H216" s="3" t="s">
        <v>115</v>
      </c>
      <c r="I216" s="3"/>
      <c r="J216" s="3"/>
      <c r="K216" s="3">
        <v>212</v>
      </c>
      <c r="L216" s="3">
        <v>12</v>
      </c>
      <c r="M216" s="3">
        <v>0</v>
      </c>
      <c r="N216" s="3" t="s">
        <v>650</v>
      </c>
    </row>
    <row r="217" spans="1:14">
      <c r="A217" s="3">
        <v>50</v>
      </c>
      <c r="B217" s="3">
        <v>1</v>
      </c>
      <c r="C217" s="3">
        <v>0</v>
      </c>
      <c r="D217" s="3">
        <v>2</v>
      </c>
      <c r="E217" s="3">
        <v>0</v>
      </c>
      <c r="F217" s="3">
        <f>ROUND(Source!F216*0.033*0.8,0)</f>
        <v>95503</v>
      </c>
      <c r="G217" s="3" t="s">
        <v>116</v>
      </c>
      <c r="H217" s="3" t="s">
        <v>117</v>
      </c>
      <c r="I217" s="3"/>
      <c r="J217" s="3"/>
      <c r="K217" s="3">
        <v>212</v>
      </c>
      <c r="L217" s="3">
        <v>13</v>
      </c>
      <c r="M217" s="3">
        <v>0</v>
      </c>
      <c r="N217" s="3" t="s">
        <v>650</v>
      </c>
    </row>
    <row r="218" spans="1:14">
      <c r="A218" s="3">
        <v>50</v>
      </c>
      <c r="B218" s="3">
        <v>1</v>
      </c>
      <c r="C218" s="3">
        <v>0</v>
      </c>
      <c r="D218" s="3">
        <v>2</v>
      </c>
      <c r="E218" s="3">
        <v>0</v>
      </c>
      <c r="F218" s="3">
        <f>ROUND(0,0)</f>
        <v>0</v>
      </c>
      <c r="G218" s="3" t="s">
        <v>650</v>
      </c>
      <c r="H218" s="3" t="s">
        <v>141</v>
      </c>
      <c r="I218" s="3"/>
      <c r="J218" s="3"/>
      <c r="K218" s="3">
        <v>212</v>
      </c>
      <c r="L218" s="3">
        <v>14</v>
      </c>
      <c r="M218" s="3">
        <v>0</v>
      </c>
      <c r="N218" s="3" t="s">
        <v>650</v>
      </c>
    </row>
    <row r="219" spans="1:14">
      <c r="A219" s="3">
        <v>50</v>
      </c>
      <c r="B219" s="3">
        <v>1</v>
      </c>
      <c r="C219" s="3">
        <v>0</v>
      </c>
      <c r="D219" s="3">
        <v>2</v>
      </c>
      <c r="E219" s="3">
        <v>0</v>
      </c>
      <c r="F219" s="3">
        <f>ROUND(Source!F216+Source!F217,0)</f>
        <v>3713022</v>
      </c>
      <c r="G219" s="3" t="s">
        <v>119</v>
      </c>
      <c r="H219" s="3" t="s">
        <v>120</v>
      </c>
      <c r="I219" s="3"/>
      <c r="J219" s="3"/>
      <c r="K219" s="3">
        <v>212</v>
      </c>
      <c r="L219" s="3">
        <v>15</v>
      </c>
      <c r="M219" s="3">
        <v>0</v>
      </c>
      <c r="N219" s="3" t="s">
        <v>650</v>
      </c>
    </row>
    <row r="220" spans="1:14">
      <c r="A220" s="3">
        <v>50</v>
      </c>
      <c r="B220" s="3">
        <v>1</v>
      </c>
      <c r="C220" s="3">
        <v>0</v>
      </c>
      <c r="D220" s="3">
        <v>2</v>
      </c>
      <c r="E220" s="3">
        <v>0</v>
      </c>
      <c r="F220" s="3">
        <f>ROUND(Source!F219*0.03,0)</f>
        <v>111391</v>
      </c>
      <c r="G220" s="3" t="s">
        <v>121</v>
      </c>
      <c r="H220" s="3" t="s">
        <v>122</v>
      </c>
      <c r="I220" s="3"/>
      <c r="J220" s="3"/>
      <c r="K220" s="3">
        <v>212</v>
      </c>
      <c r="L220" s="3">
        <v>16</v>
      </c>
      <c r="M220" s="3">
        <v>0</v>
      </c>
      <c r="N220" s="3" t="s">
        <v>650</v>
      </c>
    </row>
    <row r="221" spans="1:14">
      <c r="A221" s="3">
        <v>50</v>
      </c>
      <c r="B221" s="3">
        <v>1</v>
      </c>
      <c r="C221" s="3">
        <v>0</v>
      </c>
      <c r="D221" s="3">
        <v>2</v>
      </c>
      <c r="E221" s="3">
        <v>0</v>
      </c>
      <c r="F221" s="3">
        <f>ROUND(0,0)</f>
        <v>0</v>
      </c>
      <c r="G221" s="3" t="s">
        <v>650</v>
      </c>
      <c r="H221" s="3" t="s">
        <v>123</v>
      </c>
      <c r="I221" s="3"/>
      <c r="J221" s="3"/>
      <c r="K221" s="3">
        <v>212</v>
      </c>
      <c r="L221" s="3">
        <v>17</v>
      </c>
      <c r="M221" s="3">
        <v>0</v>
      </c>
      <c r="N221" s="3" t="s">
        <v>650</v>
      </c>
    </row>
    <row r="222" spans="1:14">
      <c r="A222" s="3">
        <v>50</v>
      </c>
      <c r="B222" s="3">
        <v>1</v>
      </c>
      <c r="C222" s="3">
        <v>0</v>
      </c>
      <c r="D222" s="3">
        <v>2</v>
      </c>
      <c r="E222" s="3">
        <v>0</v>
      </c>
      <c r="F222" s="3">
        <f>ROUND(Source!F219+Source!F220,0)</f>
        <v>3824413</v>
      </c>
      <c r="G222" s="3" t="s">
        <v>124</v>
      </c>
      <c r="H222" s="3" t="s">
        <v>120</v>
      </c>
      <c r="I222" s="3"/>
      <c r="J222" s="3"/>
      <c r="K222" s="3">
        <v>212</v>
      </c>
      <c r="L222" s="3">
        <v>18</v>
      </c>
      <c r="M222" s="3">
        <v>0</v>
      </c>
      <c r="N222" s="3" t="s">
        <v>650</v>
      </c>
    </row>
    <row r="223" spans="1:14">
      <c r="A223" s="3">
        <v>50</v>
      </c>
      <c r="B223" s="3">
        <v>1</v>
      </c>
      <c r="C223" s="3">
        <v>0</v>
      </c>
      <c r="D223" s="3">
        <v>2</v>
      </c>
      <c r="E223" s="3">
        <v>0</v>
      </c>
      <c r="F223" s="3">
        <f>ROUND(Source!F222*4.88,0)</f>
        <v>18663135</v>
      </c>
      <c r="G223" s="3" t="s">
        <v>125</v>
      </c>
      <c r="H223" s="3" t="s">
        <v>142</v>
      </c>
      <c r="I223" s="3"/>
      <c r="J223" s="3"/>
      <c r="K223" s="3">
        <v>212</v>
      </c>
      <c r="L223" s="3">
        <v>19</v>
      </c>
      <c r="M223" s="3">
        <v>0</v>
      </c>
      <c r="N223" s="3" t="s">
        <v>650</v>
      </c>
    </row>
    <row r="224" spans="1:14">
      <c r="A224" s="3">
        <v>50</v>
      </c>
      <c r="B224" s="3">
        <v>1</v>
      </c>
      <c r="C224" s="3">
        <v>0</v>
      </c>
      <c r="D224" s="3">
        <v>2</v>
      </c>
      <c r="E224" s="3">
        <v>0</v>
      </c>
      <c r="F224" s="3">
        <f>ROUND(0,0)</f>
        <v>0</v>
      </c>
      <c r="G224" s="3" t="s">
        <v>650</v>
      </c>
      <c r="H224" s="3" t="s">
        <v>143</v>
      </c>
      <c r="I224" s="3"/>
      <c r="J224" s="3"/>
      <c r="K224" s="3">
        <v>212</v>
      </c>
      <c r="L224" s="3">
        <v>20</v>
      </c>
      <c r="M224" s="3">
        <v>0</v>
      </c>
      <c r="N224" s="3" t="s">
        <v>650</v>
      </c>
    </row>
    <row r="225" spans="1:15">
      <c r="A225" s="3">
        <v>50</v>
      </c>
      <c r="B225" s="3">
        <v>1</v>
      </c>
      <c r="C225" s="3">
        <v>0</v>
      </c>
      <c r="D225" s="3">
        <v>2</v>
      </c>
      <c r="E225" s="3">
        <v>0</v>
      </c>
      <c r="F225" s="3">
        <f>ROUND((Source!F211+Source!F212)/7.2*217.88/1.18,0)</f>
        <v>501565</v>
      </c>
      <c r="G225" s="3" t="s">
        <v>127</v>
      </c>
      <c r="H225" s="3" t="s">
        <v>128</v>
      </c>
      <c r="I225" s="3"/>
      <c r="J225" s="3"/>
      <c r="K225" s="3">
        <v>212</v>
      </c>
      <c r="L225" s="3">
        <v>21</v>
      </c>
      <c r="M225" s="3">
        <v>0</v>
      </c>
      <c r="N225" s="3" t="s">
        <v>650</v>
      </c>
    </row>
    <row r="226" spans="1:15">
      <c r="A226" s="3">
        <v>50</v>
      </c>
      <c r="B226" s="3">
        <v>1</v>
      </c>
      <c r="C226" s="3">
        <v>0</v>
      </c>
      <c r="D226" s="3">
        <v>2</v>
      </c>
      <c r="E226" s="3">
        <v>0</v>
      </c>
      <c r="F226" s="3">
        <f>ROUND((Source!F212+Source!F211)/7.2*18*596/21/40,0)</f>
        <v>34692</v>
      </c>
      <c r="G226" s="3" t="s">
        <v>130</v>
      </c>
      <c r="H226" s="3" t="s">
        <v>131</v>
      </c>
      <c r="I226" s="3"/>
      <c r="J226" s="3"/>
      <c r="K226" s="3">
        <v>212</v>
      </c>
      <c r="L226" s="3">
        <v>22</v>
      </c>
      <c r="M226" s="3">
        <v>0</v>
      </c>
      <c r="N226" s="3" t="s">
        <v>650</v>
      </c>
    </row>
    <row r="227" spans="1:15">
      <c r="A227" s="3">
        <v>50</v>
      </c>
      <c r="B227" s="3">
        <v>1</v>
      </c>
      <c r="C227" s="3">
        <v>0</v>
      </c>
      <c r="D227" s="3">
        <v>2</v>
      </c>
      <c r="E227" s="3">
        <v>0</v>
      </c>
      <c r="F227" s="3">
        <f>ROUND((Source!F211+Source!F212)/7.2*33/1.18,0)</f>
        <v>75967</v>
      </c>
      <c r="G227" s="3" t="s">
        <v>133</v>
      </c>
      <c r="H227" s="3" t="s">
        <v>144</v>
      </c>
      <c r="I227" s="3"/>
      <c r="J227" s="3"/>
      <c r="K227" s="3">
        <v>212</v>
      </c>
      <c r="L227" s="3">
        <v>23</v>
      </c>
      <c r="M227" s="3">
        <v>0</v>
      </c>
      <c r="N227" s="3" t="s">
        <v>650</v>
      </c>
    </row>
    <row r="228" spans="1:15">
      <c r="A228" s="3">
        <v>50</v>
      </c>
      <c r="B228" s="3">
        <v>1</v>
      </c>
      <c r="C228" s="3">
        <v>0</v>
      </c>
      <c r="D228" s="3">
        <v>2</v>
      </c>
      <c r="E228" s="3">
        <v>0</v>
      </c>
      <c r="F228" s="3">
        <f>ROUND(Source!F223+Source!F225+Source!F226+Source!F227,0)</f>
        <v>19275359</v>
      </c>
      <c r="G228" s="3" t="s">
        <v>136</v>
      </c>
      <c r="H228" s="3" t="s">
        <v>120</v>
      </c>
      <c r="I228" s="3"/>
      <c r="J228" s="3"/>
      <c r="K228" s="3">
        <v>212</v>
      </c>
      <c r="L228" s="3">
        <v>24</v>
      </c>
      <c r="M228" s="3">
        <v>0</v>
      </c>
      <c r="N228" s="3" t="s">
        <v>650</v>
      </c>
    </row>
    <row r="229" spans="1:15">
      <c r="A229" s="3">
        <v>50</v>
      </c>
      <c r="B229" s="3">
        <v>1</v>
      </c>
      <c r="C229" s="3">
        <v>0</v>
      </c>
      <c r="D229" s="3">
        <v>2</v>
      </c>
      <c r="E229" s="3">
        <v>0</v>
      </c>
      <c r="F229" s="3">
        <f>ROUND(Source!F228*0.18,0)</f>
        <v>3469565</v>
      </c>
      <c r="G229" s="3" t="s">
        <v>137</v>
      </c>
      <c r="H229" s="3" t="s">
        <v>138</v>
      </c>
      <c r="I229" s="3"/>
      <c r="J229" s="3"/>
      <c r="K229" s="3">
        <v>212</v>
      </c>
      <c r="L229" s="3">
        <v>25</v>
      </c>
      <c r="M229" s="3">
        <v>0</v>
      </c>
      <c r="N229" s="3" t="s">
        <v>650</v>
      </c>
    </row>
    <row r="230" spans="1:15">
      <c r="A230" s="3">
        <v>50</v>
      </c>
      <c r="B230" s="3">
        <v>1</v>
      </c>
      <c r="C230" s="3">
        <v>0</v>
      </c>
      <c r="D230" s="3">
        <v>2</v>
      </c>
      <c r="E230" s="3">
        <v>0</v>
      </c>
      <c r="F230" s="3">
        <f>ROUND(Source!F228+Source!F229,0)</f>
        <v>22744924</v>
      </c>
      <c r="G230" s="3" t="s">
        <v>139</v>
      </c>
      <c r="H230" s="3" t="s">
        <v>140</v>
      </c>
      <c r="I230" s="3"/>
      <c r="J230" s="3"/>
      <c r="K230" s="3">
        <v>212</v>
      </c>
      <c r="L230" s="3">
        <v>26</v>
      </c>
      <c r="M230" s="3">
        <v>0</v>
      </c>
      <c r="N230" s="3" t="s">
        <v>650</v>
      </c>
    </row>
    <row r="233" spans="1:15">
      <c r="A233">
        <v>70</v>
      </c>
      <c r="B233">
        <v>1</v>
      </c>
      <c r="D233">
        <v>0</v>
      </c>
      <c r="E233" t="s">
        <v>145</v>
      </c>
      <c r="F233" t="s">
        <v>145</v>
      </c>
      <c r="G233">
        <v>1.1299999999999999</v>
      </c>
      <c r="H233">
        <v>1</v>
      </c>
      <c r="I233" t="s">
        <v>146</v>
      </c>
      <c r="J233">
        <v>0</v>
      </c>
      <c r="K233">
        <v>0</v>
      </c>
      <c r="L233" t="s">
        <v>650</v>
      </c>
      <c r="M233" t="s">
        <v>650</v>
      </c>
      <c r="N233">
        <v>1</v>
      </c>
      <c r="O233" t="s">
        <v>660</v>
      </c>
    </row>
    <row r="234" spans="1:15">
      <c r="A234">
        <v>70</v>
      </c>
      <c r="B234">
        <v>1</v>
      </c>
      <c r="D234">
        <v>1</v>
      </c>
      <c r="E234" t="s">
        <v>147</v>
      </c>
      <c r="F234" t="s">
        <v>148</v>
      </c>
      <c r="G234">
        <v>1</v>
      </c>
      <c r="H234">
        <v>1</v>
      </c>
      <c r="I234" t="s">
        <v>149</v>
      </c>
      <c r="J234">
        <v>0</v>
      </c>
      <c r="K234">
        <v>0</v>
      </c>
      <c r="L234" t="s">
        <v>650</v>
      </c>
      <c r="M234" t="s">
        <v>650</v>
      </c>
      <c r="N234">
        <v>0</v>
      </c>
      <c r="O234" t="s">
        <v>650</v>
      </c>
    </row>
    <row r="235" spans="1:15">
      <c r="A235">
        <v>70</v>
      </c>
      <c r="B235">
        <v>1</v>
      </c>
      <c r="D235">
        <v>2</v>
      </c>
      <c r="E235" t="s">
        <v>150</v>
      </c>
      <c r="F235" t="s">
        <v>151</v>
      </c>
      <c r="G235">
        <v>1</v>
      </c>
      <c r="H235">
        <v>1</v>
      </c>
      <c r="I235" t="s">
        <v>152</v>
      </c>
      <c r="J235">
        <v>0</v>
      </c>
      <c r="K235">
        <v>0</v>
      </c>
      <c r="L235" t="s">
        <v>650</v>
      </c>
      <c r="M235" t="s">
        <v>650</v>
      </c>
      <c r="N235">
        <v>0</v>
      </c>
      <c r="O235" t="s">
        <v>650</v>
      </c>
    </row>
    <row r="238" spans="1:15">
      <c r="A238">
        <v>65</v>
      </c>
      <c r="C238">
        <v>1</v>
      </c>
      <c r="D238">
        <v>0</v>
      </c>
      <c r="E238">
        <v>200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BW604"/>
  <sheetViews>
    <sheetView workbookViewId="0"/>
  </sheetViews>
  <sheetFormatPr defaultRowHeight="12.75"/>
  <sheetData>
    <row r="1" spans="1:75">
      <c r="A1">
        <f>ROW(Source!A26)</f>
        <v>26</v>
      </c>
      <c r="B1">
        <v>11781792</v>
      </c>
      <c r="C1">
        <v>11781790</v>
      </c>
      <c r="D1">
        <v>7535101</v>
      </c>
      <c r="E1">
        <v>1</v>
      </c>
      <c r="F1">
        <v>1</v>
      </c>
      <c r="G1">
        <v>1</v>
      </c>
      <c r="H1">
        <v>1</v>
      </c>
      <c r="I1" t="s">
        <v>153</v>
      </c>
      <c r="J1" t="s">
        <v>650</v>
      </c>
      <c r="K1" t="s">
        <v>154</v>
      </c>
      <c r="L1">
        <v>1476</v>
      </c>
      <c r="N1">
        <v>1013</v>
      </c>
      <c r="O1" t="s">
        <v>155</v>
      </c>
      <c r="P1" t="s">
        <v>156</v>
      </c>
      <c r="Q1">
        <v>1</v>
      </c>
      <c r="Y1">
        <v>14.593500000000002</v>
      </c>
      <c r="AA1">
        <v>0</v>
      </c>
      <c r="AB1">
        <v>0</v>
      </c>
      <c r="AC1">
        <v>0</v>
      </c>
      <c r="AD1">
        <v>11.9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650</v>
      </c>
      <c r="AT1">
        <v>8.4600000000000009</v>
      </c>
      <c r="AU1" t="s">
        <v>157</v>
      </c>
      <c r="AV1">
        <v>1</v>
      </c>
      <c r="AW1">
        <v>2</v>
      </c>
      <c r="AX1">
        <v>11781792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</row>
    <row r="2" spans="1:75">
      <c r="A2">
        <f>ROW(Source!A26)</f>
        <v>26</v>
      </c>
      <c r="B2">
        <v>11781793</v>
      </c>
      <c r="C2">
        <v>11781790</v>
      </c>
      <c r="D2">
        <v>9597495</v>
      </c>
      <c r="E2">
        <v>1</v>
      </c>
      <c r="F2">
        <v>1</v>
      </c>
      <c r="G2">
        <v>1</v>
      </c>
      <c r="H2">
        <v>2</v>
      </c>
      <c r="I2" t="s">
        <v>158</v>
      </c>
      <c r="J2" t="s">
        <v>159</v>
      </c>
      <c r="K2" t="s">
        <v>160</v>
      </c>
      <c r="L2">
        <v>1480</v>
      </c>
      <c r="N2">
        <v>1013</v>
      </c>
      <c r="O2" t="s">
        <v>161</v>
      </c>
      <c r="P2" t="s">
        <v>162</v>
      </c>
      <c r="Q2">
        <v>1</v>
      </c>
      <c r="Y2">
        <v>5.2874999999999996</v>
      </c>
      <c r="AA2">
        <v>0</v>
      </c>
      <c r="AB2">
        <v>5.88</v>
      </c>
      <c r="AC2">
        <v>0</v>
      </c>
      <c r="AD2">
        <v>0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650</v>
      </c>
      <c r="AT2">
        <v>2.82</v>
      </c>
      <c r="AU2" t="s">
        <v>163</v>
      </c>
      <c r="AV2">
        <v>0</v>
      </c>
      <c r="AW2">
        <v>2</v>
      </c>
      <c r="AX2">
        <v>11781793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</row>
    <row r="3" spans="1:75">
      <c r="A3">
        <f>ROW(Source!A27)</f>
        <v>27</v>
      </c>
      <c r="B3">
        <v>11781796</v>
      </c>
      <c r="C3">
        <v>11781794</v>
      </c>
      <c r="D3">
        <v>7535104</v>
      </c>
      <c r="E3">
        <v>1</v>
      </c>
      <c r="F3">
        <v>1</v>
      </c>
      <c r="G3">
        <v>1</v>
      </c>
      <c r="H3">
        <v>1</v>
      </c>
      <c r="I3" t="s">
        <v>164</v>
      </c>
      <c r="J3" t="s">
        <v>650</v>
      </c>
      <c r="K3" t="s">
        <v>165</v>
      </c>
      <c r="L3">
        <v>1476</v>
      </c>
      <c r="N3">
        <v>1013</v>
      </c>
      <c r="O3" t="s">
        <v>155</v>
      </c>
      <c r="P3" t="s">
        <v>156</v>
      </c>
      <c r="Q3">
        <v>1</v>
      </c>
      <c r="Y3">
        <v>21.441749999999999</v>
      </c>
      <c r="AA3">
        <v>0</v>
      </c>
      <c r="AB3">
        <v>0</v>
      </c>
      <c r="AC3">
        <v>0</v>
      </c>
      <c r="AD3">
        <v>9.86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650</v>
      </c>
      <c r="AT3">
        <v>12.43</v>
      </c>
      <c r="AU3" t="s">
        <v>668</v>
      </c>
      <c r="AV3">
        <v>1</v>
      </c>
      <c r="AW3">
        <v>2</v>
      </c>
      <c r="AX3">
        <v>11781796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</row>
    <row r="4" spans="1:75">
      <c r="A4">
        <f>ROW(Source!A27)</f>
        <v>27</v>
      </c>
      <c r="B4">
        <v>11781797</v>
      </c>
      <c r="C4">
        <v>11781794</v>
      </c>
      <c r="D4">
        <v>121548</v>
      </c>
      <c r="E4">
        <v>1</v>
      </c>
      <c r="F4">
        <v>1</v>
      </c>
      <c r="G4">
        <v>1</v>
      </c>
      <c r="H4">
        <v>1</v>
      </c>
      <c r="I4" t="s">
        <v>671</v>
      </c>
      <c r="J4" t="s">
        <v>650</v>
      </c>
      <c r="K4" t="s">
        <v>166</v>
      </c>
      <c r="L4">
        <v>608254</v>
      </c>
      <c r="N4">
        <v>1013</v>
      </c>
      <c r="O4" t="s">
        <v>167</v>
      </c>
      <c r="P4" t="s">
        <v>167</v>
      </c>
      <c r="Q4">
        <v>1</v>
      </c>
      <c r="Y4">
        <v>13.275</v>
      </c>
      <c r="AA4">
        <v>0</v>
      </c>
      <c r="AB4">
        <v>0</v>
      </c>
      <c r="AC4">
        <v>0</v>
      </c>
      <c r="AD4">
        <v>0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650</v>
      </c>
      <c r="AT4">
        <v>7.08</v>
      </c>
      <c r="AU4" t="s">
        <v>667</v>
      </c>
      <c r="AV4">
        <v>2</v>
      </c>
      <c r="AW4">
        <v>2</v>
      </c>
      <c r="AX4">
        <v>11781797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</row>
    <row r="5" spans="1:75">
      <c r="A5">
        <f>ROW(Source!A27)</f>
        <v>27</v>
      </c>
      <c r="B5">
        <v>11781798</v>
      </c>
      <c r="C5">
        <v>11781794</v>
      </c>
      <c r="D5">
        <v>9591401</v>
      </c>
      <c r="E5">
        <v>1</v>
      </c>
      <c r="F5">
        <v>1</v>
      </c>
      <c r="G5">
        <v>1</v>
      </c>
      <c r="H5">
        <v>2</v>
      </c>
      <c r="I5" t="s">
        <v>168</v>
      </c>
      <c r="J5" t="s">
        <v>169</v>
      </c>
      <c r="K5" t="s">
        <v>170</v>
      </c>
      <c r="L5">
        <v>1480</v>
      </c>
      <c r="N5">
        <v>1013</v>
      </c>
      <c r="O5" t="s">
        <v>161</v>
      </c>
      <c r="P5" t="s">
        <v>162</v>
      </c>
      <c r="Q5">
        <v>1</v>
      </c>
      <c r="Y5">
        <v>13.275</v>
      </c>
      <c r="AA5">
        <v>0</v>
      </c>
      <c r="AB5">
        <v>83.99</v>
      </c>
      <c r="AC5">
        <v>16.329999999999998</v>
      </c>
      <c r="AD5">
        <v>0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650</v>
      </c>
      <c r="AT5">
        <v>7.08</v>
      </c>
      <c r="AU5" t="s">
        <v>667</v>
      </c>
      <c r="AV5">
        <v>0</v>
      </c>
      <c r="AW5">
        <v>2</v>
      </c>
      <c r="AX5">
        <v>11781798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</row>
    <row r="6" spans="1:75">
      <c r="A6">
        <f>ROW(Source!A28)</f>
        <v>28</v>
      </c>
      <c r="B6">
        <v>11781801</v>
      </c>
      <c r="C6">
        <v>11781799</v>
      </c>
      <c r="D6">
        <v>7535118</v>
      </c>
      <c r="E6">
        <v>1</v>
      </c>
      <c r="F6">
        <v>1</v>
      </c>
      <c r="G6">
        <v>1</v>
      </c>
      <c r="H6">
        <v>1</v>
      </c>
      <c r="I6" t="s">
        <v>171</v>
      </c>
      <c r="J6" t="s">
        <v>650</v>
      </c>
      <c r="K6" t="s">
        <v>172</v>
      </c>
      <c r="L6">
        <v>1476</v>
      </c>
      <c r="N6">
        <v>1013</v>
      </c>
      <c r="O6" t="s">
        <v>155</v>
      </c>
      <c r="P6" t="s">
        <v>156</v>
      </c>
      <c r="Q6">
        <v>1</v>
      </c>
      <c r="Y6">
        <v>49.68</v>
      </c>
      <c r="AA6">
        <v>0</v>
      </c>
      <c r="AB6">
        <v>0</v>
      </c>
      <c r="AC6">
        <v>0</v>
      </c>
      <c r="AD6">
        <v>10.6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650</v>
      </c>
      <c r="AT6">
        <v>28.8</v>
      </c>
      <c r="AU6" t="s">
        <v>668</v>
      </c>
      <c r="AV6">
        <v>1</v>
      </c>
      <c r="AW6">
        <v>2</v>
      </c>
      <c r="AX6">
        <v>11781801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</row>
    <row r="7" spans="1:75">
      <c r="A7">
        <f>ROW(Source!A28)</f>
        <v>28</v>
      </c>
      <c r="B7">
        <v>11781802</v>
      </c>
      <c r="C7">
        <v>11781799</v>
      </c>
      <c r="D7">
        <v>9597495</v>
      </c>
      <c r="E7">
        <v>1</v>
      </c>
      <c r="F7">
        <v>1</v>
      </c>
      <c r="G7">
        <v>1</v>
      </c>
      <c r="H7">
        <v>2</v>
      </c>
      <c r="I7" t="s">
        <v>158</v>
      </c>
      <c r="J7" t="s">
        <v>159</v>
      </c>
      <c r="K7" t="s">
        <v>160</v>
      </c>
      <c r="L7">
        <v>1480</v>
      </c>
      <c r="N7">
        <v>1013</v>
      </c>
      <c r="O7" t="s">
        <v>161</v>
      </c>
      <c r="P7" t="s">
        <v>162</v>
      </c>
      <c r="Q7">
        <v>1</v>
      </c>
      <c r="Y7">
        <v>18</v>
      </c>
      <c r="AA7">
        <v>0</v>
      </c>
      <c r="AB7">
        <v>5.88</v>
      </c>
      <c r="AC7">
        <v>0</v>
      </c>
      <c r="AD7">
        <v>0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650</v>
      </c>
      <c r="AT7">
        <v>9.6</v>
      </c>
      <c r="AU7" t="s">
        <v>667</v>
      </c>
      <c r="AV7">
        <v>0</v>
      </c>
      <c r="AW7">
        <v>2</v>
      </c>
      <c r="AX7">
        <v>11781802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</row>
    <row r="8" spans="1:75">
      <c r="A8">
        <f>ROW(Source!A29)</f>
        <v>29</v>
      </c>
      <c r="B8">
        <v>11781805</v>
      </c>
      <c r="C8">
        <v>11781803</v>
      </c>
      <c r="D8">
        <v>121548</v>
      </c>
      <c r="E8">
        <v>1</v>
      </c>
      <c r="F8">
        <v>1</v>
      </c>
      <c r="G8">
        <v>1</v>
      </c>
      <c r="H8">
        <v>1</v>
      </c>
      <c r="I8" t="s">
        <v>671</v>
      </c>
      <c r="J8" t="s">
        <v>650</v>
      </c>
      <c r="K8" t="s">
        <v>166</v>
      </c>
      <c r="L8">
        <v>608254</v>
      </c>
      <c r="N8">
        <v>1013</v>
      </c>
      <c r="O8" t="s">
        <v>167</v>
      </c>
      <c r="P8" t="s">
        <v>167</v>
      </c>
      <c r="Q8">
        <v>1</v>
      </c>
      <c r="Y8">
        <v>4.5750000000000002</v>
      </c>
      <c r="AA8">
        <v>0</v>
      </c>
      <c r="AB8">
        <v>0</v>
      </c>
      <c r="AC8">
        <v>0</v>
      </c>
      <c r="AD8">
        <v>0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650</v>
      </c>
      <c r="AT8">
        <v>2.44</v>
      </c>
      <c r="AU8" t="s">
        <v>667</v>
      </c>
      <c r="AV8">
        <v>2</v>
      </c>
      <c r="AW8">
        <v>2</v>
      </c>
      <c r="AX8">
        <v>11781805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</row>
    <row r="9" spans="1:75">
      <c r="A9">
        <f>ROW(Source!A29)</f>
        <v>29</v>
      </c>
      <c r="B9">
        <v>11781806</v>
      </c>
      <c r="C9">
        <v>11781803</v>
      </c>
      <c r="D9">
        <v>9597626</v>
      </c>
      <c r="E9">
        <v>1</v>
      </c>
      <c r="F9">
        <v>1</v>
      </c>
      <c r="G9">
        <v>1</v>
      </c>
      <c r="H9">
        <v>2</v>
      </c>
      <c r="I9" t="s">
        <v>173</v>
      </c>
      <c r="J9" t="s">
        <v>174</v>
      </c>
      <c r="K9" t="s">
        <v>175</v>
      </c>
      <c r="L9">
        <v>1480</v>
      </c>
      <c r="N9">
        <v>1013</v>
      </c>
      <c r="O9" t="s">
        <v>161</v>
      </c>
      <c r="P9" t="s">
        <v>162</v>
      </c>
      <c r="Q9">
        <v>1</v>
      </c>
      <c r="Y9">
        <v>4.5750000000000002</v>
      </c>
      <c r="AA9">
        <v>0</v>
      </c>
      <c r="AB9">
        <v>100.8</v>
      </c>
      <c r="AC9">
        <v>16.329999999999998</v>
      </c>
      <c r="AD9">
        <v>0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650</v>
      </c>
      <c r="AT9">
        <v>2.44</v>
      </c>
      <c r="AU9" t="s">
        <v>667</v>
      </c>
      <c r="AV9">
        <v>0</v>
      </c>
      <c r="AW9">
        <v>2</v>
      </c>
      <c r="AX9">
        <v>11781806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</row>
    <row r="10" spans="1:75">
      <c r="A10">
        <f>ROW(Source!A30)</f>
        <v>30</v>
      </c>
      <c r="B10">
        <v>11781809</v>
      </c>
      <c r="C10">
        <v>11781807</v>
      </c>
      <c r="D10">
        <v>7535101</v>
      </c>
      <c r="E10">
        <v>1</v>
      </c>
      <c r="F10">
        <v>1</v>
      </c>
      <c r="G10">
        <v>1</v>
      </c>
      <c r="H10">
        <v>1</v>
      </c>
      <c r="I10" t="s">
        <v>153</v>
      </c>
      <c r="J10" t="s">
        <v>650</v>
      </c>
      <c r="K10" t="s">
        <v>154</v>
      </c>
      <c r="L10">
        <v>1476</v>
      </c>
      <c r="N10">
        <v>1013</v>
      </c>
      <c r="O10" t="s">
        <v>155</v>
      </c>
      <c r="P10" t="s">
        <v>156</v>
      </c>
      <c r="Q10">
        <v>1</v>
      </c>
      <c r="Y10">
        <v>23.114999999999998</v>
      </c>
      <c r="AA10">
        <v>0</v>
      </c>
      <c r="AB10">
        <v>0</v>
      </c>
      <c r="AC10">
        <v>0</v>
      </c>
      <c r="AD10">
        <v>11.9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650</v>
      </c>
      <c r="AT10">
        <v>13.4</v>
      </c>
      <c r="AU10" t="s">
        <v>668</v>
      </c>
      <c r="AV10">
        <v>1</v>
      </c>
      <c r="AW10">
        <v>2</v>
      </c>
      <c r="AX10">
        <v>11781809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</row>
    <row r="11" spans="1:75">
      <c r="A11">
        <f>ROW(Source!A30)</f>
        <v>30</v>
      </c>
      <c r="B11">
        <v>11781810</v>
      </c>
      <c r="C11">
        <v>11781807</v>
      </c>
      <c r="D11">
        <v>9597495</v>
      </c>
      <c r="E11">
        <v>1</v>
      </c>
      <c r="F11">
        <v>1</v>
      </c>
      <c r="G11">
        <v>1</v>
      </c>
      <c r="H11">
        <v>2</v>
      </c>
      <c r="I11" t="s">
        <v>158</v>
      </c>
      <c r="J11" t="s">
        <v>159</v>
      </c>
      <c r="K11" t="s">
        <v>160</v>
      </c>
      <c r="L11">
        <v>1480</v>
      </c>
      <c r="N11">
        <v>1013</v>
      </c>
      <c r="O11" t="s">
        <v>161</v>
      </c>
      <c r="P11" t="s">
        <v>162</v>
      </c>
      <c r="Q11">
        <v>1</v>
      </c>
      <c r="Y11">
        <v>8.7562499999999996</v>
      </c>
      <c r="AA11">
        <v>0</v>
      </c>
      <c r="AB11">
        <v>5.88</v>
      </c>
      <c r="AC11">
        <v>0</v>
      </c>
      <c r="AD11">
        <v>0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650</v>
      </c>
      <c r="AT11">
        <v>4.67</v>
      </c>
      <c r="AU11" t="s">
        <v>667</v>
      </c>
      <c r="AV11">
        <v>0</v>
      </c>
      <c r="AW11">
        <v>2</v>
      </c>
      <c r="AX11">
        <v>11781810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</row>
    <row r="12" spans="1:75">
      <c r="A12">
        <f>ROW(Source!A31)</f>
        <v>31</v>
      </c>
      <c r="B12">
        <v>11781813</v>
      </c>
      <c r="C12">
        <v>11781811</v>
      </c>
      <c r="D12">
        <v>7535104</v>
      </c>
      <c r="E12">
        <v>1</v>
      </c>
      <c r="F12">
        <v>1</v>
      </c>
      <c r="G12">
        <v>1</v>
      </c>
      <c r="H12">
        <v>1</v>
      </c>
      <c r="I12" t="s">
        <v>164</v>
      </c>
      <c r="J12" t="s">
        <v>650</v>
      </c>
      <c r="K12" t="s">
        <v>165</v>
      </c>
      <c r="L12">
        <v>1476</v>
      </c>
      <c r="N12">
        <v>1013</v>
      </c>
      <c r="O12" t="s">
        <v>155</v>
      </c>
      <c r="P12" t="s">
        <v>156</v>
      </c>
      <c r="Q12">
        <v>1</v>
      </c>
      <c r="Y12">
        <v>34.724249999999998</v>
      </c>
      <c r="AA12">
        <v>0</v>
      </c>
      <c r="AB12">
        <v>0</v>
      </c>
      <c r="AC12">
        <v>0</v>
      </c>
      <c r="AD12">
        <v>9.86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650</v>
      </c>
      <c r="AT12">
        <v>20.13</v>
      </c>
      <c r="AU12" t="s">
        <v>668</v>
      </c>
      <c r="AV12">
        <v>1</v>
      </c>
      <c r="AW12">
        <v>2</v>
      </c>
      <c r="AX12">
        <v>11781813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</row>
    <row r="13" spans="1:75">
      <c r="A13">
        <f>ROW(Source!A31)</f>
        <v>31</v>
      </c>
      <c r="B13">
        <v>11781814</v>
      </c>
      <c r="C13">
        <v>11781811</v>
      </c>
      <c r="D13">
        <v>121548</v>
      </c>
      <c r="E13">
        <v>1</v>
      </c>
      <c r="F13">
        <v>1</v>
      </c>
      <c r="G13">
        <v>1</v>
      </c>
      <c r="H13">
        <v>1</v>
      </c>
      <c r="I13" t="s">
        <v>671</v>
      </c>
      <c r="J13" t="s">
        <v>650</v>
      </c>
      <c r="K13" t="s">
        <v>166</v>
      </c>
      <c r="L13">
        <v>608254</v>
      </c>
      <c r="N13">
        <v>1013</v>
      </c>
      <c r="O13" t="s">
        <v>167</v>
      </c>
      <c r="P13" t="s">
        <v>167</v>
      </c>
      <c r="Q13">
        <v>1</v>
      </c>
      <c r="Y13">
        <v>21.65625</v>
      </c>
      <c r="AA13">
        <v>0</v>
      </c>
      <c r="AB13">
        <v>0</v>
      </c>
      <c r="AC13">
        <v>0</v>
      </c>
      <c r="AD13">
        <v>0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650</v>
      </c>
      <c r="AT13">
        <v>11.55</v>
      </c>
      <c r="AU13" t="s">
        <v>667</v>
      </c>
      <c r="AV13">
        <v>2</v>
      </c>
      <c r="AW13">
        <v>2</v>
      </c>
      <c r="AX13">
        <v>11781814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75">
      <c r="A14">
        <f>ROW(Source!A31)</f>
        <v>31</v>
      </c>
      <c r="B14">
        <v>11781815</v>
      </c>
      <c r="C14">
        <v>11781811</v>
      </c>
      <c r="D14">
        <v>9591401</v>
      </c>
      <c r="E14">
        <v>1</v>
      </c>
      <c r="F14">
        <v>1</v>
      </c>
      <c r="G14">
        <v>1</v>
      </c>
      <c r="H14">
        <v>2</v>
      </c>
      <c r="I14" t="s">
        <v>168</v>
      </c>
      <c r="J14" t="s">
        <v>169</v>
      </c>
      <c r="K14" t="s">
        <v>170</v>
      </c>
      <c r="L14">
        <v>1480</v>
      </c>
      <c r="N14">
        <v>1013</v>
      </c>
      <c r="O14" t="s">
        <v>161</v>
      </c>
      <c r="P14" t="s">
        <v>162</v>
      </c>
      <c r="Q14">
        <v>1</v>
      </c>
      <c r="Y14">
        <v>21.65625</v>
      </c>
      <c r="AA14">
        <v>0</v>
      </c>
      <c r="AB14">
        <v>83.99</v>
      </c>
      <c r="AC14">
        <v>16.329999999999998</v>
      </c>
      <c r="AD14">
        <v>0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650</v>
      </c>
      <c r="AT14">
        <v>11.55</v>
      </c>
      <c r="AU14" t="s">
        <v>667</v>
      </c>
      <c r="AV14">
        <v>0</v>
      </c>
      <c r="AW14">
        <v>2</v>
      </c>
      <c r="AX14">
        <v>11781815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</row>
    <row r="15" spans="1:75">
      <c r="A15">
        <f>ROW(Source!A32)</f>
        <v>32</v>
      </c>
      <c r="B15">
        <v>11781818</v>
      </c>
      <c r="C15">
        <v>11781816</v>
      </c>
      <c r="D15">
        <v>7535118</v>
      </c>
      <c r="E15">
        <v>1</v>
      </c>
      <c r="F15">
        <v>1</v>
      </c>
      <c r="G15">
        <v>1</v>
      </c>
      <c r="H15">
        <v>1</v>
      </c>
      <c r="I15" t="s">
        <v>171</v>
      </c>
      <c r="J15" t="s">
        <v>650</v>
      </c>
      <c r="K15" t="s">
        <v>172</v>
      </c>
      <c r="L15">
        <v>1476</v>
      </c>
      <c r="N15">
        <v>1013</v>
      </c>
      <c r="O15" t="s">
        <v>155</v>
      </c>
      <c r="P15" t="s">
        <v>156</v>
      </c>
      <c r="Q15">
        <v>1</v>
      </c>
      <c r="Y15">
        <v>83.662499999999994</v>
      </c>
      <c r="AA15">
        <v>0</v>
      </c>
      <c r="AB15">
        <v>0</v>
      </c>
      <c r="AC15">
        <v>0</v>
      </c>
      <c r="AD15">
        <v>10.6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650</v>
      </c>
      <c r="AT15">
        <v>48.5</v>
      </c>
      <c r="AU15" t="s">
        <v>668</v>
      </c>
      <c r="AV15">
        <v>1</v>
      </c>
      <c r="AW15">
        <v>2</v>
      </c>
      <c r="AX15">
        <v>11781818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</row>
    <row r="16" spans="1:75">
      <c r="A16">
        <f>ROW(Source!A32)</f>
        <v>32</v>
      </c>
      <c r="B16">
        <v>11781819</v>
      </c>
      <c r="C16">
        <v>11781816</v>
      </c>
      <c r="D16">
        <v>9597495</v>
      </c>
      <c r="E16">
        <v>1</v>
      </c>
      <c r="F16">
        <v>1</v>
      </c>
      <c r="G16">
        <v>1</v>
      </c>
      <c r="H16">
        <v>2</v>
      </c>
      <c r="I16" t="s">
        <v>158</v>
      </c>
      <c r="J16" t="s">
        <v>159</v>
      </c>
      <c r="K16" t="s">
        <v>160</v>
      </c>
      <c r="L16">
        <v>1480</v>
      </c>
      <c r="N16">
        <v>1013</v>
      </c>
      <c r="O16" t="s">
        <v>161</v>
      </c>
      <c r="P16" t="s">
        <v>162</v>
      </c>
      <c r="Q16">
        <v>1</v>
      </c>
      <c r="Y16">
        <v>30.318750000000001</v>
      </c>
      <c r="AA16">
        <v>0</v>
      </c>
      <c r="AB16">
        <v>5.88</v>
      </c>
      <c r="AC16">
        <v>0</v>
      </c>
      <c r="AD16">
        <v>0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650</v>
      </c>
      <c r="AT16">
        <v>16.170000000000002</v>
      </c>
      <c r="AU16" t="s">
        <v>667</v>
      </c>
      <c r="AV16">
        <v>0</v>
      </c>
      <c r="AW16">
        <v>2</v>
      </c>
      <c r="AX16">
        <v>11781819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</row>
    <row r="17" spans="1:75">
      <c r="A17">
        <f>ROW(Source!A34)</f>
        <v>34</v>
      </c>
      <c r="B17">
        <v>11781822</v>
      </c>
      <c r="C17">
        <v>11781820</v>
      </c>
      <c r="D17">
        <v>121548</v>
      </c>
      <c r="E17">
        <v>1</v>
      </c>
      <c r="F17">
        <v>1</v>
      </c>
      <c r="G17">
        <v>1</v>
      </c>
      <c r="H17">
        <v>1</v>
      </c>
      <c r="I17" t="s">
        <v>671</v>
      </c>
      <c r="J17" t="s">
        <v>650</v>
      </c>
      <c r="K17" t="s">
        <v>166</v>
      </c>
      <c r="L17">
        <v>608254</v>
      </c>
      <c r="N17">
        <v>1013</v>
      </c>
      <c r="O17" t="s">
        <v>167</v>
      </c>
      <c r="P17" t="s">
        <v>167</v>
      </c>
      <c r="Q17">
        <v>1</v>
      </c>
      <c r="Y17">
        <v>7.7625000000000002</v>
      </c>
      <c r="AA17">
        <v>0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650</v>
      </c>
      <c r="AT17">
        <v>4.1399999999999997</v>
      </c>
      <c r="AU17" t="s">
        <v>667</v>
      </c>
      <c r="AV17">
        <v>2</v>
      </c>
      <c r="AW17">
        <v>2</v>
      </c>
      <c r="AX17">
        <v>11781822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</row>
    <row r="18" spans="1:75">
      <c r="A18">
        <f>ROW(Source!A34)</f>
        <v>34</v>
      </c>
      <c r="B18">
        <v>11781823</v>
      </c>
      <c r="C18">
        <v>11781820</v>
      </c>
      <c r="D18">
        <v>9597626</v>
      </c>
      <c r="E18">
        <v>1</v>
      </c>
      <c r="F18">
        <v>1</v>
      </c>
      <c r="G18">
        <v>1</v>
      </c>
      <c r="H18">
        <v>2</v>
      </c>
      <c r="I18" t="s">
        <v>173</v>
      </c>
      <c r="J18" t="s">
        <v>174</v>
      </c>
      <c r="K18" t="s">
        <v>175</v>
      </c>
      <c r="L18">
        <v>1480</v>
      </c>
      <c r="N18">
        <v>1013</v>
      </c>
      <c r="O18" t="s">
        <v>161</v>
      </c>
      <c r="P18" t="s">
        <v>162</v>
      </c>
      <c r="Q18">
        <v>1</v>
      </c>
      <c r="Y18">
        <v>7.7625000000000002</v>
      </c>
      <c r="AA18">
        <v>0</v>
      </c>
      <c r="AB18">
        <v>100.8</v>
      </c>
      <c r="AC18">
        <v>16.329999999999998</v>
      </c>
      <c r="AD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650</v>
      </c>
      <c r="AT18">
        <v>4.1399999999999997</v>
      </c>
      <c r="AU18" t="s">
        <v>667</v>
      </c>
      <c r="AV18">
        <v>0</v>
      </c>
      <c r="AW18">
        <v>2</v>
      </c>
      <c r="AX18">
        <v>11781823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</row>
    <row r="19" spans="1:75">
      <c r="A19">
        <f>ROW(Source!A35)</f>
        <v>35</v>
      </c>
      <c r="B19">
        <v>11781826</v>
      </c>
      <c r="C19">
        <v>11781824</v>
      </c>
      <c r="D19">
        <v>121548</v>
      </c>
      <c r="E19">
        <v>1</v>
      </c>
      <c r="F19">
        <v>1</v>
      </c>
      <c r="G19">
        <v>1</v>
      </c>
      <c r="H19">
        <v>1</v>
      </c>
      <c r="I19" t="s">
        <v>671</v>
      </c>
      <c r="J19" t="s">
        <v>650</v>
      </c>
      <c r="K19" t="s">
        <v>166</v>
      </c>
      <c r="L19">
        <v>608254</v>
      </c>
      <c r="N19">
        <v>1013</v>
      </c>
      <c r="O19" t="s">
        <v>167</v>
      </c>
      <c r="P19" t="s">
        <v>167</v>
      </c>
      <c r="Q19">
        <v>1</v>
      </c>
      <c r="Y19">
        <v>4.3687500000000004</v>
      </c>
      <c r="AA19">
        <v>0</v>
      </c>
      <c r="AB19">
        <v>0</v>
      </c>
      <c r="AC19">
        <v>0</v>
      </c>
      <c r="AD19">
        <v>0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650</v>
      </c>
      <c r="AT19">
        <v>2.33</v>
      </c>
      <c r="AU19" t="s">
        <v>667</v>
      </c>
      <c r="AV19">
        <v>2</v>
      </c>
      <c r="AW19">
        <v>2</v>
      </c>
      <c r="AX19">
        <v>11781826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</row>
    <row r="20" spans="1:75">
      <c r="A20">
        <f>ROW(Source!A35)</f>
        <v>35</v>
      </c>
      <c r="B20">
        <v>11781827</v>
      </c>
      <c r="C20">
        <v>11781824</v>
      </c>
      <c r="D20">
        <v>9590323</v>
      </c>
      <c r="E20">
        <v>1</v>
      </c>
      <c r="F20">
        <v>1</v>
      </c>
      <c r="G20">
        <v>1</v>
      </c>
      <c r="H20">
        <v>2</v>
      </c>
      <c r="I20" t="s">
        <v>176</v>
      </c>
      <c r="J20" t="s">
        <v>177</v>
      </c>
      <c r="K20" t="s">
        <v>178</v>
      </c>
      <c r="L20">
        <v>1480</v>
      </c>
      <c r="N20">
        <v>1013</v>
      </c>
      <c r="O20" t="s">
        <v>161</v>
      </c>
      <c r="P20" t="s">
        <v>162</v>
      </c>
      <c r="Q20">
        <v>1</v>
      </c>
      <c r="Y20">
        <v>4.3687500000000004</v>
      </c>
      <c r="AA20">
        <v>0</v>
      </c>
      <c r="AB20">
        <v>87.96</v>
      </c>
      <c r="AC20">
        <v>16.329999999999998</v>
      </c>
      <c r="AD20">
        <v>0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650</v>
      </c>
      <c r="AT20">
        <v>2.33</v>
      </c>
      <c r="AU20" t="s">
        <v>667</v>
      </c>
      <c r="AV20">
        <v>0</v>
      </c>
      <c r="AW20">
        <v>2</v>
      </c>
      <c r="AX20">
        <v>11781827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</row>
    <row r="21" spans="1:75">
      <c r="A21">
        <f>ROW(Source!A36)</f>
        <v>36</v>
      </c>
      <c r="B21">
        <v>11781837</v>
      </c>
      <c r="C21">
        <v>11781835</v>
      </c>
      <c r="D21">
        <v>121548</v>
      </c>
      <c r="E21">
        <v>1</v>
      </c>
      <c r="F21">
        <v>1</v>
      </c>
      <c r="G21">
        <v>1</v>
      </c>
      <c r="H21">
        <v>1</v>
      </c>
      <c r="I21" t="s">
        <v>671</v>
      </c>
      <c r="J21" t="s">
        <v>650</v>
      </c>
      <c r="K21" t="s">
        <v>166</v>
      </c>
      <c r="L21">
        <v>608254</v>
      </c>
      <c r="N21">
        <v>1013</v>
      </c>
      <c r="O21" t="s">
        <v>167</v>
      </c>
      <c r="P21" t="s">
        <v>167</v>
      </c>
      <c r="Q21">
        <v>1</v>
      </c>
      <c r="Y21">
        <v>3.9</v>
      </c>
      <c r="AA21">
        <v>0</v>
      </c>
      <c r="AB21">
        <v>0</v>
      </c>
      <c r="AC21">
        <v>0</v>
      </c>
      <c r="AD21">
        <v>0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650</v>
      </c>
      <c r="AT21">
        <v>2.08</v>
      </c>
      <c r="AU21" t="s">
        <v>667</v>
      </c>
      <c r="AV21">
        <v>2</v>
      </c>
      <c r="AW21">
        <v>2</v>
      </c>
      <c r="AX21">
        <v>11781837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</row>
    <row r="22" spans="1:75">
      <c r="A22">
        <f>ROW(Source!A36)</f>
        <v>36</v>
      </c>
      <c r="B22">
        <v>11781838</v>
      </c>
      <c r="C22">
        <v>11781835</v>
      </c>
      <c r="D22">
        <v>9597819</v>
      </c>
      <c r="E22">
        <v>1</v>
      </c>
      <c r="F22">
        <v>1</v>
      </c>
      <c r="G22">
        <v>1</v>
      </c>
      <c r="H22">
        <v>2</v>
      </c>
      <c r="I22" t="s">
        <v>179</v>
      </c>
      <c r="J22" t="s">
        <v>180</v>
      </c>
      <c r="K22" t="s">
        <v>181</v>
      </c>
      <c r="L22">
        <v>1480</v>
      </c>
      <c r="N22">
        <v>1013</v>
      </c>
      <c r="O22" t="s">
        <v>161</v>
      </c>
      <c r="P22" t="s">
        <v>162</v>
      </c>
      <c r="Q22">
        <v>1</v>
      </c>
      <c r="Y22">
        <v>3.9</v>
      </c>
      <c r="AA22">
        <v>0</v>
      </c>
      <c r="AB22">
        <v>100.85</v>
      </c>
      <c r="AC22">
        <v>16.329999999999998</v>
      </c>
      <c r="AD22">
        <v>0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650</v>
      </c>
      <c r="AT22">
        <v>2.08</v>
      </c>
      <c r="AU22" t="s">
        <v>667</v>
      </c>
      <c r="AV22">
        <v>0</v>
      </c>
      <c r="AW22">
        <v>2</v>
      </c>
      <c r="AX22">
        <v>11781838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</row>
    <row r="23" spans="1:75">
      <c r="A23">
        <f>ROW(Source!A37)</f>
        <v>37</v>
      </c>
      <c r="B23">
        <v>11781841</v>
      </c>
      <c r="C23">
        <v>11781839</v>
      </c>
      <c r="D23">
        <v>121548</v>
      </c>
      <c r="E23">
        <v>1</v>
      </c>
      <c r="F23">
        <v>1</v>
      </c>
      <c r="G23">
        <v>1</v>
      </c>
      <c r="H23">
        <v>1</v>
      </c>
      <c r="I23" t="s">
        <v>671</v>
      </c>
      <c r="J23" t="s">
        <v>650</v>
      </c>
      <c r="K23" t="s">
        <v>166</v>
      </c>
      <c r="L23">
        <v>608254</v>
      </c>
      <c r="N23">
        <v>1013</v>
      </c>
      <c r="O23" t="s">
        <v>167</v>
      </c>
      <c r="P23" t="s">
        <v>167</v>
      </c>
      <c r="Q23">
        <v>1</v>
      </c>
      <c r="Y23">
        <v>12.65625</v>
      </c>
      <c r="AA23">
        <v>0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650</v>
      </c>
      <c r="AT23">
        <v>6.75</v>
      </c>
      <c r="AU23" t="s">
        <v>667</v>
      </c>
      <c r="AV23">
        <v>2</v>
      </c>
      <c r="AW23">
        <v>2</v>
      </c>
      <c r="AX23">
        <v>11781841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</row>
    <row r="24" spans="1:75">
      <c r="A24">
        <f>ROW(Source!A37)</f>
        <v>37</v>
      </c>
      <c r="B24">
        <v>11781842</v>
      </c>
      <c r="C24">
        <v>11781839</v>
      </c>
      <c r="D24">
        <v>9597626</v>
      </c>
      <c r="E24">
        <v>1</v>
      </c>
      <c r="F24">
        <v>1</v>
      </c>
      <c r="G24">
        <v>1</v>
      </c>
      <c r="H24">
        <v>2</v>
      </c>
      <c r="I24" t="s">
        <v>173</v>
      </c>
      <c r="J24" t="s">
        <v>174</v>
      </c>
      <c r="K24" t="s">
        <v>175</v>
      </c>
      <c r="L24">
        <v>1480</v>
      </c>
      <c r="N24">
        <v>1013</v>
      </c>
      <c r="O24" t="s">
        <v>161</v>
      </c>
      <c r="P24" t="s">
        <v>162</v>
      </c>
      <c r="Q24">
        <v>1</v>
      </c>
      <c r="Y24">
        <v>12.65625</v>
      </c>
      <c r="AA24">
        <v>0</v>
      </c>
      <c r="AB24">
        <v>100.8</v>
      </c>
      <c r="AC24">
        <v>16.329999999999998</v>
      </c>
      <c r="AD24">
        <v>0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650</v>
      </c>
      <c r="AT24">
        <v>6.75</v>
      </c>
      <c r="AU24" t="s">
        <v>667</v>
      </c>
      <c r="AV24">
        <v>0</v>
      </c>
      <c r="AW24">
        <v>2</v>
      </c>
      <c r="AX24">
        <v>11781842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</row>
    <row r="25" spans="1:75">
      <c r="A25">
        <f>ROW(Source!A38)</f>
        <v>38</v>
      </c>
      <c r="B25">
        <v>11782680</v>
      </c>
      <c r="C25">
        <v>11782679</v>
      </c>
      <c r="D25">
        <v>7535104</v>
      </c>
      <c r="E25">
        <v>1</v>
      </c>
      <c r="F25">
        <v>1</v>
      </c>
      <c r="G25">
        <v>1</v>
      </c>
      <c r="H25">
        <v>1</v>
      </c>
      <c r="I25" t="s">
        <v>164</v>
      </c>
      <c r="J25" t="s">
        <v>650</v>
      </c>
      <c r="K25" t="s">
        <v>165</v>
      </c>
      <c r="L25">
        <v>1476</v>
      </c>
      <c r="N25">
        <v>1013</v>
      </c>
      <c r="O25" t="s">
        <v>155</v>
      </c>
      <c r="P25" t="s">
        <v>156</v>
      </c>
      <c r="Q25">
        <v>1</v>
      </c>
      <c r="Y25">
        <v>19.68225</v>
      </c>
      <c r="AA25">
        <v>0</v>
      </c>
      <c r="AB25">
        <v>0</v>
      </c>
      <c r="AC25">
        <v>0</v>
      </c>
      <c r="AD25">
        <v>9.86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650</v>
      </c>
      <c r="AT25">
        <v>11.41</v>
      </c>
      <c r="AU25" t="s">
        <v>668</v>
      </c>
      <c r="AV25">
        <v>1</v>
      </c>
      <c r="AW25">
        <v>2</v>
      </c>
      <c r="AX25">
        <v>11782685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</row>
    <row r="26" spans="1:75">
      <c r="A26">
        <f>ROW(Source!A38)</f>
        <v>38</v>
      </c>
      <c r="B26">
        <v>11782681</v>
      </c>
      <c r="C26">
        <v>11782679</v>
      </c>
      <c r="D26">
        <v>121548</v>
      </c>
      <c r="E26">
        <v>1</v>
      </c>
      <c r="F26">
        <v>1</v>
      </c>
      <c r="G26">
        <v>1</v>
      </c>
      <c r="H26">
        <v>1</v>
      </c>
      <c r="I26" t="s">
        <v>671</v>
      </c>
      <c r="J26" t="s">
        <v>650</v>
      </c>
      <c r="K26" t="s">
        <v>166</v>
      </c>
      <c r="L26">
        <v>608254</v>
      </c>
      <c r="N26">
        <v>1013</v>
      </c>
      <c r="O26" t="s">
        <v>167</v>
      </c>
      <c r="P26" t="s">
        <v>167</v>
      </c>
      <c r="Q26">
        <v>1</v>
      </c>
      <c r="Y26">
        <v>62.043750000000003</v>
      </c>
      <c r="AA26">
        <v>0</v>
      </c>
      <c r="AB26">
        <v>0</v>
      </c>
      <c r="AC26">
        <v>0</v>
      </c>
      <c r="AD26">
        <v>0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650</v>
      </c>
      <c r="AT26">
        <v>33.090000000000003</v>
      </c>
      <c r="AU26" t="s">
        <v>667</v>
      </c>
      <c r="AV26">
        <v>2</v>
      </c>
      <c r="AW26">
        <v>2</v>
      </c>
      <c r="AX26">
        <v>11782686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</row>
    <row r="27" spans="1:75">
      <c r="A27">
        <f>ROW(Source!A38)</f>
        <v>38</v>
      </c>
      <c r="B27">
        <v>11782682</v>
      </c>
      <c r="C27">
        <v>11782679</v>
      </c>
      <c r="D27">
        <v>9590011</v>
      </c>
      <c r="E27">
        <v>1</v>
      </c>
      <c r="F27">
        <v>1</v>
      </c>
      <c r="G27">
        <v>1</v>
      </c>
      <c r="H27">
        <v>2</v>
      </c>
      <c r="I27" t="s">
        <v>182</v>
      </c>
      <c r="J27" t="s">
        <v>183</v>
      </c>
      <c r="K27" t="s">
        <v>184</v>
      </c>
      <c r="L27">
        <v>1480</v>
      </c>
      <c r="N27">
        <v>1013</v>
      </c>
      <c r="O27" t="s">
        <v>161</v>
      </c>
      <c r="P27" t="s">
        <v>162</v>
      </c>
      <c r="Q27">
        <v>1</v>
      </c>
      <c r="Y27">
        <v>47.34375</v>
      </c>
      <c r="AA27">
        <v>0</v>
      </c>
      <c r="AB27">
        <v>145.69</v>
      </c>
      <c r="AC27">
        <v>16.329999999999998</v>
      </c>
      <c r="AD27">
        <v>0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650</v>
      </c>
      <c r="AT27">
        <v>25.25</v>
      </c>
      <c r="AU27" t="s">
        <v>667</v>
      </c>
      <c r="AV27">
        <v>0</v>
      </c>
      <c r="AW27">
        <v>2</v>
      </c>
      <c r="AX27">
        <v>11782687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</row>
    <row r="28" spans="1:75">
      <c r="A28">
        <f>ROW(Source!A38)</f>
        <v>38</v>
      </c>
      <c r="B28">
        <v>11782683</v>
      </c>
      <c r="C28">
        <v>11782679</v>
      </c>
      <c r="D28">
        <v>9590323</v>
      </c>
      <c r="E28">
        <v>1</v>
      </c>
      <c r="F28">
        <v>1</v>
      </c>
      <c r="G28">
        <v>1</v>
      </c>
      <c r="H28">
        <v>2</v>
      </c>
      <c r="I28" t="s">
        <v>176</v>
      </c>
      <c r="J28" t="s">
        <v>177</v>
      </c>
      <c r="K28" t="s">
        <v>178</v>
      </c>
      <c r="L28">
        <v>1480</v>
      </c>
      <c r="N28">
        <v>1013</v>
      </c>
      <c r="O28" t="s">
        <v>161</v>
      </c>
      <c r="P28" t="s">
        <v>162</v>
      </c>
      <c r="Q28">
        <v>1</v>
      </c>
      <c r="Y28">
        <v>14.7</v>
      </c>
      <c r="AA28">
        <v>0</v>
      </c>
      <c r="AB28">
        <v>87.96</v>
      </c>
      <c r="AC28">
        <v>16.329999999999998</v>
      </c>
      <c r="AD28">
        <v>0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650</v>
      </c>
      <c r="AT28">
        <v>7.84</v>
      </c>
      <c r="AU28" t="s">
        <v>667</v>
      </c>
      <c r="AV28">
        <v>0</v>
      </c>
      <c r="AW28">
        <v>2</v>
      </c>
      <c r="AX28">
        <v>11782688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</row>
    <row r="29" spans="1:75">
      <c r="A29">
        <f>ROW(Source!A38)</f>
        <v>38</v>
      </c>
      <c r="B29">
        <v>11782684</v>
      </c>
      <c r="C29">
        <v>11782679</v>
      </c>
      <c r="D29">
        <v>9590225</v>
      </c>
      <c r="E29">
        <v>1</v>
      </c>
      <c r="F29">
        <v>1</v>
      </c>
      <c r="G29">
        <v>1</v>
      </c>
      <c r="H29">
        <v>3</v>
      </c>
      <c r="I29" t="s">
        <v>185</v>
      </c>
      <c r="J29" t="s">
        <v>186</v>
      </c>
      <c r="K29" t="s">
        <v>187</v>
      </c>
      <c r="L29">
        <v>1339</v>
      </c>
      <c r="N29">
        <v>1007</v>
      </c>
      <c r="O29" t="s">
        <v>797</v>
      </c>
      <c r="P29" t="s">
        <v>797</v>
      </c>
      <c r="Q29">
        <v>1</v>
      </c>
      <c r="Y29">
        <v>0.04</v>
      </c>
      <c r="AA29">
        <v>122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650</v>
      </c>
      <c r="AT29">
        <v>0.04</v>
      </c>
      <c r="AU29" t="s">
        <v>650</v>
      </c>
      <c r="AV29">
        <v>0</v>
      </c>
      <c r="AW29">
        <v>2</v>
      </c>
      <c r="AX29">
        <v>11782689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</row>
    <row r="30" spans="1:75">
      <c r="A30">
        <f>ROW(Source!A40)</f>
        <v>40</v>
      </c>
      <c r="B30">
        <v>11781853</v>
      </c>
      <c r="C30">
        <v>11781851</v>
      </c>
      <c r="D30">
        <v>121548</v>
      </c>
      <c r="E30">
        <v>1</v>
      </c>
      <c r="F30">
        <v>1</v>
      </c>
      <c r="G30">
        <v>1</v>
      </c>
      <c r="H30">
        <v>1</v>
      </c>
      <c r="I30" t="s">
        <v>671</v>
      </c>
      <c r="J30" t="s">
        <v>650</v>
      </c>
      <c r="K30" t="s">
        <v>166</v>
      </c>
      <c r="L30">
        <v>608254</v>
      </c>
      <c r="N30">
        <v>1013</v>
      </c>
      <c r="O30" t="s">
        <v>167</v>
      </c>
      <c r="P30" t="s">
        <v>167</v>
      </c>
      <c r="Q30">
        <v>1</v>
      </c>
      <c r="Y30">
        <v>15.99375</v>
      </c>
      <c r="AA30">
        <v>0</v>
      </c>
      <c r="AB30">
        <v>0</v>
      </c>
      <c r="AC30">
        <v>0</v>
      </c>
      <c r="AD30">
        <v>0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650</v>
      </c>
      <c r="AT30">
        <v>8.5299999999999994</v>
      </c>
      <c r="AU30" t="s">
        <v>667</v>
      </c>
      <c r="AV30">
        <v>2</v>
      </c>
      <c r="AW30">
        <v>2</v>
      </c>
      <c r="AX30">
        <v>11781853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</row>
    <row r="31" spans="1:75">
      <c r="A31">
        <f>ROW(Source!A40)</f>
        <v>40</v>
      </c>
      <c r="B31">
        <v>11781854</v>
      </c>
      <c r="C31">
        <v>11781851</v>
      </c>
      <c r="D31">
        <v>9590323</v>
      </c>
      <c r="E31">
        <v>1</v>
      </c>
      <c r="F31">
        <v>1</v>
      </c>
      <c r="G31">
        <v>1</v>
      </c>
      <c r="H31">
        <v>2</v>
      </c>
      <c r="I31" t="s">
        <v>176</v>
      </c>
      <c r="J31" t="s">
        <v>177</v>
      </c>
      <c r="K31" t="s">
        <v>178</v>
      </c>
      <c r="L31">
        <v>1480</v>
      </c>
      <c r="N31">
        <v>1013</v>
      </c>
      <c r="O31" t="s">
        <v>161</v>
      </c>
      <c r="P31" t="s">
        <v>162</v>
      </c>
      <c r="Q31">
        <v>1</v>
      </c>
      <c r="Y31">
        <v>15.99375</v>
      </c>
      <c r="AA31">
        <v>0</v>
      </c>
      <c r="AB31">
        <v>87.96</v>
      </c>
      <c r="AC31">
        <v>16.329999999999998</v>
      </c>
      <c r="AD31">
        <v>0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650</v>
      </c>
      <c r="AT31">
        <v>8.5299999999999994</v>
      </c>
      <c r="AU31" t="s">
        <v>667</v>
      </c>
      <c r="AV31">
        <v>0</v>
      </c>
      <c r="AW31">
        <v>2</v>
      </c>
      <c r="AX31">
        <v>11781854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</row>
    <row r="32" spans="1:75">
      <c r="A32">
        <f>ROW(Source!A41)</f>
        <v>41</v>
      </c>
      <c r="B32">
        <v>11781857</v>
      </c>
      <c r="C32">
        <v>11781855</v>
      </c>
      <c r="D32">
        <v>121548</v>
      </c>
      <c r="E32">
        <v>1</v>
      </c>
      <c r="F32">
        <v>1</v>
      </c>
      <c r="G32">
        <v>1</v>
      </c>
      <c r="H32">
        <v>1</v>
      </c>
      <c r="I32" t="s">
        <v>671</v>
      </c>
      <c r="J32" t="s">
        <v>650</v>
      </c>
      <c r="K32" t="s">
        <v>166</v>
      </c>
      <c r="L32">
        <v>608254</v>
      </c>
      <c r="N32">
        <v>1013</v>
      </c>
      <c r="O32" t="s">
        <v>167</v>
      </c>
      <c r="P32" t="s">
        <v>167</v>
      </c>
      <c r="Q32">
        <v>1</v>
      </c>
      <c r="Y32">
        <v>11.55</v>
      </c>
      <c r="AA32">
        <v>0</v>
      </c>
      <c r="AB32">
        <v>0</v>
      </c>
      <c r="AC32">
        <v>0</v>
      </c>
      <c r="AD32">
        <v>0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650</v>
      </c>
      <c r="AT32">
        <v>6.16</v>
      </c>
      <c r="AU32" t="s">
        <v>667</v>
      </c>
      <c r="AV32">
        <v>2</v>
      </c>
      <c r="AW32">
        <v>2</v>
      </c>
      <c r="AX32">
        <v>11781857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</row>
    <row r="33" spans="1:75">
      <c r="A33">
        <f>ROW(Source!A41)</f>
        <v>41</v>
      </c>
      <c r="B33">
        <v>11781858</v>
      </c>
      <c r="C33">
        <v>11781855</v>
      </c>
      <c r="D33">
        <v>9590323</v>
      </c>
      <c r="E33">
        <v>1</v>
      </c>
      <c r="F33">
        <v>1</v>
      </c>
      <c r="G33">
        <v>1</v>
      </c>
      <c r="H33">
        <v>2</v>
      </c>
      <c r="I33" t="s">
        <v>176</v>
      </c>
      <c r="J33" t="s">
        <v>177</v>
      </c>
      <c r="K33" t="s">
        <v>178</v>
      </c>
      <c r="L33">
        <v>1480</v>
      </c>
      <c r="N33">
        <v>1013</v>
      </c>
      <c r="O33" t="s">
        <v>161</v>
      </c>
      <c r="P33" t="s">
        <v>162</v>
      </c>
      <c r="Q33">
        <v>1</v>
      </c>
      <c r="Y33">
        <v>11.55</v>
      </c>
      <c r="AA33">
        <v>0</v>
      </c>
      <c r="AB33">
        <v>87.96</v>
      </c>
      <c r="AC33">
        <v>16.329999999999998</v>
      </c>
      <c r="AD33">
        <v>0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650</v>
      </c>
      <c r="AT33">
        <v>6.16</v>
      </c>
      <c r="AU33" t="s">
        <v>667</v>
      </c>
      <c r="AV33">
        <v>0</v>
      </c>
      <c r="AW33">
        <v>2</v>
      </c>
      <c r="AX33">
        <v>11781858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</row>
    <row r="34" spans="1:75">
      <c r="A34">
        <f>ROW(Source!A42)</f>
        <v>42</v>
      </c>
      <c r="B34">
        <v>11781860</v>
      </c>
      <c r="C34">
        <v>11781859</v>
      </c>
      <c r="D34">
        <v>121548</v>
      </c>
      <c r="E34">
        <v>1</v>
      </c>
      <c r="F34">
        <v>1</v>
      </c>
      <c r="G34">
        <v>1</v>
      </c>
      <c r="H34">
        <v>1</v>
      </c>
      <c r="I34" t="s">
        <v>671</v>
      </c>
      <c r="J34" t="s">
        <v>650</v>
      </c>
      <c r="K34" t="s">
        <v>166</v>
      </c>
      <c r="L34">
        <v>608254</v>
      </c>
      <c r="N34">
        <v>1013</v>
      </c>
      <c r="O34" t="s">
        <v>167</v>
      </c>
      <c r="P34" t="s">
        <v>167</v>
      </c>
      <c r="Q34">
        <v>1</v>
      </c>
      <c r="Y34">
        <v>0.46875</v>
      </c>
      <c r="AA34">
        <v>0</v>
      </c>
      <c r="AB34">
        <v>0</v>
      </c>
      <c r="AC34">
        <v>0</v>
      </c>
      <c r="AD34">
        <v>0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650</v>
      </c>
      <c r="AT34">
        <v>0.25</v>
      </c>
      <c r="AU34" t="s">
        <v>667</v>
      </c>
      <c r="AV34">
        <v>2</v>
      </c>
      <c r="AW34">
        <v>2</v>
      </c>
      <c r="AX34">
        <v>11781860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</row>
    <row r="35" spans="1:75">
      <c r="A35">
        <f>ROW(Source!A42)</f>
        <v>42</v>
      </c>
      <c r="B35">
        <v>11781861</v>
      </c>
      <c r="C35">
        <v>11781859</v>
      </c>
      <c r="D35">
        <v>9590323</v>
      </c>
      <c r="E35">
        <v>1</v>
      </c>
      <c r="F35">
        <v>1</v>
      </c>
      <c r="G35">
        <v>1</v>
      </c>
      <c r="H35">
        <v>2</v>
      </c>
      <c r="I35" t="s">
        <v>176</v>
      </c>
      <c r="J35" t="s">
        <v>177</v>
      </c>
      <c r="K35" t="s">
        <v>178</v>
      </c>
      <c r="L35">
        <v>1480</v>
      </c>
      <c r="N35">
        <v>1013</v>
      </c>
      <c r="O35" t="s">
        <v>161</v>
      </c>
      <c r="P35" t="s">
        <v>162</v>
      </c>
      <c r="Q35">
        <v>1</v>
      </c>
      <c r="Y35">
        <v>0.46875</v>
      </c>
      <c r="AA35">
        <v>0</v>
      </c>
      <c r="AB35">
        <v>87.96</v>
      </c>
      <c r="AC35">
        <v>16.329999999999998</v>
      </c>
      <c r="AD35">
        <v>0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650</v>
      </c>
      <c r="AT35">
        <v>0.25</v>
      </c>
      <c r="AU35" t="s">
        <v>667</v>
      </c>
      <c r="AV35">
        <v>0</v>
      </c>
      <c r="AW35">
        <v>2</v>
      </c>
      <c r="AX35">
        <v>11781861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</row>
    <row r="36" spans="1:75">
      <c r="A36">
        <f>ROW(Source!A44)</f>
        <v>44</v>
      </c>
      <c r="B36">
        <v>11781868</v>
      </c>
      <c r="C36">
        <v>11781866</v>
      </c>
      <c r="D36">
        <v>7535104</v>
      </c>
      <c r="E36">
        <v>1</v>
      </c>
      <c r="F36">
        <v>1</v>
      </c>
      <c r="G36">
        <v>1</v>
      </c>
      <c r="H36">
        <v>1</v>
      </c>
      <c r="I36" t="s">
        <v>164</v>
      </c>
      <c r="J36" t="s">
        <v>650</v>
      </c>
      <c r="K36" t="s">
        <v>165</v>
      </c>
      <c r="L36">
        <v>1476</v>
      </c>
      <c r="N36">
        <v>1013</v>
      </c>
      <c r="O36" t="s">
        <v>155</v>
      </c>
      <c r="P36" t="s">
        <v>156</v>
      </c>
      <c r="Q36">
        <v>1</v>
      </c>
      <c r="Y36">
        <v>29.72175</v>
      </c>
      <c r="AA36">
        <v>0</v>
      </c>
      <c r="AB36">
        <v>0</v>
      </c>
      <c r="AC36">
        <v>0</v>
      </c>
      <c r="AD36">
        <v>9.86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650</v>
      </c>
      <c r="AT36">
        <v>17.23</v>
      </c>
      <c r="AU36" t="s">
        <v>668</v>
      </c>
      <c r="AV36">
        <v>1</v>
      </c>
      <c r="AW36">
        <v>2</v>
      </c>
      <c r="AX36">
        <v>11781868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</row>
    <row r="37" spans="1:75">
      <c r="A37">
        <f>ROW(Source!A44)</f>
        <v>44</v>
      </c>
      <c r="B37">
        <v>11781869</v>
      </c>
      <c r="C37">
        <v>11781866</v>
      </c>
      <c r="D37">
        <v>121548</v>
      </c>
      <c r="E37">
        <v>1</v>
      </c>
      <c r="F37">
        <v>1</v>
      </c>
      <c r="G37">
        <v>1</v>
      </c>
      <c r="H37">
        <v>1</v>
      </c>
      <c r="I37" t="s">
        <v>671</v>
      </c>
      <c r="J37" t="s">
        <v>650</v>
      </c>
      <c r="K37" t="s">
        <v>166</v>
      </c>
      <c r="L37">
        <v>608254</v>
      </c>
      <c r="N37">
        <v>1013</v>
      </c>
      <c r="O37" t="s">
        <v>167</v>
      </c>
      <c r="P37" t="s">
        <v>167</v>
      </c>
      <c r="Q37">
        <v>1</v>
      </c>
      <c r="Y37">
        <v>70.143749999999997</v>
      </c>
      <c r="AA37">
        <v>0</v>
      </c>
      <c r="AB37">
        <v>0</v>
      </c>
      <c r="AC37">
        <v>0</v>
      </c>
      <c r="AD37">
        <v>0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650</v>
      </c>
      <c r="AT37">
        <v>37.409999999999997</v>
      </c>
      <c r="AU37" t="s">
        <v>667</v>
      </c>
      <c r="AV37">
        <v>2</v>
      </c>
      <c r="AW37">
        <v>2</v>
      </c>
      <c r="AX37">
        <v>11781869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</row>
    <row r="38" spans="1:75">
      <c r="A38">
        <f>ROW(Source!A44)</f>
        <v>44</v>
      </c>
      <c r="B38">
        <v>11781870</v>
      </c>
      <c r="C38">
        <v>11781866</v>
      </c>
      <c r="D38">
        <v>9590031</v>
      </c>
      <c r="E38">
        <v>1</v>
      </c>
      <c r="F38">
        <v>1</v>
      </c>
      <c r="G38">
        <v>1</v>
      </c>
      <c r="H38">
        <v>2</v>
      </c>
      <c r="I38" t="s">
        <v>188</v>
      </c>
      <c r="J38" t="s">
        <v>189</v>
      </c>
      <c r="K38" t="s">
        <v>190</v>
      </c>
      <c r="L38">
        <v>1480</v>
      </c>
      <c r="N38">
        <v>1013</v>
      </c>
      <c r="O38" t="s">
        <v>161</v>
      </c>
      <c r="P38" t="s">
        <v>162</v>
      </c>
      <c r="Q38">
        <v>1</v>
      </c>
      <c r="Y38">
        <v>70.143749999999997</v>
      </c>
      <c r="AA38">
        <v>0</v>
      </c>
      <c r="AB38">
        <v>123.11</v>
      </c>
      <c r="AC38">
        <v>16.329999999999998</v>
      </c>
      <c r="AD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650</v>
      </c>
      <c r="AT38">
        <v>37.409999999999997</v>
      </c>
      <c r="AU38" t="s">
        <v>667</v>
      </c>
      <c r="AV38">
        <v>0</v>
      </c>
      <c r="AW38">
        <v>2</v>
      </c>
      <c r="AX38">
        <v>11781870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</row>
    <row r="39" spans="1:75">
      <c r="A39">
        <f>ROW(Source!A45)</f>
        <v>45</v>
      </c>
      <c r="B39">
        <v>11781873</v>
      </c>
      <c r="C39">
        <v>11781871</v>
      </c>
      <c r="D39">
        <v>7535104</v>
      </c>
      <c r="E39">
        <v>1</v>
      </c>
      <c r="F39">
        <v>1</v>
      </c>
      <c r="G39">
        <v>1</v>
      </c>
      <c r="H39">
        <v>1</v>
      </c>
      <c r="I39" t="s">
        <v>164</v>
      </c>
      <c r="J39" t="s">
        <v>650</v>
      </c>
      <c r="K39" t="s">
        <v>165</v>
      </c>
      <c r="L39">
        <v>1476</v>
      </c>
      <c r="N39">
        <v>1013</v>
      </c>
      <c r="O39" t="s">
        <v>155</v>
      </c>
      <c r="P39" t="s">
        <v>156</v>
      </c>
      <c r="Q39">
        <v>1</v>
      </c>
      <c r="Y39">
        <v>37.052999999999997</v>
      </c>
      <c r="AA39">
        <v>0</v>
      </c>
      <c r="AB39">
        <v>0</v>
      </c>
      <c r="AC39">
        <v>0</v>
      </c>
      <c r="AD39">
        <v>9.86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650</v>
      </c>
      <c r="AT39">
        <v>21.48</v>
      </c>
      <c r="AU39" t="s">
        <v>668</v>
      </c>
      <c r="AV39">
        <v>1</v>
      </c>
      <c r="AW39">
        <v>2</v>
      </c>
      <c r="AX39">
        <v>11781873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</row>
    <row r="40" spans="1:75">
      <c r="A40">
        <f>ROW(Source!A45)</f>
        <v>45</v>
      </c>
      <c r="B40">
        <v>11781874</v>
      </c>
      <c r="C40">
        <v>11781871</v>
      </c>
      <c r="D40">
        <v>121548</v>
      </c>
      <c r="E40">
        <v>1</v>
      </c>
      <c r="F40">
        <v>1</v>
      </c>
      <c r="G40">
        <v>1</v>
      </c>
      <c r="H40">
        <v>1</v>
      </c>
      <c r="I40" t="s">
        <v>671</v>
      </c>
      <c r="J40" t="s">
        <v>650</v>
      </c>
      <c r="K40" t="s">
        <v>166</v>
      </c>
      <c r="L40">
        <v>608254</v>
      </c>
      <c r="N40">
        <v>1013</v>
      </c>
      <c r="O40" t="s">
        <v>167</v>
      </c>
      <c r="P40" t="s">
        <v>167</v>
      </c>
      <c r="Q40">
        <v>1</v>
      </c>
      <c r="Y40">
        <v>87.618750000000006</v>
      </c>
      <c r="AA40">
        <v>0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650</v>
      </c>
      <c r="AT40">
        <v>46.73</v>
      </c>
      <c r="AU40" t="s">
        <v>667</v>
      </c>
      <c r="AV40">
        <v>2</v>
      </c>
      <c r="AW40">
        <v>2</v>
      </c>
      <c r="AX40">
        <v>11781874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</row>
    <row r="41" spans="1:75">
      <c r="A41">
        <f>ROW(Source!A45)</f>
        <v>45</v>
      </c>
      <c r="B41">
        <v>11781875</v>
      </c>
      <c r="C41">
        <v>11781871</v>
      </c>
      <c r="D41">
        <v>9590031</v>
      </c>
      <c r="E41">
        <v>1</v>
      </c>
      <c r="F41">
        <v>1</v>
      </c>
      <c r="G41">
        <v>1</v>
      </c>
      <c r="H41">
        <v>2</v>
      </c>
      <c r="I41" t="s">
        <v>188</v>
      </c>
      <c r="J41" t="s">
        <v>189</v>
      </c>
      <c r="K41" t="s">
        <v>190</v>
      </c>
      <c r="L41">
        <v>1480</v>
      </c>
      <c r="N41">
        <v>1013</v>
      </c>
      <c r="O41" t="s">
        <v>161</v>
      </c>
      <c r="P41" t="s">
        <v>162</v>
      </c>
      <c r="Q41">
        <v>1</v>
      </c>
      <c r="Y41">
        <v>87.618750000000006</v>
      </c>
      <c r="AA41">
        <v>0</v>
      </c>
      <c r="AB41">
        <v>123.11</v>
      </c>
      <c r="AC41">
        <v>16.329999999999998</v>
      </c>
      <c r="AD41">
        <v>0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650</v>
      </c>
      <c r="AT41">
        <v>46.73</v>
      </c>
      <c r="AU41" t="s">
        <v>667</v>
      </c>
      <c r="AV41">
        <v>0</v>
      </c>
      <c r="AW41">
        <v>2</v>
      </c>
      <c r="AX41">
        <v>11781875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</row>
    <row r="42" spans="1:75">
      <c r="A42">
        <f>ROW(Source!A46)</f>
        <v>46</v>
      </c>
      <c r="B42">
        <v>11781878</v>
      </c>
      <c r="C42">
        <v>11781876</v>
      </c>
      <c r="D42">
        <v>7535107</v>
      </c>
      <c r="E42">
        <v>1</v>
      </c>
      <c r="F42">
        <v>1</v>
      </c>
      <c r="G42">
        <v>1</v>
      </c>
      <c r="H42">
        <v>1</v>
      </c>
      <c r="I42" t="s">
        <v>191</v>
      </c>
      <c r="J42" t="s">
        <v>650</v>
      </c>
      <c r="K42" t="s">
        <v>192</v>
      </c>
      <c r="L42">
        <v>1476</v>
      </c>
      <c r="N42">
        <v>1013</v>
      </c>
      <c r="O42" t="s">
        <v>155</v>
      </c>
      <c r="P42" t="s">
        <v>156</v>
      </c>
      <c r="Q42">
        <v>1</v>
      </c>
      <c r="Y42">
        <v>729.57150000000001</v>
      </c>
      <c r="AA42">
        <v>0</v>
      </c>
      <c r="AB42">
        <v>0</v>
      </c>
      <c r="AC42">
        <v>0</v>
      </c>
      <c r="AD42">
        <v>10.78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650</v>
      </c>
      <c r="AT42">
        <v>422.94</v>
      </c>
      <c r="AU42" t="s">
        <v>668</v>
      </c>
      <c r="AV42">
        <v>1</v>
      </c>
      <c r="AW42">
        <v>2</v>
      </c>
      <c r="AX42">
        <v>11781878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</row>
    <row r="43" spans="1:75">
      <c r="A43">
        <f>ROW(Source!A46)</f>
        <v>46</v>
      </c>
      <c r="B43">
        <v>11781879</v>
      </c>
      <c r="C43">
        <v>11781876</v>
      </c>
      <c r="D43">
        <v>121548</v>
      </c>
      <c r="E43">
        <v>1</v>
      </c>
      <c r="F43">
        <v>1</v>
      </c>
      <c r="G43">
        <v>1</v>
      </c>
      <c r="H43">
        <v>1</v>
      </c>
      <c r="I43" t="s">
        <v>671</v>
      </c>
      <c r="J43" t="s">
        <v>650</v>
      </c>
      <c r="K43" t="s">
        <v>166</v>
      </c>
      <c r="L43">
        <v>608254</v>
      </c>
      <c r="N43">
        <v>1013</v>
      </c>
      <c r="O43" t="s">
        <v>167</v>
      </c>
      <c r="P43" t="s">
        <v>167</v>
      </c>
      <c r="Q43">
        <v>1</v>
      </c>
      <c r="Y43">
        <v>256.5</v>
      </c>
      <c r="AA43">
        <v>0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650</v>
      </c>
      <c r="AT43">
        <v>136.80000000000001</v>
      </c>
      <c r="AU43" t="s">
        <v>667</v>
      </c>
      <c r="AV43">
        <v>2</v>
      </c>
      <c r="AW43">
        <v>2</v>
      </c>
      <c r="AX43">
        <v>11781879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</row>
    <row r="44" spans="1:75">
      <c r="A44">
        <f>ROW(Source!A46)</f>
        <v>46</v>
      </c>
      <c r="B44">
        <v>11781880</v>
      </c>
      <c r="C44">
        <v>11781876</v>
      </c>
      <c r="D44">
        <v>9597065</v>
      </c>
      <c r="E44">
        <v>1</v>
      </c>
      <c r="F44">
        <v>1</v>
      </c>
      <c r="G44">
        <v>1</v>
      </c>
      <c r="H44">
        <v>2</v>
      </c>
      <c r="I44" t="s">
        <v>193</v>
      </c>
      <c r="J44" t="s">
        <v>194</v>
      </c>
      <c r="K44" t="s">
        <v>195</v>
      </c>
      <c r="L44">
        <v>1480</v>
      </c>
      <c r="N44">
        <v>1013</v>
      </c>
      <c r="O44" t="s">
        <v>161</v>
      </c>
      <c r="P44" t="s">
        <v>162</v>
      </c>
      <c r="Q44">
        <v>1</v>
      </c>
      <c r="Y44">
        <v>256.5</v>
      </c>
      <c r="AA44">
        <v>0</v>
      </c>
      <c r="AB44">
        <v>28.98</v>
      </c>
      <c r="AC44">
        <v>12.17</v>
      </c>
      <c r="AD44">
        <v>0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650</v>
      </c>
      <c r="AT44">
        <v>136.80000000000001</v>
      </c>
      <c r="AU44" t="s">
        <v>667</v>
      </c>
      <c r="AV44">
        <v>0</v>
      </c>
      <c r="AW44">
        <v>2</v>
      </c>
      <c r="AX44">
        <v>11781880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</row>
    <row r="45" spans="1:75">
      <c r="A45">
        <f>ROW(Source!A47)</f>
        <v>47</v>
      </c>
      <c r="B45">
        <v>11781883</v>
      </c>
      <c r="C45">
        <v>11781881</v>
      </c>
      <c r="D45">
        <v>121548</v>
      </c>
      <c r="E45">
        <v>1</v>
      </c>
      <c r="F45">
        <v>1</v>
      </c>
      <c r="G45">
        <v>1</v>
      </c>
      <c r="H45">
        <v>1</v>
      </c>
      <c r="I45" t="s">
        <v>671</v>
      </c>
      <c r="J45" t="s">
        <v>650</v>
      </c>
      <c r="K45" t="s">
        <v>166</v>
      </c>
      <c r="L45">
        <v>608254</v>
      </c>
      <c r="N45">
        <v>1013</v>
      </c>
      <c r="O45" t="s">
        <v>167</v>
      </c>
      <c r="P45" t="s">
        <v>167</v>
      </c>
      <c r="Q45">
        <v>1</v>
      </c>
      <c r="Y45">
        <v>22.6875</v>
      </c>
      <c r="AA45">
        <v>0</v>
      </c>
      <c r="AB45">
        <v>0</v>
      </c>
      <c r="AC45">
        <v>0</v>
      </c>
      <c r="AD45">
        <v>0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650</v>
      </c>
      <c r="AT45">
        <v>12.1</v>
      </c>
      <c r="AU45" t="s">
        <v>667</v>
      </c>
      <c r="AV45">
        <v>2</v>
      </c>
      <c r="AW45">
        <v>2</v>
      </c>
      <c r="AX45">
        <v>11781883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</row>
    <row r="46" spans="1:75">
      <c r="A46">
        <f>ROW(Source!A47)</f>
        <v>47</v>
      </c>
      <c r="B46">
        <v>11781884</v>
      </c>
      <c r="C46">
        <v>11781881</v>
      </c>
      <c r="D46">
        <v>9590999</v>
      </c>
      <c r="E46">
        <v>1</v>
      </c>
      <c r="F46">
        <v>1</v>
      </c>
      <c r="G46">
        <v>1</v>
      </c>
      <c r="H46">
        <v>2</v>
      </c>
      <c r="I46" t="s">
        <v>196</v>
      </c>
      <c r="J46" t="s">
        <v>197</v>
      </c>
      <c r="K46" t="s">
        <v>198</v>
      </c>
      <c r="L46">
        <v>1480</v>
      </c>
      <c r="N46">
        <v>1013</v>
      </c>
      <c r="O46" t="s">
        <v>161</v>
      </c>
      <c r="P46" t="s">
        <v>162</v>
      </c>
      <c r="Q46">
        <v>1</v>
      </c>
      <c r="Y46">
        <v>22.6875</v>
      </c>
      <c r="AA46">
        <v>0</v>
      </c>
      <c r="AB46">
        <v>120</v>
      </c>
      <c r="AC46">
        <v>16.329999999999998</v>
      </c>
      <c r="AD46">
        <v>0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650</v>
      </c>
      <c r="AT46">
        <v>12.1</v>
      </c>
      <c r="AU46" t="s">
        <v>667</v>
      </c>
      <c r="AV46">
        <v>0</v>
      </c>
      <c r="AW46">
        <v>2</v>
      </c>
      <c r="AX46">
        <v>11781884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</row>
    <row r="47" spans="1:75">
      <c r="A47">
        <f>ROW(Source!A48)</f>
        <v>48</v>
      </c>
      <c r="B47">
        <v>11781887</v>
      </c>
      <c r="C47">
        <v>11781885</v>
      </c>
      <c r="D47">
        <v>121548</v>
      </c>
      <c r="E47">
        <v>1</v>
      </c>
      <c r="F47">
        <v>1</v>
      </c>
      <c r="G47">
        <v>1</v>
      </c>
      <c r="H47">
        <v>1</v>
      </c>
      <c r="I47" t="s">
        <v>671</v>
      </c>
      <c r="J47" t="s">
        <v>650</v>
      </c>
      <c r="K47" t="s">
        <v>166</v>
      </c>
      <c r="L47">
        <v>608254</v>
      </c>
      <c r="N47">
        <v>1013</v>
      </c>
      <c r="O47" t="s">
        <v>167</v>
      </c>
      <c r="P47" t="s">
        <v>167</v>
      </c>
      <c r="Q47">
        <v>1</v>
      </c>
      <c r="Y47">
        <v>60.637500000000003</v>
      </c>
      <c r="AA47">
        <v>0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650</v>
      </c>
      <c r="AT47">
        <v>32.340000000000003</v>
      </c>
      <c r="AU47" t="s">
        <v>667</v>
      </c>
      <c r="AV47">
        <v>2</v>
      </c>
      <c r="AW47">
        <v>2</v>
      </c>
      <c r="AX47">
        <v>11781887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</row>
    <row r="48" spans="1:75">
      <c r="A48">
        <f>ROW(Source!A48)</f>
        <v>48</v>
      </c>
      <c r="B48">
        <v>11781888</v>
      </c>
      <c r="C48">
        <v>11781885</v>
      </c>
      <c r="D48">
        <v>9590999</v>
      </c>
      <c r="E48">
        <v>1</v>
      </c>
      <c r="F48">
        <v>1</v>
      </c>
      <c r="G48">
        <v>1</v>
      </c>
      <c r="H48">
        <v>2</v>
      </c>
      <c r="I48" t="s">
        <v>196</v>
      </c>
      <c r="J48" t="s">
        <v>197</v>
      </c>
      <c r="K48" t="s">
        <v>198</v>
      </c>
      <c r="L48">
        <v>1480</v>
      </c>
      <c r="N48">
        <v>1013</v>
      </c>
      <c r="O48" t="s">
        <v>161</v>
      </c>
      <c r="P48" t="s">
        <v>162</v>
      </c>
      <c r="Q48">
        <v>1</v>
      </c>
      <c r="Y48">
        <v>60.637500000000003</v>
      </c>
      <c r="AA48">
        <v>0</v>
      </c>
      <c r="AB48">
        <v>120</v>
      </c>
      <c r="AC48">
        <v>16.329999999999998</v>
      </c>
      <c r="AD48">
        <v>0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650</v>
      </c>
      <c r="AT48">
        <v>32.340000000000003</v>
      </c>
      <c r="AU48" t="s">
        <v>667</v>
      </c>
      <c r="AV48">
        <v>0</v>
      </c>
      <c r="AW48">
        <v>2</v>
      </c>
      <c r="AX48">
        <v>11781888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</row>
    <row r="49" spans="1:75">
      <c r="A49">
        <f>ROW(Source!A49)</f>
        <v>49</v>
      </c>
      <c r="B49">
        <v>11781891</v>
      </c>
      <c r="C49">
        <v>11781889</v>
      </c>
      <c r="D49">
        <v>7535118</v>
      </c>
      <c r="E49">
        <v>1</v>
      </c>
      <c r="F49">
        <v>1</v>
      </c>
      <c r="G49">
        <v>1</v>
      </c>
      <c r="H49">
        <v>1</v>
      </c>
      <c r="I49" t="s">
        <v>171</v>
      </c>
      <c r="J49" t="s">
        <v>650</v>
      </c>
      <c r="K49" t="s">
        <v>172</v>
      </c>
      <c r="L49">
        <v>1476</v>
      </c>
      <c r="N49">
        <v>1013</v>
      </c>
      <c r="O49" t="s">
        <v>155</v>
      </c>
      <c r="P49" t="s">
        <v>156</v>
      </c>
      <c r="Q49">
        <v>1</v>
      </c>
      <c r="Y49">
        <v>657.22500000000002</v>
      </c>
      <c r="AA49">
        <v>0</v>
      </c>
      <c r="AB49">
        <v>0</v>
      </c>
      <c r="AC49">
        <v>0</v>
      </c>
      <c r="AD49">
        <v>10.6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650</v>
      </c>
      <c r="AT49">
        <v>381</v>
      </c>
      <c r="AU49" t="s">
        <v>668</v>
      </c>
      <c r="AV49">
        <v>1</v>
      </c>
      <c r="AW49">
        <v>2</v>
      </c>
      <c r="AX49">
        <v>11781891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</row>
    <row r="50" spans="1:75">
      <c r="A50">
        <f>ROW(Source!A50)</f>
        <v>50</v>
      </c>
      <c r="B50">
        <v>11782697</v>
      </c>
      <c r="C50">
        <v>11781897</v>
      </c>
      <c r="D50">
        <v>7535107</v>
      </c>
      <c r="E50">
        <v>1</v>
      </c>
      <c r="F50">
        <v>1</v>
      </c>
      <c r="G50">
        <v>1</v>
      </c>
      <c r="H50">
        <v>1</v>
      </c>
      <c r="I50" t="s">
        <v>191</v>
      </c>
      <c r="J50" t="s">
        <v>650</v>
      </c>
      <c r="K50" t="s">
        <v>192</v>
      </c>
      <c r="L50">
        <v>1476</v>
      </c>
      <c r="N50">
        <v>1013</v>
      </c>
      <c r="O50" t="s">
        <v>155</v>
      </c>
      <c r="P50" t="s">
        <v>156</v>
      </c>
      <c r="Q50">
        <v>1</v>
      </c>
      <c r="Y50">
        <v>902.17499999999995</v>
      </c>
      <c r="AA50">
        <v>0</v>
      </c>
      <c r="AB50">
        <v>0</v>
      </c>
      <c r="AC50">
        <v>0</v>
      </c>
      <c r="AD50">
        <v>10.78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650</v>
      </c>
      <c r="AT50">
        <v>523</v>
      </c>
      <c r="AU50" t="s">
        <v>668</v>
      </c>
      <c r="AV50">
        <v>1</v>
      </c>
      <c r="AW50">
        <v>2</v>
      </c>
      <c r="AX50">
        <v>11782697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</row>
    <row r="51" spans="1:75">
      <c r="A51">
        <f>ROW(Source!A51)</f>
        <v>51</v>
      </c>
      <c r="B51">
        <v>11781902</v>
      </c>
      <c r="C51">
        <v>11781900</v>
      </c>
      <c r="D51">
        <v>7535107</v>
      </c>
      <c r="E51">
        <v>1</v>
      </c>
      <c r="F51">
        <v>1</v>
      </c>
      <c r="G51">
        <v>1</v>
      </c>
      <c r="H51">
        <v>1</v>
      </c>
      <c r="I51" t="s">
        <v>191</v>
      </c>
      <c r="J51" t="s">
        <v>650</v>
      </c>
      <c r="K51" t="s">
        <v>192</v>
      </c>
      <c r="L51">
        <v>1476</v>
      </c>
      <c r="N51">
        <v>1013</v>
      </c>
      <c r="O51" t="s">
        <v>155</v>
      </c>
      <c r="P51" t="s">
        <v>156</v>
      </c>
      <c r="Q51">
        <v>1</v>
      </c>
      <c r="Y51">
        <v>729.57150000000001</v>
      </c>
      <c r="AA51">
        <v>0</v>
      </c>
      <c r="AB51">
        <v>0</v>
      </c>
      <c r="AC51">
        <v>0</v>
      </c>
      <c r="AD51">
        <v>10.78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650</v>
      </c>
      <c r="AT51">
        <v>422.94</v>
      </c>
      <c r="AU51" t="s">
        <v>668</v>
      </c>
      <c r="AV51">
        <v>1</v>
      </c>
      <c r="AW51">
        <v>2</v>
      </c>
      <c r="AX51">
        <v>11781902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</row>
    <row r="52" spans="1:75">
      <c r="A52">
        <f>ROW(Source!A51)</f>
        <v>51</v>
      </c>
      <c r="B52">
        <v>11781903</v>
      </c>
      <c r="C52">
        <v>11781900</v>
      </c>
      <c r="D52">
        <v>121548</v>
      </c>
      <c r="E52">
        <v>1</v>
      </c>
      <c r="F52">
        <v>1</v>
      </c>
      <c r="G52">
        <v>1</v>
      </c>
      <c r="H52">
        <v>1</v>
      </c>
      <c r="I52" t="s">
        <v>671</v>
      </c>
      <c r="J52" t="s">
        <v>650</v>
      </c>
      <c r="K52" t="s">
        <v>166</v>
      </c>
      <c r="L52">
        <v>608254</v>
      </c>
      <c r="N52">
        <v>1013</v>
      </c>
      <c r="O52" t="s">
        <v>167</v>
      </c>
      <c r="P52" t="s">
        <v>167</v>
      </c>
      <c r="Q52">
        <v>1</v>
      </c>
      <c r="Y52">
        <v>256.5</v>
      </c>
      <c r="AA52">
        <v>0</v>
      </c>
      <c r="AB52">
        <v>0</v>
      </c>
      <c r="AC52">
        <v>0</v>
      </c>
      <c r="AD52">
        <v>0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650</v>
      </c>
      <c r="AT52">
        <v>136.80000000000001</v>
      </c>
      <c r="AU52" t="s">
        <v>667</v>
      </c>
      <c r="AV52">
        <v>2</v>
      </c>
      <c r="AW52">
        <v>2</v>
      </c>
      <c r="AX52">
        <v>11781903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</row>
    <row r="53" spans="1:75">
      <c r="A53">
        <f>ROW(Source!A51)</f>
        <v>51</v>
      </c>
      <c r="B53">
        <v>11781904</v>
      </c>
      <c r="C53">
        <v>11781900</v>
      </c>
      <c r="D53">
        <v>9597065</v>
      </c>
      <c r="E53">
        <v>1</v>
      </c>
      <c r="F53">
        <v>1</v>
      </c>
      <c r="G53">
        <v>1</v>
      </c>
      <c r="H53">
        <v>2</v>
      </c>
      <c r="I53" t="s">
        <v>193</v>
      </c>
      <c r="J53" t="s">
        <v>194</v>
      </c>
      <c r="K53" t="s">
        <v>195</v>
      </c>
      <c r="L53">
        <v>1480</v>
      </c>
      <c r="N53">
        <v>1013</v>
      </c>
      <c r="O53" t="s">
        <v>161</v>
      </c>
      <c r="P53" t="s">
        <v>162</v>
      </c>
      <c r="Q53">
        <v>1</v>
      </c>
      <c r="Y53">
        <v>256.5</v>
      </c>
      <c r="AA53">
        <v>0</v>
      </c>
      <c r="AB53">
        <v>28.98</v>
      </c>
      <c r="AC53">
        <v>12.17</v>
      </c>
      <c r="AD53">
        <v>0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650</v>
      </c>
      <c r="AT53">
        <v>136.80000000000001</v>
      </c>
      <c r="AU53" t="s">
        <v>667</v>
      </c>
      <c r="AV53">
        <v>0</v>
      </c>
      <c r="AW53">
        <v>2</v>
      </c>
      <c r="AX53">
        <v>11781904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</row>
    <row r="54" spans="1:75">
      <c r="A54">
        <f>ROW(Source!A52)</f>
        <v>52</v>
      </c>
      <c r="B54">
        <v>11782702</v>
      </c>
      <c r="C54">
        <v>11782701</v>
      </c>
      <c r="D54">
        <v>7535127</v>
      </c>
      <c r="E54">
        <v>1</v>
      </c>
      <c r="F54">
        <v>1</v>
      </c>
      <c r="G54">
        <v>1</v>
      </c>
      <c r="H54">
        <v>1</v>
      </c>
      <c r="I54" t="s">
        <v>199</v>
      </c>
      <c r="J54" t="s">
        <v>650</v>
      </c>
      <c r="K54" t="s">
        <v>200</v>
      </c>
      <c r="L54">
        <v>1476</v>
      </c>
      <c r="N54">
        <v>1013</v>
      </c>
      <c r="O54" t="s">
        <v>155</v>
      </c>
      <c r="P54" t="s">
        <v>156</v>
      </c>
      <c r="Q54">
        <v>1</v>
      </c>
      <c r="Y54">
        <v>167.67</v>
      </c>
      <c r="AA54">
        <v>0</v>
      </c>
      <c r="AB54">
        <v>0</v>
      </c>
      <c r="AC54">
        <v>0</v>
      </c>
      <c r="AD54">
        <v>9.48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650</v>
      </c>
      <c r="AT54">
        <v>97.2</v>
      </c>
      <c r="AU54" t="s">
        <v>668</v>
      </c>
      <c r="AV54">
        <v>1</v>
      </c>
      <c r="AW54">
        <v>2</v>
      </c>
      <c r="AX54">
        <v>11782702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</row>
    <row r="55" spans="1:75">
      <c r="A55">
        <f>ROW(Source!A54)</f>
        <v>54</v>
      </c>
      <c r="B55">
        <v>11781909</v>
      </c>
      <c r="C55">
        <v>11781907</v>
      </c>
      <c r="D55">
        <v>7535108</v>
      </c>
      <c r="E55">
        <v>1</v>
      </c>
      <c r="F55">
        <v>1</v>
      </c>
      <c r="G55">
        <v>1</v>
      </c>
      <c r="H55">
        <v>1</v>
      </c>
      <c r="I55" t="s">
        <v>201</v>
      </c>
      <c r="J55" t="s">
        <v>650</v>
      </c>
      <c r="K55" t="s">
        <v>202</v>
      </c>
      <c r="L55">
        <v>1476</v>
      </c>
      <c r="N55">
        <v>1013</v>
      </c>
      <c r="O55" t="s">
        <v>155</v>
      </c>
      <c r="P55" t="s">
        <v>156</v>
      </c>
      <c r="Q55">
        <v>1</v>
      </c>
      <c r="Y55">
        <v>1.7594999999999996</v>
      </c>
      <c r="AA55">
        <v>0</v>
      </c>
      <c r="AB55">
        <v>0</v>
      </c>
      <c r="AC55">
        <v>0</v>
      </c>
      <c r="AD55">
        <v>10.32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650</v>
      </c>
      <c r="AT55">
        <v>1.02</v>
      </c>
      <c r="AU55" t="s">
        <v>668</v>
      </c>
      <c r="AV55">
        <v>1</v>
      </c>
      <c r="AW55">
        <v>2</v>
      </c>
      <c r="AX55">
        <v>11781909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</row>
    <row r="56" spans="1:75">
      <c r="A56">
        <f>ROW(Source!A54)</f>
        <v>54</v>
      </c>
      <c r="B56">
        <v>11781910</v>
      </c>
      <c r="C56">
        <v>11781907</v>
      </c>
      <c r="D56">
        <v>121548</v>
      </c>
      <c r="E56">
        <v>1</v>
      </c>
      <c r="F56">
        <v>1</v>
      </c>
      <c r="G56">
        <v>1</v>
      </c>
      <c r="H56">
        <v>1</v>
      </c>
      <c r="I56" t="s">
        <v>671</v>
      </c>
      <c r="J56" t="s">
        <v>650</v>
      </c>
      <c r="K56" t="s">
        <v>166</v>
      </c>
      <c r="L56">
        <v>608254</v>
      </c>
      <c r="N56">
        <v>1013</v>
      </c>
      <c r="O56" t="s">
        <v>167</v>
      </c>
      <c r="P56" t="s">
        <v>167</v>
      </c>
      <c r="Q56">
        <v>1</v>
      </c>
      <c r="Y56">
        <v>6.5625000000000003E-2</v>
      </c>
      <c r="AA56">
        <v>0</v>
      </c>
      <c r="AB56">
        <v>0</v>
      </c>
      <c r="AC56">
        <v>0</v>
      </c>
      <c r="AD56">
        <v>0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650</v>
      </c>
      <c r="AT56">
        <v>3.5000000000000003E-2</v>
      </c>
      <c r="AU56" t="s">
        <v>667</v>
      </c>
      <c r="AV56">
        <v>2</v>
      </c>
      <c r="AW56">
        <v>2</v>
      </c>
      <c r="AX56">
        <v>11781910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</row>
    <row r="57" spans="1:75">
      <c r="A57">
        <f>ROW(Source!A54)</f>
        <v>54</v>
      </c>
      <c r="B57">
        <v>11781911</v>
      </c>
      <c r="C57">
        <v>11781907</v>
      </c>
      <c r="D57">
        <v>9594081</v>
      </c>
      <c r="E57">
        <v>1</v>
      </c>
      <c r="F57">
        <v>1</v>
      </c>
      <c r="G57">
        <v>1</v>
      </c>
      <c r="H57">
        <v>2</v>
      </c>
      <c r="I57" t="s">
        <v>203</v>
      </c>
      <c r="J57" t="s">
        <v>204</v>
      </c>
      <c r="K57" t="s">
        <v>205</v>
      </c>
      <c r="L57">
        <v>1480</v>
      </c>
      <c r="N57">
        <v>1013</v>
      </c>
      <c r="O57" t="s">
        <v>161</v>
      </c>
      <c r="P57" t="s">
        <v>162</v>
      </c>
      <c r="Q57">
        <v>1</v>
      </c>
      <c r="Y57">
        <v>6.5625000000000003E-2</v>
      </c>
      <c r="AA57">
        <v>0</v>
      </c>
      <c r="AB57">
        <v>111.55</v>
      </c>
      <c r="AC57">
        <v>12.17</v>
      </c>
      <c r="AD57">
        <v>0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650</v>
      </c>
      <c r="AT57">
        <v>3.5000000000000003E-2</v>
      </c>
      <c r="AU57" t="s">
        <v>667</v>
      </c>
      <c r="AV57">
        <v>0</v>
      </c>
      <c r="AW57">
        <v>2</v>
      </c>
      <c r="AX57">
        <v>11781911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</row>
    <row r="58" spans="1:75">
      <c r="A58">
        <f>ROW(Source!A54)</f>
        <v>54</v>
      </c>
      <c r="B58">
        <v>11781912</v>
      </c>
      <c r="C58">
        <v>11781907</v>
      </c>
      <c r="D58">
        <v>9596614</v>
      </c>
      <c r="E58">
        <v>1</v>
      </c>
      <c r="F58">
        <v>1</v>
      </c>
      <c r="G58">
        <v>1</v>
      </c>
      <c r="H58">
        <v>3</v>
      </c>
      <c r="I58" t="s">
        <v>795</v>
      </c>
      <c r="J58" t="s">
        <v>798</v>
      </c>
      <c r="K58" t="s">
        <v>796</v>
      </c>
      <c r="L58">
        <v>1339</v>
      </c>
      <c r="N58">
        <v>1007</v>
      </c>
      <c r="O58" t="s">
        <v>797</v>
      </c>
      <c r="P58" t="s">
        <v>797</v>
      </c>
      <c r="Q58">
        <v>1</v>
      </c>
      <c r="Y58">
        <v>1.1000000000000001</v>
      </c>
      <c r="AA58">
        <v>117</v>
      </c>
      <c r="AB58">
        <v>0</v>
      </c>
      <c r="AC58">
        <v>0</v>
      </c>
      <c r="AD58">
        <v>0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650</v>
      </c>
      <c r="AT58">
        <v>1.1000000000000001</v>
      </c>
      <c r="AU58" t="s">
        <v>650</v>
      </c>
      <c r="AV58">
        <v>0</v>
      </c>
      <c r="AW58">
        <v>2</v>
      </c>
      <c r="AX58">
        <v>11781912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</row>
    <row r="59" spans="1:75">
      <c r="A59">
        <f>ROW(Source!A55)</f>
        <v>55</v>
      </c>
      <c r="B59">
        <v>11781915</v>
      </c>
      <c r="C59">
        <v>11781913</v>
      </c>
      <c r="D59">
        <v>121548</v>
      </c>
      <c r="E59">
        <v>1</v>
      </c>
      <c r="F59">
        <v>1</v>
      </c>
      <c r="G59">
        <v>1</v>
      </c>
      <c r="H59">
        <v>1</v>
      </c>
      <c r="I59" t="s">
        <v>671</v>
      </c>
      <c r="J59" t="s">
        <v>650</v>
      </c>
      <c r="K59" t="s">
        <v>166</v>
      </c>
      <c r="L59">
        <v>608254</v>
      </c>
      <c r="N59">
        <v>1013</v>
      </c>
      <c r="O59" t="s">
        <v>167</v>
      </c>
      <c r="P59" t="s">
        <v>167</v>
      </c>
      <c r="Q59">
        <v>1</v>
      </c>
      <c r="Y59">
        <v>2.0625</v>
      </c>
      <c r="AA59">
        <v>0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650</v>
      </c>
      <c r="AT59">
        <v>1.1000000000000001</v>
      </c>
      <c r="AU59" t="s">
        <v>667</v>
      </c>
      <c r="AV59">
        <v>2</v>
      </c>
      <c r="AW59">
        <v>2</v>
      </c>
      <c r="AX59">
        <v>11781915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</row>
    <row r="60" spans="1:75">
      <c r="A60">
        <f>ROW(Source!A55)</f>
        <v>55</v>
      </c>
      <c r="B60">
        <v>11781916</v>
      </c>
      <c r="C60">
        <v>11781913</v>
      </c>
      <c r="D60">
        <v>9591628</v>
      </c>
      <c r="E60">
        <v>1</v>
      </c>
      <c r="F60">
        <v>1</v>
      </c>
      <c r="G60">
        <v>1</v>
      </c>
      <c r="H60">
        <v>2</v>
      </c>
      <c r="I60" t="s">
        <v>206</v>
      </c>
      <c r="J60" t="s">
        <v>207</v>
      </c>
      <c r="K60" t="s">
        <v>208</v>
      </c>
      <c r="L60">
        <v>1480</v>
      </c>
      <c r="N60">
        <v>1013</v>
      </c>
      <c r="O60" t="s">
        <v>161</v>
      </c>
      <c r="P60" t="s">
        <v>162</v>
      </c>
      <c r="Q60">
        <v>1</v>
      </c>
      <c r="Y60">
        <v>2.0625</v>
      </c>
      <c r="AA60">
        <v>0</v>
      </c>
      <c r="AB60">
        <v>355.46</v>
      </c>
      <c r="AC60">
        <v>19.899999999999999</v>
      </c>
      <c r="AD60">
        <v>0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650</v>
      </c>
      <c r="AT60">
        <v>1.1000000000000001</v>
      </c>
      <c r="AU60" t="s">
        <v>667</v>
      </c>
      <c r="AV60">
        <v>0</v>
      </c>
      <c r="AW60">
        <v>2</v>
      </c>
      <c r="AX60">
        <v>11781916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</row>
    <row r="61" spans="1:75">
      <c r="A61">
        <f>ROW(Source!A57)</f>
        <v>57</v>
      </c>
      <c r="B61">
        <v>11781920</v>
      </c>
      <c r="C61">
        <v>11781918</v>
      </c>
      <c r="D61">
        <v>7535127</v>
      </c>
      <c r="E61">
        <v>1</v>
      </c>
      <c r="F61">
        <v>1</v>
      </c>
      <c r="G61">
        <v>1</v>
      </c>
      <c r="H61">
        <v>1</v>
      </c>
      <c r="I61" t="s">
        <v>199</v>
      </c>
      <c r="J61" t="s">
        <v>650</v>
      </c>
      <c r="K61" t="s">
        <v>200</v>
      </c>
      <c r="L61">
        <v>1476</v>
      </c>
      <c r="N61">
        <v>1013</v>
      </c>
      <c r="O61" t="s">
        <v>155</v>
      </c>
      <c r="P61" t="s">
        <v>156</v>
      </c>
      <c r="Q61">
        <v>1</v>
      </c>
      <c r="Y61">
        <v>167.67</v>
      </c>
      <c r="AA61">
        <v>0</v>
      </c>
      <c r="AB61">
        <v>0</v>
      </c>
      <c r="AC61">
        <v>0</v>
      </c>
      <c r="AD61">
        <v>9.48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650</v>
      </c>
      <c r="AT61">
        <v>97.2</v>
      </c>
      <c r="AU61" t="s">
        <v>668</v>
      </c>
      <c r="AV61">
        <v>1</v>
      </c>
      <c r="AW61">
        <v>2</v>
      </c>
      <c r="AX61">
        <v>11781920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</row>
    <row r="62" spans="1:75">
      <c r="A62">
        <f>ROW(Source!A59)</f>
        <v>59</v>
      </c>
      <c r="B62">
        <v>11781925</v>
      </c>
      <c r="C62">
        <v>11781923</v>
      </c>
      <c r="D62">
        <v>7535107</v>
      </c>
      <c r="E62">
        <v>1</v>
      </c>
      <c r="F62">
        <v>1</v>
      </c>
      <c r="G62">
        <v>1</v>
      </c>
      <c r="H62">
        <v>1</v>
      </c>
      <c r="I62" t="s">
        <v>191</v>
      </c>
      <c r="J62" t="s">
        <v>650</v>
      </c>
      <c r="K62" t="s">
        <v>192</v>
      </c>
      <c r="L62">
        <v>1476</v>
      </c>
      <c r="N62">
        <v>1013</v>
      </c>
      <c r="O62" t="s">
        <v>155</v>
      </c>
      <c r="P62" t="s">
        <v>156</v>
      </c>
      <c r="Q62">
        <v>1</v>
      </c>
      <c r="Y62">
        <v>21.614249999999998</v>
      </c>
      <c r="AA62">
        <v>0</v>
      </c>
      <c r="AB62">
        <v>0</v>
      </c>
      <c r="AC62">
        <v>0</v>
      </c>
      <c r="AD62">
        <v>10.78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650</v>
      </c>
      <c r="AT62">
        <v>12.53</v>
      </c>
      <c r="AU62" t="s">
        <v>668</v>
      </c>
      <c r="AV62">
        <v>1</v>
      </c>
      <c r="AW62">
        <v>2</v>
      </c>
      <c r="AX62">
        <v>11781925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</row>
    <row r="63" spans="1:75">
      <c r="A63">
        <f>ROW(Source!A59)</f>
        <v>59</v>
      </c>
      <c r="B63">
        <v>11781926</v>
      </c>
      <c r="C63">
        <v>11781923</v>
      </c>
      <c r="D63">
        <v>121548</v>
      </c>
      <c r="E63">
        <v>1</v>
      </c>
      <c r="F63">
        <v>1</v>
      </c>
      <c r="G63">
        <v>1</v>
      </c>
      <c r="H63">
        <v>1</v>
      </c>
      <c r="I63" t="s">
        <v>671</v>
      </c>
      <c r="J63" t="s">
        <v>650</v>
      </c>
      <c r="K63" t="s">
        <v>166</v>
      </c>
      <c r="L63">
        <v>608254</v>
      </c>
      <c r="N63">
        <v>1013</v>
      </c>
      <c r="O63" t="s">
        <v>167</v>
      </c>
      <c r="P63" t="s">
        <v>167</v>
      </c>
      <c r="Q63">
        <v>1</v>
      </c>
      <c r="Y63">
        <v>5.7</v>
      </c>
      <c r="AA63">
        <v>0</v>
      </c>
      <c r="AB63">
        <v>0</v>
      </c>
      <c r="AC63">
        <v>0</v>
      </c>
      <c r="AD63">
        <v>0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650</v>
      </c>
      <c r="AT63">
        <v>3.04</v>
      </c>
      <c r="AU63" t="s">
        <v>667</v>
      </c>
      <c r="AV63">
        <v>2</v>
      </c>
      <c r="AW63">
        <v>2</v>
      </c>
      <c r="AX63">
        <v>11781926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</row>
    <row r="64" spans="1:75">
      <c r="A64">
        <f>ROW(Source!A59)</f>
        <v>59</v>
      </c>
      <c r="B64">
        <v>11781927</v>
      </c>
      <c r="C64">
        <v>11781923</v>
      </c>
      <c r="D64">
        <v>9596182</v>
      </c>
      <c r="E64">
        <v>1</v>
      </c>
      <c r="F64">
        <v>1</v>
      </c>
      <c r="G64">
        <v>1</v>
      </c>
      <c r="H64">
        <v>2</v>
      </c>
      <c r="I64" t="s">
        <v>209</v>
      </c>
      <c r="J64" t="s">
        <v>210</v>
      </c>
      <c r="K64" t="s">
        <v>211</v>
      </c>
      <c r="L64">
        <v>1480</v>
      </c>
      <c r="N64">
        <v>1013</v>
      </c>
      <c r="O64" t="s">
        <v>161</v>
      </c>
      <c r="P64" t="s">
        <v>162</v>
      </c>
      <c r="Q64">
        <v>1</v>
      </c>
      <c r="Y64">
        <v>5.7</v>
      </c>
      <c r="AA64">
        <v>0</v>
      </c>
      <c r="AB64">
        <v>63.37</v>
      </c>
      <c r="AC64">
        <v>12.17</v>
      </c>
      <c r="AD64">
        <v>0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650</v>
      </c>
      <c r="AT64">
        <v>3.04</v>
      </c>
      <c r="AU64" t="s">
        <v>667</v>
      </c>
      <c r="AV64">
        <v>0</v>
      </c>
      <c r="AW64">
        <v>2</v>
      </c>
      <c r="AX64">
        <v>11781927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</row>
    <row r="65" spans="1:75">
      <c r="A65">
        <f>ROW(Source!A59)</f>
        <v>59</v>
      </c>
      <c r="B65">
        <v>11781928</v>
      </c>
      <c r="C65">
        <v>11781923</v>
      </c>
      <c r="D65">
        <v>9596187</v>
      </c>
      <c r="E65">
        <v>1</v>
      </c>
      <c r="F65">
        <v>1</v>
      </c>
      <c r="G65">
        <v>1</v>
      </c>
      <c r="H65">
        <v>2</v>
      </c>
      <c r="I65" t="s">
        <v>212</v>
      </c>
      <c r="J65" t="s">
        <v>213</v>
      </c>
      <c r="K65" t="s">
        <v>214</v>
      </c>
      <c r="L65">
        <v>1480</v>
      </c>
      <c r="N65">
        <v>1013</v>
      </c>
      <c r="O65" t="s">
        <v>161</v>
      </c>
      <c r="P65" t="s">
        <v>162</v>
      </c>
      <c r="Q65">
        <v>1</v>
      </c>
      <c r="Y65">
        <v>22.837499999999999</v>
      </c>
      <c r="AA65">
        <v>0</v>
      </c>
      <c r="AB65">
        <v>0.75</v>
      </c>
      <c r="AC65">
        <v>0</v>
      </c>
      <c r="AD65">
        <v>0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650</v>
      </c>
      <c r="AT65">
        <v>12.18</v>
      </c>
      <c r="AU65" t="s">
        <v>667</v>
      </c>
      <c r="AV65">
        <v>0</v>
      </c>
      <c r="AW65">
        <v>2</v>
      </c>
      <c r="AX65">
        <v>11781928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</row>
    <row r="66" spans="1:75">
      <c r="A66">
        <f>ROW(Source!A60)</f>
        <v>60</v>
      </c>
      <c r="B66">
        <v>11782711</v>
      </c>
      <c r="C66">
        <v>11781929</v>
      </c>
      <c r="D66">
        <v>121548</v>
      </c>
      <c r="E66">
        <v>1</v>
      </c>
      <c r="F66">
        <v>1</v>
      </c>
      <c r="G66">
        <v>1</v>
      </c>
      <c r="H66">
        <v>1</v>
      </c>
      <c r="I66" t="s">
        <v>671</v>
      </c>
      <c r="J66" t="s">
        <v>650</v>
      </c>
      <c r="K66" t="s">
        <v>166</v>
      </c>
      <c r="L66">
        <v>608254</v>
      </c>
      <c r="N66">
        <v>1013</v>
      </c>
      <c r="O66" t="s">
        <v>167</v>
      </c>
      <c r="P66" t="s">
        <v>167</v>
      </c>
      <c r="Q66">
        <v>1</v>
      </c>
      <c r="Y66">
        <v>7.8375000000000004</v>
      </c>
      <c r="AA66">
        <v>0</v>
      </c>
      <c r="AB66">
        <v>0</v>
      </c>
      <c r="AC66">
        <v>0</v>
      </c>
      <c r="AD66">
        <v>0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650</v>
      </c>
      <c r="AT66">
        <v>4.18</v>
      </c>
      <c r="AU66" t="s">
        <v>667</v>
      </c>
      <c r="AV66">
        <v>2</v>
      </c>
      <c r="AW66">
        <v>2</v>
      </c>
      <c r="AX66">
        <v>11782711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</row>
    <row r="67" spans="1:75">
      <c r="A67">
        <f>ROW(Source!A60)</f>
        <v>60</v>
      </c>
      <c r="B67">
        <v>11782712</v>
      </c>
      <c r="C67">
        <v>11781929</v>
      </c>
      <c r="D67">
        <v>9590323</v>
      </c>
      <c r="E67">
        <v>1</v>
      </c>
      <c r="F67">
        <v>1</v>
      </c>
      <c r="G67">
        <v>1</v>
      </c>
      <c r="H67">
        <v>2</v>
      </c>
      <c r="I67" t="s">
        <v>176</v>
      </c>
      <c r="J67" t="s">
        <v>177</v>
      </c>
      <c r="K67" t="s">
        <v>178</v>
      </c>
      <c r="L67">
        <v>1480</v>
      </c>
      <c r="N67">
        <v>1013</v>
      </c>
      <c r="O67" t="s">
        <v>161</v>
      </c>
      <c r="P67" t="s">
        <v>162</v>
      </c>
      <c r="Q67">
        <v>1</v>
      </c>
      <c r="Y67">
        <v>7.8375000000000004</v>
      </c>
      <c r="AA67">
        <v>0</v>
      </c>
      <c r="AB67">
        <v>87.96</v>
      </c>
      <c r="AC67">
        <v>16.329999999999998</v>
      </c>
      <c r="AD67">
        <v>0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650</v>
      </c>
      <c r="AT67">
        <v>4.18</v>
      </c>
      <c r="AU67" t="s">
        <v>667</v>
      </c>
      <c r="AV67">
        <v>0</v>
      </c>
      <c r="AW67">
        <v>2</v>
      </c>
      <c r="AX67">
        <v>11782712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</row>
    <row r="68" spans="1:75">
      <c r="A68">
        <f>ROW(Source!A62)</f>
        <v>62</v>
      </c>
      <c r="B68">
        <v>11781937</v>
      </c>
      <c r="C68">
        <v>11781935</v>
      </c>
      <c r="D68">
        <v>7535107</v>
      </c>
      <c r="E68">
        <v>1</v>
      </c>
      <c r="F68">
        <v>1</v>
      </c>
      <c r="G68">
        <v>1</v>
      </c>
      <c r="H68">
        <v>1</v>
      </c>
      <c r="I68" t="s">
        <v>191</v>
      </c>
      <c r="J68" t="s">
        <v>650</v>
      </c>
      <c r="K68" t="s">
        <v>192</v>
      </c>
      <c r="L68">
        <v>1476</v>
      </c>
      <c r="N68">
        <v>1013</v>
      </c>
      <c r="O68" t="s">
        <v>155</v>
      </c>
      <c r="P68" t="s">
        <v>156</v>
      </c>
      <c r="Q68">
        <v>1</v>
      </c>
      <c r="Y68">
        <v>21.614249999999998</v>
      </c>
      <c r="AA68">
        <v>0</v>
      </c>
      <c r="AB68">
        <v>0</v>
      </c>
      <c r="AC68">
        <v>0</v>
      </c>
      <c r="AD68">
        <v>10.78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650</v>
      </c>
      <c r="AT68">
        <v>12.53</v>
      </c>
      <c r="AU68" t="s">
        <v>668</v>
      </c>
      <c r="AV68">
        <v>1</v>
      </c>
      <c r="AW68">
        <v>2</v>
      </c>
      <c r="AX68">
        <v>11781937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</row>
    <row r="69" spans="1:75">
      <c r="A69">
        <f>ROW(Source!A62)</f>
        <v>62</v>
      </c>
      <c r="B69">
        <v>11781938</v>
      </c>
      <c r="C69">
        <v>11781935</v>
      </c>
      <c r="D69">
        <v>121548</v>
      </c>
      <c r="E69">
        <v>1</v>
      </c>
      <c r="F69">
        <v>1</v>
      </c>
      <c r="G69">
        <v>1</v>
      </c>
      <c r="H69">
        <v>1</v>
      </c>
      <c r="I69" t="s">
        <v>671</v>
      </c>
      <c r="J69" t="s">
        <v>650</v>
      </c>
      <c r="K69" t="s">
        <v>166</v>
      </c>
      <c r="L69">
        <v>608254</v>
      </c>
      <c r="N69">
        <v>1013</v>
      </c>
      <c r="O69" t="s">
        <v>167</v>
      </c>
      <c r="P69" t="s">
        <v>167</v>
      </c>
      <c r="Q69">
        <v>1</v>
      </c>
      <c r="Y69">
        <v>5.7</v>
      </c>
      <c r="AA69">
        <v>0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650</v>
      </c>
      <c r="AT69">
        <v>3.04</v>
      </c>
      <c r="AU69" t="s">
        <v>667</v>
      </c>
      <c r="AV69">
        <v>2</v>
      </c>
      <c r="AW69">
        <v>2</v>
      </c>
      <c r="AX69">
        <v>11781938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</row>
    <row r="70" spans="1:75">
      <c r="A70">
        <f>ROW(Source!A62)</f>
        <v>62</v>
      </c>
      <c r="B70">
        <v>11781939</v>
      </c>
      <c r="C70">
        <v>11781935</v>
      </c>
      <c r="D70">
        <v>9596182</v>
      </c>
      <c r="E70">
        <v>1</v>
      </c>
      <c r="F70">
        <v>1</v>
      </c>
      <c r="G70">
        <v>1</v>
      </c>
      <c r="H70">
        <v>2</v>
      </c>
      <c r="I70" t="s">
        <v>209</v>
      </c>
      <c r="J70" t="s">
        <v>210</v>
      </c>
      <c r="K70" t="s">
        <v>211</v>
      </c>
      <c r="L70">
        <v>1480</v>
      </c>
      <c r="N70">
        <v>1013</v>
      </c>
      <c r="O70" t="s">
        <v>161</v>
      </c>
      <c r="P70" t="s">
        <v>162</v>
      </c>
      <c r="Q70">
        <v>1</v>
      </c>
      <c r="Y70">
        <v>5.7</v>
      </c>
      <c r="AA70">
        <v>0</v>
      </c>
      <c r="AB70">
        <v>63.37</v>
      </c>
      <c r="AC70">
        <v>12.17</v>
      </c>
      <c r="AD70">
        <v>0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650</v>
      </c>
      <c r="AT70">
        <v>3.04</v>
      </c>
      <c r="AU70" t="s">
        <v>667</v>
      </c>
      <c r="AV70">
        <v>0</v>
      </c>
      <c r="AW70">
        <v>2</v>
      </c>
      <c r="AX70">
        <v>11781939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</row>
    <row r="71" spans="1:75">
      <c r="A71">
        <f>ROW(Source!A62)</f>
        <v>62</v>
      </c>
      <c r="B71">
        <v>11781940</v>
      </c>
      <c r="C71">
        <v>11781935</v>
      </c>
      <c r="D71">
        <v>9596187</v>
      </c>
      <c r="E71">
        <v>1</v>
      </c>
      <c r="F71">
        <v>1</v>
      </c>
      <c r="G71">
        <v>1</v>
      </c>
      <c r="H71">
        <v>2</v>
      </c>
      <c r="I71" t="s">
        <v>212</v>
      </c>
      <c r="J71" t="s">
        <v>213</v>
      </c>
      <c r="K71" t="s">
        <v>214</v>
      </c>
      <c r="L71">
        <v>1480</v>
      </c>
      <c r="N71">
        <v>1013</v>
      </c>
      <c r="O71" t="s">
        <v>161</v>
      </c>
      <c r="P71" t="s">
        <v>162</v>
      </c>
      <c r="Q71">
        <v>1</v>
      </c>
      <c r="Y71">
        <v>22.837499999999999</v>
      </c>
      <c r="AA71">
        <v>0</v>
      </c>
      <c r="AB71">
        <v>0.75</v>
      </c>
      <c r="AC71">
        <v>0</v>
      </c>
      <c r="AD71">
        <v>0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650</v>
      </c>
      <c r="AT71">
        <v>12.18</v>
      </c>
      <c r="AU71" t="s">
        <v>667</v>
      </c>
      <c r="AV71">
        <v>0</v>
      </c>
      <c r="AW71">
        <v>2</v>
      </c>
      <c r="AX71">
        <v>11781940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</row>
    <row r="72" spans="1:75">
      <c r="A72">
        <f>ROW(Source!A63)</f>
        <v>63</v>
      </c>
      <c r="B72">
        <v>11781943</v>
      </c>
      <c r="C72">
        <v>11781941</v>
      </c>
      <c r="D72">
        <v>121548</v>
      </c>
      <c r="E72">
        <v>1</v>
      </c>
      <c r="F72">
        <v>1</v>
      </c>
      <c r="G72">
        <v>1</v>
      </c>
      <c r="H72">
        <v>1</v>
      </c>
      <c r="I72" t="s">
        <v>671</v>
      </c>
      <c r="J72" t="s">
        <v>650</v>
      </c>
      <c r="K72" t="s">
        <v>166</v>
      </c>
      <c r="L72">
        <v>608254</v>
      </c>
      <c r="N72">
        <v>1013</v>
      </c>
      <c r="O72" t="s">
        <v>167</v>
      </c>
      <c r="P72" t="s">
        <v>167</v>
      </c>
      <c r="Q72">
        <v>1</v>
      </c>
      <c r="Y72">
        <v>8.9250000000000007</v>
      </c>
      <c r="AA72">
        <v>0</v>
      </c>
      <c r="AB72">
        <v>0</v>
      </c>
      <c r="AC72">
        <v>0</v>
      </c>
      <c r="AD72">
        <v>0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650</v>
      </c>
      <c r="AT72">
        <v>4.76</v>
      </c>
      <c r="AU72" t="s">
        <v>667</v>
      </c>
      <c r="AV72">
        <v>2</v>
      </c>
      <c r="AW72">
        <v>2</v>
      </c>
      <c r="AX72">
        <v>11781943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</row>
    <row r="73" spans="1:75">
      <c r="A73">
        <f>ROW(Source!A63)</f>
        <v>63</v>
      </c>
      <c r="B73">
        <v>11781944</v>
      </c>
      <c r="C73">
        <v>11781941</v>
      </c>
      <c r="D73">
        <v>9590323</v>
      </c>
      <c r="E73">
        <v>1</v>
      </c>
      <c r="F73">
        <v>1</v>
      </c>
      <c r="G73">
        <v>1</v>
      </c>
      <c r="H73">
        <v>2</v>
      </c>
      <c r="I73" t="s">
        <v>176</v>
      </c>
      <c r="J73" t="s">
        <v>177</v>
      </c>
      <c r="K73" t="s">
        <v>178</v>
      </c>
      <c r="L73">
        <v>1480</v>
      </c>
      <c r="N73">
        <v>1013</v>
      </c>
      <c r="O73" t="s">
        <v>161</v>
      </c>
      <c r="P73" t="s">
        <v>162</v>
      </c>
      <c r="Q73">
        <v>1</v>
      </c>
      <c r="Y73">
        <v>8.9250000000000007</v>
      </c>
      <c r="AA73">
        <v>0</v>
      </c>
      <c r="AB73">
        <v>87.96</v>
      </c>
      <c r="AC73">
        <v>16.329999999999998</v>
      </c>
      <c r="AD73">
        <v>0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650</v>
      </c>
      <c r="AT73">
        <v>4.76</v>
      </c>
      <c r="AU73" t="s">
        <v>667</v>
      </c>
      <c r="AV73">
        <v>0</v>
      </c>
      <c r="AW73">
        <v>2</v>
      </c>
      <c r="AX73">
        <v>11781944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</row>
    <row r="74" spans="1:75">
      <c r="A74">
        <f>ROW(Source!A64)</f>
        <v>64</v>
      </c>
      <c r="B74">
        <v>11781947</v>
      </c>
      <c r="C74">
        <v>11781945</v>
      </c>
      <c r="D74">
        <v>121548</v>
      </c>
      <c r="E74">
        <v>1</v>
      </c>
      <c r="F74">
        <v>1</v>
      </c>
      <c r="G74">
        <v>1</v>
      </c>
      <c r="H74">
        <v>1</v>
      </c>
      <c r="I74" t="s">
        <v>671</v>
      </c>
      <c r="J74" t="s">
        <v>650</v>
      </c>
      <c r="K74" t="s">
        <v>166</v>
      </c>
      <c r="L74">
        <v>608254</v>
      </c>
      <c r="N74">
        <v>1013</v>
      </c>
      <c r="O74" t="s">
        <v>167</v>
      </c>
      <c r="P74" t="s">
        <v>167</v>
      </c>
      <c r="Q74">
        <v>1</v>
      </c>
      <c r="Y74">
        <v>3.6749999999999998</v>
      </c>
      <c r="AA74">
        <v>0</v>
      </c>
      <c r="AB74">
        <v>0</v>
      </c>
      <c r="AC74">
        <v>0</v>
      </c>
      <c r="AD74">
        <v>0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650</v>
      </c>
      <c r="AT74">
        <v>1.96</v>
      </c>
      <c r="AU74" t="s">
        <v>667</v>
      </c>
      <c r="AV74">
        <v>2</v>
      </c>
      <c r="AW74">
        <v>2</v>
      </c>
      <c r="AX74">
        <v>11781947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</row>
    <row r="75" spans="1:75">
      <c r="A75">
        <f>ROW(Source!A64)</f>
        <v>64</v>
      </c>
      <c r="B75">
        <v>11781948</v>
      </c>
      <c r="C75">
        <v>11781945</v>
      </c>
      <c r="D75">
        <v>9590323</v>
      </c>
      <c r="E75">
        <v>1</v>
      </c>
      <c r="F75">
        <v>1</v>
      </c>
      <c r="G75">
        <v>1</v>
      </c>
      <c r="H75">
        <v>2</v>
      </c>
      <c r="I75" t="s">
        <v>176</v>
      </c>
      <c r="J75" t="s">
        <v>177</v>
      </c>
      <c r="K75" t="s">
        <v>178</v>
      </c>
      <c r="L75">
        <v>1480</v>
      </c>
      <c r="N75">
        <v>1013</v>
      </c>
      <c r="O75" t="s">
        <v>161</v>
      </c>
      <c r="P75" t="s">
        <v>162</v>
      </c>
      <c r="Q75">
        <v>1</v>
      </c>
      <c r="Y75">
        <v>3.6749999999999998</v>
      </c>
      <c r="AA75">
        <v>0</v>
      </c>
      <c r="AB75">
        <v>87.96</v>
      </c>
      <c r="AC75">
        <v>16.329999999999998</v>
      </c>
      <c r="AD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650</v>
      </c>
      <c r="AT75">
        <v>1.96</v>
      </c>
      <c r="AU75" t="s">
        <v>667</v>
      </c>
      <c r="AV75">
        <v>0</v>
      </c>
      <c r="AW75">
        <v>2</v>
      </c>
      <c r="AX75">
        <v>11781948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</row>
    <row r="76" spans="1:75">
      <c r="A76">
        <f>ROW(Source!A65)</f>
        <v>65</v>
      </c>
      <c r="B76">
        <v>11781951</v>
      </c>
      <c r="C76">
        <v>11781949</v>
      </c>
      <c r="D76">
        <v>121548</v>
      </c>
      <c r="E76">
        <v>1</v>
      </c>
      <c r="F76">
        <v>1</v>
      </c>
      <c r="G76">
        <v>1</v>
      </c>
      <c r="H76">
        <v>1</v>
      </c>
      <c r="I76" t="s">
        <v>671</v>
      </c>
      <c r="J76" t="s">
        <v>650</v>
      </c>
      <c r="K76" t="s">
        <v>166</v>
      </c>
      <c r="L76">
        <v>608254</v>
      </c>
      <c r="N76">
        <v>1013</v>
      </c>
      <c r="O76" t="s">
        <v>167</v>
      </c>
      <c r="P76" t="s">
        <v>167</v>
      </c>
      <c r="Q76">
        <v>1</v>
      </c>
      <c r="Y76">
        <v>8.9250000000000007</v>
      </c>
      <c r="AA76">
        <v>0</v>
      </c>
      <c r="AB76">
        <v>0</v>
      </c>
      <c r="AC76">
        <v>0</v>
      </c>
      <c r="AD76">
        <v>0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650</v>
      </c>
      <c r="AT76">
        <v>4.76</v>
      </c>
      <c r="AU76" t="s">
        <v>667</v>
      </c>
      <c r="AV76">
        <v>2</v>
      </c>
      <c r="AW76">
        <v>2</v>
      </c>
      <c r="AX76">
        <v>11781951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</row>
    <row r="77" spans="1:75">
      <c r="A77">
        <f>ROW(Source!A65)</f>
        <v>65</v>
      </c>
      <c r="B77">
        <v>11781952</v>
      </c>
      <c r="C77">
        <v>11781949</v>
      </c>
      <c r="D77">
        <v>9590323</v>
      </c>
      <c r="E77">
        <v>1</v>
      </c>
      <c r="F77">
        <v>1</v>
      </c>
      <c r="G77">
        <v>1</v>
      </c>
      <c r="H77">
        <v>2</v>
      </c>
      <c r="I77" t="s">
        <v>176</v>
      </c>
      <c r="J77" t="s">
        <v>177</v>
      </c>
      <c r="K77" t="s">
        <v>178</v>
      </c>
      <c r="L77">
        <v>1480</v>
      </c>
      <c r="N77">
        <v>1013</v>
      </c>
      <c r="O77" t="s">
        <v>161</v>
      </c>
      <c r="P77" t="s">
        <v>162</v>
      </c>
      <c r="Q77">
        <v>1</v>
      </c>
      <c r="Y77">
        <v>8.9250000000000007</v>
      </c>
      <c r="AA77">
        <v>0</v>
      </c>
      <c r="AB77">
        <v>87.96</v>
      </c>
      <c r="AC77">
        <v>16.329999999999998</v>
      </c>
      <c r="AD77">
        <v>0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650</v>
      </c>
      <c r="AT77">
        <v>4.76</v>
      </c>
      <c r="AU77" t="s">
        <v>667</v>
      </c>
      <c r="AV77">
        <v>0</v>
      </c>
      <c r="AW77">
        <v>2</v>
      </c>
      <c r="AX77">
        <v>11781952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</row>
    <row r="78" spans="1:75">
      <c r="A78">
        <f>ROW(Source!A66)</f>
        <v>66</v>
      </c>
      <c r="B78">
        <v>11781955</v>
      </c>
      <c r="C78">
        <v>11781953</v>
      </c>
      <c r="D78">
        <v>121548</v>
      </c>
      <c r="E78">
        <v>1</v>
      </c>
      <c r="F78">
        <v>1</v>
      </c>
      <c r="G78">
        <v>1</v>
      </c>
      <c r="H78">
        <v>1</v>
      </c>
      <c r="I78" t="s">
        <v>671</v>
      </c>
      <c r="J78" t="s">
        <v>650</v>
      </c>
      <c r="K78" t="s">
        <v>166</v>
      </c>
      <c r="L78">
        <v>608254</v>
      </c>
      <c r="N78">
        <v>1013</v>
      </c>
      <c r="O78" t="s">
        <v>167</v>
      </c>
      <c r="P78" t="s">
        <v>167</v>
      </c>
      <c r="Q78">
        <v>1</v>
      </c>
      <c r="Y78">
        <v>3.6749999999999998</v>
      </c>
      <c r="AA78">
        <v>0</v>
      </c>
      <c r="AB78">
        <v>0</v>
      </c>
      <c r="AC78">
        <v>0</v>
      </c>
      <c r="AD78">
        <v>0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650</v>
      </c>
      <c r="AT78">
        <v>1.96</v>
      </c>
      <c r="AU78" t="s">
        <v>667</v>
      </c>
      <c r="AV78">
        <v>2</v>
      </c>
      <c r="AW78">
        <v>2</v>
      </c>
      <c r="AX78">
        <v>11781955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</row>
    <row r="79" spans="1:75">
      <c r="A79">
        <f>ROW(Source!A66)</f>
        <v>66</v>
      </c>
      <c r="B79">
        <v>11781956</v>
      </c>
      <c r="C79">
        <v>11781953</v>
      </c>
      <c r="D79">
        <v>9590323</v>
      </c>
      <c r="E79">
        <v>1</v>
      </c>
      <c r="F79">
        <v>1</v>
      </c>
      <c r="G79">
        <v>1</v>
      </c>
      <c r="H79">
        <v>2</v>
      </c>
      <c r="I79" t="s">
        <v>176</v>
      </c>
      <c r="J79" t="s">
        <v>177</v>
      </c>
      <c r="K79" t="s">
        <v>178</v>
      </c>
      <c r="L79">
        <v>1480</v>
      </c>
      <c r="N79">
        <v>1013</v>
      </c>
      <c r="O79" t="s">
        <v>161</v>
      </c>
      <c r="P79" t="s">
        <v>162</v>
      </c>
      <c r="Q79">
        <v>1</v>
      </c>
      <c r="Y79">
        <v>3.6749999999999998</v>
      </c>
      <c r="AA79">
        <v>0</v>
      </c>
      <c r="AB79">
        <v>87.96</v>
      </c>
      <c r="AC79">
        <v>16.329999999999998</v>
      </c>
      <c r="AD79">
        <v>0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650</v>
      </c>
      <c r="AT79">
        <v>1.96</v>
      </c>
      <c r="AU79" t="s">
        <v>667</v>
      </c>
      <c r="AV79">
        <v>0</v>
      </c>
      <c r="AW79">
        <v>2</v>
      </c>
      <c r="AX79">
        <v>11781956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</row>
    <row r="80" spans="1:75">
      <c r="A80">
        <f>ROW(Source!A67)</f>
        <v>67</v>
      </c>
      <c r="B80">
        <v>11781959</v>
      </c>
      <c r="C80">
        <v>11781957</v>
      </c>
      <c r="D80">
        <v>7535127</v>
      </c>
      <c r="E80">
        <v>1</v>
      </c>
      <c r="F80">
        <v>1</v>
      </c>
      <c r="G80">
        <v>1</v>
      </c>
      <c r="H80">
        <v>1</v>
      </c>
      <c r="I80" t="s">
        <v>199</v>
      </c>
      <c r="J80" t="s">
        <v>650</v>
      </c>
      <c r="K80" t="s">
        <v>200</v>
      </c>
      <c r="L80">
        <v>1476</v>
      </c>
      <c r="N80">
        <v>1013</v>
      </c>
      <c r="O80" t="s">
        <v>155</v>
      </c>
      <c r="P80" t="s">
        <v>156</v>
      </c>
      <c r="Q80">
        <v>1</v>
      </c>
      <c r="Y80">
        <v>208.72499999999999</v>
      </c>
      <c r="AA80">
        <v>0</v>
      </c>
      <c r="AB80">
        <v>0</v>
      </c>
      <c r="AC80">
        <v>0</v>
      </c>
      <c r="AD80">
        <v>9.48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650</v>
      </c>
      <c r="AT80">
        <v>121</v>
      </c>
      <c r="AU80" t="s">
        <v>668</v>
      </c>
      <c r="AV80">
        <v>1</v>
      </c>
      <c r="AW80">
        <v>2</v>
      </c>
      <c r="AX80">
        <v>11781959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</row>
    <row r="81" spans="1:75">
      <c r="A81">
        <f>ROW(Source!A68)</f>
        <v>68</v>
      </c>
      <c r="B81">
        <v>11781961</v>
      </c>
      <c r="C81">
        <v>11781960</v>
      </c>
      <c r="D81">
        <v>121548</v>
      </c>
      <c r="E81">
        <v>1</v>
      </c>
      <c r="F81">
        <v>1</v>
      </c>
      <c r="G81">
        <v>1</v>
      </c>
      <c r="H81">
        <v>1</v>
      </c>
      <c r="I81" t="s">
        <v>671</v>
      </c>
      <c r="J81" t="s">
        <v>650</v>
      </c>
      <c r="K81" t="s">
        <v>166</v>
      </c>
      <c r="L81">
        <v>608254</v>
      </c>
      <c r="N81">
        <v>1013</v>
      </c>
      <c r="O81" t="s">
        <v>167</v>
      </c>
      <c r="P81" t="s">
        <v>167</v>
      </c>
      <c r="Q81">
        <v>1</v>
      </c>
      <c r="Y81">
        <v>0.46875</v>
      </c>
      <c r="AA81">
        <v>0</v>
      </c>
      <c r="AB81">
        <v>0</v>
      </c>
      <c r="AC81">
        <v>0</v>
      </c>
      <c r="AD81">
        <v>0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650</v>
      </c>
      <c r="AT81">
        <v>0.25</v>
      </c>
      <c r="AU81" t="s">
        <v>667</v>
      </c>
      <c r="AV81">
        <v>2</v>
      </c>
      <c r="AW81">
        <v>2</v>
      </c>
      <c r="AX81">
        <v>11781961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</row>
    <row r="82" spans="1:75">
      <c r="A82">
        <f>ROW(Source!A68)</f>
        <v>68</v>
      </c>
      <c r="B82">
        <v>11781962</v>
      </c>
      <c r="C82">
        <v>11781960</v>
      </c>
      <c r="D82">
        <v>9590323</v>
      </c>
      <c r="E82">
        <v>1</v>
      </c>
      <c r="F82">
        <v>1</v>
      </c>
      <c r="G82">
        <v>1</v>
      </c>
      <c r="H82">
        <v>2</v>
      </c>
      <c r="I82" t="s">
        <v>176</v>
      </c>
      <c r="J82" t="s">
        <v>177</v>
      </c>
      <c r="K82" t="s">
        <v>178</v>
      </c>
      <c r="L82">
        <v>1480</v>
      </c>
      <c r="N82">
        <v>1013</v>
      </c>
      <c r="O82" t="s">
        <v>161</v>
      </c>
      <c r="P82" t="s">
        <v>162</v>
      </c>
      <c r="Q82">
        <v>1</v>
      </c>
      <c r="Y82">
        <v>0.46875</v>
      </c>
      <c r="AA82">
        <v>0</v>
      </c>
      <c r="AB82">
        <v>87.96</v>
      </c>
      <c r="AC82">
        <v>16.329999999999998</v>
      </c>
      <c r="AD82">
        <v>0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650</v>
      </c>
      <c r="AT82">
        <v>0.25</v>
      </c>
      <c r="AU82" t="s">
        <v>667</v>
      </c>
      <c r="AV82">
        <v>0</v>
      </c>
      <c r="AW82">
        <v>2</v>
      </c>
      <c r="AX82">
        <v>11781962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</row>
    <row r="83" spans="1:75">
      <c r="A83">
        <f>ROW(Source!A70)</f>
        <v>70</v>
      </c>
      <c r="B83">
        <v>11781967</v>
      </c>
      <c r="C83">
        <v>11781965</v>
      </c>
      <c r="D83">
        <v>7535110</v>
      </c>
      <c r="E83">
        <v>1</v>
      </c>
      <c r="F83">
        <v>1</v>
      </c>
      <c r="G83">
        <v>1</v>
      </c>
      <c r="H83">
        <v>1</v>
      </c>
      <c r="I83" t="s">
        <v>215</v>
      </c>
      <c r="J83" t="s">
        <v>650</v>
      </c>
      <c r="K83" t="s">
        <v>216</v>
      </c>
      <c r="L83">
        <v>1476</v>
      </c>
      <c r="N83">
        <v>1013</v>
      </c>
      <c r="O83" t="s">
        <v>155</v>
      </c>
      <c r="P83" t="s">
        <v>156</v>
      </c>
      <c r="Q83">
        <v>1</v>
      </c>
      <c r="Y83">
        <v>233.74</v>
      </c>
      <c r="AA83">
        <v>0</v>
      </c>
      <c r="AB83">
        <v>0</v>
      </c>
      <c r="AC83">
        <v>0</v>
      </c>
      <c r="AD83">
        <v>10.51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650</v>
      </c>
      <c r="AT83">
        <v>179.8</v>
      </c>
      <c r="AU83" t="s">
        <v>217</v>
      </c>
      <c r="AV83">
        <v>1</v>
      </c>
      <c r="AW83">
        <v>2</v>
      </c>
      <c r="AX83">
        <v>11781967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</row>
    <row r="84" spans="1:75">
      <c r="A84">
        <f>ROW(Source!A70)</f>
        <v>70</v>
      </c>
      <c r="B84">
        <v>11781968</v>
      </c>
      <c r="C84">
        <v>11781965</v>
      </c>
      <c r="D84">
        <v>121548</v>
      </c>
      <c r="E84">
        <v>1</v>
      </c>
      <c r="F84">
        <v>1</v>
      </c>
      <c r="G84">
        <v>1</v>
      </c>
      <c r="H84">
        <v>1</v>
      </c>
      <c r="I84" t="s">
        <v>671</v>
      </c>
      <c r="J84" t="s">
        <v>650</v>
      </c>
      <c r="K84" t="s">
        <v>166</v>
      </c>
      <c r="L84">
        <v>608254</v>
      </c>
      <c r="N84">
        <v>1013</v>
      </c>
      <c r="O84" t="s">
        <v>167</v>
      </c>
      <c r="P84" t="s">
        <v>167</v>
      </c>
      <c r="Q84">
        <v>1</v>
      </c>
      <c r="Y84">
        <v>59.319000000000003</v>
      </c>
      <c r="AA84">
        <v>0</v>
      </c>
      <c r="AB84">
        <v>0</v>
      </c>
      <c r="AC84">
        <v>0</v>
      </c>
      <c r="AD84">
        <v>0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650</v>
      </c>
      <c r="AT84">
        <v>45.63</v>
      </c>
      <c r="AU84" t="s">
        <v>217</v>
      </c>
      <c r="AV84">
        <v>2</v>
      </c>
      <c r="AW84">
        <v>2</v>
      </c>
      <c r="AX84">
        <v>11781968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</row>
    <row r="85" spans="1:75">
      <c r="A85">
        <f>ROW(Source!A70)</f>
        <v>70</v>
      </c>
      <c r="B85">
        <v>11781969</v>
      </c>
      <c r="C85">
        <v>11781965</v>
      </c>
      <c r="D85">
        <v>9596182</v>
      </c>
      <c r="E85">
        <v>1</v>
      </c>
      <c r="F85">
        <v>1</v>
      </c>
      <c r="G85">
        <v>1</v>
      </c>
      <c r="H85">
        <v>2</v>
      </c>
      <c r="I85" t="s">
        <v>209</v>
      </c>
      <c r="J85" t="s">
        <v>210</v>
      </c>
      <c r="K85" t="s">
        <v>211</v>
      </c>
      <c r="L85">
        <v>1480</v>
      </c>
      <c r="N85">
        <v>1013</v>
      </c>
      <c r="O85" t="s">
        <v>161</v>
      </c>
      <c r="P85" t="s">
        <v>162</v>
      </c>
      <c r="Q85">
        <v>1</v>
      </c>
      <c r="Y85">
        <v>57.304000000000002</v>
      </c>
      <c r="AA85">
        <v>0</v>
      </c>
      <c r="AB85">
        <v>63.37</v>
      </c>
      <c r="AC85">
        <v>12.17</v>
      </c>
      <c r="AD85">
        <v>0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650</v>
      </c>
      <c r="AT85">
        <v>44.08</v>
      </c>
      <c r="AU85" t="s">
        <v>217</v>
      </c>
      <c r="AV85">
        <v>0</v>
      </c>
      <c r="AW85">
        <v>2</v>
      </c>
      <c r="AX85">
        <v>11781969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</row>
    <row r="86" spans="1:75">
      <c r="A86">
        <f>ROW(Source!A70)</f>
        <v>70</v>
      </c>
      <c r="B86">
        <v>11781970</v>
      </c>
      <c r="C86">
        <v>11781965</v>
      </c>
      <c r="D86">
        <v>9590539</v>
      </c>
      <c r="E86">
        <v>1</v>
      </c>
      <c r="F86">
        <v>1</v>
      </c>
      <c r="G86">
        <v>1</v>
      </c>
      <c r="H86">
        <v>2</v>
      </c>
      <c r="I86" t="s">
        <v>218</v>
      </c>
      <c r="J86" t="s">
        <v>219</v>
      </c>
      <c r="K86" t="s">
        <v>220</v>
      </c>
      <c r="L86">
        <v>1480</v>
      </c>
      <c r="N86">
        <v>1013</v>
      </c>
      <c r="O86" t="s">
        <v>161</v>
      </c>
      <c r="P86" t="s">
        <v>162</v>
      </c>
      <c r="Q86">
        <v>1</v>
      </c>
      <c r="Y86">
        <v>2.0150000000000001</v>
      </c>
      <c r="AA86">
        <v>0</v>
      </c>
      <c r="AB86">
        <v>154.80000000000001</v>
      </c>
      <c r="AC86">
        <v>16.329999999999998</v>
      </c>
      <c r="AD86">
        <v>0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650</v>
      </c>
      <c r="AT86">
        <v>1.55</v>
      </c>
      <c r="AU86" t="s">
        <v>217</v>
      </c>
      <c r="AV86">
        <v>0</v>
      </c>
      <c r="AW86">
        <v>2</v>
      </c>
      <c r="AX86">
        <v>11781970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</row>
    <row r="87" spans="1:75">
      <c r="A87">
        <f>ROW(Source!A70)</f>
        <v>70</v>
      </c>
      <c r="B87">
        <v>11781971</v>
      </c>
      <c r="C87">
        <v>11781965</v>
      </c>
      <c r="D87">
        <v>9597108</v>
      </c>
      <c r="E87">
        <v>1</v>
      </c>
      <c r="F87">
        <v>1</v>
      </c>
      <c r="G87">
        <v>1</v>
      </c>
      <c r="H87">
        <v>2</v>
      </c>
      <c r="I87" t="s">
        <v>221</v>
      </c>
      <c r="J87" t="s">
        <v>222</v>
      </c>
      <c r="K87" t="s">
        <v>223</v>
      </c>
      <c r="L87">
        <v>1480</v>
      </c>
      <c r="N87">
        <v>1013</v>
      </c>
      <c r="O87" t="s">
        <v>161</v>
      </c>
      <c r="P87" t="s">
        <v>162</v>
      </c>
      <c r="Q87">
        <v>1</v>
      </c>
      <c r="Y87">
        <v>114.608</v>
      </c>
      <c r="AA87">
        <v>0</v>
      </c>
      <c r="AB87">
        <v>1.44</v>
      </c>
      <c r="AC87">
        <v>0</v>
      </c>
      <c r="AD87">
        <v>0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650</v>
      </c>
      <c r="AT87">
        <v>88.16</v>
      </c>
      <c r="AU87" t="s">
        <v>217</v>
      </c>
      <c r="AV87">
        <v>0</v>
      </c>
      <c r="AW87">
        <v>2</v>
      </c>
      <c r="AX87">
        <v>11781971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</row>
    <row r="88" spans="1:75">
      <c r="A88">
        <f>ROW(Source!A70)</f>
        <v>70</v>
      </c>
      <c r="B88">
        <v>11782862</v>
      </c>
      <c r="C88">
        <v>11781965</v>
      </c>
      <c r="D88">
        <v>9733742</v>
      </c>
      <c r="E88">
        <v>1</v>
      </c>
      <c r="F88">
        <v>1</v>
      </c>
      <c r="G88">
        <v>1</v>
      </c>
      <c r="H88">
        <v>3</v>
      </c>
      <c r="I88" t="s">
        <v>858</v>
      </c>
      <c r="J88" t="s">
        <v>860</v>
      </c>
      <c r="K88" t="s">
        <v>859</v>
      </c>
      <c r="L88">
        <v>1348</v>
      </c>
      <c r="N88">
        <v>1009</v>
      </c>
      <c r="O88" t="s">
        <v>703</v>
      </c>
      <c r="P88" t="s">
        <v>703</v>
      </c>
      <c r="Q88">
        <v>1000</v>
      </c>
      <c r="Y88">
        <v>120</v>
      </c>
      <c r="AA88">
        <v>0</v>
      </c>
      <c r="AB88">
        <v>0</v>
      </c>
      <c r="AC88">
        <v>0</v>
      </c>
      <c r="AD88">
        <v>0</v>
      </c>
      <c r="AN88">
        <v>0</v>
      </c>
      <c r="AO88">
        <v>0</v>
      </c>
      <c r="AP88">
        <v>1</v>
      </c>
      <c r="AQ88">
        <v>0</v>
      </c>
      <c r="AR88">
        <v>0</v>
      </c>
      <c r="AS88" t="s">
        <v>650</v>
      </c>
      <c r="AT88">
        <v>120</v>
      </c>
      <c r="AU88" t="s">
        <v>650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650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</row>
    <row r="89" spans="1:75">
      <c r="A89">
        <f>ROW(Source!A72)</f>
        <v>72</v>
      </c>
      <c r="B89">
        <v>11781974</v>
      </c>
      <c r="C89">
        <v>11781972</v>
      </c>
      <c r="D89">
        <v>7535104</v>
      </c>
      <c r="E89">
        <v>1</v>
      </c>
      <c r="F89">
        <v>1</v>
      </c>
      <c r="G89">
        <v>1</v>
      </c>
      <c r="H89">
        <v>1</v>
      </c>
      <c r="I89" t="s">
        <v>164</v>
      </c>
      <c r="J89" t="s">
        <v>650</v>
      </c>
      <c r="K89" t="s">
        <v>165</v>
      </c>
      <c r="L89">
        <v>1476</v>
      </c>
      <c r="N89">
        <v>1013</v>
      </c>
      <c r="O89" t="s">
        <v>155</v>
      </c>
      <c r="P89" t="s">
        <v>156</v>
      </c>
      <c r="Q89">
        <v>1</v>
      </c>
      <c r="Y89">
        <v>74.646000000000001</v>
      </c>
      <c r="AA89">
        <v>0</v>
      </c>
      <c r="AB89">
        <v>0</v>
      </c>
      <c r="AC89">
        <v>0</v>
      </c>
      <c r="AD89">
        <v>9.86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650</v>
      </c>
      <c r="AT89">
        <v>57.42</v>
      </c>
      <c r="AU89" t="s">
        <v>853</v>
      </c>
      <c r="AV89">
        <v>1</v>
      </c>
      <c r="AW89">
        <v>2</v>
      </c>
      <c r="AX89">
        <v>11781974</v>
      </c>
      <c r="AY89">
        <v>1</v>
      </c>
      <c r="AZ89">
        <v>0</v>
      </c>
      <c r="BA89">
        <v>88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</row>
    <row r="90" spans="1:75">
      <c r="A90">
        <f>ROW(Source!A72)</f>
        <v>72</v>
      </c>
      <c r="B90">
        <v>11781975</v>
      </c>
      <c r="C90">
        <v>11781972</v>
      </c>
      <c r="D90">
        <v>121548</v>
      </c>
      <c r="E90">
        <v>1</v>
      </c>
      <c r="F90">
        <v>1</v>
      </c>
      <c r="G90">
        <v>1</v>
      </c>
      <c r="H90">
        <v>1</v>
      </c>
      <c r="I90" t="s">
        <v>671</v>
      </c>
      <c r="J90" t="s">
        <v>650</v>
      </c>
      <c r="K90" t="s">
        <v>166</v>
      </c>
      <c r="L90">
        <v>608254</v>
      </c>
      <c r="N90">
        <v>1013</v>
      </c>
      <c r="O90" t="s">
        <v>167</v>
      </c>
      <c r="P90" t="s">
        <v>167</v>
      </c>
      <c r="Q90">
        <v>1</v>
      </c>
      <c r="Y90">
        <v>16.158999999999999</v>
      </c>
      <c r="AA90">
        <v>0</v>
      </c>
      <c r="AB90">
        <v>0</v>
      </c>
      <c r="AC90">
        <v>0</v>
      </c>
      <c r="AD90">
        <v>0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650</v>
      </c>
      <c r="AT90">
        <v>12.43</v>
      </c>
      <c r="AU90" t="s">
        <v>853</v>
      </c>
      <c r="AV90">
        <v>2</v>
      </c>
      <c r="AW90">
        <v>2</v>
      </c>
      <c r="AX90">
        <v>11781975</v>
      </c>
      <c r="AY90">
        <v>1</v>
      </c>
      <c r="AZ90">
        <v>0</v>
      </c>
      <c r="BA90">
        <v>89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</row>
    <row r="91" spans="1:75">
      <c r="A91">
        <f>ROW(Source!A72)</f>
        <v>72</v>
      </c>
      <c r="B91">
        <v>11781976</v>
      </c>
      <c r="C91">
        <v>11781972</v>
      </c>
      <c r="D91">
        <v>9590011</v>
      </c>
      <c r="E91">
        <v>1</v>
      </c>
      <c r="F91">
        <v>1</v>
      </c>
      <c r="G91">
        <v>1</v>
      </c>
      <c r="H91">
        <v>2</v>
      </c>
      <c r="I91" t="s">
        <v>182</v>
      </c>
      <c r="J91" t="s">
        <v>183</v>
      </c>
      <c r="K91" t="s">
        <v>184</v>
      </c>
      <c r="L91">
        <v>1480</v>
      </c>
      <c r="N91">
        <v>1013</v>
      </c>
      <c r="O91" t="s">
        <v>161</v>
      </c>
      <c r="P91" t="s">
        <v>162</v>
      </c>
      <c r="Q91">
        <v>1</v>
      </c>
      <c r="Y91">
        <v>12.051</v>
      </c>
      <c r="AA91">
        <v>0</v>
      </c>
      <c r="AB91">
        <v>145.69</v>
      </c>
      <c r="AC91">
        <v>16.329999999999998</v>
      </c>
      <c r="AD91">
        <v>0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650</v>
      </c>
      <c r="AT91">
        <v>9.27</v>
      </c>
      <c r="AU91" t="s">
        <v>853</v>
      </c>
      <c r="AV91">
        <v>0</v>
      </c>
      <c r="AW91">
        <v>2</v>
      </c>
      <c r="AX91">
        <v>11781976</v>
      </c>
      <c r="AY91">
        <v>1</v>
      </c>
      <c r="AZ91">
        <v>0</v>
      </c>
      <c r="BA91">
        <v>90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</row>
    <row r="92" spans="1:75">
      <c r="A92">
        <f>ROW(Source!A72)</f>
        <v>72</v>
      </c>
      <c r="B92">
        <v>11781977</v>
      </c>
      <c r="C92">
        <v>11781972</v>
      </c>
      <c r="D92">
        <v>9590323</v>
      </c>
      <c r="E92">
        <v>1</v>
      </c>
      <c r="F92">
        <v>1</v>
      </c>
      <c r="G92">
        <v>1</v>
      </c>
      <c r="H92">
        <v>2</v>
      </c>
      <c r="I92" t="s">
        <v>176</v>
      </c>
      <c r="J92" t="s">
        <v>177</v>
      </c>
      <c r="K92" t="s">
        <v>178</v>
      </c>
      <c r="L92">
        <v>1480</v>
      </c>
      <c r="N92">
        <v>1013</v>
      </c>
      <c r="O92" t="s">
        <v>161</v>
      </c>
      <c r="P92" t="s">
        <v>162</v>
      </c>
      <c r="Q92">
        <v>1</v>
      </c>
      <c r="Y92">
        <v>4.1080000000000005</v>
      </c>
      <c r="AA92">
        <v>0</v>
      </c>
      <c r="AB92">
        <v>87.96</v>
      </c>
      <c r="AC92">
        <v>16.329999999999998</v>
      </c>
      <c r="AD92">
        <v>0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650</v>
      </c>
      <c r="AT92">
        <v>3.16</v>
      </c>
      <c r="AU92" t="s">
        <v>853</v>
      </c>
      <c r="AV92">
        <v>0</v>
      </c>
      <c r="AW92">
        <v>2</v>
      </c>
      <c r="AX92">
        <v>11781977</v>
      </c>
      <c r="AY92">
        <v>1</v>
      </c>
      <c r="AZ92">
        <v>0</v>
      </c>
      <c r="BA92">
        <v>91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</row>
    <row r="93" spans="1:75">
      <c r="A93">
        <f>ROW(Source!A72)</f>
        <v>72</v>
      </c>
      <c r="B93">
        <v>11782864</v>
      </c>
      <c r="C93">
        <v>11781972</v>
      </c>
      <c r="D93">
        <v>9733742</v>
      </c>
      <c r="E93">
        <v>1</v>
      </c>
      <c r="F93">
        <v>1</v>
      </c>
      <c r="G93">
        <v>1</v>
      </c>
      <c r="H93">
        <v>3</v>
      </c>
      <c r="I93" t="s">
        <v>858</v>
      </c>
      <c r="J93" t="s">
        <v>860</v>
      </c>
      <c r="K93" t="s">
        <v>859</v>
      </c>
      <c r="L93">
        <v>1348</v>
      </c>
      <c r="N93">
        <v>1009</v>
      </c>
      <c r="O93" t="s">
        <v>703</v>
      </c>
      <c r="P93" t="s">
        <v>703</v>
      </c>
      <c r="Q93">
        <v>1000</v>
      </c>
      <c r="Y93">
        <v>120</v>
      </c>
      <c r="AA93">
        <v>0</v>
      </c>
      <c r="AB93">
        <v>0</v>
      </c>
      <c r="AC93">
        <v>0</v>
      </c>
      <c r="AD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650</v>
      </c>
      <c r="AT93">
        <v>120</v>
      </c>
      <c r="AU93" t="s">
        <v>650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650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</row>
    <row r="94" spans="1:75">
      <c r="A94">
        <f>ROW(Source!A76)</f>
        <v>76</v>
      </c>
      <c r="B94">
        <v>11781981</v>
      </c>
      <c r="C94">
        <v>11781980</v>
      </c>
      <c r="D94">
        <v>7535116</v>
      </c>
      <c r="E94">
        <v>1</v>
      </c>
      <c r="F94">
        <v>1</v>
      </c>
      <c r="G94">
        <v>1</v>
      </c>
      <c r="H94">
        <v>1</v>
      </c>
      <c r="I94" t="s">
        <v>224</v>
      </c>
      <c r="J94" t="s">
        <v>650</v>
      </c>
      <c r="K94" t="s">
        <v>225</v>
      </c>
      <c r="L94">
        <v>1476</v>
      </c>
      <c r="N94">
        <v>1013</v>
      </c>
      <c r="O94" t="s">
        <v>155</v>
      </c>
      <c r="P94" t="s">
        <v>156</v>
      </c>
      <c r="Q94">
        <v>1</v>
      </c>
      <c r="Y94">
        <v>0.41727749999999997</v>
      </c>
      <c r="AA94">
        <v>0</v>
      </c>
      <c r="AB94">
        <v>0</v>
      </c>
      <c r="AC94">
        <v>0</v>
      </c>
      <c r="AD94">
        <v>10.23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650</v>
      </c>
      <c r="AT94">
        <v>0.2419</v>
      </c>
      <c r="AU94" t="s">
        <v>668</v>
      </c>
      <c r="AV94">
        <v>1</v>
      </c>
      <c r="AW94">
        <v>2</v>
      </c>
      <c r="AX94">
        <v>11781981</v>
      </c>
      <c r="AY94">
        <v>1</v>
      </c>
      <c r="AZ94">
        <v>0</v>
      </c>
      <c r="BA94">
        <v>92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</row>
    <row r="95" spans="1:75">
      <c r="A95">
        <f>ROW(Source!A76)</f>
        <v>76</v>
      </c>
      <c r="B95">
        <v>11781982</v>
      </c>
      <c r="C95">
        <v>11781980</v>
      </c>
      <c r="D95">
        <v>121548</v>
      </c>
      <c r="E95">
        <v>1</v>
      </c>
      <c r="F95">
        <v>1</v>
      </c>
      <c r="G95">
        <v>1</v>
      </c>
      <c r="H95">
        <v>1</v>
      </c>
      <c r="I95" t="s">
        <v>671</v>
      </c>
      <c r="J95" t="s">
        <v>650</v>
      </c>
      <c r="K95" t="s">
        <v>166</v>
      </c>
      <c r="L95">
        <v>608254</v>
      </c>
      <c r="N95">
        <v>1013</v>
      </c>
      <c r="O95" t="s">
        <v>167</v>
      </c>
      <c r="P95" t="s">
        <v>167</v>
      </c>
      <c r="Q95">
        <v>1</v>
      </c>
      <c r="Y95">
        <v>0.38624999999999998</v>
      </c>
      <c r="AA95">
        <v>0</v>
      </c>
      <c r="AB95">
        <v>0</v>
      </c>
      <c r="AC95">
        <v>0</v>
      </c>
      <c r="AD95">
        <v>0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650</v>
      </c>
      <c r="AT95">
        <v>0.20599999999999999</v>
      </c>
      <c r="AU95" t="s">
        <v>667</v>
      </c>
      <c r="AV95">
        <v>2</v>
      </c>
      <c r="AW95">
        <v>2</v>
      </c>
      <c r="AX95">
        <v>11781982</v>
      </c>
      <c r="AY95">
        <v>1</v>
      </c>
      <c r="AZ95">
        <v>0</v>
      </c>
      <c r="BA95">
        <v>93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</row>
    <row r="96" spans="1:75">
      <c r="A96">
        <f>ROW(Source!A76)</f>
        <v>76</v>
      </c>
      <c r="B96">
        <v>11781983</v>
      </c>
      <c r="C96">
        <v>11781980</v>
      </c>
      <c r="D96">
        <v>9594081</v>
      </c>
      <c r="E96">
        <v>1</v>
      </c>
      <c r="F96">
        <v>1</v>
      </c>
      <c r="G96">
        <v>1</v>
      </c>
      <c r="H96">
        <v>2</v>
      </c>
      <c r="I96" t="s">
        <v>203</v>
      </c>
      <c r="J96" t="s">
        <v>204</v>
      </c>
      <c r="K96" t="s">
        <v>205</v>
      </c>
      <c r="L96">
        <v>1480</v>
      </c>
      <c r="N96">
        <v>1013</v>
      </c>
      <c r="O96" t="s">
        <v>161</v>
      </c>
      <c r="P96" t="s">
        <v>162</v>
      </c>
      <c r="Q96">
        <v>1</v>
      </c>
      <c r="Y96">
        <v>4.6124999999999999E-2</v>
      </c>
      <c r="AA96">
        <v>0</v>
      </c>
      <c r="AB96">
        <v>111.55</v>
      </c>
      <c r="AC96">
        <v>12.17</v>
      </c>
      <c r="AD96">
        <v>0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650</v>
      </c>
      <c r="AT96">
        <v>2.46E-2</v>
      </c>
      <c r="AU96" t="s">
        <v>667</v>
      </c>
      <c r="AV96">
        <v>0</v>
      </c>
      <c r="AW96">
        <v>2</v>
      </c>
      <c r="AX96">
        <v>11781983</v>
      </c>
      <c r="AY96">
        <v>1</v>
      </c>
      <c r="AZ96">
        <v>0</v>
      </c>
      <c r="BA96">
        <v>94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</row>
    <row r="97" spans="1:75">
      <c r="A97">
        <f>ROW(Source!A76)</f>
        <v>76</v>
      </c>
      <c r="B97">
        <v>11781984</v>
      </c>
      <c r="C97">
        <v>11781980</v>
      </c>
      <c r="D97">
        <v>9590323</v>
      </c>
      <c r="E97">
        <v>1</v>
      </c>
      <c r="F97">
        <v>1</v>
      </c>
      <c r="G97">
        <v>1</v>
      </c>
      <c r="H97">
        <v>2</v>
      </c>
      <c r="I97" t="s">
        <v>176</v>
      </c>
      <c r="J97" t="s">
        <v>177</v>
      </c>
      <c r="K97" t="s">
        <v>178</v>
      </c>
      <c r="L97">
        <v>1480</v>
      </c>
      <c r="N97">
        <v>1013</v>
      </c>
      <c r="O97" t="s">
        <v>161</v>
      </c>
      <c r="P97" t="s">
        <v>162</v>
      </c>
      <c r="Q97">
        <v>1</v>
      </c>
      <c r="Y97">
        <v>4.8562500000000001E-2</v>
      </c>
      <c r="AA97">
        <v>0</v>
      </c>
      <c r="AB97">
        <v>87.96</v>
      </c>
      <c r="AC97">
        <v>16.329999999999998</v>
      </c>
      <c r="AD97">
        <v>0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650</v>
      </c>
      <c r="AT97">
        <v>2.5899999999999999E-2</v>
      </c>
      <c r="AU97" t="s">
        <v>667</v>
      </c>
      <c r="AV97">
        <v>0</v>
      </c>
      <c r="AW97">
        <v>2</v>
      </c>
      <c r="AX97">
        <v>11781984</v>
      </c>
      <c r="AY97">
        <v>1</v>
      </c>
      <c r="AZ97">
        <v>0</v>
      </c>
      <c r="BA97">
        <v>95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</row>
    <row r="98" spans="1:75">
      <c r="A98">
        <f>ROW(Source!A76)</f>
        <v>76</v>
      </c>
      <c r="B98">
        <v>11781985</v>
      </c>
      <c r="C98">
        <v>11781980</v>
      </c>
      <c r="D98">
        <v>9590539</v>
      </c>
      <c r="E98">
        <v>1</v>
      </c>
      <c r="F98">
        <v>1</v>
      </c>
      <c r="G98">
        <v>1</v>
      </c>
      <c r="H98">
        <v>2</v>
      </c>
      <c r="I98" t="s">
        <v>218</v>
      </c>
      <c r="J98" t="s">
        <v>219</v>
      </c>
      <c r="K98" t="s">
        <v>220</v>
      </c>
      <c r="L98">
        <v>1480</v>
      </c>
      <c r="N98">
        <v>1013</v>
      </c>
      <c r="O98" t="s">
        <v>161</v>
      </c>
      <c r="P98" t="s">
        <v>162</v>
      </c>
      <c r="Q98">
        <v>1</v>
      </c>
      <c r="Y98">
        <v>4.3124999999999997E-2</v>
      </c>
      <c r="AA98">
        <v>0</v>
      </c>
      <c r="AB98">
        <v>154.80000000000001</v>
      </c>
      <c r="AC98">
        <v>16.329999999999998</v>
      </c>
      <c r="AD98">
        <v>0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650</v>
      </c>
      <c r="AT98">
        <v>2.3E-2</v>
      </c>
      <c r="AU98" t="s">
        <v>667</v>
      </c>
      <c r="AV98">
        <v>0</v>
      </c>
      <c r="AW98">
        <v>2</v>
      </c>
      <c r="AX98">
        <v>11781985</v>
      </c>
      <c r="AY98">
        <v>1</v>
      </c>
      <c r="AZ98">
        <v>0</v>
      </c>
      <c r="BA98">
        <v>96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</row>
    <row r="99" spans="1:75">
      <c r="A99">
        <f>ROW(Source!A76)</f>
        <v>76</v>
      </c>
      <c r="B99">
        <v>11781986</v>
      </c>
      <c r="C99">
        <v>11781980</v>
      </c>
      <c r="D99">
        <v>9694248</v>
      </c>
      <c r="E99">
        <v>1</v>
      </c>
      <c r="F99">
        <v>1</v>
      </c>
      <c r="G99">
        <v>1</v>
      </c>
      <c r="H99">
        <v>2</v>
      </c>
      <c r="I99" t="s">
        <v>226</v>
      </c>
      <c r="J99" t="s">
        <v>227</v>
      </c>
      <c r="K99" t="s">
        <v>228</v>
      </c>
      <c r="L99">
        <v>1480</v>
      </c>
      <c r="N99">
        <v>1013</v>
      </c>
      <c r="O99" t="s">
        <v>161</v>
      </c>
      <c r="P99" t="s">
        <v>162</v>
      </c>
      <c r="Q99">
        <v>1</v>
      </c>
      <c r="Y99">
        <v>0.22893750000000002</v>
      </c>
      <c r="AA99">
        <v>0</v>
      </c>
      <c r="AB99">
        <v>217.21</v>
      </c>
      <c r="AC99">
        <v>16.329999999999998</v>
      </c>
      <c r="AD99">
        <v>0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650</v>
      </c>
      <c r="AT99">
        <v>0.1221</v>
      </c>
      <c r="AU99" t="s">
        <v>667</v>
      </c>
      <c r="AV99">
        <v>0</v>
      </c>
      <c r="AW99">
        <v>2</v>
      </c>
      <c r="AX99">
        <v>11781986</v>
      </c>
      <c r="AY99">
        <v>1</v>
      </c>
      <c r="AZ99">
        <v>0</v>
      </c>
      <c r="BA99">
        <v>97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</row>
    <row r="100" spans="1:75">
      <c r="A100">
        <f>ROW(Source!A76)</f>
        <v>76</v>
      </c>
      <c r="B100">
        <v>11781987</v>
      </c>
      <c r="C100">
        <v>11781980</v>
      </c>
      <c r="D100">
        <v>9596197</v>
      </c>
      <c r="E100">
        <v>1</v>
      </c>
      <c r="F100">
        <v>1</v>
      </c>
      <c r="G100">
        <v>1</v>
      </c>
      <c r="H100">
        <v>2</v>
      </c>
      <c r="I100" t="s">
        <v>229</v>
      </c>
      <c r="J100" t="s">
        <v>230</v>
      </c>
      <c r="K100" t="s">
        <v>231</v>
      </c>
      <c r="L100">
        <v>1480</v>
      </c>
      <c r="N100">
        <v>1013</v>
      </c>
      <c r="O100" t="s">
        <v>161</v>
      </c>
      <c r="P100" t="s">
        <v>162</v>
      </c>
      <c r="Q100">
        <v>1</v>
      </c>
      <c r="Y100">
        <v>1.95E-2</v>
      </c>
      <c r="AA100">
        <v>0</v>
      </c>
      <c r="AB100">
        <v>121.07</v>
      </c>
      <c r="AC100">
        <v>14.02</v>
      </c>
      <c r="AD100">
        <v>0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650</v>
      </c>
      <c r="AT100">
        <v>1.04E-2</v>
      </c>
      <c r="AU100" t="s">
        <v>667</v>
      </c>
      <c r="AV100">
        <v>0</v>
      </c>
      <c r="AW100">
        <v>2</v>
      </c>
      <c r="AX100">
        <v>11781987</v>
      </c>
      <c r="AY100">
        <v>1</v>
      </c>
      <c r="AZ100">
        <v>0</v>
      </c>
      <c r="BA100">
        <v>98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</row>
    <row r="101" spans="1:75">
      <c r="A101">
        <f>ROW(Source!A76)</f>
        <v>76</v>
      </c>
      <c r="B101">
        <v>11781988</v>
      </c>
      <c r="C101">
        <v>11781980</v>
      </c>
      <c r="D101">
        <v>9694402</v>
      </c>
      <c r="E101">
        <v>1</v>
      </c>
      <c r="F101">
        <v>1</v>
      </c>
      <c r="G101">
        <v>1</v>
      </c>
      <c r="H101">
        <v>3</v>
      </c>
      <c r="I101" t="s">
        <v>232</v>
      </c>
      <c r="J101" t="s">
        <v>233</v>
      </c>
      <c r="K101" t="s">
        <v>234</v>
      </c>
      <c r="L101">
        <v>1339</v>
      </c>
      <c r="N101">
        <v>1007</v>
      </c>
      <c r="O101" t="s">
        <v>797</v>
      </c>
      <c r="P101" t="s">
        <v>797</v>
      </c>
      <c r="Q101">
        <v>1</v>
      </c>
      <c r="Y101">
        <v>1.26</v>
      </c>
      <c r="AA101">
        <v>122</v>
      </c>
      <c r="AB101">
        <v>0</v>
      </c>
      <c r="AC101">
        <v>0</v>
      </c>
      <c r="AD101">
        <v>0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650</v>
      </c>
      <c r="AT101">
        <v>1.26</v>
      </c>
      <c r="AU101" t="s">
        <v>650</v>
      </c>
      <c r="AV101">
        <v>0</v>
      </c>
      <c r="AW101">
        <v>2</v>
      </c>
      <c r="AX101">
        <v>11781988</v>
      </c>
      <c r="AY101">
        <v>1</v>
      </c>
      <c r="AZ101">
        <v>0</v>
      </c>
      <c r="BA101">
        <v>99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</row>
    <row r="102" spans="1:75">
      <c r="A102">
        <f>ROW(Source!A76)</f>
        <v>76</v>
      </c>
      <c r="B102">
        <v>11781989</v>
      </c>
      <c r="C102">
        <v>11781980</v>
      </c>
      <c r="D102">
        <v>9595412</v>
      </c>
      <c r="E102">
        <v>1</v>
      </c>
      <c r="F102">
        <v>1</v>
      </c>
      <c r="G102">
        <v>1</v>
      </c>
      <c r="H102">
        <v>3</v>
      </c>
      <c r="I102" t="s">
        <v>235</v>
      </c>
      <c r="J102" t="s">
        <v>236</v>
      </c>
      <c r="K102" t="s">
        <v>237</v>
      </c>
      <c r="L102">
        <v>1339</v>
      </c>
      <c r="N102">
        <v>1007</v>
      </c>
      <c r="O102" t="s">
        <v>797</v>
      </c>
      <c r="P102" t="s">
        <v>797</v>
      </c>
      <c r="Q102">
        <v>1</v>
      </c>
      <c r="Y102">
        <v>7.0000000000000007E-2</v>
      </c>
      <c r="AA102">
        <v>3.11</v>
      </c>
      <c r="AB102">
        <v>0</v>
      </c>
      <c r="AC102">
        <v>0</v>
      </c>
      <c r="AD102">
        <v>0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650</v>
      </c>
      <c r="AT102">
        <v>7.0000000000000007E-2</v>
      </c>
      <c r="AU102" t="s">
        <v>650</v>
      </c>
      <c r="AV102">
        <v>0</v>
      </c>
      <c r="AW102">
        <v>2</v>
      </c>
      <c r="AX102">
        <v>11781989</v>
      </c>
      <c r="AY102">
        <v>1</v>
      </c>
      <c r="AZ102">
        <v>0</v>
      </c>
      <c r="BA102">
        <v>100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</row>
    <row r="103" spans="1:75">
      <c r="A103">
        <f>ROW(Source!A77)</f>
        <v>77</v>
      </c>
      <c r="B103">
        <v>11782717</v>
      </c>
      <c r="C103">
        <v>11781990</v>
      </c>
      <c r="D103">
        <v>7535125</v>
      </c>
      <c r="E103">
        <v>1</v>
      </c>
      <c r="F103">
        <v>1</v>
      </c>
      <c r="G103">
        <v>1</v>
      </c>
      <c r="H103">
        <v>1</v>
      </c>
      <c r="I103" t="s">
        <v>238</v>
      </c>
      <c r="J103" t="s">
        <v>650</v>
      </c>
      <c r="K103" t="s">
        <v>239</v>
      </c>
      <c r="L103">
        <v>1476</v>
      </c>
      <c r="N103">
        <v>1013</v>
      </c>
      <c r="O103" t="s">
        <v>155</v>
      </c>
      <c r="P103" t="s">
        <v>156</v>
      </c>
      <c r="Q103">
        <v>1</v>
      </c>
      <c r="Y103">
        <v>0.59388299999999994</v>
      </c>
      <c r="AA103">
        <v>0</v>
      </c>
      <c r="AB103">
        <v>0</v>
      </c>
      <c r="AC103">
        <v>0</v>
      </c>
      <c r="AD103">
        <v>10.69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650</v>
      </c>
      <c r="AT103">
        <v>0.34427999999999997</v>
      </c>
      <c r="AU103" t="s">
        <v>668</v>
      </c>
      <c r="AV103">
        <v>1</v>
      </c>
      <c r="AW103">
        <v>2</v>
      </c>
      <c r="AX103">
        <v>11782717</v>
      </c>
      <c r="AY103">
        <v>1</v>
      </c>
      <c r="AZ103">
        <v>0</v>
      </c>
      <c r="BA103">
        <v>101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</row>
    <row r="104" spans="1:75">
      <c r="A104">
        <f>ROW(Source!A77)</f>
        <v>77</v>
      </c>
      <c r="B104">
        <v>11782718</v>
      </c>
      <c r="C104">
        <v>11781990</v>
      </c>
      <c r="D104">
        <v>121548</v>
      </c>
      <c r="E104">
        <v>1</v>
      </c>
      <c r="F104">
        <v>1</v>
      </c>
      <c r="G104">
        <v>1</v>
      </c>
      <c r="H104">
        <v>1</v>
      </c>
      <c r="I104" t="s">
        <v>671</v>
      </c>
      <c r="J104" t="s">
        <v>650</v>
      </c>
      <c r="K104" t="s">
        <v>166</v>
      </c>
      <c r="L104">
        <v>608254</v>
      </c>
      <c r="N104">
        <v>1013</v>
      </c>
      <c r="O104" t="s">
        <v>167</v>
      </c>
      <c r="P104" t="s">
        <v>167</v>
      </c>
      <c r="Q104">
        <v>1</v>
      </c>
      <c r="Y104">
        <v>0.09</v>
      </c>
      <c r="AA104">
        <v>0</v>
      </c>
      <c r="AB104">
        <v>0</v>
      </c>
      <c r="AC104">
        <v>0</v>
      </c>
      <c r="AD104">
        <v>0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650</v>
      </c>
      <c r="AT104">
        <v>4.8000000000000001E-2</v>
      </c>
      <c r="AU104" t="s">
        <v>667</v>
      </c>
      <c r="AV104">
        <v>2</v>
      </c>
      <c r="AW104">
        <v>2</v>
      </c>
      <c r="AX104">
        <v>11782718</v>
      </c>
      <c r="AY104">
        <v>1</v>
      </c>
      <c r="AZ104">
        <v>0</v>
      </c>
      <c r="BA104">
        <v>102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</row>
    <row r="105" spans="1:75">
      <c r="A105">
        <f>ROW(Source!A77)</f>
        <v>77</v>
      </c>
      <c r="B105">
        <v>11782719</v>
      </c>
      <c r="C105">
        <v>11781990</v>
      </c>
      <c r="D105">
        <v>9590652</v>
      </c>
      <c r="E105">
        <v>1</v>
      </c>
      <c r="F105">
        <v>1</v>
      </c>
      <c r="G105">
        <v>1</v>
      </c>
      <c r="H105">
        <v>2</v>
      </c>
      <c r="I105" t="s">
        <v>240</v>
      </c>
      <c r="J105" t="s">
        <v>241</v>
      </c>
      <c r="K105" t="s">
        <v>242</v>
      </c>
      <c r="L105">
        <v>1480</v>
      </c>
      <c r="N105">
        <v>1013</v>
      </c>
      <c r="O105" t="s">
        <v>161</v>
      </c>
      <c r="P105" t="s">
        <v>162</v>
      </c>
      <c r="Q105">
        <v>1</v>
      </c>
      <c r="Y105">
        <v>2.1375000000000001E-3</v>
      </c>
      <c r="AA105">
        <v>0</v>
      </c>
      <c r="AB105">
        <v>134.07</v>
      </c>
      <c r="AC105">
        <v>16.329999999999998</v>
      </c>
      <c r="AD105">
        <v>0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650</v>
      </c>
      <c r="AT105">
        <v>1.14E-3</v>
      </c>
      <c r="AU105" t="s">
        <v>667</v>
      </c>
      <c r="AV105">
        <v>0</v>
      </c>
      <c r="AW105">
        <v>2</v>
      </c>
      <c r="AX105">
        <v>11782719</v>
      </c>
      <c r="AY105">
        <v>1</v>
      </c>
      <c r="AZ105">
        <v>0</v>
      </c>
      <c r="BA105">
        <v>103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</row>
    <row r="106" spans="1:75">
      <c r="A106">
        <f>ROW(Source!A77)</f>
        <v>77</v>
      </c>
      <c r="B106">
        <v>11782720</v>
      </c>
      <c r="C106">
        <v>11781990</v>
      </c>
      <c r="D106">
        <v>9594081</v>
      </c>
      <c r="E106">
        <v>1</v>
      </c>
      <c r="F106">
        <v>1</v>
      </c>
      <c r="G106">
        <v>1</v>
      </c>
      <c r="H106">
        <v>2</v>
      </c>
      <c r="I106" t="s">
        <v>203</v>
      </c>
      <c r="J106" t="s">
        <v>204</v>
      </c>
      <c r="K106" t="s">
        <v>205</v>
      </c>
      <c r="L106">
        <v>1480</v>
      </c>
      <c r="N106">
        <v>1013</v>
      </c>
      <c r="O106" t="s">
        <v>161</v>
      </c>
      <c r="P106" t="s">
        <v>162</v>
      </c>
      <c r="Q106">
        <v>1</v>
      </c>
      <c r="Y106">
        <v>5.4000000000000003E-3</v>
      </c>
      <c r="AA106">
        <v>0</v>
      </c>
      <c r="AB106">
        <v>111.55</v>
      </c>
      <c r="AC106">
        <v>12.17</v>
      </c>
      <c r="AD106">
        <v>0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650</v>
      </c>
      <c r="AT106">
        <v>2.8800000000000002E-3</v>
      </c>
      <c r="AU106" t="s">
        <v>667</v>
      </c>
      <c r="AV106">
        <v>0</v>
      </c>
      <c r="AW106">
        <v>2</v>
      </c>
      <c r="AX106">
        <v>11782720</v>
      </c>
      <c r="AY106">
        <v>1</v>
      </c>
      <c r="AZ106">
        <v>0</v>
      </c>
      <c r="BA106">
        <v>104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</row>
    <row r="107" spans="1:75">
      <c r="A107">
        <f>ROW(Source!A77)</f>
        <v>77</v>
      </c>
      <c r="B107">
        <v>11782721</v>
      </c>
      <c r="C107">
        <v>11781990</v>
      </c>
      <c r="D107">
        <v>9602155</v>
      </c>
      <c r="E107">
        <v>1</v>
      </c>
      <c r="F107">
        <v>1</v>
      </c>
      <c r="G107">
        <v>1</v>
      </c>
      <c r="H107">
        <v>2</v>
      </c>
      <c r="I107" t="s">
        <v>243</v>
      </c>
      <c r="J107" t="s">
        <v>244</v>
      </c>
      <c r="K107" t="s">
        <v>245</v>
      </c>
      <c r="L107">
        <v>1480</v>
      </c>
      <c r="N107">
        <v>1013</v>
      </c>
      <c r="O107" t="s">
        <v>161</v>
      </c>
      <c r="P107" t="s">
        <v>162</v>
      </c>
      <c r="Q107">
        <v>1</v>
      </c>
      <c r="Y107">
        <v>3.5081250000000001E-2</v>
      </c>
      <c r="AA107">
        <v>0</v>
      </c>
      <c r="AB107">
        <v>23.3</v>
      </c>
      <c r="AC107">
        <v>12.17</v>
      </c>
      <c r="AD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650</v>
      </c>
      <c r="AT107">
        <v>1.8710000000000001E-2</v>
      </c>
      <c r="AU107" t="s">
        <v>667</v>
      </c>
      <c r="AV107">
        <v>0</v>
      </c>
      <c r="AW107">
        <v>2</v>
      </c>
      <c r="AX107">
        <v>11782721</v>
      </c>
      <c r="AY107">
        <v>1</v>
      </c>
      <c r="AZ107">
        <v>0</v>
      </c>
      <c r="BA107">
        <v>105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</row>
    <row r="108" spans="1:75">
      <c r="A108">
        <f>ROW(Source!A77)</f>
        <v>77</v>
      </c>
      <c r="B108">
        <v>11782722</v>
      </c>
      <c r="C108">
        <v>11781990</v>
      </c>
      <c r="D108">
        <v>9688555</v>
      </c>
      <c r="E108">
        <v>1</v>
      </c>
      <c r="F108">
        <v>1</v>
      </c>
      <c r="G108">
        <v>1</v>
      </c>
      <c r="H108">
        <v>2</v>
      </c>
      <c r="I108" t="s">
        <v>246</v>
      </c>
      <c r="J108" t="s">
        <v>247</v>
      </c>
      <c r="K108" t="s">
        <v>248</v>
      </c>
      <c r="L108">
        <v>1480</v>
      </c>
      <c r="N108">
        <v>1013</v>
      </c>
      <c r="O108" t="s">
        <v>161</v>
      </c>
      <c r="P108" t="s">
        <v>162</v>
      </c>
      <c r="Q108">
        <v>1</v>
      </c>
      <c r="Y108">
        <v>3.5081250000000001E-2</v>
      </c>
      <c r="AA108">
        <v>0</v>
      </c>
      <c r="AB108">
        <v>0.4</v>
      </c>
      <c r="AC108">
        <v>0</v>
      </c>
      <c r="AD108">
        <v>0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650</v>
      </c>
      <c r="AT108">
        <v>1.8710000000000001E-2</v>
      </c>
      <c r="AU108" t="s">
        <v>667</v>
      </c>
      <c r="AV108">
        <v>0</v>
      </c>
      <c r="AW108">
        <v>2</v>
      </c>
      <c r="AX108">
        <v>11782722</v>
      </c>
      <c r="AY108">
        <v>1</v>
      </c>
      <c r="AZ108">
        <v>0</v>
      </c>
      <c r="BA108">
        <v>106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</row>
    <row r="109" spans="1:75">
      <c r="A109">
        <f>ROW(Source!A77)</f>
        <v>77</v>
      </c>
      <c r="B109">
        <v>11782723</v>
      </c>
      <c r="C109">
        <v>11781990</v>
      </c>
      <c r="D109">
        <v>9596801</v>
      </c>
      <c r="E109">
        <v>1</v>
      </c>
      <c r="F109">
        <v>1</v>
      </c>
      <c r="G109">
        <v>1</v>
      </c>
      <c r="H109">
        <v>2</v>
      </c>
      <c r="I109" t="s">
        <v>249</v>
      </c>
      <c r="J109" t="s">
        <v>250</v>
      </c>
      <c r="K109" t="s">
        <v>251</v>
      </c>
      <c r="L109">
        <v>1480</v>
      </c>
      <c r="N109">
        <v>1013</v>
      </c>
      <c r="O109" t="s">
        <v>161</v>
      </c>
      <c r="P109" t="s">
        <v>162</v>
      </c>
      <c r="Q109">
        <v>1</v>
      </c>
      <c r="Y109">
        <v>1.171875E-2</v>
      </c>
      <c r="AA109">
        <v>0</v>
      </c>
      <c r="AB109">
        <v>32.24</v>
      </c>
      <c r="AC109">
        <v>0</v>
      </c>
      <c r="AD109">
        <v>0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650</v>
      </c>
      <c r="AT109">
        <v>6.2500000000000003E-3</v>
      </c>
      <c r="AU109" t="s">
        <v>667</v>
      </c>
      <c r="AV109">
        <v>0</v>
      </c>
      <c r="AW109">
        <v>2</v>
      </c>
      <c r="AX109">
        <v>11782723</v>
      </c>
      <c r="AY109">
        <v>1</v>
      </c>
      <c r="AZ109">
        <v>0</v>
      </c>
      <c r="BA109">
        <v>107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</row>
    <row r="110" spans="1:75">
      <c r="A110">
        <f>ROW(Source!A77)</f>
        <v>77</v>
      </c>
      <c r="B110">
        <v>11782724</v>
      </c>
      <c r="C110">
        <v>11781990</v>
      </c>
      <c r="D110">
        <v>9596197</v>
      </c>
      <c r="E110">
        <v>1</v>
      </c>
      <c r="F110">
        <v>1</v>
      </c>
      <c r="G110">
        <v>1</v>
      </c>
      <c r="H110">
        <v>2</v>
      </c>
      <c r="I110" t="s">
        <v>229</v>
      </c>
      <c r="J110" t="s">
        <v>230</v>
      </c>
      <c r="K110" t="s">
        <v>231</v>
      </c>
      <c r="L110">
        <v>1480</v>
      </c>
      <c r="N110">
        <v>1013</v>
      </c>
      <c r="O110" t="s">
        <v>161</v>
      </c>
      <c r="P110" t="s">
        <v>162</v>
      </c>
      <c r="Q110">
        <v>1</v>
      </c>
      <c r="Y110">
        <v>4.766250000000001E-2</v>
      </c>
      <c r="AA110">
        <v>0</v>
      </c>
      <c r="AB110">
        <v>121.07</v>
      </c>
      <c r="AC110">
        <v>14.02</v>
      </c>
      <c r="AD110">
        <v>0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650</v>
      </c>
      <c r="AT110">
        <v>2.5420000000000002E-2</v>
      </c>
      <c r="AU110" t="s">
        <v>667</v>
      </c>
      <c r="AV110">
        <v>0</v>
      </c>
      <c r="AW110">
        <v>2</v>
      </c>
      <c r="AX110">
        <v>11782724</v>
      </c>
      <c r="AY110">
        <v>1</v>
      </c>
      <c r="AZ110">
        <v>0</v>
      </c>
      <c r="BA110">
        <v>108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</row>
    <row r="111" spans="1:75">
      <c r="A111">
        <f>ROW(Source!A77)</f>
        <v>77</v>
      </c>
      <c r="B111">
        <v>11782725</v>
      </c>
      <c r="C111">
        <v>11781990</v>
      </c>
      <c r="D111">
        <v>9590589</v>
      </c>
      <c r="E111">
        <v>1</v>
      </c>
      <c r="F111">
        <v>1</v>
      </c>
      <c r="G111">
        <v>1</v>
      </c>
      <c r="H111">
        <v>2</v>
      </c>
      <c r="I111" t="s">
        <v>252</v>
      </c>
      <c r="J111" t="s">
        <v>253</v>
      </c>
      <c r="K111" t="s">
        <v>254</v>
      </c>
      <c r="L111">
        <v>1480</v>
      </c>
      <c r="N111">
        <v>1013</v>
      </c>
      <c r="O111" t="s">
        <v>161</v>
      </c>
      <c r="P111" t="s">
        <v>162</v>
      </c>
      <c r="Q111">
        <v>1</v>
      </c>
      <c r="Y111">
        <v>6.0000000000000001E-3</v>
      </c>
      <c r="AA111">
        <v>0</v>
      </c>
      <c r="AB111">
        <v>96.34</v>
      </c>
      <c r="AC111">
        <v>0</v>
      </c>
      <c r="AD111">
        <v>0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650</v>
      </c>
      <c r="AT111">
        <v>3.2000000000000002E-3</v>
      </c>
      <c r="AU111" t="s">
        <v>667</v>
      </c>
      <c r="AV111">
        <v>0</v>
      </c>
      <c r="AW111">
        <v>2</v>
      </c>
      <c r="AX111">
        <v>11782725</v>
      </c>
      <c r="AY111">
        <v>1</v>
      </c>
      <c r="AZ111">
        <v>0</v>
      </c>
      <c r="BA111">
        <v>109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</row>
    <row r="112" spans="1:75">
      <c r="A112">
        <f>ROW(Source!A77)</f>
        <v>77</v>
      </c>
      <c r="B112">
        <v>11782726</v>
      </c>
      <c r="C112">
        <v>11781990</v>
      </c>
      <c r="D112">
        <v>9694300</v>
      </c>
      <c r="E112">
        <v>1</v>
      </c>
      <c r="F112">
        <v>1</v>
      </c>
      <c r="G112">
        <v>1</v>
      </c>
      <c r="H112">
        <v>3</v>
      </c>
      <c r="I112" t="s">
        <v>255</v>
      </c>
      <c r="J112" t="s">
        <v>256</v>
      </c>
      <c r="K112" t="s">
        <v>257</v>
      </c>
      <c r="L112">
        <v>1348</v>
      </c>
      <c r="N112">
        <v>1009</v>
      </c>
      <c r="O112" t="s">
        <v>703</v>
      </c>
      <c r="P112" t="s">
        <v>703</v>
      </c>
      <c r="Q112">
        <v>1000</v>
      </c>
      <c r="Y112">
        <v>0</v>
      </c>
      <c r="AA112">
        <v>3230</v>
      </c>
      <c r="AB112">
        <v>0</v>
      </c>
      <c r="AC112">
        <v>0</v>
      </c>
      <c r="AD112">
        <v>0</v>
      </c>
      <c r="AN112">
        <v>1</v>
      </c>
      <c r="AO112">
        <v>0</v>
      </c>
      <c r="AP112">
        <v>1</v>
      </c>
      <c r="AQ112">
        <v>0</v>
      </c>
      <c r="AR112">
        <v>0</v>
      </c>
      <c r="AS112" t="s">
        <v>650</v>
      </c>
      <c r="AT112">
        <v>0</v>
      </c>
      <c r="AU112" t="s">
        <v>650</v>
      </c>
      <c r="AV112">
        <v>0</v>
      </c>
      <c r="AW112">
        <v>2</v>
      </c>
      <c r="AX112">
        <v>11782726</v>
      </c>
      <c r="AY112">
        <v>1</v>
      </c>
      <c r="AZ112">
        <v>0</v>
      </c>
      <c r="BA112">
        <v>110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</row>
    <row r="113" spans="1:75">
      <c r="A113">
        <f>ROW(Source!A77)</f>
        <v>77</v>
      </c>
      <c r="B113">
        <v>11782727</v>
      </c>
      <c r="C113">
        <v>11781990</v>
      </c>
      <c r="D113">
        <v>9694482</v>
      </c>
      <c r="E113">
        <v>1</v>
      </c>
      <c r="F113">
        <v>1</v>
      </c>
      <c r="G113">
        <v>1</v>
      </c>
      <c r="H113">
        <v>3</v>
      </c>
      <c r="I113" t="s">
        <v>258</v>
      </c>
      <c r="J113" t="s">
        <v>259</v>
      </c>
      <c r="K113" t="s">
        <v>260</v>
      </c>
      <c r="L113">
        <v>1348</v>
      </c>
      <c r="N113">
        <v>1009</v>
      </c>
      <c r="O113" t="s">
        <v>703</v>
      </c>
      <c r="P113" t="s">
        <v>703</v>
      </c>
      <c r="Q113">
        <v>1000</v>
      </c>
      <c r="Y113">
        <v>0</v>
      </c>
      <c r="AA113">
        <v>8270</v>
      </c>
      <c r="AB113">
        <v>0</v>
      </c>
      <c r="AC113">
        <v>0</v>
      </c>
      <c r="AD113">
        <v>0</v>
      </c>
      <c r="AN113">
        <v>1</v>
      </c>
      <c r="AO113">
        <v>0</v>
      </c>
      <c r="AP113">
        <v>1</v>
      </c>
      <c r="AQ113">
        <v>0</v>
      </c>
      <c r="AR113">
        <v>0</v>
      </c>
      <c r="AS113" t="s">
        <v>650</v>
      </c>
      <c r="AT113">
        <v>0</v>
      </c>
      <c r="AU113" t="s">
        <v>650</v>
      </c>
      <c r="AV113">
        <v>0</v>
      </c>
      <c r="AW113">
        <v>2</v>
      </c>
      <c r="AX113">
        <v>11782727</v>
      </c>
      <c r="AY113">
        <v>1</v>
      </c>
      <c r="AZ113">
        <v>0</v>
      </c>
      <c r="BA113">
        <v>111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</row>
    <row r="114" spans="1:75">
      <c r="A114">
        <f>ROW(Source!A77)</f>
        <v>77</v>
      </c>
      <c r="B114">
        <v>11782728</v>
      </c>
      <c r="C114">
        <v>11781990</v>
      </c>
      <c r="D114">
        <v>9617082</v>
      </c>
      <c r="E114">
        <v>1</v>
      </c>
      <c r="F114">
        <v>1</v>
      </c>
      <c r="G114">
        <v>1</v>
      </c>
      <c r="H114">
        <v>3</v>
      </c>
      <c r="I114" t="s">
        <v>261</v>
      </c>
      <c r="J114" t="s">
        <v>262</v>
      </c>
      <c r="K114" t="s">
        <v>263</v>
      </c>
      <c r="L114">
        <v>1327</v>
      </c>
      <c r="N114">
        <v>1005</v>
      </c>
      <c r="O114" t="s">
        <v>264</v>
      </c>
      <c r="P114" t="s">
        <v>264</v>
      </c>
      <c r="Q114">
        <v>1</v>
      </c>
      <c r="Y114">
        <v>7.5799999999999999E-3</v>
      </c>
      <c r="AA114">
        <v>7.38</v>
      </c>
      <c r="AB114">
        <v>0</v>
      </c>
      <c r="AC114">
        <v>0</v>
      </c>
      <c r="AD114">
        <v>0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650</v>
      </c>
      <c r="AT114">
        <v>7.5799999999999999E-3</v>
      </c>
      <c r="AU114" t="s">
        <v>650</v>
      </c>
      <c r="AV114">
        <v>0</v>
      </c>
      <c r="AW114">
        <v>2</v>
      </c>
      <c r="AX114">
        <v>11782728</v>
      </c>
      <c r="AY114">
        <v>1</v>
      </c>
      <c r="AZ114">
        <v>0</v>
      </c>
      <c r="BA114">
        <v>112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</row>
    <row r="115" spans="1:75">
      <c r="A115">
        <f>ROW(Source!A77)</f>
        <v>77</v>
      </c>
      <c r="B115">
        <v>11782729</v>
      </c>
      <c r="C115">
        <v>11781990</v>
      </c>
      <c r="D115">
        <v>9609319</v>
      </c>
      <c r="E115">
        <v>1</v>
      </c>
      <c r="F115">
        <v>1</v>
      </c>
      <c r="G115">
        <v>1</v>
      </c>
      <c r="H115">
        <v>3</v>
      </c>
      <c r="I115" t="s">
        <v>265</v>
      </c>
      <c r="J115" t="s">
        <v>266</v>
      </c>
      <c r="K115" t="s">
        <v>267</v>
      </c>
      <c r="L115">
        <v>9521778</v>
      </c>
      <c r="N115">
        <v>1013</v>
      </c>
      <c r="O115" t="s">
        <v>268</v>
      </c>
      <c r="P115" t="s">
        <v>269</v>
      </c>
      <c r="Q115">
        <v>1</v>
      </c>
      <c r="Y115">
        <v>1.0999999999999999E-2</v>
      </c>
      <c r="AA115">
        <v>92.4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650</v>
      </c>
      <c r="AT115">
        <v>1.0999999999999999E-2</v>
      </c>
      <c r="AU115" t="s">
        <v>650</v>
      </c>
      <c r="AV115">
        <v>0</v>
      </c>
      <c r="AW115">
        <v>2</v>
      </c>
      <c r="AX115">
        <v>11782729</v>
      </c>
      <c r="AY115">
        <v>1</v>
      </c>
      <c r="AZ115">
        <v>0</v>
      </c>
      <c r="BA115">
        <v>113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</row>
    <row r="116" spans="1:75">
      <c r="A116">
        <f>ROW(Source!A77)</f>
        <v>77</v>
      </c>
      <c r="B116">
        <v>11782730</v>
      </c>
      <c r="C116">
        <v>11781990</v>
      </c>
      <c r="D116">
        <v>9619146</v>
      </c>
      <c r="E116">
        <v>1</v>
      </c>
      <c r="F116">
        <v>1</v>
      </c>
      <c r="G116">
        <v>1</v>
      </c>
      <c r="H116">
        <v>3</v>
      </c>
      <c r="I116" t="s">
        <v>270</v>
      </c>
      <c r="J116" t="s">
        <v>271</v>
      </c>
      <c r="K116" t="s">
        <v>272</v>
      </c>
      <c r="L116">
        <v>1339</v>
      </c>
      <c r="N116">
        <v>1007</v>
      </c>
      <c r="O116" t="s">
        <v>797</v>
      </c>
      <c r="P116" t="s">
        <v>797</v>
      </c>
      <c r="Q116">
        <v>1</v>
      </c>
      <c r="Y116">
        <v>1.9000000000000001E-4</v>
      </c>
      <c r="AA116">
        <v>772</v>
      </c>
      <c r="AB116">
        <v>0</v>
      </c>
      <c r="AC116">
        <v>0</v>
      </c>
      <c r="AD116">
        <v>0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650</v>
      </c>
      <c r="AT116">
        <v>1.9000000000000001E-4</v>
      </c>
      <c r="AU116" t="s">
        <v>650</v>
      </c>
      <c r="AV116">
        <v>0</v>
      </c>
      <c r="AW116">
        <v>2</v>
      </c>
      <c r="AX116">
        <v>11782730</v>
      </c>
      <c r="AY116">
        <v>1</v>
      </c>
      <c r="AZ116">
        <v>0</v>
      </c>
      <c r="BA116">
        <v>114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</row>
    <row r="117" spans="1:75">
      <c r="A117">
        <f>ROW(Source!A77)</f>
        <v>77</v>
      </c>
      <c r="B117">
        <v>11782731</v>
      </c>
      <c r="C117">
        <v>11781990</v>
      </c>
      <c r="D117">
        <v>9696130</v>
      </c>
      <c r="E117">
        <v>1</v>
      </c>
      <c r="F117">
        <v>1</v>
      </c>
      <c r="G117">
        <v>1</v>
      </c>
      <c r="H117">
        <v>3</v>
      </c>
      <c r="I117" t="s">
        <v>273</v>
      </c>
      <c r="J117" t="s">
        <v>274</v>
      </c>
      <c r="K117" t="s">
        <v>275</v>
      </c>
      <c r="L117">
        <v>1339</v>
      </c>
      <c r="N117">
        <v>1007</v>
      </c>
      <c r="O117" t="s">
        <v>797</v>
      </c>
      <c r="P117" t="s">
        <v>797</v>
      </c>
      <c r="Q117">
        <v>1</v>
      </c>
      <c r="Y117">
        <v>2.4000000000000001E-4</v>
      </c>
      <c r="AA117">
        <v>788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650</v>
      </c>
      <c r="AT117">
        <v>2.4000000000000001E-4</v>
      </c>
      <c r="AU117" t="s">
        <v>650</v>
      </c>
      <c r="AV117">
        <v>0</v>
      </c>
      <c r="AW117">
        <v>2</v>
      </c>
      <c r="AX117">
        <v>11782731</v>
      </c>
      <c r="AY117">
        <v>1</v>
      </c>
      <c r="AZ117">
        <v>0</v>
      </c>
      <c r="BA117">
        <v>115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</row>
    <row r="118" spans="1:75">
      <c r="A118">
        <f>ROW(Source!A77)</f>
        <v>77</v>
      </c>
      <c r="B118">
        <v>11782732</v>
      </c>
      <c r="C118">
        <v>11781990</v>
      </c>
      <c r="D118">
        <v>9592777</v>
      </c>
      <c r="E118">
        <v>1</v>
      </c>
      <c r="F118">
        <v>1</v>
      </c>
      <c r="G118">
        <v>1</v>
      </c>
      <c r="H118">
        <v>3</v>
      </c>
      <c r="I118" t="s">
        <v>276</v>
      </c>
      <c r="J118" t="s">
        <v>277</v>
      </c>
      <c r="K118" t="s">
        <v>278</v>
      </c>
      <c r="L118">
        <v>1327</v>
      </c>
      <c r="N118">
        <v>1005</v>
      </c>
      <c r="O118" t="s">
        <v>264</v>
      </c>
      <c r="P118" t="s">
        <v>264</v>
      </c>
      <c r="Q118">
        <v>1</v>
      </c>
      <c r="Y118">
        <v>1.2200000000000001E-2</v>
      </c>
      <c r="AA118">
        <v>101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650</v>
      </c>
      <c r="AT118">
        <v>1.2200000000000001E-2</v>
      </c>
      <c r="AU118" t="s">
        <v>650</v>
      </c>
      <c r="AV118">
        <v>0</v>
      </c>
      <c r="AW118">
        <v>2</v>
      </c>
      <c r="AX118">
        <v>11782732</v>
      </c>
      <c r="AY118">
        <v>1</v>
      </c>
      <c r="AZ118">
        <v>0</v>
      </c>
      <c r="BA118">
        <v>116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</row>
    <row r="119" spans="1:75">
      <c r="A119">
        <f>ROW(Source!A77)</f>
        <v>77</v>
      </c>
      <c r="B119">
        <v>11782733</v>
      </c>
      <c r="C119">
        <v>11781990</v>
      </c>
      <c r="D119">
        <v>9617257</v>
      </c>
      <c r="E119">
        <v>1</v>
      </c>
      <c r="F119">
        <v>1</v>
      </c>
      <c r="G119">
        <v>1</v>
      </c>
      <c r="H119">
        <v>3</v>
      </c>
      <c r="I119" t="s">
        <v>279</v>
      </c>
      <c r="J119" t="s">
        <v>280</v>
      </c>
      <c r="K119" t="s">
        <v>281</v>
      </c>
      <c r="L119">
        <v>1348</v>
      </c>
      <c r="N119">
        <v>1009</v>
      </c>
      <c r="O119" t="s">
        <v>703</v>
      </c>
      <c r="P119" t="s">
        <v>703</v>
      </c>
      <c r="Q119">
        <v>1000</v>
      </c>
      <c r="Y119">
        <v>0</v>
      </c>
      <c r="AA119">
        <v>0</v>
      </c>
      <c r="AB119">
        <v>0</v>
      </c>
      <c r="AC119">
        <v>0</v>
      </c>
      <c r="AD119">
        <v>0</v>
      </c>
      <c r="AN119">
        <v>1</v>
      </c>
      <c r="AO119">
        <v>0</v>
      </c>
      <c r="AP119">
        <v>1</v>
      </c>
      <c r="AQ119">
        <v>0</v>
      </c>
      <c r="AR119">
        <v>0</v>
      </c>
      <c r="AS119" t="s">
        <v>650</v>
      </c>
      <c r="AT119">
        <v>0</v>
      </c>
      <c r="AU119" t="s">
        <v>650</v>
      </c>
      <c r="AV119">
        <v>0</v>
      </c>
      <c r="AW119">
        <v>2</v>
      </c>
      <c r="AX119">
        <v>11782733</v>
      </c>
      <c r="AY119">
        <v>1</v>
      </c>
      <c r="AZ119">
        <v>0</v>
      </c>
      <c r="BA119">
        <v>117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</row>
    <row r="120" spans="1:75">
      <c r="A120">
        <f>ROW(Source!A77)</f>
        <v>77</v>
      </c>
      <c r="B120">
        <v>11782734</v>
      </c>
      <c r="C120">
        <v>11781990</v>
      </c>
      <c r="D120">
        <v>9747547</v>
      </c>
      <c r="E120">
        <v>1</v>
      </c>
      <c r="F120">
        <v>1</v>
      </c>
      <c r="G120">
        <v>1</v>
      </c>
      <c r="H120">
        <v>3</v>
      </c>
      <c r="I120" t="s">
        <v>282</v>
      </c>
      <c r="J120" t="s">
        <v>283</v>
      </c>
      <c r="K120" t="s">
        <v>284</v>
      </c>
      <c r="L120">
        <v>1339</v>
      </c>
      <c r="N120">
        <v>1007</v>
      </c>
      <c r="O120" t="s">
        <v>797</v>
      </c>
      <c r="P120" t="s">
        <v>797</v>
      </c>
      <c r="Q120">
        <v>1</v>
      </c>
      <c r="Y120">
        <v>0.20399999999999999</v>
      </c>
      <c r="AA120">
        <v>0</v>
      </c>
      <c r="AB120">
        <v>0</v>
      </c>
      <c r="AC120">
        <v>0</v>
      </c>
      <c r="AD120">
        <v>0</v>
      </c>
      <c r="AN120">
        <v>1</v>
      </c>
      <c r="AO120">
        <v>0</v>
      </c>
      <c r="AP120">
        <v>1</v>
      </c>
      <c r="AQ120">
        <v>0</v>
      </c>
      <c r="AR120">
        <v>0</v>
      </c>
      <c r="AS120" t="s">
        <v>650</v>
      </c>
      <c r="AT120">
        <v>0.20399999999999999</v>
      </c>
      <c r="AU120" t="s">
        <v>650</v>
      </c>
      <c r="AV120">
        <v>0</v>
      </c>
      <c r="AW120">
        <v>2</v>
      </c>
      <c r="AX120">
        <v>11782734</v>
      </c>
      <c r="AY120">
        <v>1</v>
      </c>
      <c r="AZ120">
        <v>0</v>
      </c>
      <c r="BA120">
        <v>118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</row>
    <row r="121" spans="1:75">
      <c r="A121">
        <f>ROW(Source!A77)</f>
        <v>77</v>
      </c>
      <c r="B121">
        <v>11782735</v>
      </c>
      <c r="C121">
        <v>11781990</v>
      </c>
      <c r="D121">
        <v>9623684</v>
      </c>
      <c r="E121">
        <v>1</v>
      </c>
      <c r="F121">
        <v>1</v>
      </c>
      <c r="G121">
        <v>1</v>
      </c>
      <c r="H121">
        <v>3</v>
      </c>
      <c r="I121" t="s">
        <v>285</v>
      </c>
      <c r="J121" t="s">
        <v>286</v>
      </c>
      <c r="K121" t="s">
        <v>287</v>
      </c>
      <c r="L121">
        <v>1339</v>
      </c>
      <c r="N121">
        <v>1007</v>
      </c>
      <c r="O121" t="s">
        <v>797</v>
      </c>
      <c r="P121" t="s">
        <v>797</v>
      </c>
      <c r="Q121">
        <v>1</v>
      </c>
      <c r="Y121">
        <v>0.04</v>
      </c>
      <c r="AA121">
        <v>0</v>
      </c>
      <c r="AB121">
        <v>0</v>
      </c>
      <c r="AC121">
        <v>0</v>
      </c>
      <c r="AD121">
        <v>0</v>
      </c>
      <c r="AN121">
        <v>1</v>
      </c>
      <c r="AO121">
        <v>0</v>
      </c>
      <c r="AP121">
        <v>1</v>
      </c>
      <c r="AQ121">
        <v>0</v>
      </c>
      <c r="AR121">
        <v>0</v>
      </c>
      <c r="AS121" t="s">
        <v>650</v>
      </c>
      <c r="AT121">
        <v>0.04</v>
      </c>
      <c r="AU121" t="s">
        <v>650</v>
      </c>
      <c r="AV121">
        <v>0</v>
      </c>
      <c r="AW121">
        <v>2</v>
      </c>
      <c r="AX121">
        <v>11782735</v>
      </c>
      <c r="AY121">
        <v>1</v>
      </c>
      <c r="AZ121">
        <v>0</v>
      </c>
      <c r="BA121">
        <v>119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</row>
    <row r="122" spans="1:75">
      <c r="A122">
        <f>ROW(Source!A77)</f>
        <v>77</v>
      </c>
      <c r="B122">
        <v>11782736</v>
      </c>
      <c r="C122">
        <v>11781990</v>
      </c>
      <c r="D122">
        <v>9595412</v>
      </c>
      <c r="E122">
        <v>1</v>
      </c>
      <c r="F122">
        <v>1</v>
      </c>
      <c r="G122">
        <v>1</v>
      </c>
      <c r="H122">
        <v>3</v>
      </c>
      <c r="I122" t="s">
        <v>235</v>
      </c>
      <c r="J122" t="s">
        <v>236</v>
      </c>
      <c r="K122" t="s">
        <v>237</v>
      </c>
      <c r="L122">
        <v>1339</v>
      </c>
      <c r="N122">
        <v>1007</v>
      </c>
      <c r="O122" t="s">
        <v>797</v>
      </c>
      <c r="P122" t="s">
        <v>797</v>
      </c>
      <c r="Q122">
        <v>1</v>
      </c>
      <c r="Y122">
        <v>0.17799999999999999</v>
      </c>
      <c r="AA122">
        <v>3.11</v>
      </c>
      <c r="AB122">
        <v>0</v>
      </c>
      <c r="AC122">
        <v>0</v>
      </c>
      <c r="AD122">
        <v>0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650</v>
      </c>
      <c r="AT122">
        <v>0.17799999999999999</v>
      </c>
      <c r="AU122" t="s">
        <v>650</v>
      </c>
      <c r="AV122">
        <v>0</v>
      </c>
      <c r="AW122">
        <v>2</v>
      </c>
      <c r="AX122">
        <v>11782736</v>
      </c>
      <c r="AY122">
        <v>1</v>
      </c>
      <c r="AZ122">
        <v>0</v>
      </c>
      <c r="BA122">
        <v>120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</row>
    <row r="123" spans="1:75">
      <c r="A123">
        <f>ROW(Source!A79)</f>
        <v>79</v>
      </c>
      <c r="B123">
        <v>11782021</v>
      </c>
      <c r="C123">
        <v>11782019</v>
      </c>
      <c r="D123">
        <v>7535126</v>
      </c>
      <c r="E123">
        <v>1</v>
      </c>
      <c r="F123">
        <v>1</v>
      </c>
      <c r="G123">
        <v>1</v>
      </c>
      <c r="H123">
        <v>1</v>
      </c>
      <c r="I123" t="s">
        <v>288</v>
      </c>
      <c r="J123" t="s">
        <v>650</v>
      </c>
      <c r="K123" t="s">
        <v>289</v>
      </c>
      <c r="L123">
        <v>1476</v>
      </c>
      <c r="N123">
        <v>1013</v>
      </c>
      <c r="O123" t="s">
        <v>155</v>
      </c>
      <c r="P123" t="s">
        <v>156</v>
      </c>
      <c r="Q123">
        <v>1</v>
      </c>
      <c r="Y123">
        <v>6.6067499999999999</v>
      </c>
      <c r="AA123">
        <v>0</v>
      </c>
      <c r="AB123">
        <v>0</v>
      </c>
      <c r="AC123">
        <v>0</v>
      </c>
      <c r="AD123">
        <v>12.17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650</v>
      </c>
      <c r="AT123">
        <v>3.83</v>
      </c>
      <c r="AU123" t="s">
        <v>668</v>
      </c>
      <c r="AV123">
        <v>1</v>
      </c>
      <c r="AW123">
        <v>2</v>
      </c>
      <c r="AX123">
        <v>11782021</v>
      </c>
      <c r="AY123">
        <v>1</v>
      </c>
      <c r="AZ123">
        <v>0</v>
      </c>
      <c r="BA123">
        <v>121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</row>
    <row r="124" spans="1:75">
      <c r="A124">
        <f>ROW(Source!A79)</f>
        <v>79</v>
      </c>
      <c r="B124">
        <v>11782022</v>
      </c>
      <c r="C124">
        <v>11782019</v>
      </c>
      <c r="D124">
        <v>121548</v>
      </c>
      <c r="E124">
        <v>1</v>
      </c>
      <c r="F124">
        <v>1</v>
      </c>
      <c r="G124">
        <v>1</v>
      </c>
      <c r="H124">
        <v>1</v>
      </c>
      <c r="I124" t="s">
        <v>671</v>
      </c>
      <c r="J124" t="s">
        <v>650</v>
      </c>
      <c r="K124" t="s">
        <v>166</v>
      </c>
      <c r="L124">
        <v>608254</v>
      </c>
      <c r="N124">
        <v>1013</v>
      </c>
      <c r="O124" t="s">
        <v>167</v>
      </c>
      <c r="P124" t="s">
        <v>167</v>
      </c>
      <c r="Q124">
        <v>1</v>
      </c>
      <c r="Y124">
        <v>3.5812499999999998</v>
      </c>
      <c r="AA124">
        <v>0</v>
      </c>
      <c r="AB124">
        <v>0</v>
      </c>
      <c r="AC124">
        <v>0</v>
      </c>
      <c r="AD124">
        <v>0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650</v>
      </c>
      <c r="AT124">
        <v>1.91</v>
      </c>
      <c r="AU124" t="s">
        <v>667</v>
      </c>
      <c r="AV124">
        <v>2</v>
      </c>
      <c r="AW124">
        <v>2</v>
      </c>
      <c r="AX124">
        <v>11782022</v>
      </c>
      <c r="AY124">
        <v>1</v>
      </c>
      <c r="AZ124">
        <v>0</v>
      </c>
      <c r="BA124">
        <v>122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</row>
    <row r="125" spans="1:75">
      <c r="A125">
        <f>ROW(Source!A79)</f>
        <v>79</v>
      </c>
      <c r="B125">
        <v>11782023</v>
      </c>
      <c r="C125">
        <v>11782019</v>
      </c>
      <c r="D125">
        <v>9590652</v>
      </c>
      <c r="E125">
        <v>1</v>
      </c>
      <c r="F125">
        <v>1</v>
      </c>
      <c r="G125">
        <v>1</v>
      </c>
      <c r="H125">
        <v>2</v>
      </c>
      <c r="I125" t="s">
        <v>240</v>
      </c>
      <c r="J125" t="s">
        <v>241</v>
      </c>
      <c r="K125" t="s">
        <v>242</v>
      </c>
      <c r="L125">
        <v>1480</v>
      </c>
      <c r="N125">
        <v>1013</v>
      </c>
      <c r="O125" t="s">
        <v>161</v>
      </c>
      <c r="P125" t="s">
        <v>162</v>
      </c>
      <c r="Q125">
        <v>1</v>
      </c>
      <c r="Y125">
        <v>5.6249999999999998E-3</v>
      </c>
      <c r="AA125">
        <v>0</v>
      </c>
      <c r="AB125">
        <v>134.07</v>
      </c>
      <c r="AC125">
        <v>16.329999999999998</v>
      </c>
      <c r="AD125">
        <v>0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650</v>
      </c>
      <c r="AT125">
        <v>3.0000000000000001E-3</v>
      </c>
      <c r="AU125" t="s">
        <v>667</v>
      </c>
      <c r="AV125">
        <v>0</v>
      </c>
      <c r="AW125">
        <v>2</v>
      </c>
      <c r="AX125">
        <v>11782023</v>
      </c>
      <c r="AY125">
        <v>1</v>
      </c>
      <c r="AZ125">
        <v>0</v>
      </c>
      <c r="BA125">
        <v>123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</row>
    <row r="126" spans="1:75">
      <c r="A126">
        <f>ROW(Source!A79)</f>
        <v>79</v>
      </c>
      <c r="B126">
        <v>11782024</v>
      </c>
      <c r="C126">
        <v>11782019</v>
      </c>
      <c r="D126">
        <v>9647608</v>
      </c>
      <c r="E126">
        <v>1</v>
      </c>
      <c r="F126">
        <v>1</v>
      </c>
      <c r="G126">
        <v>1</v>
      </c>
      <c r="H126">
        <v>2</v>
      </c>
      <c r="I126" t="s">
        <v>290</v>
      </c>
      <c r="J126" t="s">
        <v>291</v>
      </c>
      <c r="K126" t="s">
        <v>292</v>
      </c>
      <c r="L126">
        <v>1480</v>
      </c>
      <c r="N126">
        <v>1013</v>
      </c>
      <c r="O126" t="s">
        <v>161</v>
      </c>
      <c r="P126" t="s">
        <v>162</v>
      </c>
      <c r="Q126">
        <v>1</v>
      </c>
      <c r="Y126">
        <v>0.26250000000000001</v>
      </c>
      <c r="AA126">
        <v>0</v>
      </c>
      <c r="AB126">
        <v>19.920000000000002</v>
      </c>
      <c r="AC126">
        <v>0</v>
      </c>
      <c r="AD126">
        <v>0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650</v>
      </c>
      <c r="AT126">
        <v>0.14000000000000001</v>
      </c>
      <c r="AU126" t="s">
        <v>667</v>
      </c>
      <c r="AV126">
        <v>0</v>
      </c>
      <c r="AW126">
        <v>2</v>
      </c>
      <c r="AX126">
        <v>11782024</v>
      </c>
      <c r="AY126">
        <v>1</v>
      </c>
      <c r="AZ126">
        <v>0</v>
      </c>
      <c r="BA126">
        <v>124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</row>
    <row r="127" spans="1:75">
      <c r="A127">
        <f>ROW(Source!A79)</f>
        <v>79</v>
      </c>
      <c r="B127">
        <v>11782025</v>
      </c>
      <c r="C127">
        <v>11782019</v>
      </c>
      <c r="D127">
        <v>9596203</v>
      </c>
      <c r="E127">
        <v>1</v>
      </c>
      <c r="F127">
        <v>1</v>
      </c>
      <c r="G127">
        <v>1</v>
      </c>
      <c r="H127">
        <v>2</v>
      </c>
      <c r="I127" t="s">
        <v>293</v>
      </c>
      <c r="J127" t="s">
        <v>294</v>
      </c>
      <c r="K127" t="s">
        <v>295</v>
      </c>
      <c r="L127">
        <v>1480</v>
      </c>
      <c r="N127">
        <v>1013</v>
      </c>
      <c r="O127" t="s">
        <v>161</v>
      </c>
      <c r="P127" t="s">
        <v>162</v>
      </c>
      <c r="Q127">
        <v>1</v>
      </c>
      <c r="Y127">
        <v>0.74250000000000005</v>
      </c>
      <c r="AA127">
        <v>0</v>
      </c>
      <c r="AB127">
        <v>83.58</v>
      </c>
      <c r="AC127">
        <v>14.02</v>
      </c>
      <c r="AD127">
        <v>0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650</v>
      </c>
      <c r="AT127">
        <v>0.39600000000000002</v>
      </c>
      <c r="AU127" t="s">
        <v>667</v>
      </c>
      <c r="AV127">
        <v>0</v>
      </c>
      <c r="AW127">
        <v>2</v>
      </c>
      <c r="AX127">
        <v>11782025</v>
      </c>
      <c r="AY127">
        <v>1</v>
      </c>
      <c r="AZ127">
        <v>0</v>
      </c>
      <c r="BA127">
        <v>125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</row>
    <row r="128" spans="1:75">
      <c r="A128">
        <f>ROW(Source!A79)</f>
        <v>79</v>
      </c>
      <c r="B128">
        <v>11782026</v>
      </c>
      <c r="C128">
        <v>11782019</v>
      </c>
      <c r="D128">
        <v>9681226</v>
      </c>
      <c r="E128">
        <v>1</v>
      </c>
      <c r="F128">
        <v>1</v>
      </c>
      <c r="G128">
        <v>1</v>
      </c>
      <c r="H128">
        <v>2</v>
      </c>
      <c r="I128" t="s">
        <v>296</v>
      </c>
      <c r="J128" t="s">
        <v>297</v>
      </c>
      <c r="K128" t="s">
        <v>298</v>
      </c>
      <c r="L128">
        <v>1480</v>
      </c>
      <c r="N128">
        <v>1013</v>
      </c>
      <c r="O128" t="s">
        <v>161</v>
      </c>
      <c r="P128" t="s">
        <v>162</v>
      </c>
      <c r="Q128">
        <v>1</v>
      </c>
      <c r="Y128">
        <v>2.1581250000000001</v>
      </c>
      <c r="AA128">
        <v>0</v>
      </c>
      <c r="AB128">
        <v>125.65</v>
      </c>
      <c r="AC128">
        <v>16.329999999999998</v>
      </c>
      <c r="AD128">
        <v>0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650</v>
      </c>
      <c r="AT128">
        <v>1.151</v>
      </c>
      <c r="AU128" t="s">
        <v>667</v>
      </c>
      <c r="AV128">
        <v>0</v>
      </c>
      <c r="AW128">
        <v>2</v>
      </c>
      <c r="AX128">
        <v>11782026</v>
      </c>
      <c r="AY128">
        <v>1</v>
      </c>
      <c r="AZ128">
        <v>0</v>
      </c>
      <c r="BA128">
        <v>126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</row>
    <row r="129" spans="1:75">
      <c r="A129">
        <f>ROW(Source!A79)</f>
        <v>79</v>
      </c>
      <c r="B129">
        <v>11782027</v>
      </c>
      <c r="C129">
        <v>11782019</v>
      </c>
      <c r="D129">
        <v>9596197</v>
      </c>
      <c r="E129">
        <v>1</v>
      </c>
      <c r="F129">
        <v>1</v>
      </c>
      <c r="G129">
        <v>1</v>
      </c>
      <c r="H129">
        <v>2</v>
      </c>
      <c r="I129" t="s">
        <v>229</v>
      </c>
      <c r="J129" t="s">
        <v>230</v>
      </c>
      <c r="K129" t="s">
        <v>231</v>
      </c>
      <c r="L129">
        <v>1480</v>
      </c>
      <c r="N129">
        <v>1013</v>
      </c>
      <c r="O129" t="s">
        <v>161</v>
      </c>
      <c r="P129" t="s">
        <v>162</v>
      </c>
      <c r="Q129">
        <v>1</v>
      </c>
      <c r="Y129">
        <v>7.3124999999999996E-2</v>
      </c>
      <c r="AA129">
        <v>0</v>
      </c>
      <c r="AB129">
        <v>121.07</v>
      </c>
      <c r="AC129">
        <v>14.02</v>
      </c>
      <c r="AD129">
        <v>0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650</v>
      </c>
      <c r="AT129">
        <v>3.9E-2</v>
      </c>
      <c r="AU129" t="s">
        <v>667</v>
      </c>
      <c r="AV129">
        <v>0</v>
      </c>
      <c r="AW129">
        <v>2</v>
      </c>
      <c r="AX129">
        <v>11782027</v>
      </c>
      <c r="AY129">
        <v>1</v>
      </c>
      <c r="AZ129">
        <v>0</v>
      </c>
      <c r="BA129">
        <v>127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</row>
    <row r="130" spans="1:75">
      <c r="A130">
        <f>ROW(Source!A79)</f>
        <v>79</v>
      </c>
      <c r="B130">
        <v>11782028</v>
      </c>
      <c r="C130">
        <v>11782019</v>
      </c>
      <c r="D130">
        <v>9695116</v>
      </c>
      <c r="E130">
        <v>1</v>
      </c>
      <c r="F130">
        <v>1</v>
      </c>
      <c r="G130">
        <v>1</v>
      </c>
      <c r="H130">
        <v>2</v>
      </c>
      <c r="I130" t="s">
        <v>299</v>
      </c>
      <c r="J130" t="s">
        <v>300</v>
      </c>
      <c r="K130" t="s">
        <v>301</v>
      </c>
      <c r="L130">
        <v>1480</v>
      </c>
      <c r="N130">
        <v>1013</v>
      </c>
      <c r="O130" t="s">
        <v>161</v>
      </c>
      <c r="P130" t="s">
        <v>162</v>
      </c>
      <c r="Q130">
        <v>1</v>
      </c>
      <c r="Y130">
        <v>0.59812500000000002</v>
      </c>
      <c r="AA130">
        <v>0</v>
      </c>
      <c r="AB130">
        <v>202.8</v>
      </c>
      <c r="AC130">
        <v>16.329999999999998</v>
      </c>
      <c r="AD130">
        <v>0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650</v>
      </c>
      <c r="AT130">
        <v>0.31900000000000001</v>
      </c>
      <c r="AU130" t="s">
        <v>667</v>
      </c>
      <c r="AV130">
        <v>0</v>
      </c>
      <c r="AW130">
        <v>2</v>
      </c>
      <c r="AX130">
        <v>11782028</v>
      </c>
      <c r="AY130">
        <v>1</v>
      </c>
      <c r="AZ130">
        <v>0</v>
      </c>
      <c r="BA130">
        <v>128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</row>
    <row r="131" spans="1:75">
      <c r="A131">
        <f>ROW(Source!A79)</f>
        <v>79</v>
      </c>
      <c r="B131">
        <v>11782029</v>
      </c>
      <c r="C131">
        <v>11782019</v>
      </c>
      <c r="D131">
        <v>9590589</v>
      </c>
      <c r="E131">
        <v>1</v>
      </c>
      <c r="F131">
        <v>1</v>
      </c>
      <c r="G131">
        <v>1</v>
      </c>
      <c r="H131">
        <v>2</v>
      </c>
      <c r="I131" t="s">
        <v>252</v>
      </c>
      <c r="J131" t="s">
        <v>253</v>
      </c>
      <c r="K131" t="s">
        <v>254</v>
      </c>
      <c r="L131">
        <v>1480</v>
      </c>
      <c r="N131">
        <v>1013</v>
      </c>
      <c r="O131" t="s">
        <v>161</v>
      </c>
      <c r="P131" t="s">
        <v>162</v>
      </c>
      <c r="Q131">
        <v>1</v>
      </c>
      <c r="Y131">
        <v>7.4999999999999997E-3</v>
      </c>
      <c r="AA131">
        <v>0</v>
      </c>
      <c r="AB131">
        <v>96.34</v>
      </c>
      <c r="AC131">
        <v>0</v>
      </c>
      <c r="AD131">
        <v>0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650</v>
      </c>
      <c r="AT131">
        <v>4.0000000000000001E-3</v>
      </c>
      <c r="AU131" t="s">
        <v>667</v>
      </c>
      <c r="AV131">
        <v>0</v>
      </c>
      <c r="AW131">
        <v>2</v>
      </c>
      <c r="AX131">
        <v>11782029</v>
      </c>
      <c r="AY131">
        <v>1</v>
      </c>
      <c r="AZ131">
        <v>0</v>
      </c>
      <c r="BA131">
        <v>129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</row>
    <row r="132" spans="1:75">
      <c r="A132">
        <f>ROW(Source!A79)</f>
        <v>79</v>
      </c>
      <c r="B132">
        <v>11782030</v>
      </c>
      <c r="C132">
        <v>11782019</v>
      </c>
      <c r="D132">
        <v>9592655</v>
      </c>
      <c r="E132">
        <v>1</v>
      </c>
      <c r="F132">
        <v>1</v>
      </c>
      <c r="G132">
        <v>1</v>
      </c>
      <c r="H132">
        <v>3</v>
      </c>
      <c r="I132" t="s">
        <v>302</v>
      </c>
      <c r="J132" t="s">
        <v>303</v>
      </c>
      <c r="K132" t="s">
        <v>304</v>
      </c>
      <c r="L132">
        <v>1348</v>
      </c>
      <c r="N132">
        <v>1009</v>
      </c>
      <c r="O132" t="s">
        <v>703</v>
      </c>
      <c r="P132" t="s">
        <v>703</v>
      </c>
      <c r="Q132">
        <v>1000</v>
      </c>
      <c r="Y132">
        <v>6.2E-4</v>
      </c>
      <c r="AA132">
        <v>10190</v>
      </c>
      <c r="AB132">
        <v>0</v>
      </c>
      <c r="AC132">
        <v>0</v>
      </c>
      <c r="AD132">
        <v>0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650</v>
      </c>
      <c r="AT132">
        <v>6.2E-4</v>
      </c>
      <c r="AU132" t="s">
        <v>650</v>
      </c>
      <c r="AV132">
        <v>0</v>
      </c>
      <c r="AW132">
        <v>2</v>
      </c>
      <c r="AX132">
        <v>11782030</v>
      </c>
      <c r="AY132">
        <v>1</v>
      </c>
      <c r="AZ132">
        <v>0</v>
      </c>
      <c r="BA132">
        <v>130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</row>
    <row r="133" spans="1:75">
      <c r="A133">
        <f>ROW(Source!A79)</f>
        <v>79</v>
      </c>
      <c r="B133">
        <v>11782031</v>
      </c>
      <c r="C133">
        <v>11782019</v>
      </c>
      <c r="D133">
        <v>9694300</v>
      </c>
      <c r="E133">
        <v>1</v>
      </c>
      <c r="F133">
        <v>1</v>
      </c>
      <c r="G133">
        <v>1</v>
      </c>
      <c r="H133">
        <v>3</v>
      </c>
      <c r="I133" t="s">
        <v>255</v>
      </c>
      <c r="J133" t="s">
        <v>256</v>
      </c>
      <c r="K133" t="s">
        <v>257</v>
      </c>
      <c r="L133">
        <v>1348</v>
      </c>
      <c r="N133">
        <v>1009</v>
      </c>
      <c r="O133" t="s">
        <v>703</v>
      </c>
      <c r="P133" t="s">
        <v>703</v>
      </c>
      <c r="Q133">
        <v>1000</v>
      </c>
      <c r="Y133">
        <v>1.08E-3</v>
      </c>
      <c r="AA133">
        <v>3230</v>
      </c>
      <c r="AB133">
        <v>0</v>
      </c>
      <c r="AC133">
        <v>0</v>
      </c>
      <c r="AD133">
        <v>0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650</v>
      </c>
      <c r="AT133">
        <v>1.08E-3</v>
      </c>
      <c r="AU133" t="s">
        <v>650</v>
      </c>
      <c r="AV133">
        <v>0</v>
      </c>
      <c r="AW133">
        <v>2</v>
      </c>
      <c r="AX133">
        <v>11782031</v>
      </c>
      <c r="AY133">
        <v>1</v>
      </c>
      <c r="AZ133">
        <v>0</v>
      </c>
      <c r="BA133">
        <v>131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</row>
    <row r="134" spans="1:75">
      <c r="A134">
        <f>ROW(Source!A79)</f>
        <v>79</v>
      </c>
      <c r="B134">
        <v>11782032</v>
      </c>
      <c r="C134">
        <v>11782019</v>
      </c>
      <c r="D134">
        <v>9595052</v>
      </c>
      <c r="E134">
        <v>1</v>
      </c>
      <c r="F134">
        <v>1</v>
      </c>
      <c r="G134">
        <v>1</v>
      </c>
      <c r="H134">
        <v>3</v>
      </c>
      <c r="I134" t="s">
        <v>305</v>
      </c>
      <c r="J134" t="s">
        <v>306</v>
      </c>
      <c r="K134" t="s">
        <v>307</v>
      </c>
      <c r="L134">
        <v>1339</v>
      </c>
      <c r="N134">
        <v>1007</v>
      </c>
      <c r="O134" t="s">
        <v>797</v>
      </c>
      <c r="P134" t="s">
        <v>797</v>
      </c>
      <c r="Q134">
        <v>1</v>
      </c>
      <c r="Y134">
        <v>1.4999999999999999E-2</v>
      </c>
      <c r="AA134">
        <v>996</v>
      </c>
      <c r="AB134">
        <v>0</v>
      </c>
      <c r="AC134">
        <v>0</v>
      </c>
      <c r="AD134">
        <v>0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650</v>
      </c>
      <c r="AT134">
        <v>1.4999999999999999E-2</v>
      </c>
      <c r="AU134" t="s">
        <v>650</v>
      </c>
      <c r="AV134">
        <v>0</v>
      </c>
      <c r="AW134">
        <v>2</v>
      </c>
      <c r="AX134">
        <v>11782032</v>
      </c>
      <c r="AY134">
        <v>1</v>
      </c>
      <c r="AZ134">
        <v>0</v>
      </c>
      <c r="BA134">
        <v>132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</row>
    <row r="135" spans="1:75">
      <c r="A135">
        <f>ROW(Source!A79)</f>
        <v>79</v>
      </c>
      <c r="B135">
        <v>11782033</v>
      </c>
      <c r="C135">
        <v>11782019</v>
      </c>
      <c r="D135">
        <v>9688526</v>
      </c>
      <c r="E135">
        <v>1</v>
      </c>
      <c r="F135">
        <v>1</v>
      </c>
      <c r="G135">
        <v>1</v>
      </c>
      <c r="H135">
        <v>3</v>
      </c>
      <c r="I135" t="s">
        <v>308</v>
      </c>
      <c r="J135" t="s">
        <v>309</v>
      </c>
      <c r="K135" t="s">
        <v>310</v>
      </c>
      <c r="L135">
        <v>1348</v>
      </c>
      <c r="N135">
        <v>1009</v>
      </c>
      <c r="O135" t="s">
        <v>703</v>
      </c>
      <c r="P135" t="s">
        <v>703</v>
      </c>
      <c r="Q135">
        <v>1000</v>
      </c>
      <c r="Y135">
        <v>9.66</v>
      </c>
      <c r="AA135">
        <v>538</v>
      </c>
      <c r="AB135">
        <v>0</v>
      </c>
      <c r="AC135">
        <v>0</v>
      </c>
      <c r="AD135">
        <v>0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650</v>
      </c>
      <c r="AT135">
        <v>9.66</v>
      </c>
      <c r="AU135" t="s">
        <v>650</v>
      </c>
      <c r="AV135">
        <v>0</v>
      </c>
      <c r="AW135">
        <v>2</v>
      </c>
      <c r="AX135">
        <v>11782033</v>
      </c>
      <c r="AY135">
        <v>1</v>
      </c>
      <c r="AZ135">
        <v>0</v>
      </c>
      <c r="BA135">
        <v>133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</row>
    <row r="136" spans="1:75">
      <c r="A136">
        <f>ROW(Source!A80)</f>
        <v>80</v>
      </c>
      <c r="B136">
        <v>11782036</v>
      </c>
      <c r="C136">
        <v>11782034</v>
      </c>
      <c r="D136">
        <v>7535126</v>
      </c>
      <c r="E136">
        <v>1</v>
      </c>
      <c r="F136">
        <v>1</v>
      </c>
      <c r="G136">
        <v>1</v>
      </c>
      <c r="H136">
        <v>1</v>
      </c>
      <c r="I136" t="s">
        <v>288</v>
      </c>
      <c r="J136" t="s">
        <v>650</v>
      </c>
      <c r="K136" t="s">
        <v>289</v>
      </c>
      <c r="L136">
        <v>1476</v>
      </c>
      <c r="N136">
        <v>1013</v>
      </c>
      <c r="O136" t="s">
        <v>155</v>
      </c>
      <c r="P136" t="s">
        <v>156</v>
      </c>
      <c r="Q136">
        <v>1</v>
      </c>
      <c r="Y136">
        <v>6.6067499999999999</v>
      </c>
      <c r="AA136">
        <v>0</v>
      </c>
      <c r="AB136">
        <v>0</v>
      </c>
      <c r="AC136">
        <v>0</v>
      </c>
      <c r="AD136">
        <v>12.17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650</v>
      </c>
      <c r="AT136">
        <v>3.83</v>
      </c>
      <c r="AU136" t="s">
        <v>668</v>
      </c>
      <c r="AV136">
        <v>1</v>
      </c>
      <c r="AW136">
        <v>2</v>
      </c>
      <c r="AX136">
        <v>11782036</v>
      </c>
      <c r="AY136">
        <v>1</v>
      </c>
      <c r="AZ136">
        <v>0</v>
      </c>
      <c r="BA136">
        <v>134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</row>
    <row r="137" spans="1:75">
      <c r="A137">
        <f>ROW(Source!A80)</f>
        <v>80</v>
      </c>
      <c r="B137">
        <v>11782037</v>
      </c>
      <c r="C137">
        <v>11782034</v>
      </c>
      <c r="D137">
        <v>121548</v>
      </c>
      <c r="E137">
        <v>1</v>
      </c>
      <c r="F137">
        <v>1</v>
      </c>
      <c r="G137">
        <v>1</v>
      </c>
      <c r="H137">
        <v>1</v>
      </c>
      <c r="I137" t="s">
        <v>671</v>
      </c>
      <c r="J137" t="s">
        <v>650</v>
      </c>
      <c r="K137" t="s">
        <v>166</v>
      </c>
      <c r="L137">
        <v>608254</v>
      </c>
      <c r="N137">
        <v>1013</v>
      </c>
      <c r="O137" t="s">
        <v>167</v>
      </c>
      <c r="P137" t="s">
        <v>167</v>
      </c>
      <c r="Q137">
        <v>1</v>
      </c>
      <c r="Y137">
        <v>3.5812499999999998</v>
      </c>
      <c r="AA137">
        <v>0</v>
      </c>
      <c r="AB137">
        <v>0</v>
      </c>
      <c r="AC137">
        <v>0</v>
      </c>
      <c r="AD137">
        <v>0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650</v>
      </c>
      <c r="AT137">
        <v>1.91</v>
      </c>
      <c r="AU137" t="s">
        <v>667</v>
      </c>
      <c r="AV137">
        <v>2</v>
      </c>
      <c r="AW137">
        <v>2</v>
      </c>
      <c r="AX137">
        <v>11782037</v>
      </c>
      <c r="AY137">
        <v>1</v>
      </c>
      <c r="AZ137">
        <v>0</v>
      </c>
      <c r="BA137">
        <v>135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</row>
    <row r="138" spans="1:75">
      <c r="A138">
        <f>ROW(Source!A80)</f>
        <v>80</v>
      </c>
      <c r="B138">
        <v>11782038</v>
      </c>
      <c r="C138">
        <v>11782034</v>
      </c>
      <c r="D138">
        <v>9590652</v>
      </c>
      <c r="E138">
        <v>1</v>
      </c>
      <c r="F138">
        <v>1</v>
      </c>
      <c r="G138">
        <v>1</v>
      </c>
      <c r="H138">
        <v>2</v>
      </c>
      <c r="I138" t="s">
        <v>240</v>
      </c>
      <c r="J138" t="s">
        <v>241</v>
      </c>
      <c r="K138" t="s">
        <v>242</v>
      </c>
      <c r="L138">
        <v>1480</v>
      </c>
      <c r="N138">
        <v>1013</v>
      </c>
      <c r="O138" t="s">
        <v>161</v>
      </c>
      <c r="P138" t="s">
        <v>162</v>
      </c>
      <c r="Q138">
        <v>1</v>
      </c>
      <c r="Y138">
        <v>5.6249999999999998E-3</v>
      </c>
      <c r="AA138">
        <v>0</v>
      </c>
      <c r="AB138">
        <v>134.07</v>
      </c>
      <c r="AC138">
        <v>16.329999999999998</v>
      </c>
      <c r="AD138">
        <v>0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650</v>
      </c>
      <c r="AT138">
        <v>3.0000000000000001E-3</v>
      </c>
      <c r="AU138" t="s">
        <v>667</v>
      </c>
      <c r="AV138">
        <v>0</v>
      </c>
      <c r="AW138">
        <v>2</v>
      </c>
      <c r="AX138">
        <v>11782038</v>
      </c>
      <c r="AY138">
        <v>1</v>
      </c>
      <c r="AZ138">
        <v>0</v>
      </c>
      <c r="BA138">
        <v>136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</row>
    <row r="139" spans="1:75">
      <c r="A139">
        <f>ROW(Source!A80)</f>
        <v>80</v>
      </c>
      <c r="B139">
        <v>11782039</v>
      </c>
      <c r="C139">
        <v>11782034</v>
      </c>
      <c r="D139">
        <v>9647608</v>
      </c>
      <c r="E139">
        <v>1</v>
      </c>
      <c r="F139">
        <v>1</v>
      </c>
      <c r="G139">
        <v>1</v>
      </c>
      <c r="H139">
        <v>2</v>
      </c>
      <c r="I139" t="s">
        <v>290</v>
      </c>
      <c r="J139" t="s">
        <v>291</v>
      </c>
      <c r="K139" t="s">
        <v>292</v>
      </c>
      <c r="L139">
        <v>1480</v>
      </c>
      <c r="N139">
        <v>1013</v>
      </c>
      <c r="O139" t="s">
        <v>161</v>
      </c>
      <c r="P139" t="s">
        <v>162</v>
      </c>
      <c r="Q139">
        <v>1</v>
      </c>
      <c r="Y139">
        <v>0.26250000000000001</v>
      </c>
      <c r="AA139">
        <v>0</v>
      </c>
      <c r="AB139">
        <v>19.920000000000002</v>
      </c>
      <c r="AC139">
        <v>0</v>
      </c>
      <c r="AD139">
        <v>0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650</v>
      </c>
      <c r="AT139">
        <v>0.14000000000000001</v>
      </c>
      <c r="AU139" t="s">
        <v>667</v>
      </c>
      <c r="AV139">
        <v>0</v>
      </c>
      <c r="AW139">
        <v>2</v>
      </c>
      <c r="AX139">
        <v>11782039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</row>
    <row r="140" spans="1:75">
      <c r="A140">
        <f>ROW(Source!A80)</f>
        <v>80</v>
      </c>
      <c r="B140">
        <v>11782040</v>
      </c>
      <c r="C140">
        <v>11782034</v>
      </c>
      <c r="D140">
        <v>9596203</v>
      </c>
      <c r="E140">
        <v>1</v>
      </c>
      <c r="F140">
        <v>1</v>
      </c>
      <c r="G140">
        <v>1</v>
      </c>
      <c r="H140">
        <v>2</v>
      </c>
      <c r="I140" t="s">
        <v>293</v>
      </c>
      <c r="J140" t="s">
        <v>294</v>
      </c>
      <c r="K140" t="s">
        <v>295</v>
      </c>
      <c r="L140">
        <v>1480</v>
      </c>
      <c r="N140">
        <v>1013</v>
      </c>
      <c r="O140" t="s">
        <v>161</v>
      </c>
      <c r="P140" t="s">
        <v>162</v>
      </c>
      <c r="Q140">
        <v>1</v>
      </c>
      <c r="Y140">
        <v>0.74250000000000005</v>
      </c>
      <c r="AA140">
        <v>0</v>
      </c>
      <c r="AB140">
        <v>83.58</v>
      </c>
      <c r="AC140">
        <v>14.02</v>
      </c>
      <c r="AD140">
        <v>0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650</v>
      </c>
      <c r="AT140">
        <v>0.39600000000000002</v>
      </c>
      <c r="AU140" t="s">
        <v>667</v>
      </c>
      <c r="AV140">
        <v>0</v>
      </c>
      <c r="AW140">
        <v>2</v>
      </c>
      <c r="AX140">
        <v>11782040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</row>
    <row r="141" spans="1:75">
      <c r="A141">
        <f>ROW(Source!A80)</f>
        <v>80</v>
      </c>
      <c r="B141">
        <v>11782041</v>
      </c>
      <c r="C141">
        <v>11782034</v>
      </c>
      <c r="D141">
        <v>9681226</v>
      </c>
      <c r="E141">
        <v>1</v>
      </c>
      <c r="F141">
        <v>1</v>
      </c>
      <c r="G141">
        <v>1</v>
      </c>
      <c r="H141">
        <v>2</v>
      </c>
      <c r="I141" t="s">
        <v>296</v>
      </c>
      <c r="J141" t="s">
        <v>297</v>
      </c>
      <c r="K141" t="s">
        <v>298</v>
      </c>
      <c r="L141">
        <v>1480</v>
      </c>
      <c r="N141">
        <v>1013</v>
      </c>
      <c r="O141" t="s">
        <v>161</v>
      </c>
      <c r="P141" t="s">
        <v>162</v>
      </c>
      <c r="Q141">
        <v>1</v>
      </c>
      <c r="Y141">
        <v>2.1581250000000001</v>
      </c>
      <c r="AA141">
        <v>0</v>
      </c>
      <c r="AB141">
        <v>125.65</v>
      </c>
      <c r="AC141">
        <v>16.329999999999998</v>
      </c>
      <c r="AD141">
        <v>0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650</v>
      </c>
      <c r="AT141">
        <v>1.151</v>
      </c>
      <c r="AU141" t="s">
        <v>667</v>
      </c>
      <c r="AV141">
        <v>0</v>
      </c>
      <c r="AW141">
        <v>2</v>
      </c>
      <c r="AX141">
        <v>11782041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</row>
    <row r="142" spans="1:75">
      <c r="A142">
        <f>ROW(Source!A80)</f>
        <v>80</v>
      </c>
      <c r="B142">
        <v>11782042</v>
      </c>
      <c r="C142">
        <v>11782034</v>
      </c>
      <c r="D142">
        <v>9596197</v>
      </c>
      <c r="E142">
        <v>1</v>
      </c>
      <c r="F142">
        <v>1</v>
      </c>
      <c r="G142">
        <v>1</v>
      </c>
      <c r="H142">
        <v>2</v>
      </c>
      <c r="I142" t="s">
        <v>229</v>
      </c>
      <c r="J142" t="s">
        <v>230</v>
      </c>
      <c r="K142" t="s">
        <v>231</v>
      </c>
      <c r="L142">
        <v>1480</v>
      </c>
      <c r="N142">
        <v>1013</v>
      </c>
      <c r="O142" t="s">
        <v>161</v>
      </c>
      <c r="P142" t="s">
        <v>162</v>
      </c>
      <c r="Q142">
        <v>1</v>
      </c>
      <c r="Y142">
        <v>7.3124999999999996E-2</v>
      </c>
      <c r="AA142">
        <v>0</v>
      </c>
      <c r="AB142">
        <v>121.07</v>
      </c>
      <c r="AC142">
        <v>14.02</v>
      </c>
      <c r="AD142">
        <v>0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650</v>
      </c>
      <c r="AT142">
        <v>3.9E-2</v>
      </c>
      <c r="AU142" t="s">
        <v>667</v>
      </c>
      <c r="AV142">
        <v>0</v>
      </c>
      <c r="AW142">
        <v>2</v>
      </c>
      <c r="AX142">
        <v>11782042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</row>
    <row r="143" spans="1:75">
      <c r="A143">
        <f>ROW(Source!A80)</f>
        <v>80</v>
      </c>
      <c r="B143">
        <v>11782043</v>
      </c>
      <c r="C143">
        <v>11782034</v>
      </c>
      <c r="D143">
        <v>9695116</v>
      </c>
      <c r="E143">
        <v>1</v>
      </c>
      <c r="F143">
        <v>1</v>
      </c>
      <c r="G143">
        <v>1</v>
      </c>
      <c r="H143">
        <v>2</v>
      </c>
      <c r="I143" t="s">
        <v>299</v>
      </c>
      <c r="J143" t="s">
        <v>300</v>
      </c>
      <c r="K143" t="s">
        <v>301</v>
      </c>
      <c r="L143">
        <v>1480</v>
      </c>
      <c r="N143">
        <v>1013</v>
      </c>
      <c r="O143" t="s">
        <v>161</v>
      </c>
      <c r="P143" t="s">
        <v>162</v>
      </c>
      <c r="Q143">
        <v>1</v>
      </c>
      <c r="Y143">
        <v>0.59812500000000002</v>
      </c>
      <c r="AA143">
        <v>0</v>
      </c>
      <c r="AB143">
        <v>202.8</v>
      </c>
      <c r="AC143">
        <v>16.329999999999998</v>
      </c>
      <c r="AD143">
        <v>0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650</v>
      </c>
      <c r="AT143">
        <v>0.31900000000000001</v>
      </c>
      <c r="AU143" t="s">
        <v>667</v>
      </c>
      <c r="AV143">
        <v>0</v>
      </c>
      <c r="AW143">
        <v>2</v>
      </c>
      <c r="AX143">
        <v>11782043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</row>
    <row r="144" spans="1:75">
      <c r="A144">
        <f>ROW(Source!A80)</f>
        <v>80</v>
      </c>
      <c r="B144">
        <v>11782044</v>
      </c>
      <c r="C144">
        <v>11782034</v>
      </c>
      <c r="D144">
        <v>9590589</v>
      </c>
      <c r="E144">
        <v>1</v>
      </c>
      <c r="F144">
        <v>1</v>
      </c>
      <c r="G144">
        <v>1</v>
      </c>
      <c r="H144">
        <v>2</v>
      </c>
      <c r="I144" t="s">
        <v>252</v>
      </c>
      <c r="J144" t="s">
        <v>253</v>
      </c>
      <c r="K144" t="s">
        <v>254</v>
      </c>
      <c r="L144">
        <v>1480</v>
      </c>
      <c r="N144">
        <v>1013</v>
      </c>
      <c r="O144" t="s">
        <v>161</v>
      </c>
      <c r="P144" t="s">
        <v>162</v>
      </c>
      <c r="Q144">
        <v>1</v>
      </c>
      <c r="Y144">
        <v>7.4999999999999997E-3</v>
      </c>
      <c r="AA144">
        <v>0</v>
      </c>
      <c r="AB144">
        <v>96.34</v>
      </c>
      <c r="AC144">
        <v>0</v>
      </c>
      <c r="AD144">
        <v>0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650</v>
      </c>
      <c r="AT144">
        <v>4.0000000000000001E-3</v>
      </c>
      <c r="AU144" t="s">
        <v>667</v>
      </c>
      <c r="AV144">
        <v>0</v>
      </c>
      <c r="AW144">
        <v>2</v>
      </c>
      <c r="AX144">
        <v>11782044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</row>
    <row r="145" spans="1:75">
      <c r="A145">
        <f>ROW(Source!A80)</f>
        <v>80</v>
      </c>
      <c r="B145">
        <v>11782045</v>
      </c>
      <c r="C145">
        <v>11782034</v>
      </c>
      <c r="D145">
        <v>9592655</v>
      </c>
      <c r="E145">
        <v>1</v>
      </c>
      <c r="F145">
        <v>1</v>
      </c>
      <c r="G145">
        <v>1</v>
      </c>
      <c r="H145">
        <v>3</v>
      </c>
      <c r="I145" t="s">
        <v>302</v>
      </c>
      <c r="J145" t="s">
        <v>303</v>
      </c>
      <c r="K145" t="s">
        <v>304</v>
      </c>
      <c r="L145">
        <v>1348</v>
      </c>
      <c r="N145">
        <v>1009</v>
      </c>
      <c r="O145" t="s">
        <v>703</v>
      </c>
      <c r="P145" t="s">
        <v>703</v>
      </c>
      <c r="Q145">
        <v>1000</v>
      </c>
      <c r="Y145">
        <v>6.2E-4</v>
      </c>
      <c r="AA145">
        <v>10190</v>
      </c>
      <c r="AB145">
        <v>0</v>
      </c>
      <c r="AC145">
        <v>0</v>
      </c>
      <c r="AD145">
        <v>0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650</v>
      </c>
      <c r="AT145">
        <v>6.2E-4</v>
      </c>
      <c r="AU145" t="s">
        <v>650</v>
      </c>
      <c r="AV145">
        <v>0</v>
      </c>
      <c r="AW145">
        <v>2</v>
      </c>
      <c r="AX145">
        <v>11782045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</row>
    <row r="146" spans="1:75">
      <c r="A146">
        <f>ROW(Source!A80)</f>
        <v>80</v>
      </c>
      <c r="B146">
        <v>11782046</v>
      </c>
      <c r="C146">
        <v>11782034</v>
      </c>
      <c r="D146">
        <v>9694300</v>
      </c>
      <c r="E146">
        <v>1</v>
      </c>
      <c r="F146">
        <v>1</v>
      </c>
      <c r="G146">
        <v>1</v>
      </c>
      <c r="H146">
        <v>3</v>
      </c>
      <c r="I146" t="s">
        <v>255</v>
      </c>
      <c r="J146" t="s">
        <v>256</v>
      </c>
      <c r="K146" t="s">
        <v>257</v>
      </c>
      <c r="L146">
        <v>1348</v>
      </c>
      <c r="N146">
        <v>1009</v>
      </c>
      <c r="O146" t="s">
        <v>703</v>
      </c>
      <c r="P146" t="s">
        <v>703</v>
      </c>
      <c r="Q146">
        <v>1000</v>
      </c>
      <c r="Y146">
        <v>1.08E-3</v>
      </c>
      <c r="AA146">
        <v>3230</v>
      </c>
      <c r="AB146">
        <v>0</v>
      </c>
      <c r="AC146">
        <v>0</v>
      </c>
      <c r="AD146">
        <v>0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650</v>
      </c>
      <c r="AT146">
        <v>1.08E-3</v>
      </c>
      <c r="AU146" t="s">
        <v>650</v>
      </c>
      <c r="AV146">
        <v>0</v>
      </c>
      <c r="AW146">
        <v>2</v>
      </c>
      <c r="AX146">
        <v>11782046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</row>
    <row r="147" spans="1:75">
      <c r="A147">
        <f>ROW(Source!A80)</f>
        <v>80</v>
      </c>
      <c r="B147">
        <v>11782047</v>
      </c>
      <c r="C147">
        <v>11782034</v>
      </c>
      <c r="D147">
        <v>9595052</v>
      </c>
      <c r="E147">
        <v>1</v>
      </c>
      <c r="F147">
        <v>1</v>
      </c>
      <c r="G147">
        <v>1</v>
      </c>
      <c r="H147">
        <v>3</v>
      </c>
      <c r="I147" t="s">
        <v>305</v>
      </c>
      <c r="J147" t="s">
        <v>306</v>
      </c>
      <c r="K147" t="s">
        <v>307</v>
      </c>
      <c r="L147">
        <v>1339</v>
      </c>
      <c r="N147">
        <v>1007</v>
      </c>
      <c r="O147" t="s">
        <v>797</v>
      </c>
      <c r="P147" t="s">
        <v>797</v>
      </c>
      <c r="Q147">
        <v>1</v>
      </c>
      <c r="Y147">
        <v>1.4999999999999999E-2</v>
      </c>
      <c r="AA147">
        <v>996</v>
      </c>
      <c r="AB147">
        <v>0</v>
      </c>
      <c r="AC147">
        <v>0</v>
      </c>
      <c r="AD147">
        <v>0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650</v>
      </c>
      <c r="AT147">
        <v>1.4999999999999999E-2</v>
      </c>
      <c r="AU147" t="s">
        <v>650</v>
      </c>
      <c r="AV147">
        <v>0</v>
      </c>
      <c r="AW147">
        <v>2</v>
      </c>
      <c r="AX147">
        <v>11782047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</row>
    <row r="148" spans="1:75">
      <c r="A148">
        <f>ROW(Source!A80)</f>
        <v>80</v>
      </c>
      <c r="B148">
        <v>11782048</v>
      </c>
      <c r="C148">
        <v>11782034</v>
      </c>
      <c r="D148">
        <v>9688526</v>
      </c>
      <c r="E148">
        <v>1</v>
      </c>
      <c r="F148">
        <v>1</v>
      </c>
      <c r="G148">
        <v>1</v>
      </c>
      <c r="H148">
        <v>3</v>
      </c>
      <c r="I148" t="s">
        <v>308</v>
      </c>
      <c r="J148" t="s">
        <v>309</v>
      </c>
      <c r="K148" t="s">
        <v>310</v>
      </c>
      <c r="L148">
        <v>1348</v>
      </c>
      <c r="N148">
        <v>1009</v>
      </c>
      <c r="O148" t="s">
        <v>703</v>
      </c>
      <c r="P148" t="s">
        <v>703</v>
      </c>
      <c r="Q148">
        <v>1000</v>
      </c>
      <c r="Y148">
        <v>9.66</v>
      </c>
      <c r="AA148">
        <v>538</v>
      </c>
      <c r="AB148">
        <v>0</v>
      </c>
      <c r="AC148">
        <v>0</v>
      </c>
      <c r="AD148">
        <v>0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650</v>
      </c>
      <c r="AT148">
        <v>9.66</v>
      </c>
      <c r="AU148" t="s">
        <v>650</v>
      </c>
      <c r="AV148">
        <v>0</v>
      </c>
      <c r="AW148">
        <v>2</v>
      </c>
      <c r="AX148">
        <v>11782048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</row>
    <row r="149" spans="1:75">
      <c r="A149">
        <f>ROW(Source!A81)</f>
        <v>81</v>
      </c>
      <c r="B149">
        <v>11782051</v>
      </c>
      <c r="C149">
        <v>11782049</v>
      </c>
      <c r="D149">
        <v>7535126</v>
      </c>
      <c r="E149">
        <v>1</v>
      </c>
      <c r="F149">
        <v>1</v>
      </c>
      <c r="G149">
        <v>1</v>
      </c>
      <c r="H149">
        <v>1</v>
      </c>
      <c r="I149" t="s">
        <v>288</v>
      </c>
      <c r="J149" t="s">
        <v>650</v>
      </c>
      <c r="K149" t="s">
        <v>289</v>
      </c>
      <c r="L149">
        <v>1476</v>
      </c>
      <c r="N149">
        <v>1013</v>
      </c>
      <c r="O149" t="s">
        <v>155</v>
      </c>
      <c r="P149" t="s">
        <v>156</v>
      </c>
      <c r="Q149">
        <v>1</v>
      </c>
      <c r="Y149">
        <v>0.3105</v>
      </c>
      <c r="AA149">
        <v>0</v>
      </c>
      <c r="AB149">
        <v>0</v>
      </c>
      <c r="AC149">
        <v>0</v>
      </c>
      <c r="AD149">
        <v>12.17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650</v>
      </c>
      <c r="AT149">
        <v>0.09</v>
      </c>
      <c r="AU149" t="s">
        <v>955</v>
      </c>
      <c r="AV149">
        <v>1</v>
      </c>
      <c r="AW149">
        <v>2</v>
      </c>
      <c r="AX149">
        <v>11782051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</row>
    <row r="150" spans="1:75">
      <c r="A150">
        <f>ROW(Source!A81)</f>
        <v>81</v>
      </c>
      <c r="B150">
        <v>11782052</v>
      </c>
      <c r="C150">
        <v>11782049</v>
      </c>
      <c r="D150">
        <v>9647608</v>
      </c>
      <c r="E150">
        <v>1</v>
      </c>
      <c r="F150">
        <v>1</v>
      </c>
      <c r="G150">
        <v>1</v>
      </c>
      <c r="H150">
        <v>2</v>
      </c>
      <c r="I150" t="s">
        <v>290</v>
      </c>
      <c r="J150" t="s">
        <v>291</v>
      </c>
      <c r="K150" t="s">
        <v>292</v>
      </c>
      <c r="L150">
        <v>1480</v>
      </c>
      <c r="N150">
        <v>1013</v>
      </c>
      <c r="O150" t="s">
        <v>161</v>
      </c>
      <c r="P150" t="s">
        <v>162</v>
      </c>
      <c r="Q150">
        <v>1</v>
      </c>
      <c r="Y150">
        <v>0.67500000000000004</v>
      </c>
      <c r="AA150">
        <v>0</v>
      </c>
      <c r="AB150">
        <v>19.920000000000002</v>
      </c>
      <c r="AC150">
        <v>0</v>
      </c>
      <c r="AD150">
        <v>0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650</v>
      </c>
      <c r="AT150">
        <v>0.18</v>
      </c>
      <c r="AU150" t="s">
        <v>954</v>
      </c>
      <c r="AV150">
        <v>0</v>
      </c>
      <c r="AW150">
        <v>2</v>
      </c>
      <c r="AX150">
        <v>11782052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</row>
    <row r="151" spans="1:75">
      <c r="A151">
        <f>ROW(Source!A81)</f>
        <v>81</v>
      </c>
      <c r="B151">
        <v>11782053</v>
      </c>
      <c r="C151">
        <v>11782049</v>
      </c>
      <c r="D151">
        <v>9694300</v>
      </c>
      <c r="E151">
        <v>1</v>
      </c>
      <c r="F151">
        <v>1</v>
      </c>
      <c r="G151">
        <v>1</v>
      </c>
      <c r="H151">
        <v>3</v>
      </c>
      <c r="I151" t="s">
        <v>255</v>
      </c>
      <c r="J151" t="s">
        <v>256</v>
      </c>
      <c r="K151" t="s">
        <v>257</v>
      </c>
      <c r="L151">
        <v>1348</v>
      </c>
      <c r="N151">
        <v>1009</v>
      </c>
      <c r="O151" t="s">
        <v>703</v>
      </c>
      <c r="P151" t="s">
        <v>703</v>
      </c>
      <c r="Q151">
        <v>1000</v>
      </c>
      <c r="Y151">
        <v>2.8E-3</v>
      </c>
      <c r="AA151">
        <v>3230</v>
      </c>
      <c r="AB151">
        <v>0</v>
      </c>
      <c r="AC151">
        <v>0</v>
      </c>
      <c r="AD151">
        <v>0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650</v>
      </c>
      <c r="AT151">
        <v>1.4E-3</v>
      </c>
      <c r="AU151" t="s">
        <v>953</v>
      </c>
      <c r="AV151">
        <v>0</v>
      </c>
      <c r="AW151">
        <v>2</v>
      </c>
      <c r="AX151">
        <v>11782053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</row>
    <row r="152" spans="1:75">
      <c r="A152">
        <f>ROW(Source!A81)</f>
        <v>81</v>
      </c>
      <c r="B152">
        <v>11782054</v>
      </c>
      <c r="C152">
        <v>11782049</v>
      </c>
      <c r="D152">
        <v>9688526</v>
      </c>
      <c r="E152">
        <v>1</v>
      </c>
      <c r="F152">
        <v>1</v>
      </c>
      <c r="G152">
        <v>1</v>
      </c>
      <c r="H152">
        <v>3</v>
      </c>
      <c r="I152" t="s">
        <v>308</v>
      </c>
      <c r="J152" t="s">
        <v>309</v>
      </c>
      <c r="K152" t="s">
        <v>310</v>
      </c>
      <c r="L152">
        <v>1348</v>
      </c>
      <c r="N152">
        <v>1009</v>
      </c>
      <c r="O152" t="s">
        <v>703</v>
      </c>
      <c r="P152" t="s">
        <v>703</v>
      </c>
      <c r="Q152">
        <v>1000</v>
      </c>
      <c r="Y152">
        <v>24.2</v>
      </c>
      <c r="AA152">
        <v>538</v>
      </c>
      <c r="AB152">
        <v>0</v>
      </c>
      <c r="AC152">
        <v>0</v>
      </c>
      <c r="AD152">
        <v>0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650</v>
      </c>
      <c r="AT152">
        <v>12.1</v>
      </c>
      <c r="AU152" t="s">
        <v>953</v>
      </c>
      <c r="AV152">
        <v>0</v>
      </c>
      <c r="AW152">
        <v>2</v>
      </c>
      <c r="AX152">
        <v>11782054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</row>
    <row r="153" spans="1:75">
      <c r="A153">
        <f>ROW(Source!A84)</f>
        <v>84</v>
      </c>
      <c r="B153">
        <v>11782060</v>
      </c>
      <c r="C153">
        <v>11782058</v>
      </c>
      <c r="D153">
        <v>7535102</v>
      </c>
      <c r="E153">
        <v>1</v>
      </c>
      <c r="F153">
        <v>1</v>
      </c>
      <c r="G153">
        <v>1</v>
      </c>
      <c r="H153">
        <v>1</v>
      </c>
      <c r="I153" t="s">
        <v>311</v>
      </c>
      <c r="J153" t="s">
        <v>650</v>
      </c>
      <c r="K153" t="s">
        <v>312</v>
      </c>
      <c r="L153">
        <v>1476</v>
      </c>
      <c r="N153">
        <v>1013</v>
      </c>
      <c r="O153" t="s">
        <v>155</v>
      </c>
      <c r="P153" t="s">
        <v>156</v>
      </c>
      <c r="Q153">
        <v>1</v>
      </c>
      <c r="Y153">
        <v>85.370249999999999</v>
      </c>
      <c r="AA153">
        <v>0</v>
      </c>
      <c r="AB153">
        <v>0</v>
      </c>
      <c r="AC153">
        <v>0</v>
      </c>
      <c r="AD153">
        <v>11.48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650</v>
      </c>
      <c r="AT153">
        <v>49.49</v>
      </c>
      <c r="AU153" t="s">
        <v>668</v>
      </c>
      <c r="AV153">
        <v>1</v>
      </c>
      <c r="AW153">
        <v>2</v>
      </c>
      <c r="AX153">
        <v>11782060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</row>
    <row r="154" spans="1:75">
      <c r="A154">
        <f>ROW(Source!A84)</f>
        <v>84</v>
      </c>
      <c r="B154">
        <v>11782061</v>
      </c>
      <c r="C154">
        <v>11782058</v>
      </c>
      <c r="D154">
        <v>121548</v>
      </c>
      <c r="E154">
        <v>1</v>
      </c>
      <c r="F154">
        <v>1</v>
      </c>
      <c r="G154">
        <v>1</v>
      </c>
      <c r="H154">
        <v>1</v>
      </c>
      <c r="I154" t="s">
        <v>671</v>
      </c>
      <c r="J154" t="s">
        <v>650</v>
      </c>
      <c r="K154" t="s">
        <v>166</v>
      </c>
      <c r="L154">
        <v>608254</v>
      </c>
      <c r="N154">
        <v>1013</v>
      </c>
      <c r="O154" t="s">
        <v>167</v>
      </c>
      <c r="P154" t="s">
        <v>167</v>
      </c>
      <c r="Q154">
        <v>1</v>
      </c>
      <c r="Y154">
        <v>0.20624999999999999</v>
      </c>
      <c r="AA154">
        <v>0</v>
      </c>
      <c r="AB154">
        <v>0</v>
      </c>
      <c r="AC154">
        <v>0</v>
      </c>
      <c r="AD154">
        <v>0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650</v>
      </c>
      <c r="AT154">
        <v>0.11</v>
      </c>
      <c r="AU154" t="s">
        <v>667</v>
      </c>
      <c r="AV154">
        <v>2</v>
      </c>
      <c r="AW154">
        <v>2</v>
      </c>
      <c r="AX154">
        <v>11782061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</row>
    <row r="155" spans="1:75">
      <c r="A155">
        <f>ROW(Source!A84)</f>
        <v>84</v>
      </c>
      <c r="B155">
        <v>11782062</v>
      </c>
      <c r="C155">
        <v>11782058</v>
      </c>
      <c r="D155">
        <v>9590652</v>
      </c>
      <c r="E155">
        <v>1</v>
      </c>
      <c r="F155">
        <v>1</v>
      </c>
      <c r="G155">
        <v>1</v>
      </c>
      <c r="H155">
        <v>2</v>
      </c>
      <c r="I155" t="s">
        <v>240</v>
      </c>
      <c r="J155" t="s">
        <v>241</v>
      </c>
      <c r="K155" t="s">
        <v>242</v>
      </c>
      <c r="L155">
        <v>1480</v>
      </c>
      <c r="N155">
        <v>1013</v>
      </c>
      <c r="O155" t="s">
        <v>161</v>
      </c>
      <c r="P155" t="s">
        <v>162</v>
      </c>
      <c r="Q155">
        <v>1</v>
      </c>
      <c r="Y155">
        <v>0.20624999999999999</v>
      </c>
      <c r="AA155">
        <v>0</v>
      </c>
      <c r="AB155">
        <v>134.07</v>
      </c>
      <c r="AC155">
        <v>16.329999999999998</v>
      </c>
      <c r="AD155">
        <v>0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650</v>
      </c>
      <c r="AT155">
        <v>0.11</v>
      </c>
      <c r="AU155" t="s">
        <v>667</v>
      </c>
      <c r="AV155">
        <v>0</v>
      </c>
      <c r="AW155">
        <v>2</v>
      </c>
      <c r="AX155">
        <v>11782062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</row>
    <row r="156" spans="1:75">
      <c r="A156">
        <f>ROW(Source!A84)</f>
        <v>84</v>
      </c>
      <c r="B156">
        <v>11782063</v>
      </c>
      <c r="C156">
        <v>11782058</v>
      </c>
      <c r="D156">
        <v>9617548</v>
      </c>
      <c r="E156">
        <v>1</v>
      </c>
      <c r="F156">
        <v>1</v>
      </c>
      <c r="G156">
        <v>1</v>
      </c>
      <c r="H156">
        <v>2</v>
      </c>
      <c r="I156" t="s">
        <v>313</v>
      </c>
      <c r="J156" t="s">
        <v>314</v>
      </c>
      <c r="K156" t="s">
        <v>315</v>
      </c>
      <c r="L156">
        <v>1480</v>
      </c>
      <c r="N156">
        <v>1013</v>
      </c>
      <c r="O156" t="s">
        <v>161</v>
      </c>
      <c r="P156" t="s">
        <v>162</v>
      </c>
      <c r="Q156">
        <v>1</v>
      </c>
      <c r="Y156">
        <v>3.9187500000000002</v>
      </c>
      <c r="AA156">
        <v>0</v>
      </c>
      <c r="AB156">
        <v>7.98</v>
      </c>
      <c r="AC156">
        <v>0</v>
      </c>
      <c r="AD156">
        <v>0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650</v>
      </c>
      <c r="AT156">
        <v>2.09</v>
      </c>
      <c r="AU156" t="s">
        <v>667</v>
      </c>
      <c r="AV156">
        <v>0</v>
      </c>
      <c r="AW156">
        <v>2</v>
      </c>
      <c r="AX156">
        <v>11782063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</row>
    <row r="157" spans="1:75">
      <c r="A157">
        <f>ROW(Source!A84)</f>
        <v>84</v>
      </c>
      <c r="B157">
        <v>11782064</v>
      </c>
      <c r="C157">
        <v>11782058</v>
      </c>
      <c r="D157">
        <v>9598131</v>
      </c>
      <c r="E157">
        <v>1</v>
      </c>
      <c r="F157">
        <v>1</v>
      </c>
      <c r="G157">
        <v>1</v>
      </c>
      <c r="H157">
        <v>2</v>
      </c>
      <c r="I157" t="s">
        <v>316</v>
      </c>
      <c r="J157" t="s">
        <v>317</v>
      </c>
      <c r="K157" t="s">
        <v>318</v>
      </c>
      <c r="L157">
        <v>1480</v>
      </c>
      <c r="N157">
        <v>1013</v>
      </c>
      <c r="O157" t="s">
        <v>161</v>
      </c>
      <c r="P157" t="s">
        <v>162</v>
      </c>
      <c r="Q157">
        <v>1</v>
      </c>
      <c r="Y157">
        <v>4.3499999999999996</v>
      </c>
      <c r="AA157">
        <v>0</v>
      </c>
      <c r="AB157">
        <v>1.29</v>
      </c>
      <c r="AC157">
        <v>0</v>
      </c>
      <c r="AD157">
        <v>0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650</v>
      </c>
      <c r="AT157">
        <v>2.3199999999999998</v>
      </c>
      <c r="AU157" t="s">
        <v>667</v>
      </c>
      <c r="AV157">
        <v>0</v>
      </c>
      <c r="AW157">
        <v>2</v>
      </c>
      <c r="AX157">
        <v>11782064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</row>
    <row r="158" spans="1:75">
      <c r="A158">
        <f>ROW(Source!A84)</f>
        <v>84</v>
      </c>
      <c r="B158">
        <v>11782065</v>
      </c>
      <c r="C158">
        <v>11782058</v>
      </c>
      <c r="D158">
        <v>9635909</v>
      </c>
      <c r="E158">
        <v>1</v>
      </c>
      <c r="F158">
        <v>1</v>
      </c>
      <c r="G158">
        <v>1</v>
      </c>
      <c r="H158">
        <v>2</v>
      </c>
      <c r="I158" t="s">
        <v>319</v>
      </c>
      <c r="J158" t="s">
        <v>320</v>
      </c>
      <c r="K158" t="s">
        <v>321</v>
      </c>
      <c r="L158">
        <v>1480</v>
      </c>
      <c r="N158">
        <v>1013</v>
      </c>
      <c r="O158" t="s">
        <v>161</v>
      </c>
      <c r="P158" t="s">
        <v>162</v>
      </c>
      <c r="Q158">
        <v>1</v>
      </c>
      <c r="Y158">
        <v>10.65</v>
      </c>
      <c r="AA158">
        <v>0</v>
      </c>
      <c r="AB158">
        <v>10.97</v>
      </c>
      <c r="AC158">
        <v>0</v>
      </c>
      <c r="AD158">
        <v>0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650</v>
      </c>
      <c r="AT158">
        <v>5.68</v>
      </c>
      <c r="AU158" t="s">
        <v>667</v>
      </c>
      <c r="AV158">
        <v>0</v>
      </c>
      <c r="AW158">
        <v>2</v>
      </c>
      <c r="AX158">
        <v>11782065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</row>
    <row r="159" spans="1:75">
      <c r="A159">
        <f>ROW(Source!A84)</f>
        <v>84</v>
      </c>
      <c r="B159">
        <v>11782066</v>
      </c>
      <c r="C159">
        <v>11782058</v>
      </c>
      <c r="D159">
        <v>9635910</v>
      </c>
      <c r="E159">
        <v>1</v>
      </c>
      <c r="F159">
        <v>1</v>
      </c>
      <c r="G159">
        <v>1</v>
      </c>
      <c r="H159">
        <v>2</v>
      </c>
      <c r="I159" t="s">
        <v>322</v>
      </c>
      <c r="J159" t="s">
        <v>323</v>
      </c>
      <c r="K159" t="s">
        <v>324</v>
      </c>
      <c r="L159">
        <v>1480</v>
      </c>
      <c r="N159">
        <v>1013</v>
      </c>
      <c r="O159" t="s">
        <v>161</v>
      </c>
      <c r="P159" t="s">
        <v>162</v>
      </c>
      <c r="Q159">
        <v>1</v>
      </c>
      <c r="Y159">
        <v>0.76875000000000004</v>
      </c>
      <c r="AA159">
        <v>0</v>
      </c>
      <c r="AB159">
        <v>7.01</v>
      </c>
      <c r="AC159">
        <v>0</v>
      </c>
      <c r="AD159">
        <v>0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650</v>
      </c>
      <c r="AT159">
        <v>0.41</v>
      </c>
      <c r="AU159" t="s">
        <v>667</v>
      </c>
      <c r="AV159">
        <v>0</v>
      </c>
      <c r="AW159">
        <v>2</v>
      </c>
      <c r="AX159">
        <v>11782066</v>
      </c>
      <c r="AY159">
        <v>1</v>
      </c>
      <c r="AZ159">
        <v>0</v>
      </c>
      <c r="BA159">
        <v>157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</row>
    <row r="160" spans="1:75">
      <c r="A160">
        <f>ROW(Source!A84)</f>
        <v>84</v>
      </c>
      <c r="B160">
        <v>11782067</v>
      </c>
      <c r="C160">
        <v>11782058</v>
      </c>
      <c r="D160">
        <v>9590589</v>
      </c>
      <c r="E160">
        <v>1</v>
      </c>
      <c r="F160">
        <v>1</v>
      </c>
      <c r="G160">
        <v>1</v>
      </c>
      <c r="H160">
        <v>2</v>
      </c>
      <c r="I160" t="s">
        <v>252</v>
      </c>
      <c r="J160" t="s">
        <v>253</v>
      </c>
      <c r="K160" t="s">
        <v>254</v>
      </c>
      <c r="L160">
        <v>1480</v>
      </c>
      <c r="N160">
        <v>1013</v>
      </c>
      <c r="O160" t="s">
        <v>161</v>
      </c>
      <c r="P160" t="s">
        <v>162</v>
      </c>
      <c r="Q160">
        <v>1</v>
      </c>
      <c r="Y160">
        <v>0.3</v>
      </c>
      <c r="AA160">
        <v>0</v>
      </c>
      <c r="AB160">
        <v>96.34</v>
      </c>
      <c r="AC160">
        <v>0</v>
      </c>
      <c r="AD160">
        <v>0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650</v>
      </c>
      <c r="AT160">
        <v>0.16</v>
      </c>
      <c r="AU160" t="s">
        <v>667</v>
      </c>
      <c r="AV160">
        <v>0</v>
      </c>
      <c r="AW160">
        <v>2</v>
      </c>
      <c r="AX160">
        <v>11782067</v>
      </c>
      <c r="AY160">
        <v>1</v>
      </c>
      <c r="AZ160">
        <v>0</v>
      </c>
      <c r="BA160">
        <v>158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</row>
    <row r="161" spans="1:75">
      <c r="A161">
        <f>ROW(Source!A84)</f>
        <v>84</v>
      </c>
      <c r="B161">
        <v>11782068</v>
      </c>
      <c r="C161">
        <v>11782058</v>
      </c>
      <c r="D161">
        <v>9635516</v>
      </c>
      <c r="E161">
        <v>1</v>
      </c>
      <c r="F161">
        <v>1</v>
      </c>
      <c r="G161">
        <v>1</v>
      </c>
      <c r="H161">
        <v>3</v>
      </c>
      <c r="I161" t="s">
        <v>325</v>
      </c>
      <c r="J161" t="s">
        <v>326</v>
      </c>
      <c r="K161" t="s">
        <v>327</v>
      </c>
      <c r="L161">
        <v>1348</v>
      </c>
      <c r="N161">
        <v>1009</v>
      </c>
      <c r="O161" t="s">
        <v>703</v>
      </c>
      <c r="P161" t="s">
        <v>703</v>
      </c>
      <c r="Q161">
        <v>1000</v>
      </c>
      <c r="Y161">
        <v>1E-4</v>
      </c>
      <c r="AA161">
        <v>33750</v>
      </c>
      <c r="AB161">
        <v>0</v>
      </c>
      <c r="AC161">
        <v>0</v>
      </c>
      <c r="AD161">
        <v>0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650</v>
      </c>
      <c r="AT161">
        <v>1E-4</v>
      </c>
      <c r="AU161" t="s">
        <v>650</v>
      </c>
      <c r="AV161">
        <v>0</v>
      </c>
      <c r="AW161">
        <v>2</v>
      </c>
      <c r="AX161">
        <v>11782068</v>
      </c>
      <c r="AY161">
        <v>1</v>
      </c>
      <c r="AZ161">
        <v>0</v>
      </c>
      <c r="BA161">
        <v>159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</row>
    <row r="162" spans="1:75">
      <c r="A162">
        <f>ROW(Source!A84)</f>
        <v>84</v>
      </c>
      <c r="B162">
        <v>11782069</v>
      </c>
      <c r="C162">
        <v>11782058</v>
      </c>
      <c r="D162">
        <v>9598113</v>
      </c>
      <c r="E162">
        <v>1</v>
      </c>
      <c r="F162">
        <v>1</v>
      </c>
      <c r="G162">
        <v>1</v>
      </c>
      <c r="H162">
        <v>3</v>
      </c>
      <c r="I162" t="s">
        <v>328</v>
      </c>
      <c r="J162" t="s">
        <v>329</v>
      </c>
      <c r="K162" t="s">
        <v>330</v>
      </c>
      <c r="L162">
        <v>1339</v>
      </c>
      <c r="N162">
        <v>1007</v>
      </c>
      <c r="O162" t="s">
        <v>797</v>
      </c>
      <c r="P162" t="s">
        <v>797</v>
      </c>
      <c r="Q162">
        <v>1</v>
      </c>
      <c r="Y162">
        <v>1.95</v>
      </c>
      <c r="AA162">
        <v>6.2</v>
      </c>
      <c r="AB162">
        <v>0</v>
      </c>
      <c r="AC162">
        <v>0</v>
      </c>
      <c r="AD162">
        <v>0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650</v>
      </c>
      <c r="AT162">
        <v>1.95</v>
      </c>
      <c r="AU162" t="s">
        <v>650</v>
      </c>
      <c r="AV162">
        <v>0</v>
      </c>
      <c r="AW162">
        <v>2</v>
      </c>
      <c r="AX162">
        <v>11782069</v>
      </c>
      <c r="AY162">
        <v>1</v>
      </c>
      <c r="AZ162">
        <v>0</v>
      </c>
      <c r="BA162">
        <v>160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</row>
    <row r="163" spans="1:75">
      <c r="A163">
        <f>ROW(Source!A84)</f>
        <v>84</v>
      </c>
      <c r="B163">
        <v>11782070</v>
      </c>
      <c r="C163">
        <v>11782058</v>
      </c>
      <c r="D163">
        <v>9592657</v>
      </c>
      <c r="E163">
        <v>1</v>
      </c>
      <c r="F163">
        <v>1</v>
      </c>
      <c r="G163">
        <v>1</v>
      </c>
      <c r="H163">
        <v>3</v>
      </c>
      <c r="I163" t="s">
        <v>331</v>
      </c>
      <c r="J163" t="s">
        <v>332</v>
      </c>
      <c r="K163" t="s">
        <v>333</v>
      </c>
      <c r="L163">
        <v>1348</v>
      </c>
      <c r="N163">
        <v>1009</v>
      </c>
      <c r="O163" t="s">
        <v>703</v>
      </c>
      <c r="P163" t="s">
        <v>703</v>
      </c>
      <c r="Q163">
        <v>1000</v>
      </c>
      <c r="Y163">
        <v>3.0000000000000001E-5</v>
      </c>
      <c r="AA163">
        <v>4650</v>
      </c>
      <c r="AB163">
        <v>0</v>
      </c>
      <c r="AC163">
        <v>0</v>
      </c>
      <c r="AD163">
        <v>0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650</v>
      </c>
      <c r="AT163">
        <v>3.0000000000000001E-5</v>
      </c>
      <c r="AU163" t="s">
        <v>650</v>
      </c>
      <c r="AV163">
        <v>0</v>
      </c>
      <c r="AW163">
        <v>2</v>
      </c>
      <c r="AX163">
        <v>11782070</v>
      </c>
      <c r="AY163">
        <v>1</v>
      </c>
      <c r="AZ163">
        <v>0</v>
      </c>
      <c r="BA163">
        <v>161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</row>
    <row r="164" spans="1:75">
      <c r="A164">
        <f>ROW(Source!A84)</f>
        <v>84</v>
      </c>
      <c r="B164">
        <v>11782071</v>
      </c>
      <c r="C164">
        <v>11782058</v>
      </c>
      <c r="D164">
        <v>9635520</v>
      </c>
      <c r="E164">
        <v>1</v>
      </c>
      <c r="F164">
        <v>1</v>
      </c>
      <c r="G164">
        <v>1</v>
      </c>
      <c r="H164">
        <v>3</v>
      </c>
      <c r="I164" t="s">
        <v>334</v>
      </c>
      <c r="J164" t="s">
        <v>335</v>
      </c>
      <c r="K164" t="s">
        <v>336</v>
      </c>
      <c r="L164">
        <v>1348</v>
      </c>
      <c r="N164">
        <v>1009</v>
      </c>
      <c r="O164" t="s">
        <v>703</v>
      </c>
      <c r="P164" t="s">
        <v>703</v>
      </c>
      <c r="Q164">
        <v>1000</v>
      </c>
      <c r="Y164">
        <v>5.9999999999999995E-4</v>
      </c>
      <c r="AA164">
        <v>16570</v>
      </c>
      <c r="AB164">
        <v>0</v>
      </c>
      <c r="AC164">
        <v>0</v>
      </c>
      <c r="AD164">
        <v>0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650</v>
      </c>
      <c r="AT164">
        <v>5.9999999999999995E-4</v>
      </c>
      <c r="AU164" t="s">
        <v>650</v>
      </c>
      <c r="AV164">
        <v>0</v>
      </c>
      <c r="AW164">
        <v>2</v>
      </c>
      <c r="AX164">
        <v>11782071</v>
      </c>
      <c r="AY164">
        <v>1</v>
      </c>
      <c r="AZ164">
        <v>0</v>
      </c>
      <c r="BA164">
        <v>162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</row>
    <row r="165" spans="1:75">
      <c r="A165">
        <f>ROW(Source!A84)</f>
        <v>84</v>
      </c>
      <c r="B165">
        <v>11782072</v>
      </c>
      <c r="C165">
        <v>11782058</v>
      </c>
      <c r="D165">
        <v>9602146</v>
      </c>
      <c r="E165">
        <v>1</v>
      </c>
      <c r="F165">
        <v>1</v>
      </c>
      <c r="G165">
        <v>1</v>
      </c>
      <c r="H165">
        <v>3</v>
      </c>
      <c r="I165" t="s">
        <v>337</v>
      </c>
      <c r="J165" t="s">
        <v>338</v>
      </c>
      <c r="K165" t="s">
        <v>339</v>
      </c>
      <c r="L165">
        <v>1348</v>
      </c>
      <c r="N165">
        <v>1009</v>
      </c>
      <c r="O165" t="s">
        <v>703</v>
      </c>
      <c r="P165" t="s">
        <v>703</v>
      </c>
      <c r="Q165">
        <v>1000</v>
      </c>
      <c r="Y165">
        <v>1.9400000000000001E-3</v>
      </c>
      <c r="AA165">
        <v>3970</v>
      </c>
      <c r="AB165">
        <v>0</v>
      </c>
      <c r="AC165">
        <v>0</v>
      </c>
      <c r="AD165">
        <v>0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650</v>
      </c>
      <c r="AT165">
        <v>1.9400000000000001E-3</v>
      </c>
      <c r="AU165" t="s">
        <v>650</v>
      </c>
      <c r="AV165">
        <v>0</v>
      </c>
      <c r="AW165">
        <v>2</v>
      </c>
      <c r="AX165">
        <v>11782072</v>
      </c>
      <c r="AY165">
        <v>1</v>
      </c>
      <c r="AZ165">
        <v>0</v>
      </c>
      <c r="BA165">
        <v>163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</row>
    <row r="166" spans="1:75">
      <c r="A166">
        <f>ROW(Source!A84)</f>
        <v>84</v>
      </c>
      <c r="B166">
        <v>11782073</v>
      </c>
      <c r="C166">
        <v>11782058</v>
      </c>
      <c r="D166">
        <v>9635901</v>
      </c>
      <c r="E166">
        <v>1</v>
      </c>
      <c r="F166">
        <v>1</v>
      </c>
      <c r="G166">
        <v>1</v>
      </c>
      <c r="H166">
        <v>3</v>
      </c>
      <c r="I166" t="s">
        <v>340</v>
      </c>
      <c r="J166" t="s">
        <v>341</v>
      </c>
      <c r="K166" t="s">
        <v>342</v>
      </c>
      <c r="L166">
        <v>1348</v>
      </c>
      <c r="N166">
        <v>1009</v>
      </c>
      <c r="O166" t="s">
        <v>703</v>
      </c>
      <c r="P166" t="s">
        <v>703</v>
      </c>
      <c r="Q166">
        <v>1000</v>
      </c>
      <c r="Y166">
        <v>4.0000000000000001E-3</v>
      </c>
      <c r="AA166">
        <v>11520</v>
      </c>
      <c r="AB166">
        <v>0</v>
      </c>
      <c r="AC166">
        <v>0</v>
      </c>
      <c r="AD166">
        <v>0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650</v>
      </c>
      <c r="AT166">
        <v>4.0000000000000001E-3</v>
      </c>
      <c r="AU166" t="s">
        <v>650</v>
      </c>
      <c r="AV166">
        <v>0</v>
      </c>
      <c r="AW166">
        <v>2</v>
      </c>
      <c r="AX166">
        <v>11782073</v>
      </c>
      <c r="AY166">
        <v>1</v>
      </c>
      <c r="AZ166">
        <v>0</v>
      </c>
      <c r="BA166">
        <v>164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</row>
    <row r="167" spans="1:75">
      <c r="A167">
        <f>ROW(Source!A84)</f>
        <v>84</v>
      </c>
      <c r="B167">
        <v>11782074</v>
      </c>
      <c r="C167">
        <v>11782058</v>
      </c>
      <c r="D167">
        <v>9590615</v>
      </c>
      <c r="E167">
        <v>1</v>
      </c>
      <c r="F167">
        <v>1</v>
      </c>
      <c r="G167">
        <v>1</v>
      </c>
      <c r="H167">
        <v>3</v>
      </c>
      <c r="I167" t="s">
        <v>343</v>
      </c>
      <c r="J167" t="s">
        <v>344</v>
      </c>
      <c r="K167" t="s">
        <v>345</v>
      </c>
      <c r="L167">
        <v>1348</v>
      </c>
      <c r="N167">
        <v>1009</v>
      </c>
      <c r="O167" t="s">
        <v>703</v>
      </c>
      <c r="P167" t="s">
        <v>703</v>
      </c>
      <c r="Q167">
        <v>1000</v>
      </c>
      <c r="Y167">
        <v>2E-3</v>
      </c>
      <c r="AA167">
        <v>17290</v>
      </c>
      <c r="AB167">
        <v>0</v>
      </c>
      <c r="AC167">
        <v>0</v>
      </c>
      <c r="AD167">
        <v>0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650</v>
      </c>
      <c r="AT167">
        <v>2E-3</v>
      </c>
      <c r="AU167" t="s">
        <v>650</v>
      </c>
      <c r="AV167">
        <v>0</v>
      </c>
      <c r="AW167">
        <v>2</v>
      </c>
      <c r="AX167">
        <v>11782074</v>
      </c>
      <c r="AY167">
        <v>1</v>
      </c>
      <c r="AZ167">
        <v>0</v>
      </c>
      <c r="BA167">
        <v>165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</row>
    <row r="168" spans="1:75">
      <c r="A168">
        <f>ROW(Source!A84)</f>
        <v>84</v>
      </c>
      <c r="B168">
        <v>11782075</v>
      </c>
      <c r="C168">
        <v>11782058</v>
      </c>
      <c r="D168">
        <v>9590644</v>
      </c>
      <c r="E168">
        <v>1</v>
      </c>
      <c r="F168">
        <v>1</v>
      </c>
      <c r="G168">
        <v>1</v>
      </c>
      <c r="H168">
        <v>3</v>
      </c>
      <c r="I168" t="s">
        <v>346</v>
      </c>
      <c r="J168" t="s">
        <v>347</v>
      </c>
      <c r="K168" t="s">
        <v>348</v>
      </c>
      <c r="L168">
        <v>1348</v>
      </c>
      <c r="N168">
        <v>1009</v>
      </c>
      <c r="O168" t="s">
        <v>703</v>
      </c>
      <c r="P168" t="s">
        <v>703</v>
      </c>
      <c r="Q168">
        <v>1000</v>
      </c>
      <c r="Y168">
        <v>1.0000000000000001E-5</v>
      </c>
      <c r="AA168">
        <v>9190</v>
      </c>
      <c r="AB168">
        <v>0</v>
      </c>
      <c r="AC168">
        <v>0</v>
      </c>
      <c r="AD168">
        <v>0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650</v>
      </c>
      <c r="AT168">
        <v>1.0000000000000001E-5</v>
      </c>
      <c r="AU168" t="s">
        <v>650</v>
      </c>
      <c r="AV168">
        <v>0</v>
      </c>
      <c r="AW168">
        <v>2</v>
      </c>
      <c r="AX168">
        <v>11782075</v>
      </c>
      <c r="AY168">
        <v>1</v>
      </c>
      <c r="AZ168">
        <v>0</v>
      </c>
      <c r="BA168">
        <v>166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</row>
    <row r="169" spans="1:75">
      <c r="A169">
        <f>ROW(Source!A84)</f>
        <v>84</v>
      </c>
      <c r="B169">
        <v>11782076</v>
      </c>
      <c r="C169">
        <v>11782058</v>
      </c>
      <c r="D169">
        <v>9635527</v>
      </c>
      <c r="E169">
        <v>1</v>
      </c>
      <c r="F169">
        <v>1</v>
      </c>
      <c r="G169">
        <v>1</v>
      </c>
      <c r="H169">
        <v>3</v>
      </c>
      <c r="I169" t="s">
        <v>349</v>
      </c>
      <c r="J169" t="s">
        <v>350</v>
      </c>
      <c r="K169" t="s">
        <v>351</v>
      </c>
      <c r="L169">
        <v>1348</v>
      </c>
      <c r="N169">
        <v>1009</v>
      </c>
      <c r="O169" t="s">
        <v>703</v>
      </c>
      <c r="P169" t="s">
        <v>703</v>
      </c>
      <c r="Q169">
        <v>1000</v>
      </c>
      <c r="Y169">
        <v>3.1E-4</v>
      </c>
      <c r="AA169">
        <v>18440</v>
      </c>
      <c r="AB169">
        <v>0</v>
      </c>
      <c r="AC169">
        <v>0</v>
      </c>
      <c r="AD169">
        <v>0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650</v>
      </c>
      <c r="AT169">
        <v>3.1E-4</v>
      </c>
      <c r="AU169" t="s">
        <v>650</v>
      </c>
      <c r="AV169">
        <v>0</v>
      </c>
      <c r="AW169">
        <v>2</v>
      </c>
      <c r="AX169">
        <v>11782076</v>
      </c>
      <c r="AY169">
        <v>1</v>
      </c>
      <c r="AZ169">
        <v>0</v>
      </c>
      <c r="BA169">
        <v>167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</row>
    <row r="170" spans="1:75">
      <c r="A170">
        <f>ROW(Source!A84)</f>
        <v>84</v>
      </c>
      <c r="B170">
        <v>11782077</v>
      </c>
      <c r="C170">
        <v>11782058</v>
      </c>
      <c r="D170">
        <v>9635529</v>
      </c>
      <c r="E170">
        <v>1</v>
      </c>
      <c r="F170">
        <v>1</v>
      </c>
      <c r="G170">
        <v>1</v>
      </c>
      <c r="H170">
        <v>3</v>
      </c>
      <c r="I170" t="s">
        <v>352</v>
      </c>
      <c r="J170" t="s">
        <v>353</v>
      </c>
      <c r="K170" t="s">
        <v>354</v>
      </c>
      <c r="L170">
        <v>1339</v>
      </c>
      <c r="N170">
        <v>1007</v>
      </c>
      <c r="O170" t="s">
        <v>797</v>
      </c>
      <c r="P170" t="s">
        <v>797</v>
      </c>
      <c r="Q170">
        <v>1</v>
      </c>
      <c r="Y170">
        <v>1.0300000000000001E-3</v>
      </c>
      <c r="AA170">
        <v>1540</v>
      </c>
      <c r="AB170">
        <v>0</v>
      </c>
      <c r="AC170">
        <v>0</v>
      </c>
      <c r="AD170">
        <v>0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650</v>
      </c>
      <c r="AT170">
        <v>1.0300000000000001E-3</v>
      </c>
      <c r="AU170" t="s">
        <v>650</v>
      </c>
      <c r="AV170">
        <v>0</v>
      </c>
      <c r="AW170">
        <v>2</v>
      </c>
      <c r="AX170">
        <v>11782077</v>
      </c>
      <c r="AY170">
        <v>1</v>
      </c>
      <c r="AZ170">
        <v>0</v>
      </c>
      <c r="BA170">
        <v>168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</row>
    <row r="171" spans="1:75">
      <c r="A171">
        <f>ROW(Source!A84)</f>
        <v>84</v>
      </c>
      <c r="B171">
        <v>11782078</v>
      </c>
      <c r="C171">
        <v>11782058</v>
      </c>
      <c r="D171">
        <v>9629474</v>
      </c>
      <c r="E171">
        <v>1</v>
      </c>
      <c r="F171">
        <v>1</v>
      </c>
      <c r="G171">
        <v>1</v>
      </c>
      <c r="H171">
        <v>3</v>
      </c>
      <c r="I171" t="s">
        <v>355</v>
      </c>
      <c r="J171" t="s">
        <v>356</v>
      </c>
      <c r="K171" t="s">
        <v>357</v>
      </c>
      <c r="L171">
        <v>1348</v>
      </c>
      <c r="N171">
        <v>1009</v>
      </c>
      <c r="O171" t="s">
        <v>703</v>
      </c>
      <c r="P171" t="s">
        <v>703</v>
      </c>
      <c r="Q171">
        <v>1000</v>
      </c>
      <c r="Y171">
        <v>0</v>
      </c>
      <c r="AA171">
        <v>0</v>
      </c>
      <c r="AB171">
        <v>0</v>
      </c>
      <c r="AC171">
        <v>0</v>
      </c>
      <c r="AD171">
        <v>0</v>
      </c>
      <c r="AN171">
        <v>1</v>
      </c>
      <c r="AO171">
        <v>0</v>
      </c>
      <c r="AP171">
        <v>1</v>
      </c>
      <c r="AQ171">
        <v>0</v>
      </c>
      <c r="AR171">
        <v>0</v>
      </c>
      <c r="AS171" t="s">
        <v>650</v>
      </c>
      <c r="AT171">
        <v>0</v>
      </c>
      <c r="AU171" t="s">
        <v>650</v>
      </c>
      <c r="AV171">
        <v>0</v>
      </c>
      <c r="AW171">
        <v>2</v>
      </c>
      <c r="AX171">
        <v>11782078</v>
      </c>
      <c r="AY171">
        <v>1</v>
      </c>
      <c r="AZ171">
        <v>0</v>
      </c>
      <c r="BA171">
        <v>169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</row>
    <row r="172" spans="1:75">
      <c r="A172">
        <f>ROW(Source!A84)</f>
        <v>84</v>
      </c>
      <c r="B172">
        <v>11782079</v>
      </c>
      <c r="C172">
        <v>11782058</v>
      </c>
      <c r="D172">
        <v>9635534</v>
      </c>
      <c r="E172">
        <v>1</v>
      </c>
      <c r="F172">
        <v>1</v>
      </c>
      <c r="G172">
        <v>1</v>
      </c>
      <c r="H172">
        <v>3</v>
      </c>
      <c r="I172" t="s">
        <v>358</v>
      </c>
      <c r="J172" t="s">
        <v>359</v>
      </c>
      <c r="K172" t="s">
        <v>360</v>
      </c>
      <c r="L172">
        <v>9519163</v>
      </c>
      <c r="N172">
        <v>1013</v>
      </c>
      <c r="O172" t="s">
        <v>361</v>
      </c>
      <c r="P172" t="s">
        <v>362</v>
      </c>
      <c r="Q172">
        <v>1</v>
      </c>
      <c r="Y172">
        <v>1.8700000000000001E-2</v>
      </c>
      <c r="AA172">
        <v>61.4</v>
      </c>
      <c r="AB172">
        <v>0</v>
      </c>
      <c r="AC172">
        <v>0</v>
      </c>
      <c r="AD172">
        <v>0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650</v>
      </c>
      <c r="AT172">
        <v>1.8700000000000001E-2</v>
      </c>
      <c r="AU172" t="s">
        <v>650</v>
      </c>
      <c r="AV172">
        <v>0</v>
      </c>
      <c r="AW172">
        <v>2</v>
      </c>
      <c r="AX172">
        <v>11782079</v>
      </c>
      <c r="AY172">
        <v>1</v>
      </c>
      <c r="AZ172">
        <v>0</v>
      </c>
      <c r="BA172">
        <v>170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</row>
    <row r="173" spans="1:75">
      <c r="A173">
        <f>ROW(Source!A84)</f>
        <v>84</v>
      </c>
      <c r="B173">
        <v>11782080</v>
      </c>
      <c r="C173">
        <v>11782058</v>
      </c>
      <c r="D173">
        <v>9604927</v>
      </c>
      <c r="E173">
        <v>1</v>
      </c>
      <c r="F173">
        <v>1</v>
      </c>
      <c r="G173">
        <v>1</v>
      </c>
      <c r="H173">
        <v>3</v>
      </c>
      <c r="I173" t="s">
        <v>363</v>
      </c>
      <c r="J173" t="s">
        <v>364</v>
      </c>
      <c r="K173" t="s">
        <v>365</v>
      </c>
      <c r="L173">
        <v>1346</v>
      </c>
      <c r="N173">
        <v>1009</v>
      </c>
      <c r="O173" t="s">
        <v>366</v>
      </c>
      <c r="P173" t="s">
        <v>366</v>
      </c>
      <c r="Q173">
        <v>1</v>
      </c>
      <c r="Y173">
        <v>0.59</v>
      </c>
      <c r="AA173">
        <v>9.8000000000000007</v>
      </c>
      <c r="AB173">
        <v>0</v>
      </c>
      <c r="AC173">
        <v>0</v>
      </c>
      <c r="AD173">
        <v>0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650</v>
      </c>
      <c r="AT173">
        <v>0.59</v>
      </c>
      <c r="AU173" t="s">
        <v>650</v>
      </c>
      <c r="AV173">
        <v>0</v>
      </c>
      <c r="AW173">
        <v>2</v>
      </c>
      <c r="AX173">
        <v>11782080</v>
      </c>
      <c r="AY173">
        <v>1</v>
      </c>
      <c r="AZ173">
        <v>0</v>
      </c>
      <c r="BA173">
        <v>171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</row>
    <row r="174" spans="1:75">
      <c r="A174">
        <f>ROW(Source!A86)</f>
        <v>86</v>
      </c>
      <c r="B174">
        <v>11782085</v>
      </c>
      <c r="C174">
        <v>11782083</v>
      </c>
      <c r="D174">
        <v>7535130</v>
      </c>
      <c r="E174">
        <v>1</v>
      </c>
      <c r="F174">
        <v>1</v>
      </c>
      <c r="G174">
        <v>1</v>
      </c>
      <c r="H174">
        <v>1</v>
      </c>
      <c r="I174" t="s">
        <v>367</v>
      </c>
      <c r="J174" t="s">
        <v>650</v>
      </c>
      <c r="K174" t="s">
        <v>368</v>
      </c>
      <c r="L174">
        <v>1476</v>
      </c>
      <c r="N174">
        <v>1013</v>
      </c>
      <c r="O174" t="s">
        <v>155</v>
      </c>
      <c r="P174" t="s">
        <v>156</v>
      </c>
      <c r="Q174">
        <v>1</v>
      </c>
      <c r="Y174">
        <v>54.164999999999999</v>
      </c>
      <c r="AA174">
        <v>0</v>
      </c>
      <c r="AB174">
        <v>0</v>
      </c>
      <c r="AC174">
        <v>0</v>
      </c>
      <c r="AD174">
        <v>12.91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650</v>
      </c>
      <c r="AT174">
        <v>31.4</v>
      </c>
      <c r="AU174" t="s">
        <v>668</v>
      </c>
      <c r="AV174">
        <v>1</v>
      </c>
      <c r="AW174">
        <v>2</v>
      </c>
      <c r="AX174">
        <v>11782085</v>
      </c>
      <c r="AY174">
        <v>1</v>
      </c>
      <c r="AZ174">
        <v>0</v>
      </c>
      <c r="BA174">
        <v>172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</row>
    <row r="175" spans="1:75">
      <c r="A175">
        <f>ROW(Source!A86)</f>
        <v>86</v>
      </c>
      <c r="B175">
        <v>11782086</v>
      </c>
      <c r="C175">
        <v>11782083</v>
      </c>
      <c r="D175">
        <v>9595013</v>
      </c>
      <c r="E175">
        <v>1</v>
      </c>
      <c r="F175">
        <v>1</v>
      </c>
      <c r="G175">
        <v>1</v>
      </c>
      <c r="H175">
        <v>2</v>
      </c>
      <c r="I175" t="s">
        <v>369</v>
      </c>
      <c r="J175" t="s">
        <v>370</v>
      </c>
      <c r="K175" t="s">
        <v>371</v>
      </c>
      <c r="L175">
        <v>1480</v>
      </c>
      <c r="N175">
        <v>1013</v>
      </c>
      <c r="O175" t="s">
        <v>161</v>
      </c>
      <c r="P175" t="s">
        <v>162</v>
      </c>
      <c r="Q175">
        <v>1</v>
      </c>
      <c r="Y175">
        <v>38.118749999999999</v>
      </c>
      <c r="AA175">
        <v>0</v>
      </c>
      <c r="AB175">
        <v>7.84</v>
      </c>
      <c r="AC175">
        <v>0</v>
      </c>
      <c r="AD175">
        <v>0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650</v>
      </c>
      <c r="AT175">
        <v>20.329999999999998</v>
      </c>
      <c r="AU175" t="s">
        <v>667</v>
      </c>
      <c r="AV175">
        <v>0</v>
      </c>
      <c r="AW175">
        <v>2</v>
      </c>
      <c r="AX175">
        <v>11782086</v>
      </c>
      <c r="AY175">
        <v>1</v>
      </c>
      <c r="AZ175">
        <v>0</v>
      </c>
      <c r="BA175">
        <v>173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</row>
    <row r="176" spans="1:75">
      <c r="A176">
        <f>ROW(Source!A86)</f>
        <v>86</v>
      </c>
      <c r="B176">
        <v>11782087</v>
      </c>
      <c r="C176">
        <v>11782083</v>
      </c>
      <c r="D176">
        <v>9590589</v>
      </c>
      <c r="E176">
        <v>1</v>
      </c>
      <c r="F176">
        <v>1</v>
      </c>
      <c r="G176">
        <v>1</v>
      </c>
      <c r="H176">
        <v>2</v>
      </c>
      <c r="I176" t="s">
        <v>252</v>
      </c>
      <c r="J176" t="s">
        <v>253</v>
      </c>
      <c r="K176" t="s">
        <v>254</v>
      </c>
      <c r="L176">
        <v>1480</v>
      </c>
      <c r="N176">
        <v>1013</v>
      </c>
      <c r="O176" t="s">
        <v>161</v>
      </c>
      <c r="P176" t="s">
        <v>162</v>
      </c>
      <c r="Q176">
        <v>1</v>
      </c>
      <c r="Y176">
        <v>1.9125000000000001</v>
      </c>
      <c r="AA176">
        <v>0</v>
      </c>
      <c r="AB176">
        <v>96.34</v>
      </c>
      <c r="AC176">
        <v>0</v>
      </c>
      <c r="AD176">
        <v>0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650</v>
      </c>
      <c r="AT176">
        <v>1.02</v>
      </c>
      <c r="AU176" t="s">
        <v>667</v>
      </c>
      <c r="AV176">
        <v>0</v>
      </c>
      <c r="AW176">
        <v>2</v>
      </c>
      <c r="AX176">
        <v>11782087</v>
      </c>
      <c r="AY176">
        <v>1</v>
      </c>
      <c r="AZ176">
        <v>0</v>
      </c>
      <c r="BA176">
        <v>174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</row>
    <row r="177" spans="1:75">
      <c r="A177">
        <f>ROW(Source!A86)</f>
        <v>86</v>
      </c>
      <c r="B177">
        <v>11782088</v>
      </c>
      <c r="C177">
        <v>11782083</v>
      </c>
      <c r="D177">
        <v>9619427</v>
      </c>
      <c r="E177">
        <v>1</v>
      </c>
      <c r="F177">
        <v>1</v>
      </c>
      <c r="G177">
        <v>1</v>
      </c>
      <c r="H177">
        <v>3</v>
      </c>
      <c r="I177" t="s">
        <v>372</v>
      </c>
      <c r="J177" t="s">
        <v>373</v>
      </c>
      <c r="K177" t="s">
        <v>374</v>
      </c>
      <c r="L177">
        <v>1348</v>
      </c>
      <c r="N177">
        <v>1009</v>
      </c>
      <c r="O177" t="s">
        <v>703</v>
      </c>
      <c r="P177" t="s">
        <v>703</v>
      </c>
      <c r="Q177">
        <v>1000</v>
      </c>
      <c r="Y177">
        <v>0.03</v>
      </c>
      <c r="AA177">
        <v>10920</v>
      </c>
      <c r="AB177">
        <v>0</v>
      </c>
      <c r="AC177">
        <v>0</v>
      </c>
      <c r="AD177">
        <v>0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650</v>
      </c>
      <c r="AT177">
        <v>0.03</v>
      </c>
      <c r="AU177" t="s">
        <v>650</v>
      </c>
      <c r="AV177">
        <v>0</v>
      </c>
      <c r="AW177">
        <v>2</v>
      </c>
      <c r="AX177">
        <v>11782088</v>
      </c>
      <c r="AY177">
        <v>1</v>
      </c>
      <c r="AZ177">
        <v>0</v>
      </c>
      <c r="BA177">
        <v>175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</row>
    <row r="178" spans="1:75">
      <c r="A178">
        <f>ROW(Source!A86)</f>
        <v>86</v>
      </c>
      <c r="B178">
        <v>11782089</v>
      </c>
      <c r="C178">
        <v>11782083</v>
      </c>
      <c r="D178">
        <v>9629063</v>
      </c>
      <c r="E178">
        <v>1</v>
      </c>
      <c r="F178">
        <v>1</v>
      </c>
      <c r="G178">
        <v>1</v>
      </c>
      <c r="H178">
        <v>3</v>
      </c>
      <c r="I178" t="s">
        <v>375</v>
      </c>
      <c r="J178" t="s">
        <v>376</v>
      </c>
      <c r="K178" t="s">
        <v>377</v>
      </c>
      <c r="L178">
        <v>1348</v>
      </c>
      <c r="N178">
        <v>1009</v>
      </c>
      <c r="O178" t="s">
        <v>703</v>
      </c>
      <c r="P178" t="s">
        <v>703</v>
      </c>
      <c r="Q178">
        <v>1000</v>
      </c>
      <c r="Y178">
        <v>1</v>
      </c>
      <c r="AA178">
        <v>12620</v>
      </c>
      <c r="AB178">
        <v>0</v>
      </c>
      <c r="AC178">
        <v>0</v>
      </c>
      <c r="AD178">
        <v>0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650</v>
      </c>
      <c r="AT178">
        <v>1</v>
      </c>
      <c r="AU178" t="s">
        <v>650</v>
      </c>
      <c r="AV178">
        <v>0</v>
      </c>
      <c r="AW178">
        <v>2</v>
      </c>
      <c r="AX178">
        <v>11782089</v>
      </c>
      <c r="AY178">
        <v>1</v>
      </c>
      <c r="AZ178">
        <v>0</v>
      </c>
      <c r="BA178">
        <v>176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</row>
    <row r="179" spans="1:75">
      <c r="A179">
        <f>ROW(Source!A87)</f>
        <v>87</v>
      </c>
      <c r="B179">
        <v>11782092</v>
      </c>
      <c r="C179">
        <v>11782090</v>
      </c>
      <c r="D179">
        <v>7535124</v>
      </c>
      <c r="E179">
        <v>1</v>
      </c>
      <c r="F179">
        <v>1</v>
      </c>
      <c r="G179">
        <v>1</v>
      </c>
      <c r="H179">
        <v>1</v>
      </c>
      <c r="I179" t="s">
        <v>378</v>
      </c>
      <c r="J179" t="s">
        <v>650</v>
      </c>
      <c r="K179" t="s">
        <v>379</v>
      </c>
      <c r="L179">
        <v>1476</v>
      </c>
      <c r="N179">
        <v>1013</v>
      </c>
      <c r="O179" t="s">
        <v>155</v>
      </c>
      <c r="P179" t="s">
        <v>156</v>
      </c>
      <c r="Q179">
        <v>1</v>
      </c>
      <c r="Y179">
        <v>1.2483825</v>
      </c>
      <c r="AA179">
        <v>0</v>
      </c>
      <c r="AB179">
        <v>0</v>
      </c>
      <c r="AC179">
        <v>0</v>
      </c>
      <c r="AD179">
        <v>11.06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650</v>
      </c>
      <c r="AT179">
        <v>0.72370000000000001</v>
      </c>
      <c r="AU179" t="s">
        <v>668</v>
      </c>
      <c r="AV179">
        <v>1</v>
      </c>
      <c r="AW179">
        <v>2</v>
      </c>
      <c r="AX179">
        <v>11782092</v>
      </c>
      <c r="AY179">
        <v>1</v>
      </c>
      <c r="AZ179">
        <v>0</v>
      </c>
      <c r="BA179">
        <v>177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</row>
    <row r="180" spans="1:75">
      <c r="A180">
        <f>ROW(Source!A87)</f>
        <v>87</v>
      </c>
      <c r="B180">
        <v>11782093</v>
      </c>
      <c r="C180">
        <v>11782090</v>
      </c>
      <c r="D180">
        <v>121548</v>
      </c>
      <c r="E180">
        <v>1</v>
      </c>
      <c r="F180">
        <v>1</v>
      </c>
      <c r="G180">
        <v>1</v>
      </c>
      <c r="H180">
        <v>1</v>
      </c>
      <c r="I180" t="s">
        <v>671</v>
      </c>
      <c r="J180" t="s">
        <v>650</v>
      </c>
      <c r="K180" t="s">
        <v>166</v>
      </c>
      <c r="L180">
        <v>608254</v>
      </c>
      <c r="N180">
        <v>1013</v>
      </c>
      <c r="O180" t="s">
        <v>167</v>
      </c>
      <c r="P180" t="s">
        <v>167</v>
      </c>
      <c r="Q180">
        <v>1</v>
      </c>
      <c r="Y180">
        <v>0.43125000000000002</v>
      </c>
      <c r="AA180">
        <v>0</v>
      </c>
      <c r="AB180">
        <v>0</v>
      </c>
      <c r="AC180">
        <v>0</v>
      </c>
      <c r="AD180">
        <v>0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650</v>
      </c>
      <c r="AT180">
        <v>0.23</v>
      </c>
      <c r="AU180" t="s">
        <v>667</v>
      </c>
      <c r="AV180">
        <v>2</v>
      </c>
      <c r="AW180">
        <v>2</v>
      </c>
      <c r="AX180">
        <v>11782093</v>
      </c>
      <c r="AY180">
        <v>1</v>
      </c>
      <c r="AZ180">
        <v>0</v>
      </c>
      <c r="BA180">
        <v>178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</row>
    <row r="181" spans="1:75">
      <c r="A181">
        <f>ROW(Source!A87)</f>
        <v>87</v>
      </c>
      <c r="B181">
        <v>11782094</v>
      </c>
      <c r="C181">
        <v>11782090</v>
      </c>
      <c r="D181">
        <v>9594810</v>
      </c>
      <c r="E181">
        <v>1</v>
      </c>
      <c r="F181">
        <v>1</v>
      </c>
      <c r="G181">
        <v>1</v>
      </c>
      <c r="H181">
        <v>2</v>
      </c>
      <c r="I181" t="s">
        <v>380</v>
      </c>
      <c r="J181" t="s">
        <v>381</v>
      </c>
      <c r="K181" t="s">
        <v>382</v>
      </c>
      <c r="L181">
        <v>1480</v>
      </c>
      <c r="N181">
        <v>1013</v>
      </c>
      <c r="O181" t="s">
        <v>161</v>
      </c>
      <c r="P181" t="s">
        <v>162</v>
      </c>
      <c r="Q181">
        <v>1</v>
      </c>
      <c r="Y181">
        <v>0.4130625</v>
      </c>
      <c r="AA181">
        <v>0</v>
      </c>
      <c r="AB181">
        <v>107.27</v>
      </c>
      <c r="AC181">
        <v>16.329999999999998</v>
      </c>
      <c r="AD181">
        <v>0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650</v>
      </c>
      <c r="AT181">
        <v>0.2203</v>
      </c>
      <c r="AU181" t="s">
        <v>667</v>
      </c>
      <c r="AV181">
        <v>0</v>
      </c>
      <c r="AW181">
        <v>2</v>
      </c>
      <c r="AX181">
        <v>11782094</v>
      </c>
      <c r="AY181">
        <v>1</v>
      </c>
      <c r="AZ181">
        <v>0</v>
      </c>
      <c r="BA181">
        <v>179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</row>
    <row r="182" spans="1:75">
      <c r="A182">
        <f>ROW(Source!A87)</f>
        <v>87</v>
      </c>
      <c r="B182">
        <v>11782095</v>
      </c>
      <c r="C182">
        <v>11782090</v>
      </c>
      <c r="D182">
        <v>9594081</v>
      </c>
      <c r="E182">
        <v>1</v>
      </c>
      <c r="F182">
        <v>1</v>
      </c>
      <c r="G182">
        <v>1</v>
      </c>
      <c r="H182">
        <v>2</v>
      </c>
      <c r="I182" t="s">
        <v>203</v>
      </c>
      <c r="J182" t="s">
        <v>204</v>
      </c>
      <c r="K182" t="s">
        <v>205</v>
      </c>
      <c r="L182">
        <v>1480</v>
      </c>
      <c r="N182">
        <v>1013</v>
      </c>
      <c r="O182" t="s">
        <v>161</v>
      </c>
      <c r="P182" t="s">
        <v>162</v>
      </c>
      <c r="Q182">
        <v>1</v>
      </c>
      <c r="Y182">
        <v>1.9875E-2</v>
      </c>
      <c r="AA182">
        <v>0</v>
      </c>
      <c r="AB182">
        <v>111.55</v>
      </c>
      <c r="AC182">
        <v>12.17</v>
      </c>
      <c r="AD182">
        <v>0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650</v>
      </c>
      <c r="AT182">
        <v>1.06E-2</v>
      </c>
      <c r="AU182" t="s">
        <v>667</v>
      </c>
      <c r="AV182">
        <v>0</v>
      </c>
      <c r="AW182">
        <v>2</v>
      </c>
      <c r="AX182">
        <v>11782095</v>
      </c>
      <c r="AY182">
        <v>1</v>
      </c>
      <c r="AZ182">
        <v>0</v>
      </c>
      <c r="BA182">
        <v>180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</row>
    <row r="183" spans="1:75">
      <c r="A183">
        <f>ROW(Source!A87)</f>
        <v>87</v>
      </c>
      <c r="B183">
        <v>11782096</v>
      </c>
      <c r="C183">
        <v>11782090</v>
      </c>
      <c r="D183">
        <v>9596182</v>
      </c>
      <c r="E183">
        <v>1</v>
      </c>
      <c r="F183">
        <v>1</v>
      </c>
      <c r="G183">
        <v>1</v>
      </c>
      <c r="H183">
        <v>2</v>
      </c>
      <c r="I183" t="s">
        <v>209</v>
      </c>
      <c r="J183" t="s">
        <v>210</v>
      </c>
      <c r="K183" t="s">
        <v>211</v>
      </c>
      <c r="L183">
        <v>1480</v>
      </c>
      <c r="N183">
        <v>1013</v>
      </c>
      <c r="O183" t="s">
        <v>161</v>
      </c>
      <c r="P183" t="s">
        <v>162</v>
      </c>
      <c r="Q183">
        <v>1</v>
      </c>
      <c r="Y183">
        <v>5.4374999999999996E-3</v>
      </c>
      <c r="AA183">
        <v>0</v>
      </c>
      <c r="AB183">
        <v>63.37</v>
      </c>
      <c r="AC183">
        <v>12.17</v>
      </c>
      <c r="AD183">
        <v>0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650</v>
      </c>
      <c r="AT183">
        <v>2.8999999999999998E-3</v>
      </c>
      <c r="AU183" t="s">
        <v>667</v>
      </c>
      <c r="AV183">
        <v>0</v>
      </c>
      <c r="AW183">
        <v>2</v>
      </c>
      <c r="AX183">
        <v>11782096</v>
      </c>
      <c r="AY183">
        <v>1</v>
      </c>
      <c r="AZ183">
        <v>0</v>
      </c>
      <c r="BA183">
        <v>181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</row>
    <row r="184" spans="1:75">
      <c r="A184">
        <f>ROW(Source!A87)</f>
        <v>87</v>
      </c>
      <c r="B184">
        <v>11782097</v>
      </c>
      <c r="C184">
        <v>11782090</v>
      </c>
      <c r="D184">
        <v>9596187</v>
      </c>
      <c r="E184">
        <v>1</v>
      </c>
      <c r="F184">
        <v>1</v>
      </c>
      <c r="G184">
        <v>1</v>
      </c>
      <c r="H184">
        <v>2</v>
      </c>
      <c r="I184" t="s">
        <v>212</v>
      </c>
      <c r="J184" t="s">
        <v>213</v>
      </c>
      <c r="K184" t="s">
        <v>214</v>
      </c>
      <c r="L184">
        <v>1480</v>
      </c>
      <c r="N184">
        <v>1013</v>
      </c>
      <c r="O184" t="s">
        <v>161</v>
      </c>
      <c r="P184" t="s">
        <v>162</v>
      </c>
      <c r="Q184">
        <v>1</v>
      </c>
      <c r="Y184">
        <v>2.1937500000000002E-2</v>
      </c>
      <c r="AA184">
        <v>0</v>
      </c>
      <c r="AB184">
        <v>0.75</v>
      </c>
      <c r="AC184">
        <v>0</v>
      </c>
      <c r="AD184">
        <v>0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650</v>
      </c>
      <c r="AT184">
        <v>1.17E-2</v>
      </c>
      <c r="AU184" t="s">
        <v>667</v>
      </c>
      <c r="AV184">
        <v>0</v>
      </c>
      <c r="AW184">
        <v>2</v>
      </c>
      <c r="AX184">
        <v>11782097</v>
      </c>
      <c r="AY184">
        <v>1</v>
      </c>
      <c r="AZ184">
        <v>0</v>
      </c>
      <c r="BA184">
        <v>182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</row>
    <row r="185" spans="1:75">
      <c r="A185">
        <f>ROW(Source!A87)</f>
        <v>87</v>
      </c>
      <c r="B185">
        <v>11782098</v>
      </c>
      <c r="C185">
        <v>11782090</v>
      </c>
      <c r="D185">
        <v>9590589</v>
      </c>
      <c r="E185">
        <v>1</v>
      </c>
      <c r="F185">
        <v>1</v>
      </c>
      <c r="G185">
        <v>1</v>
      </c>
      <c r="H185">
        <v>2</v>
      </c>
      <c r="I185" t="s">
        <v>252</v>
      </c>
      <c r="J185" t="s">
        <v>253</v>
      </c>
      <c r="K185" t="s">
        <v>254</v>
      </c>
      <c r="L185">
        <v>1480</v>
      </c>
      <c r="N185">
        <v>1013</v>
      </c>
      <c r="O185" t="s">
        <v>161</v>
      </c>
      <c r="P185" t="s">
        <v>162</v>
      </c>
      <c r="Q185">
        <v>1</v>
      </c>
      <c r="Y185">
        <v>3.2812500000000001E-2</v>
      </c>
      <c r="AA185">
        <v>0</v>
      </c>
      <c r="AB185">
        <v>96.34</v>
      </c>
      <c r="AC185">
        <v>0</v>
      </c>
      <c r="AD185">
        <v>0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650</v>
      </c>
      <c r="AT185">
        <v>1.7500000000000002E-2</v>
      </c>
      <c r="AU185" t="s">
        <v>667</v>
      </c>
      <c r="AV185">
        <v>0</v>
      </c>
      <c r="AW185">
        <v>2</v>
      </c>
      <c r="AX185">
        <v>11782098</v>
      </c>
      <c r="AY185">
        <v>1</v>
      </c>
      <c r="AZ185">
        <v>0</v>
      </c>
      <c r="BA185">
        <v>183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</row>
    <row r="186" spans="1:75">
      <c r="A186">
        <f>ROW(Source!A87)</f>
        <v>87</v>
      </c>
      <c r="B186">
        <v>11782099</v>
      </c>
      <c r="C186">
        <v>11782090</v>
      </c>
      <c r="D186">
        <v>9596614</v>
      </c>
      <c r="E186">
        <v>1</v>
      </c>
      <c r="F186">
        <v>1</v>
      </c>
      <c r="G186">
        <v>1</v>
      </c>
      <c r="H186">
        <v>3</v>
      </c>
      <c r="I186" t="s">
        <v>795</v>
      </c>
      <c r="J186" t="s">
        <v>798</v>
      </c>
      <c r="K186" t="s">
        <v>796</v>
      </c>
      <c r="L186">
        <v>1339</v>
      </c>
      <c r="N186">
        <v>1007</v>
      </c>
      <c r="O186" t="s">
        <v>797</v>
      </c>
      <c r="P186" t="s">
        <v>797</v>
      </c>
      <c r="Q186">
        <v>1</v>
      </c>
      <c r="Y186">
        <v>9.6000000000000002E-2</v>
      </c>
      <c r="AA186">
        <v>117</v>
      </c>
      <c r="AB186">
        <v>0</v>
      </c>
      <c r="AC186">
        <v>0</v>
      </c>
      <c r="AD186">
        <v>0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650</v>
      </c>
      <c r="AT186">
        <v>9.6000000000000002E-2</v>
      </c>
      <c r="AU186" t="s">
        <v>650</v>
      </c>
      <c r="AV186">
        <v>0</v>
      </c>
      <c r="AW186">
        <v>2</v>
      </c>
      <c r="AX186">
        <v>11782099</v>
      </c>
      <c r="AY186">
        <v>1</v>
      </c>
      <c r="AZ186">
        <v>0</v>
      </c>
      <c r="BA186">
        <v>184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</row>
    <row r="187" spans="1:75">
      <c r="A187">
        <f>ROW(Source!A87)</f>
        <v>87</v>
      </c>
      <c r="B187">
        <v>11782100</v>
      </c>
      <c r="C187">
        <v>11782090</v>
      </c>
      <c r="D187">
        <v>9625254</v>
      </c>
      <c r="E187">
        <v>1</v>
      </c>
      <c r="F187">
        <v>1</v>
      </c>
      <c r="G187">
        <v>1</v>
      </c>
      <c r="H187">
        <v>3</v>
      </c>
      <c r="I187" t="s">
        <v>383</v>
      </c>
      <c r="J187" t="s">
        <v>384</v>
      </c>
      <c r="K187" t="s">
        <v>385</v>
      </c>
      <c r="L187">
        <v>1504999</v>
      </c>
      <c r="N187">
        <v>1010</v>
      </c>
      <c r="O187" t="s">
        <v>980</v>
      </c>
      <c r="P187" t="s">
        <v>386</v>
      </c>
      <c r="Q187">
        <v>1</v>
      </c>
      <c r="Y187">
        <v>0</v>
      </c>
      <c r="AA187">
        <v>0</v>
      </c>
      <c r="AB187">
        <v>0</v>
      </c>
      <c r="AC187">
        <v>0</v>
      </c>
      <c r="AD187">
        <v>0</v>
      </c>
      <c r="AN187">
        <v>1</v>
      </c>
      <c r="AO187">
        <v>0</v>
      </c>
      <c r="AP187">
        <v>1</v>
      </c>
      <c r="AQ187">
        <v>0</v>
      </c>
      <c r="AR187">
        <v>0</v>
      </c>
      <c r="AS187" t="s">
        <v>650</v>
      </c>
      <c r="AT187">
        <v>0</v>
      </c>
      <c r="AU187" t="s">
        <v>650</v>
      </c>
      <c r="AV187">
        <v>0</v>
      </c>
      <c r="AW187">
        <v>2</v>
      </c>
      <c r="AX187">
        <v>11782100</v>
      </c>
      <c r="AY187">
        <v>1</v>
      </c>
      <c r="AZ187">
        <v>0</v>
      </c>
      <c r="BA187">
        <v>185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</row>
    <row r="188" spans="1:75">
      <c r="A188">
        <f>ROW(Source!A90)</f>
        <v>90</v>
      </c>
      <c r="B188">
        <v>11782108</v>
      </c>
      <c r="C188">
        <v>11782106</v>
      </c>
      <c r="D188">
        <v>7535102</v>
      </c>
      <c r="E188">
        <v>1</v>
      </c>
      <c r="F188">
        <v>1</v>
      </c>
      <c r="G188">
        <v>1</v>
      </c>
      <c r="H188">
        <v>1</v>
      </c>
      <c r="I188" t="s">
        <v>311</v>
      </c>
      <c r="J188" t="s">
        <v>650</v>
      </c>
      <c r="K188" t="s">
        <v>312</v>
      </c>
      <c r="L188">
        <v>1476</v>
      </c>
      <c r="N188">
        <v>1013</v>
      </c>
      <c r="O188" t="s">
        <v>155</v>
      </c>
      <c r="P188" t="s">
        <v>156</v>
      </c>
      <c r="Q188">
        <v>1</v>
      </c>
      <c r="Y188">
        <v>85.370249999999999</v>
      </c>
      <c r="AA188">
        <v>0</v>
      </c>
      <c r="AB188">
        <v>0</v>
      </c>
      <c r="AC188">
        <v>0</v>
      </c>
      <c r="AD188">
        <v>11.48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650</v>
      </c>
      <c r="AT188">
        <v>49.49</v>
      </c>
      <c r="AU188" t="s">
        <v>668</v>
      </c>
      <c r="AV188">
        <v>1</v>
      </c>
      <c r="AW188">
        <v>2</v>
      </c>
      <c r="AX188">
        <v>11782108</v>
      </c>
      <c r="AY188">
        <v>1</v>
      </c>
      <c r="AZ188">
        <v>0</v>
      </c>
      <c r="BA188">
        <v>186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</row>
    <row r="189" spans="1:75">
      <c r="A189">
        <f>ROW(Source!A90)</f>
        <v>90</v>
      </c>
      <c r="B189">
        <v>11782109</v>
      </c>
      <c r="C189">
        <v>11782106</v>
      </c>
      <c r="D189">
        <v>121548</v>
      </c>
      <c r="E189">
        <v>1</v>
      </c>
      <c r="F189">
        <v>1</v>
      </c>
      <c r="G189">
        <v>1</v>
      </c>
      <c r="H189">
        <v>1</v>
      </c>
      <c r="I189" t="s">
        <v>671</v>
      </c>
      <c r="J189" t="s">
        <v>650</v>
      </c>
      <c r="K189" t="s">
        <v>166</v>
      </c>
      <c r="L189">
        <v>608254</v>
      </c>
      <c r="N189">
        <v>1013</v>
      </c>
      <c r="O189" t="s">
        <v>167</v>
      </c>
      <c r="P189" t="s">
        <v>167</v>
      </c>
      <c r="Q189">
        <v>1</v>
      </c>
      <c r="Y189">
        <v>0.20624999999999999</v>
      </c>
      <c r="AA189">
        <v>0</v>
      </c>
      <c r="AB189">
        <v>0</v>
      </c>
      <c r="AC189">
        <v>0</v>
      </c>
      <c r="AD189">
        <v>0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650</v>
      </c>
      <c r="AT189">
        <v>0.11</v>
      </c>
      <c r="AU189" t="s">
        <v>667</v>
      </c>
      <c r="AV189">
        <v>2</v>
      </c>
      <c r="AW189">
        <v>2</v>
      </c>
      <c r="AX189">
        <v>11782109</v>
      </c>
      <c r="AY189">
        <v>1</v>
      </c>
      <c r="AZ189">
        <v>0</v>
      </c>
      <c r="BA189">
        <v>187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</row>
    <row r="190" spans="1:75">
      <c r="A190">
        <f>ROW(Source!A90)</f>
        <v>90</v>
      </c>
      <c r="B190">
        <v>11782110</v>
      </c>
      <c r="C190">
        <v>11782106</v>
      </c>
      <c r="D190">
        <v>9590652</v>
      </c>
      <c r="E190">
        <v>1</v>
      </c>
      <c r="F190">
        <v>1</v>
      </c>
      <c r="G190">
        <v>1</v>
      </c>
      <c r="H190">
        <v>2</v>
      </c>
      <c r="I190" t="s">
        <v>240</v>
      </c>
      <c r="J190" t="s">
        <v>241</v>
      </c>
      <c r="K190" t="s">
        <v>242</v>
      </c>
      <c r="L190">
        <v>1480</v>
      </c>
      <c r="N190">
        <v>1013</v>
      </c>
      <c r="O190" t="s">
        <v>161</v>
      </c>
      <c r="P190" t="s">
        <v>162</v>
      </c>
      <c r="Q190">
        <v>1</v>
      </c>
      <c r="Y190">
        <v>0.20624999999999999</v>
      </c>
      <c r="AA190">
        <v>0</v>
      </c>
      <c r="AB190">
        <v>134.07</v>
      </c>
      <c r="AC190">
        <v>16.329999999999998</v>
      </c>
      <c r="AD190">
        <v>0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650</v>
      </c>
      <c r="AT190">
        <v>0.11</v>
      </c>
      <c r="AU190" t="s">
        <v>667</v>
      </c>
      <c r="AV190">
        <v>0</v>
      </c>
      <c r="AW190">
        <v>2</v>
      </c>
      <c r="AX190">
        <v>11782110</v>
      </c>
      <c r="AY190">
        <v>1</v>
      </c>
      <c r="AZ190">
        <v>0</v>
      </c>
      <c r="BA190">
        <v>188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</row>
    <row r="191" spans="1:75">
      <c r="A191">
        <f>ROW(Source!A90)</f>
        <v>90</v>
      </c>
      <c r="B191">
        <v>11782111</v>
      </c>
      <c r="C191">
        <v>11782106</v>
      </c>
      <c r="D191">
        <v>9617548</v>
      </c>
      <c r="E191">
        <v>1</v>
      </c>
      <c r="F191">
        <v>1</v>
      </c>
      <c r="G191">
        <v>1</v>
      </c>
      <c r="H191">
        <v>2</v>
      </c>
      <c r="I191" t="s">
        <v>313</v>
      </c>
      <c r="J191" t="s">
        <v>314</v>
      </c>
      <c r="K191" t="s">
        <v>315</v>
      </c>
      <c r="L191">
        <v>1480</v>
      </c>
      <c r="N191">
        <v>1013</v>
      </c>
      <c r="O191" t="s">
        <v>161</v>
      </c>
      <c r="P191" t="s">
        <v>162</v>
      </c>
      <c r="Q191">
        <v>1</v>
      </c>
      <c r="Y191">
        <v>3.9187500000000002</v>
      </c>
      <c r="AA191">
        <v>0</v>
      </c>
      <c r="AB191">
        <v>7.98</v>
      </c>
      <c r="AC191">
        <v>0</v>
      </c>
      <c r="AD191">
        <v>0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650</v>
      </c>
      <c r="AT191">
        <v>2.09</v>
      </c>
      <c r="AU191" t="s">
        <v>667</v>
      </c>
      <c r="AV191">
        <v>0</v>
      </c>
      <c r="AW191">
        <v>2</v>
      </c>
      <c r="AX191">
        <v>11782111</v>
      </c>
      <c r="AY191">
        <v>1</v>
      </c>
      <c r="AZ191">
        <v>0</v>
      </c>
      <c r="BA191">
        <v>189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</row>
    <row r="192" spans="1:75">
      <c r="A192">
        <f>ROW(Source!A90)</f>
        <v>90</v>
      </c>
      <c r="B192">
        <v>11782112</v>
      </c>
      <c r="C192">
        <v>11782106</v>
      </c>
      <c r="D192">
        <v>9598131</v>
      </c>
      <c r="E192">
        <v>1</v>
      </c>
      <c r="F192">
        <v>1</v>
      </c>
      <c r="G192">
        <v>1</v>
      </c>
      <c r="H192">
        <v>2</v>
      </c>
      <c r="I192" t="s">
        <v>316</v>
      </c>
      <c r="J192" t="s">
        <v>317</v>
      </c>
      <c r="K192" t="s">
        <v>318</v>
      </c>
      <c r="L192">
        <v>1480</v>
      </c>
      <c r="N192">
        <v>1013</v>
      </c>
      <c r="O192" t="s">
        <v>161</v>
      </c>
      <c r="P192" t="s">
        <v>162</v>
      </c>
      <c r="Q192">
        <v>1</v>
      </c>
      <c r="Y192">
        <v>4.3499999999999996</v>
      </c>
      <c r="AA192">
        <v>0</v>
      </c>
      <c r="AB192">
        <v>1.29</v>
      </c>
      <c r="AC192">
        <v>0</v>
      </c>
      <c r="AD192">
        <v>0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650</v>
      </c>
      <c r="AT192">
        <v>2.3199999999999998</v>
      </c>
      <c r="AU192" t="s">
        <v>667</v>
      </c>
      <c r="AV192">
        <v>0</v>
      </c>
      <c r="AW192">
        <v>2</v>
      </c>
      <c r="AX192">
        <v>11782112</v>
      </c>
      <c r="AY192">
        <v>1</v>
      </c>
      <c r="AZ192">
        <v>0</v>
      </c>
      <c r="BA192">
        <v>190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</row>
    <row r="193" spans="1:75">
      <c r="A193">
        <f>ROW(Source!A90)</f>
        <v>90</v>
      </c>
      <c r="B193">
        <v>11782113</v>
      </c>
      <c r="C193">
        <v>11782106</v>
      </c>
      <c r="D193">
        <v>9635909</v>
      </c>
      <c r="E193">
        <v>1</v>
      </c>
      <c r="F193">
        <v>1</v>
      </c>
      <c r="G193">
        <v>1</v>
      </c>
      <c r="H193">
        <v>2</v>
      </c>
      <c r="I193" t="s">
        <v>319</v>
      </c>
      <c r="J193" t="s">
        <v>320</v>
      </c>
      <c r="K193" t="s">
        <v>321</v>
      </c>
      <c r="L193">
        <v>1480</v>
      </c>
      <c r="N193">
        <v>1013</v>
      </c>
      <c r="O193" t="s">
        <v>161</v>
      </c>
      <c r="P193" t="s">
        <v>162</v>
      </c>
      <c r="Q193">
        <v>1</v>
      </c>
      <c r="Y193">
        <v>10.65</v>
      </c>
      <c r="AA193">
        <v>0</v>
      </c>
      <c r="AB193">
        <v>10.97</v>
      </c>
      <c r="AC193">
        <v>0</v>
      </c>
      <c r="AD193">
        <v>0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650</v>
      </c>
      <c r="AT193">
        <v>5.68</v>
      </c>
      <c r="AU193" t="s">
        <v>667</v>
      </c>
      <c r="AV193">
        <v>0</v>
      </c>
      <c r="AW193">
        <v>2</v>
      </c>
      <c r="AX193">
        <v>11782113</v>
      </c>
      <c r="AY193">
        <v>1</v>
      </c>
      <c r="AZ193">
        <v>0</v>
      </c>
      <c r="BA193">
        <v>191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</row>
    <row r="194" spans="1:75">
      <c r="A194">
        <f>ROW(Source!A90)</f>
        <v>90</v>
      </c>
      <c r="B194">
        <v>11782114</v>
      </c>
      <c r="C194">
        <v>11782106</v>
      </c>
      <c r="D194">
        <v>9635910</v>
      </c>
      <c r="E194">
        <v>1</v>
      </c>
      <c r="F194">
        <v>1</v>
      </c>
      <c r="G194">
        <v>1</v>
      </c>
      <c r="H194">
        <v>2</v>
      </c>
      <c r="I194" t="s">
        <v>322</v>
      </c>
      <c r="J194" t="s">
        <v>323</v>
      </c>
      <c r="K194" t="s">
        <v>324</v>
      </c>
      <c r="L194">
        <v>1480</v>
      </c>
      <c r="N194">
        <v>1013</v>
      </c>
      <c r="O194" t="s">
        <v>161</v>
      </c>
      <c r="P194" t="s">
        <v>162</v>
      </c>
      <c r="Q194">
        <v>1</v>
      </c>
      <c r="Y194">
        <v>0.76875000000000004</v>
      </c>
      <c r="AA194">
        <v>0</v>
      </c>
      <c r="AB194">
        <v>7.01</v>
      </c>
      <c r="AC194">
        <v>0</v>
      </c>
      <c r="AD194">
        <v>0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650</v>
      </c>
      <c r="AT194">
        <v>0.41</v>
      </c>
      <c r="AU194" t="s">
        <v>667</v>
      </c>
      <c r="AV194">
        <v>0</v>
      </c>
      <c r="AW194">
        <v>2</v>
      </c>
      <c r="AX194">
        <v>11782114</v>
      </c>
      <c r="AY194">
        <v>1</v>
      </c>
      <c r="AZ194">
        <v>0</v>
      </c>
      <c r="BA194">
        <v>192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</row>
    <row r="195" spans="1:75">
      <c r="A195">
        <f>ROW(Source!A90)</f>
        <v>90</v>
      </c>
      <c r="B195">
        <v>11782115</v>
      </c>
      <c r="C195">
        <v>11782106</v>
      </c>
      <c r="D195">
        <v>9590589</v>
      </c>
      <c r="E195">
        <v>1</v>
      </c>
      <c r="F195">
        <v>1</v>
      </c>
      <c r="G195">
        <v>1</v>
      </c>
      <c r="H195">
        <v>2</v>
      </c>
      <c r="I195" t="s">
        <v>252</v>
      </c>
      <c r="J195" t="s">
        <v>253</v>
      </c>
      <c r="K195" t="s">
        <v>254</v>
      </c>
      <c r="L195">
        <v>1480</v>
      </c>
      <c r="N195">
        <v>1013</v>
      </c>
      <c r="O195" t="s">
        <v>161</v>
      </c>
      <c r="P195" t="s">
        <v>162</v>
      </c>
      <c r="Q195">
        <v>1</v>
      </c>
      <c r="Y195">
        <v>0.3</v>
      </c>
      <c r="AA195">
        <v>0</v>
      </c>
      <c r="AB195">
        <v>96.34</v>
      </c>
      <c r="AC195">
        <v>0</v>
      </c>
      <c r="AD195">
        <v>0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650</v>
      </c>
      <c r="AT195">
        <v>0.16</v>
      </c>
      <c r="AU195" t="s">
        <v>667</v>
      </c>
      <c r="AV195">
        <v>0</v>
      </c>
      <c r="AW195">
        <v>2</v>
      </c>
      <c r="AX195">
        <v>11782115</v>
      </c>
      <c r="AY195">
        <v>1</v>
      </c>
      <c r="AZ195">
        <v>0</v>
      </c>
      <c r="BA195">
        <v>193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</row>
    <row r="196" spans="1:75">
      <c r="A196">
        <f>ROW(Source!A90)</f>
        <v>90</v>
      </c>
      <c r="B196">
        <v>11782116</v>
      </c>
      <c r="C196">
        <v>11782106</v>
      </c>
      <c r="D196">
        <v>9635516</v>
      </c>
      <c r="E196">
        <v>1</v>
      </c>
      <c r="F196">
        <v>1</v>
      </c>
      <c r="G196">
        <v>1</v>
      </c>
      <c r="H196">
        <v>3</v>
      </c>
      <c r="I196" t="s">
        <v>325</v>
      </c>
      <c r="J196" t="s">
        <v>326</v>
      </c>
      <c r="K196" t="s">
        <v>327</v>
      </c>
      <c r="L196">
        <v>1348</v>
      </c>
      <c r="N196">
        <v>1009</v>
      </c>
      <c r="O196" t="s">
        <v>703</v>
      </c>
      <c r="P196" t="s">
        <v>703</v>
      </c>
      <c r="Q196">
        <v>1000</v>
      </c>
      <c r="Y196">
        <v>1E-4</v>
      </c>
      <c r="AA196">
        <v>33750</v>
      </c>
      <c r="AB196">
        <v>0</v>
      </c>
      <c r="AC196">
        <v>0</v>
      </c>
      <c r="AD196">
        <v>0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650</v>
      </c>
      <c r="AT196">
        <v>1E-4</v>
      </c>
      <c r="AU196" t="s">
        <v>650</v>
      </c>
      <c r="AV196">
        <v>0</v>
      </c>
      <c r="AW196">
        <v>2</v>
      </c>
      <c r="AX196">
        <v>11782116</v>
      </c>
      <c r="AY196">
        <v>1</v>
      </c>
      <c r="AZ196">
        <v>0</v>
      </c>
      <c r="BA196">
        <v>194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</row>
    <row r="197" spans="1:75">
      <c r="A197">
        <f>ROW(Source!A90)</f>
        <v>90</v>
      </c>
      <c r="B197">
        <v>11782117</v>
      </c>
      <c r="C197">
        <v>11782106</v>
      </c>
      <c r="D197">
        <v>9598113</v>
      </c>
      <c r="E197">
        <v>1</v>
      </c>
      <c r="F197">
        <v>1</v>
      </c>
      <c r="G197">
        <v>1</v>
      </c>
      <c r="H197">
        <v>3</v>
      </c>
      <c r="I197" t="s">
        <v>328</v>
      </c>
      <c r="J197" t="s">
        <v>329</v>
      </c>
      <c r="K197" t="s">
        <v>330</v>
      </c>
      <c r="L197">
        <v>1339</v>
      </c>
      <c r="N197">
        <v>1007</v>
      </c>
      <c r="O197" t="s">
        <v>797</v>
      </c>
      <c r="P197" t="s">
        <v>797</v>
      </c>
      <c r="Q197">
        <v>1</v>
      </c>
      <c r="Y197">
        <v>1.95</v>
      </c>
      <c r="AA197">
        <v>6.2</v>
      </c>
      <c r="AB197">
        <v>0</v>
      </c>
      <c r="AC197">
        <v>0</v>
      </c>
      <c r="AD197">
        <v>0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650</v>
      </c>
      <c r="AT197">
        <v>1.95</v>
      </c>
      <c r="AU197" t="s">
        <v>650</v>
      </c>
      <c r="AV197">
        <v>0</v>
      </c>
      <c r="AW197">
        <v>2</v>
      </c>
      <c r="AX197">
        <v>11782117</v>
      </c>
      <c r="AY197">
        <v>1</v>
      </c>
      <c r="AZ197">
        <v>0</v>
      </c>
      <c r="BA197">
        <v>195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</row>
    <row r="198" spans="1:75">
      <c r="A198">
        <f>ROW(Source!A90)</f>
        <v>90</v>
      </c>
      <c r="B198">
        <v>11782118</v>
      </c>
      <c r="C198">
        <v>11782106</v>
      </c>
      <c r="D198">
        <v>9592657</v>
      </c>
      <c r="E198">
        <v>1</v>
      </c>
      <c r="F198">
        <v>1</v>
      </c>
      <c r="G198">
        <v>1</v>
      </c>
      <c r="H198">
        <v>3</v>
      </c>
      <c r="I198" t="s">
        <v>331</v>
      </c>
      <c r="J198" t="s">
        <v>332</v>
      </c>
      <c r="K198" t="s">
        <v>333</v>
      </c>
      <c r="L198">
        <v>1348</v>
      </c>
      <c r="N198">
        <v>1009</v>
      </c>
      <c r="O198" t="s">
        <v>703</v>
      </c>
      <c r="P198" t="s">
        <v>703</v>
      </c>
      <c r="Q198">
        <v>1000</v>
      </c>
      <c r="Y198">
        <v>3.0000000000000001E-5</v>
      </c>
      <c r="AA198">
        <v>4650</v>
      </c>
      <c r="AB198">
        <v>0</v>
      </c>
      <c r="AC198">
        <v>0</v>
      </c>
      <c r="AD198">
        <v>0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650</v>
      </c>
      <c r="AT198">
        <v>3.0000000000000001E-5</v>
      </c>
      <c r="AU198" t="s">
        <v>650</v>
      </c>
      <c r="AV198">
        <v>0</v>
      </c>
      <c r="AW198">
        <v>2</v>
      </c>
      <c r="AX198">
        <v>11782118</v>
      </c>
      <c r="AY198">
        <v>1</v>
      </c>
      <c r="AZ198">
        <v>0</v>
      </c>
      <c r="BA198">
        <v>196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</row>
    <row r="199" spans="1:75">
      <c r="A199">
        <f>ROW(Source!A90)</f>
        <v>90</v>
      </c>
      <c r="B199">
        <v>11782119</v>
      </c>
      <c r="C199">
        <v>11782106</v>
      </c>
      <c r="D199">
        <v>9635520</v>
      </c>
      <c r="E199">
        <v>1</v>
      </c>
      <c r="F199">
        <v>1</v>
      </c>
      <c r="G199">
        <v>1</v>
      </c>
      <c r="H199">
        <v>3</v>
      </c>
      <c r="I199" t="s">
        <v>334</v>
      </c>
      <c r="J199" t="s">
        <v>335</v>
      </c>
      <c r="K199" t="s">
        <v>336</v>
      </c>
      <c r="L199">
        <v>1348</v>
      </c>
      <c r="N199">
        <v>1009</v>
      </c>
      <c r="O199" t="s">
        <v>703</v>
      </c>
      <c r="P199" t="s">
        <v>703</v>
      </c>
      <c r="Q199">
        <v>1000</v>
      </c>
      <c r="Y199">
        <v>5.9999999999999995E-4</v>
      </c>
      <c r="AA199">
        <v>16570</v>
      </c>
      <c r="AB199">
        <v>0</v>
      </c>
      <c r="AC199">
        <v>0</v>
      </c>
      <c r="AD199">
        <v>0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650</v>
      </c>
      <c r="AT199">
        <v>5.9999999999999995E-4</v>
      </c>
      <c r="AU199" t="s">
        <v>650</v>
      </c>
      <c r="AV199">
        <v>0</v>
      </c>
      <c r="AW199">
        <v>2</v>
      </c>
      <c r="AX199">
        <v>11782119</v>
      </c>
      <c r="AY199">
        <v>1</v>
      </c>
      <c r="AZ199">
        <v>0</v>
      </c>
      <c r="BA199">
        <v>197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</row>
    <row r="200" spans="1:75">
      <c r="A200">
        <f>ROW(Source!A90)</f>
        <v>90</v>
      </c>
      <c r="B200">
        <v>11782120</v>
      </c>
      <c r="C200">
        <v>11782106</v>
      </c>
      <c r="D200">
        <v>9602146</v>
      </c>
      <c r="E200">
        <v>1</v>
      </c>
      <c r="F200">
        <v>1</v>
      </c>
      <c r="G200">
        <v>1</v>
      </c>
      <c r="H200">
        <v>3</v>
      </c>
      <c r="I200" t="s">
        <v>337</v>
      </c>
      <c r="J200" t="s">
        <v>338</v>
      </c>
      <c r="K200" t="s">
        <v>339</v>
      </c>
      <c r="L200">
        <v>1348</v>
      </c>
      <c r="N200">
        <v>1009</v>
      </c>
      <c r="O200" t="s">
        <v>703</v>
      </c>
      <c r="P200" t="s">
        <v>703</v>
      </c>
      <c r="Q200">
        <v>1000</v>
      </c>
      <c r="Y200">
        <v>1.9400000000000001E-3</v>
      </c>
      <c r="AA200">
        <v>3970</v>
      </c>
      <c r="AB200">
        <v>0</v>
      </c>
      <c r="AC200">
        <v>0</v>
      </c>
      <c r="AD200">
        <v>0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650</v>
      </c>
      <c r="AT200">
        <v>1.9400000000000001E-3</v>
      </c>
      <c r="AU200" t="s">
        <v>650</v>
      </c>
      <c r="AV200">
        <v>0</v>
      </c>
      <c r="AW200">
        <v>2</v>
      </c>
      <c r="AX200">
        <v>11782120</v>
      </c>
      <c r="AY200">
        <v>1</v>
      </c>
      <c r="AZ200">
        <v>0</v>
      </c>
      <c r="BA200">
        <v>198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</row>
    <row r="201" spans="1:75">
      <c r="A201">
        <f>ROW(Source!A90)</f>
        <v>90</v>
      </c>
      <c r="B201">
        <v>11782121</v>
      </c>
      <c r="C201">
        <v>11782106</v>
      </c>
      <c r="D201">
        <v>9635901</v>
      </c>
      <c r="E201">
        <v>1</v>
      </c>
      <c r="F201">
        <v>1</v>
      </c>
      <c r="G201">
        <v>1</v>
      </c>
      <c r="H201">
        <v>3</v>
      </c>
      <c r="I201" t="s">
        <v>340</v>
      </c>
      <c r="J201" t="s">
        <v>341</v>
      </c>
      <c r="K201" t="s">
        <v>342</v>
      </c>
      <c r="L201">
        <v>1348</v>
      </c>
      <c r="N201">
        <v>1009</v>
      </c>
      <c r="O201" t="s">
        <v>703</v>
      </c>
      <c r="P201" t="s">
        <v>703</v>
      </c>
      <c r="Q201">
        <v>1000</v>
      </c>
      <c r="Y201">
        <v>4.0000000000000001E-3</v>
      </c>
      <c r="AA201">
        <v>11520</v>
      </c>
      <c r="AB201">
        <v>0</v>
      </c>
      <c r="AC201">
        <v>0</v>
      </c>
      <c r="AD201">
        <v>0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650</v>
      </c>
      <c r="AT201">
        <v>4.0000000000000001E-3</v>
      </c>
      <c r="AU201" t="s">
        <v>650</v>
      </c>
      <c r="AV201">
        <v>0</v>
      </c>
      <c r="AW201">
        <v>2</v>
      </c>
      <c r="AX201">
        <v>11782121</v>
      </c>
      <c r="AY201">
        <v>1</v>
      </c>
      <c r="AZ201">
        <v>0</v>
      </c>
      <c r="BA201">
        <v>199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</row>
    <row r="202" spans="1:75">
      <c r="A202">
        <f>ROW(Source!A90)</f>
        <v>90</v>
      </c>
      <c r="B202">
        <v>11782122</v>
      </c>
      <c r="C202">
        <v>11782106</v>
      </c>
      <c r="D202">
        <v>9590615</v>
      </c>
      <c r="E202">
        <v>1</v>
      </c>
      <c r="F202">
        <v>1</v>
      </c>
      <c r="G202">
        <v>1</v>
      </c>
      <c r="H202">
        <v>3</v>
      </c>
      <c r="I202" t="s">
        <v>343</v>
      </c>
      <c r="J202" t="s">
        <v>344</v>
      </c>
      <c r="K202" t="s">
        <v>345</v>
      </c>
      <c r="L202">
        <v>1348</v>
      </c>
      <c r="N202">
        <v>1009</v>
      </c>
      <c r="O202" t="s">
        <v>703</v>
      </c>
      <c r="P202" t="s">
        <v>703</v>
      </c>
      <c r="Q202">
        <v>1000</v>
      </c>
      <c r="Y202">
        <v>2E-3</v>
      </c>
      <c r="AA202">
        <v>17290</v>
      </c>
      <c r="AB202">
        <v>0</v>
      </c>
      <c r="AC202">
        <v>0</v>
      </c>
      <c r="AD202">
        <v>0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650</v>
      </c>
      <c r="AT202">
        <v>2E-3</v>
      </c>
      <c r="AU202" t="s">
        <v>650</v>
      </c>
      <c r="AV202">
        <v>0</v>
      </c>
      <c r="AW202">
        <v>2</v>
      </c>
      <c r="AX202">
        <v>11782122</v>
      </c>
      <c r="AY202">
        <v>1</v>
      </c>
      <c r="AZ202">
        <v>0</v>
      </c>
      <c r="BA202">
        <v>200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</row>
    <row r="203" spans="1:75">
      <c r="A203">
        <f>ROW(Source!A90)</f>
        <v>90</v>
      </c>
      <c r="B203">
        <v>11782123</v>
      </c>
      <c r="C203">
        <v>11782106</v>
      </c>
      <c r="D203">
        <v>9590644</v>
      </c>
      <c r="E203">
        <v>1</v>
      </c>
      <c r="F203">
        <v>1</v>
      </c>
      <c r="G203">
        <v>1</v>
      </c>
      <c r="H203">
        <v>3</v>
      </c>
      <c r="I203" t="s">
        <v>346</v>
      </c>
      <c r="J203" t="s">
        <v>347</v>
      </c>
      <c r="K203" t="s">
        <v>348</v>
      </c>
      <c r="L203">
        <v>1348</v>
      </c>
      <c r="N203">
        <v>1009</v>
      </c>
      <c r="O203" t="s">
        <v>703</v>
      </c>
      <c r="P203" t="s">
        <v>703</v>
      </c>
      <c r="Q203">
        <v>1000</v>
      </c>
      <c r="Y203">
        <v>1.0000000000000001E-5</v>
      </c>
      <c r="AA203">
        <v>9190</v>
      </c>
      <c r="AB203">
        <v>0</v>
      </c>
      <c r="AC203">
        <v>0</v>
      </c>
      <c r="AD203">
        <v>0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650</v>
      </c>
      <c r="AT203">
        <v>1.0000000000000001E-5</v>
      </c>
      <c r="AU203" t="s">
        <v>650</v>
      </c>
      <c r="AV203">
        <v>0</v>
      </c>
      <c r="AW203">
        <v>2</v>
      </c>
      <c r="AX203">
        <v>11782123</v>
      </c>
      <c r="AY203">
        <v>1</v>
      </c>
      <c r="AZ203">
        <v>0</v>
      </c>
      <c r="BA203">
        <v>201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</row>
    <row r="204" spans="1:75">
      <c r="A204">
        <f>ROW(Source!A90)</f>
        <v>90</v>
      </c>
      <c r="B204">
        <v>11782124</v>
      </c>
      <c r="C204">
        <v>11782106</v>
      </c>
      <c r="D204">
        <v>9635527</v>
      </c>
      <c r="E204">
        <v>1</v>
      </c>
      <c r="F204">
        <v>1</v>
      </c>
      <c r="G204">
        <v>1</v>
      </c>
      <c r="H204">
        <v>3</v>
      </c>
      <c r="I204" t="s">
        <v>349</v>
      </c>
      <c r="J204" t="s">
        <v>350</v>
      </c>
      <c r="K204" t="s">
        <v>351</v>
      </c>
      <c r="L204">
        <v>1348</v>
      </c>
      <c r="N204">
        <v>1009</v>
      </c>
      <c r="O204" t="s">
        <v>703</v>
      </c>
      <c r="P204" t="s">
        <v>703</v>
      </c>
      <c r="Q204">
        <v>1000</v>
      </c>
      <c r="Y204">
        <v>3.1E-4</v>
      </c>
      <c r="AA204">
        <v>18440</v>
      </c>
      <c r="AB204">
        <v>0</v>
      </c>
      <c r="AC204">
        <v>0</v>
      </c>
      <c r="AD204">
        <v>0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650</v>
      </c>
      <c r="AT204">
        <v>3.1E-4</v>
      </c>
      <c r="AU204" t="s">
        <v>650</v>
      </c>
      <c r="AV204">
        <v>0</v>
      </c>
      <c r="AW204">
        <v>2</v>
      </c>
      <c r="AX204">
        <v>11782124</v>
      </c>
      <c r="AY204">
        <v>1</v>
      </c>
      <c r="AZ204">
        <v>0</v>
      </c>
      <c r="BA204">
        <v>202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</row>
    <row r="205" spans="1:75">
      <c r="A205">
        <f>ROW(Source!A90)</f>
        <v>90</v>
      </c>
      <c r="B205">
        <v>11782125</v>
      </c>
      <c r="C205">
        <v>11782106</v>
      </c>
      <c r="D205">
        <v>9635529</v>
      </c>
      <c r="E205">
        <v>1</v>
      </c>
      <c r="F205">
        <v>1</v>
      </c>
      <c r="G205">
        <v>1</v>
      </c>
      <c r="H205">
        <v>3</v>
      </c>
      <c r="I205" t="s">
        <v>352</v>
      </c>
      <c r="J205" t="s">
        <v>353</v>
      </c>
      <c r="K205" t="s">
        <v>354</v>
      </c>
      <c r="L205">
        <v>1339</v>
      </c>
      <c r="N205">
        <v>1007</v>
      </c>
      <c r="O205" t="s">
        <v>797</v>
      </c>
      <c r="P205" t="s">
        <v>797</v>
      </c>
      <c r="Q205">
        <v>1</v>
      </c>
      <c r="Y205">
        <v>1.0300000000000001E-3</v>
      </c>
      <c r="AA205">
        <v>1540</v>
      </c>
      <c r="AB205">
        <v>0</v>
      </c>
      <c r="AC205">
        <v>0</v>
      </c>
      <c r="AD205">
        <v>0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650</v>
      </c>
      <c r="AT205">
        <v>1.0300000000000001E-3</v>
      </c>
      <c r="AU205" t="s">
        <v>650</v>
      </c>
      <c r="AV205">
        <v>0</v>
      </c>
      <c r="AW205">
        <v>2</v>
      </c>
      <c r="AX205">
        <v>11782125</v>
      </c>
      <c r="AY205">
        <v>1</v>
      </c>
      <c r="AZ205">
        <v>0</v>
      </c>
      <c r="BA205">
        <v>203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</row>
    <row r="206" spans="1:75">
      <c r="A206">
        <f>ROW(Source!A90)</f>
        <v>90</v>
      </c>
      <c r="B206">
        <v>11782126</v>
      </c>
      <c r="C206">
        <v>11782106</v>
      </c>
      <c r="D206">
        <v>9629474</v>
      </c>
      <c r="E206">
        <v>1</v>
      </c>
      <c r="F206">
        <v>1</v>
      </c>
      <c r="G206">
        <v>1</v>
      </c>
      <c r="H206">
        <v>3</v>
      </c>
      <c r="I206" t="s">
        <v>355</v>
      </c>
      <c r="J206" t="s">
        <v>356</v>
      </c>
      <c r="K206" t="s">
        <v>357</v>
      </c>
      <c r="L206">
        <v>1348</v>
      </c>
      <c r="N206">
        <v>1009</v>
      </c>
      <c r="O206" t="s">
        <v>703</v>
      </c>
      <c r="P206" t="s">
        <v>703</v>
      </c>
      <c r="Q206">
        <v>1000</v>
      </c>
      <c r="Y206">
        <v>0</v>
      </c>
      <c r="AA206">
        <v>0</v>
      </c>
      <c r="AB206">
        <v>0</v>
      </c>
      <c r="AC206">
        <v>0</v>
      </c>
      <c r="AD206">
        <v>0</v>
      </c>
      <c r="AN206">
        <v>1</v>
      </c>
      <c r="AO206">
        <v>0</v>
      </c>
      <c r="AP206">
        <v>1</v>
      </c>
      <c r="AQ206">
        <v>0</v>
      </c>
      <c r="AR206">
        <v>0</v>
      </c>
      <c r="AS206" t="s">
        <v>650</v>
      </c>
      <c r="AT206">
        <v>0</v>
      </c>
      <c r="AU206" t="s">
        <v>650</v>
      </c>
      <c r="AV206">
        <v>0</v>
      </c>
      <c r="AW206">
        <v>2</v>
      </c>
      <c r="AX206">
        <v>11782126</v>
      </c>
      <c r="AY206">
        <v>1</v>
      </c>
      <c r="AZ206">
        <v>0</v>
      </c>
      <c r="BA206">
        <v>204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</row>
    <row r="207" spans="1:75">
      <c r="A207">
        <f>ROW(Source!A90)</f>
        <v>90</v>
      </c>
      <c r="B207">
        <v>11782127</v>
      </c>
      <c r="C207">
        <v>11782106</v>
      </c>
      <c r="D207">
        <v>9635534</v>
      </c>
      <c r="E207">
        <v>1</v>
      </c>
      <c r="F207">
        <v>1</v>
      </c>
      <c r="G207">
        <v>1</v>
      </c>
      <c r="H207">
        <v>3</v>
      </c>
      <c r="I207" t="s">
        <v>358</v>
      </c>
      <c r="J207" t="s">
        <v>359</v>
      </c>
      <c r="K207" t="s">
        <v>360</v>
      </c>
      <c r="L207">
        <v>9519163</v>
      </c>
      <c r="N207">
        <v>1013</v>
      </c>
      <c r="O207" t="s">
        <v>361</v>
      </c>
      <c r="P207" t="s">
        <v>362</v>
      </c>
      <c r="Q207">
        <v>1</v>
      </c>
      <c r="Y207">
        <v>1.8700000000000001E-2</v>
      </c>
      <c r="AA207">
        <v>61.4</v>
      </c>
      <c r="AB207">
        <v>0</v>
      </c>
      <c r="AC207">
        <v>0</v>
      </c>
      <c r="AD207">
        <v>0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650</v>
      </c>
      <c r="AT207">
        <v>1.8700000000000001E-2</v>
      </c>
      <c r="AU207" t="s">
        <v>650</v>
      </c>
      <c r="AV207">
        <v>0</v>
      </c>
      <c r="AW207">
        <v>2</v>
      </c>
      <c r="AX207">
        <v>11782127</v>
      </c>
      <c r="AY207">
        <v>1</v>
      </c>
      <c r="AZ207">
        <v>0</v>
      </c>
      <c r="BA207">
        <v>205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</row>
    <row r="208" spans="1:75">
      <c r="A208">
        <f>ROW(Source!A90)</f>
        <v>90</v>
      </c>
      <c r="B208">
        <v>11782128</v>
      </c>
      <c r="C208">
        <v>11782106</v>
      </c>
      <c r="D208">
        <v>9604927</v>
      </c>
      <c r="E208">
        <v>1</v>
      </c>
      <c r="F208">
        <v>1</v>
      </c>
      <c r="G208">
        <v>1</v>
      </c>
      <c r="H208">
        <v>3</v>
      </c>
      <c r="I208" t="s">
        <v>363</v>
      </c>
      <c r="J208" t="s">
        <v>364</v>
      </c>
      <c r="K208" t="s">
        <v>365</v>
      </c>
      <c r="L208">
        <v>1346</v>
      </c>
      <c r="N208">
        <v>1009</v>
      </c>
      <c r="O208" t="s">
        <v>366</v>
      </c>
      <c r="P208" t="s">
        <v>366</v>
      </c>
      <c r="Q208">
        <v>1</v>
      </c>
      <c r="Y208">
        <v>0.59</v>
      </c>
      <c r="AA208">
        <v>9.8000000000000007</v>
      </c>
      <c r="AB208">
        <v>0</v>
      </c>
      <c r="AC208">
        <v>0</v>
      </c>
      <c r="AD208">
        <v>0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650</v>
      </c>
      <c r="AT208">
        <v>0.59</v>
      </c>
      <c r="AU208" t="s">
        <v>650</v>
      </c>
      <c r="AV208">
        <v>0</v>
      </c>
      <c r="AW208">
        <v>2</v>
      </c>
      <c r="AX208">
        <v>11782128</v>
      </c>
      <c r="AY208">
        <v>1</v>
      </c>
      <c r="AZ208">
        <v>0</v>
      </c>
      <c r="BA208">
        <v>206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</row>
    <row r="209" spans="1:75">
      <c r="A209">
        <f>ROW(Source!A92)</f>
        <v>92</v>
      </c>
      <c r="B209">
        <v>11782133</v>
      </c>
      <c r="C209">
        <v>11782131</v>
      </c>
      <c r="D209">
        <v>7535130</v>
      </c>
      <c r="E209">
        <v>1</v>
      </c>
      <c r="F209">
        <v>1</v>
      </c>
      <c r="G209">
        <v>1</v>
      </c>
      <c r="H209">
        <v>1</v>
      </c>
      <c r="I209" t="s">
        <v>367</v>
      </c>
      <c r="J209" t="s">
        <v>650</v>
      </c>
      <c r="K209" t="s">
        <v>368</v>
      </c>
      <c r="L209">
        <v>1476</v>
      </c>
      <c r="N209">
        <v>1013</v>
      </c>
      <c r="O209" t="s">
        <v>155</v>
      </c>
      <c r="P209" t="s">
        <v>156</v>
      </c>
      <c r="Q209">
        <v>1</v>
      </c>
      <c r="Y209">
        <v>54.164999999999999</v>
      </c>
      <c r="AA209">
        <v>0</v>
      </c>
      <c r="AB209">
        <v>0</v>
      </c>
      <c r="AC209">
        <v>0</v>
      </c>
      <c r="AD209">
        <v>12.91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650</v>
      </c>
      <c r="AT209">
        <v>31.4</v>
      </c>
      <c r="AU209" t="s">
        <v>668</v>
      </c>
      <c r="AV209">
        <v>1</v>
      </c>
      <c r="AW209">
        <v>2</v>
      </c>
      <c r="AX209">
        <v>11782133</v>
      </c>
      <c r="AY209">
        <v>1</v>
      </c>
      <c r="AZ209">
        <v>0</v>
      </c>
      <c r="BA209">
        <v>207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</row>
    <row r="210" spans="1:75">
      <c r="A210">
        <f>ROW(Source!A92)</f>
        <v>92</v>
      </c>
      <c r="B210">
        <v>11782134</v>
      </c>
      <c r="C210">
        <v>11782131</v>
      </c>
      <c r="D210">
        <v>9595013</v>
      </c>
      <c r="E210">
        <v>1</v>
      </c>
      <c r="F210">
        <v>1</v>
      </c>
      <c r="G210">
        <v>1</v>
      </c>
      <c r="H210">
        <v>2</v>
      </c>
      <c r="I210" t="s">
        <v>369</v>
      </c>
      <c r="J210" t="s">
        <v>370</v>
      </c>
      <c r="K210" t="s">
        <v>371</v>
      </c>
      <c r="L210">
        <v>1480</v>
      </c>
      <c r="N210">
        <v>1013</v>
      </c>
      <c r="O210" t="s">
        <v>161</v>
      </c>
      <c r="P210" t="s">
        <v>162</v>
      </c>
      <c r="Q210">
        <v>1</v>
      </c>
      <c r="Y210">
        <v>38.118749999999999</v>
      </c>
      <c r="AA210">
        <v>0</v>
      </c>
      <c r="AB210">
        <v>7.84</v>
      </c>
      <c r="AC210">
        <v>0</v>
      </c>
      <c r="AD210">
        <v>0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650</v>
      </c>
      <c r="AT210">
        <v>20.329999999999998</v>
      </c>
      <c r="AU210" t="s">
        <v>667</v>
      </c>
      <c r="AV210">
        <v>0</v>
      </c>
      <c r="AW210">
        <v>2</v>
      </c>
      <c r="AX210">
        <v>11782134</v>
      </c>
      <c r="AY210">
        <v>1</v>
      </c>
      <c r="AZ210">
        <v>0</v>
      </c>
      <c r="BA210">
        <v>208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</row>
    <row r="211" spans="1:75">
      <c r="A211">
        <f>ROW(Source!A92)</f>
        <v>92</v>
      </c>
      <c r="B211">
        <v>11782135</v>
      </c>
      <c r="C211">
        <v>11782131</v>
      </c>
      <c r="D211">
        <v>9590589</v>
      </c>
      <c r="E211">
        <v>1</v>
      </c>
      <c r="F211">
        <v>1</v>
      </c>
      <c r="G211">
        <v>1</v>
      </c>
      <c r="H211">
        <v>2</v>
      </c>
      <c r="I211" t="s">
        <v>252</v>
      </c>
      <c r="J211" t="s">
        <v>253</v>
      </c>
      <c r="K211" t="s">
        <v>254</v>
      </c>
      <c r="L211">
        <v>1480</v>
      </c>
      <c r="N211">
        <v>1013</v>
      </c>
      <c r="O211" t="s">
        <v>161</v>
      </c>
      <c r="P211" t="s">
        <v>162</v>
      </c>
      <c r="Q211">
        <v>1</v>
      </c>
      <c r="Y211">
        <v>1.9125000000000001</v>
      </c>
      <c r="AA211">
        <v>0</v>
      </c>
      <c r="AB211">
        <v>96.34</v>
      </c>
      <c r="AC211">
        <v>0</v>
      </c>
      <c r="AD211">
        <v>0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650</v>
      </c>
      <c r="AT211">
        <v>1.02</v>
      </c>
      <c r="AU211" t="s">
        <v>667</v>
      </c>
      <c r="AV211">
        <v>0</v>
      </c>
      <c r="AW211">
        <v>2</v>
      </c>
      <c r="AX211">
        <v>11782135</v>
      </c>
      <c r="AY211">
        <v>1</v>
      </c>
      <c r="AZ211">
        <v>0</v>
      </c>
      <c r="BA211">
        <v>209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</row>
    <row r="212" spans="1:75">
      <c r="A212">
        <f>ROW(Source!A92)</f>
        <v>92</v>
      </c>
      <c r="B212">
        <v>11782136</v>
      </c>
      <c r="C212">
        <v>11782131</v>
      </c>
      <c r="D212">
        <v>9619427</v>
      </c>
      <c r="E212">
        <v>1</v>
      </c>
      <c r="F212">
        <v>1</v>
      </c>
      <c r="G212">
        <v>1</v>
      </c>
      <c r="H212">
        <v>3</v>
      </c>
      <c r="I212" t="s">
        <v>372</v>
      </c>
      <c r="J212" t="s">
        <v>373</v>
      </c>
      <c r="K212" t="s">
        <v>374</v>
      </c>
      <c r="L212">
        <v>1348</v>
      </c>
      <c r="N212">
        <v>1009</v>
      </c>
      <c r="O212" t="s">
        <v>703</v>
      </c>
      <c r="P212" t="s">
        <v>703</v>
      </c>
      <c r="Q212">
        <v>1000</v>
      </c>
      <c r="Y212">
        <v>0.03</v>
      </c>
      <c r="AA212">
        <v>10920</v>
      </c>
      <c r="AB212">
        <v>0</v>
      </c>
      <c r="AC212">
        <v>0</v>
      </c>
      <c r="AD212">
        <v>0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650</v>
      </c>
      <c r="AT212">
        <v>0.03</v>
      </c>
      <c r="AU212" t="s">
        <v>650</v>
      </c>
      <c r="AV212">
        <v>0</v>
      </c>
      <c r="AW212">
        <v>2</v>
      </c>
      <c r="AX212">
        <v>11782136</v>
      </c>
      <c r="AY212">
        <v>1</v>
      </c>
      <c r="AZ212">
        <v>0</v>
      </c>
      <c r="BA212">
        <v>210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</row>
    <row r="213" spans="1:75">
      <c r="A213">
        <f>ROW(Source!A92)</f>
        <v>92</v>
      </c>
      <c r="B213">
        <v>11782137</v>
      </c>
      <c r="C213">
        <v>11782131</v>
      </c>
      <c r="D213">
        <v>9629063</v>
      </c>
      <c r="E213">
        <v>1</v>
      </c>
      <c r="F213">
        <v>1</v>
      </c>
      <c r="G213">
        <v>1</v>
      </c>
      <c r="H213">
        <v>3</v>
      </c>
      <c r="I213" t="s">
        <v>375</v>
      </c>
      <c r="J213" t="s">
        <v>376</v>
      </c>
      <c r="K213" t="s">
        <v>377</v>
      </c>
      <c r="L213">
        <v>1348</v>
      </c>
      <c r="N213">
        <v>1009</v>
      </c>
      <c r="O213" t="s">
        <v>703</v>
      </c>
      <c r="P213" t="s">
        <v>703</v>
      </c>
      <c r="Q213">
        <v>1000</v>
      </c>
      <c r="Y213">
        <v>1</v>
      </c>
      <c r="AA213">
        <v>12620</v>
      </c>
      <c r="AB213">
        <v>0</v>
      </c>
      <c r="AC213">
        <v>0</v>
      </c>
      <c r="AD213">
        <v>0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650</v>
      </c>
      <c r="AT213">
        <v>1</v>
      </c>
      <c r="AU213" t="s">
        <v>650</v>
      </c>
      <c r="AV213">
        <v>0</v>
      </c>
      <c r="AW213">
        <v>2</v>
      </c>
      <c r="AX213">
        <v>11782137</v>
      </c>
      <c r="AY213">
        <v>1</v>
      </c>
      <c r="AZ213">
        <v>0</v>
      </c>
      <c r="BA213">
        <v>211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</row>
    <row r="214" spans="1:75">
      <c r="A214">
        <f>ROW(Source!A93)</f>
        <v>93</v>
      </c>
      <c r="B214">
        <v>11782140</v>
      </c>
      <c r="C214">
        <v>11782138</v>
      </c>
      <c r="D214">
        <v>7535123</v>
      </c>
      <c r="E214">
        <v>1</v>
      </c>
      <c r="F214">
        <v>1</v>
      </c>
      <c r="G214">
        <v>1</v>
      </c>
      <c r="H214">
        <v>1</v>
      </c>
      <c r="I214" t="s">
        <v>387</v>
      </c>
      <c r="J214" t="s">
        <v>650</v>
      </c>
      <c r="K214" t="s">
        <v>388</v>
      </c>
      <c r="L214">
        <v>1476</v>
      </c>
      <c r="N214">
        <v>1013</v>
      </c>
      <c r="O214" t="s">
        <v>155</v>
      </c>
      <c r="P214" t="s">
        <v>156</v>
      </c>
      <c r="Q214">
        <v>1</v>
      </c>
      <c r="Y214">
        <v>0.60892499999999994</v>
      </c>
      <c r="AA214">
        <v>0</v>
      </c>
      <c r="AB214">
        <v>0</v>
      </c>
      <c r="AC214">
        <v>0</v>
      </c>
      <c r="AD214">
        <v>13.09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650</v>
      </c>
      <c r="AT214">
        <v>0.35299999999999998</v>
      </c>
      <c r="AU214" t="s">
        <v>668</v>
      </c>
      <c r="AV214">
        <v>1</v>
      </c>
      <c r="AW214">
        <v>2</v>
      </c>
      <c r="AX214">
        <v>11782140</v>
      </c>
      <c r="AY214">
        <v>1</v>
      </c>
      <c r="AZ214">
        <v>0</v>
      </c>
      <c r="BA214">
        <v>212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</row>
    <row r="215" spans="1:75">
      <c r="A215">
        <f>ROW(Source!A93)</f>
        <v>93</v>
      </c>
      <c r="B215">
        <v>11782141</v>
      </c>
      <c r="C215">
        <v>11782138</v>
      </c>
      <c r="D215">
        <v>121548</v>
      </c>
      <c r="E215">
        <v>1</v>
      </c>
      <c r="F215">
        <v>1</v>
      </c>
      <c r="G215">
        <v>1</v>
      </c>
      <c r="H215">
        <v>1</v>
      </c>
      <c r="I215" t="s">
        <v>671</v>
      </c>
      <c r="J215" t="s">
        <v>650</v>
      </c>
      <c r="K215" t="s">
        <v>166</v>
      </c>
      <c r="L215">
        <v>608254</v>
      </c>
      <c r="N215">
        <v>1013</v>
      </c>
      <c r="O215" t="s">
        <v>167</v>
      </c>
      <c r="P215" t="s">
        <v>167</v>
      </c>
      <c r="Q215">
        <v>1</v>
      </c>
      <c r="Y215">
        <v>7.4999999999999997E-2</v>
      </c>
      <c r="AA215">
        <v>0</v>
      </c>
      <c r="AB215">
        <v>0</v>
      </c>
      <c r="AC215">
        <v>0</v>
      </c>
      <c r="AD215">
        <v>0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650</v>
      </c>
      <c r="AT215">
        <v>0.04</v>
      </c>
      <c r="AU215" t="s">
        <v>667</v>
      </c>
      <c r="AV215">
        <v>2</v>
      </c>
      <c r="AW215">
        <v>2</v>
      </c>
      <c r="AX215">
        <v>11782141</v>
      </c>
      <c r="AY215">
        <v>1</v>
      </c>
      <c r="AZ215">
        <v>0</v>
      </c>
      <c r="BA215">
        <v>213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</row>
    <row r="216" spans="1:75">
      <c r="A216">
        <f>ROW(Source!A93)</f>
        <v>93</v>
      </c>
      <c r="B216">
        <v>11782142</v>
      </c>
      <c r="C216">
        <v>11782138</v>
      </c>
      <c r="D216">
        <v>9596421</v>
      </c>
      <c r="E216">
        <v>1</v>
      </c>
      <c r="F216">
        <v>1</v>
      </c>
      <c r="G216">
        <v>1</v>
      </c>
      <c r="H216">
        <v>2</v>
      </c>
      <c r="I216" t="s">
        <v>389</v>
      </c>
      <c r="J216" t="s">
        <v>390</v>
      </c>
      <c r="K216" t="s">
        <v>391</v>
      </c>
      <c r="L216">
        <v>1480</v>
      </c>
      <c r="N216">
        <v>1013</v>
      </c>
      <c r="O216" t="s">
        <v>161</v>
      </c>
      <c r="P216" t="s">
        <v>162</v>
      </c>
      <c r="Q216">
        <v>1</v>
      </c>
      <c r="Y216">
        <v>2.0943749999999997E-2</v>
      </c>
      <c r="AA216">
        <v>0</v>
      </c>
      <c r="AB216">
        <v>31.16</v>
      </c>
      <c r="AC216">
        <v>12.17</v>
      </c>
      <c r="AD216">
        <v>0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650</v>
      </c>
      <c r="AT216">
        <v>1.1169999999999999E-2</v>
      </c>
      <c r="AU216" t="s">
        <v>667</v>
      </c>
      <c r="AV216">
        <v>0</v>
      </c>
      <c r="AW216">
        <v>2</v>
      </c>
      <c r="AX216">
        <v>11782142</v>
      </c>
      <c r="AY216">
        <v>1</v>
      </c>
      <c r="AZ216">
        <v>0</v>
      </c>
      <c r="BA216">
        <v>214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</row>
    <row r="217" spans="1:75">
      <c r="A217">
        <f>ROW(Source!A93)</f>
        <v>93</v>
      </c>
      <c r="B217">
        <v>11782143</v>
      </c>
      <c r="C217">
        <v>11782138</v>
      </c>
      <c r="D217">
        <v>9683368</v>
      </c>
      <c r="E217">
        <v>1</v>
      </c>
      <c r="F217">
        <v>1</v>
      </c>
      <c r="G217">
        <v>1</v>
      </c>
      <c r="H217">
        <v>2</v>
      </c>
      <c r="I217" t="s">
        <v>392</v>
      </c>
      <c r="J217" t="s">
        <v>393</v>
      </c>
      <c r="K217" t="s">
        <v>394</v>
      </c>
      <c r="L217">
        <v>1480</v>
      </c>
      <c r="N217">
        <v>1013</v>
      </c>
      <c r="O217" t="s">
        <v>161</v>
      </c>
      <c r="P217" t="s">
        <v>162</v>
      </c>
      <c r="Q217">
        <v>1</v>
      </c>
      <c r="Y217">
        <v>3.3749999999999995E-3</v>
      </c>
      <c r="AA217">
        <v>0</v>
      </c>
      <c r="AB217">
        <v>3.24</v>
      </c>
      <c r="AC217">
        <v>0</v>
      </c>
      <c r="AD217">
        <v>0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650</v>
      </c>
      <c r="AT217">
        <v>1.8E-3</v>
      </c>
      <c r="AU217" t="s">
        <v>667</v>
      </c>
      <c r="AV217">
        <v>0</v>
      </c>
      <c r="AW217">
        <v>2</v>
      </c>
      <c r="AX217">
        <v>11782143</v>
      </c>
      <c r="AY217">
        <v>1</v>
      </c>
      <c r="AZ217">
        <v>0</v>
      </c>
      <c r="BA217">
        <v>215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</row>
    <row r="218" spans="1:75">
      <c r="A218">
        <f>ROW(Source!A93)</f>
        <v>93</v>
      </c>
      <c r="B218">
        <v>11782144</v>
      </c>
      <c r="C218">
        <v>11782138</v>
      </c>
      <c r="D218">
        <v>9682469</v>
      </c>
      <c r="E218">
        <v>1</v>
      </c>
      <c r="F218">
        <v>1</v>
      </c>
      <c r="G218">
        <v>1</v>
      </c>
      <c r="H218">
        <v>2</v>
      </c>
      <c r="I218" t="s">
        <v>395</v>
      </c>
      <c r="J218" t="s">
        <v>396</v>
      </c>
      <c r="K218" t="s">
        <v>397</v>
      </c>
      <c r="L218">
        <v>1480</v>
      </c>
      <c r="N218">
        <v>1013</v>
      </c>
      <c r="O218" t="s">
        <v>161</v>
      </c>
      <c r="P218" t="s">
        <v>162</v>
      </c>
      <c r="Q218">
        <v>1</v>
      </c>
      <c r="Y218">
        <v>2.2499999999999999E-2</v>
      </c>
      <c r="AA218">
        <v>0</v>
      </c>
      <c r="AB218">
        <v>2.34</v>
      </c>
      <c r="AC218">
        <v>0</v>
      </c>
      <c r="AD218">
        <v>0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650</v>
      </c>
      <c r="AT218">
        <v>1.2E-2</v>
      </c>
      <c r="AU218" t="s">
        <v>667</v>
      </c>
      <c r="AV218">
        <v>0</v>
      </c>
      <c r="AW218">
        <v>2</v>
      </c>
      <c r="AX218">
        <v>11782144</v>
      </c>
      <c r="AY218">
        <v>1</v>
      </c>
      <c r="AZ218">
        <v>0</v>
      </c>
      <c r="BA218">
        <v>216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</row>
    <row r="219" spans="1:75">
      <c r="A219">
        <f>ROW(Source!A93)</f>
        <v>93</v>
      </c>
      <c r="B219">
        <v>11782145</v>
      </c>
      <c r="C219">
        <v>11782138</v>
      </c>
      <c r="D219">
        <v>9683369</v>
      </c>
      <c r="E219">
        <v>1</v>
      </c>
      <c r="F219">
        <v>1</v>
      </c>
      <c r="G219">
        <v>1</v>
      </c>
      <c r="H219">
        <v>2</v>
      </c>
      <c r="I219" t="s">
        <v>398</v>
      </c>
      <c r="J219" t="s">
        <v>399</v>
      </c>
      <c r="K219" t="s">
        <v>400</v>
      </c>
      <c r="L219">
        <v>1480</v>
      </c>
      <c r="N219">
        <v>1013</v>
      </c>
      <c r="O219" t="s">
        <v>161</v>
      </c>
      <c r="P219" t="s">
        <v>162</v>
      </c>
      <c r="Q219">
        <v>1</v>
      </c>
      <c r="Y219">
        <v>2.0625000000000001E-3</v>
      </c>
      <c r="AA219">
        <v>0</v>
      </c>
      <c r="AB219">
        <v>121.91</v>
      </c>
      <c r="AC219">
        <v>16.329999999999998</v>
      </c>
      <c r="AD219">
        <v>0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650</v>
      </c>
      <c r="AT219">
        <v>1.1000000000000001E-3</v>
      </c>
      <c r="AU219" t="s">
        <v>667</v>
      </c>
      <c r="AV219">
        <v>0</v>
      </c>
      <c r="AW219">
        <v>2</v>
      </c>
      <c r="AX219">
        <v>11782145</v>
      </c>
      <c r="AY219">
        <v>1</v>
      </c>
      <c r="AZ219">
        <v>0</v>
      </c>
      <c r="BA219">
        <v>217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</row>
    <row r="220" spans="1:75">
      <c r="A220">
        <f>ROW(Source!A93)</f>
        <v>93</v>
      </c>
      <c r="B220">
        <v>11782146</v>
      </c>
      <c r="C220">
        <v>11782138</v>
      </c>
      <c r="D220">
        <v>9683372</v>
      </c>
      <c r="E220">
        <v>1</v>
      </c>
      <c r="F220">
        <v>1</v>
      </c>
      <c r="G220">
        <v>1</v>
      </c>
      <c r="H220">
        <v>2</v>
      </c>
      <c r="I220" t="s">
        <v>401</v>
      </c>
      <c r="J220" t="s">
        <v>402</v>
      </c>
      <c r="K220" t="s">
        <v>403</v>
      </c>
      <c r="L220">
        <v>1480</v>
      </c>
      <c r="N220">
        <v>1013</v>
      </c>
      <c r="O220" t="s">
        <v>161</v>
      </c>
      <c r="P220" t="s">
        <v>162</v>
      </c>
      <c r="Q220">
        <v>1</v>
      </c>
      <c r="Y220">
        <v>5.1750000000000004E-2</v>
      </c>
      <c r="AA220">
        <v>0</v>
      </c>
      <c r="AB220">
        <v>112.26</v>
      </c>
      <c r="AC220">
        <v>16.329999999999998</v>
      </c>
      <c r="AD220">
        <v>0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650</v>
      </c>
      <c r="AT220">
        <v>2.76E-2</v>
      </c>
      <c r="AU220" t="s">
        <v>667</v>
      </c>
      <c r="AV220">
        <v>0</v>
      </c>
      <c r="AW220">
        <v>2</v>
      </c>
      <c r="AX220">
        <v>11782146</v>
      </c>
      <c r="AY220">
        <v>1</v>
      </c>
      <c r="AZ220">
        <v>0</v>
      </c>
      <c r="BA220">
        <v>218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</row>
    <row r="221" spans="1:75">
      <c r="A221">
        <f>ROW(Source!A93)</f>
        <v>93</v>
      </c>
      <c r="B221">
        <v>11782147</v>
      </c>
      <c r="C221">
        <v>11782138</v>
      </c>
      <c r="D221">
        <v>9683375</v>
      </c>
      <c r="E221">
        <v>1</v>
      </c>
      <c r="F221">
        <v>1</v>
      </c>
      <c r="G221">
        <v>1</v>
      </c>
      <c r="H221">
        <v>2</v>
      </c>
      <c r="I221" t="s">
        <v>404</v>
      </c>
      <c r="J221" t="s">
        <v>405</v>
      </c>
      <c r="K221" t="s">
        <v>406</v>
      </c>
      <c r="L221">
        <v>1480</v>
      </c>
      <c r="N221">
        <v>1013</v>
      </c>
      <c r="O221" t="s">
        <v>161</v>
      </c>
      <c r="P221" t="s">
        <v>162</v>
      </c>
      <c r="Q221">
        <v>1</v>
      </c>
      <c r="Y221">
        <v>2.6062500000000001E-3</v>
      </c>
      <c r="AA221">
        <v>0</v>
      </c>
      <c r="AB221">
        <v>29.05</v>
      </c>
      <c r="AC221">
        <v>14.02</v>
      </c>
      <c r="AD221">
        <v>0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650</v>
      </c>
      <c r="AT221">
        <v>1.39E-3</v>
      </c>
      <c r="AU221" t="s">
        <v>667</v>
      </c>
      <c r="AV221">
        <v>0</v>
      </c>
      <c r="AW221">
        <v>2</v>
      </c>
      <c r="AX221">
        <v>11782147</v>
      </c>
      <c r="AY221">
        <v>1</v>
      </c>
      <c r="AZ221">
        <v>0</v>
      </c>
      <c r="BA221">
        <v>219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</row>
    <row r="222" spans="1:75">
      <c r="A222">
        <f>ROW(Source!A93)</f>
        <v>93</v>
      </c>
      <c r="B222">
        <v>11782148</v>
      </c>
      <c r="C222">
        <v>11782138</v>
      </c>
      <c r="D222">
        <v>9683378</v>
      </c>
      <c r="E222">
        <v>1</v>
      </c>
      <c r="F222">
        <v>1</v>
      </c>
      <c r="G222">
        <v>1</v>
      </c>
      <c r="H222">
        <v>2</v>
      </c>
      <c r="I222" t="s">
        <v>407</v>
      </c>
      <c r="J222" t="s">
        <v>408</v>
      </c>
      <c r="K222" t="s">
        <v>409</v>
      </c>
      <c r="L222">
        <v>1480</v>
      </c>
      <c r="N222">
        <v>1013</v>
      </c>
      <c r="O222" t="s">
        <v>161</v>
      </c>
      <c r="P222" t="s">
        <v>162</v>
      </c>
      <c r="Q222">
        <v>1</v>
      </c>
      <c r="Y222">
        <v>3.09375E-2</v>
      </c>
      <c r="AA222">
        <v>0</v>
      </c>
      <c r="AB222">
        <v>1.47</v>
      </c>
      <c r="AC222">
        <v>0</v>
      </c>
      <c r="AD222">
        <v>0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650</v>
      </c>
      <c r="AT222">
        <v>1.6500000000000001E-2</v>
      </c>
      <c r="AU222" t="s">
        <v>667</v>
      </c>
      <c r="AV222">
        <v>0</v>
      </c>
      <c r="AW222">
        <v>2</v>
      </c>
      <c r="AX222">
        <v>11782148</v>
      </c>
      <c r="AY222">
        <v>1</v>
      </c>
      <c r="AZ222">
        <v>0</v>
      </c>
      <c r="BA222">
        <v>220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</row>
    <row r="223" spans="1:75">
      <c r="A223">
        <f>ROW(Source!A93)</f>
        <v>93</v>
      </c>
      <c r="B223">
        <v>11782149</v>
      </c>
      <c r="C223">
        <v>11782138</v>
      </c>
      <c r="D223">
        <v>9590589</v>
      </c>
      <c r="E223">
        <v>1</v>
      </c>
      <c r="F223">
        <v>1</v>
      </c>
      <c r="G223">
        <v>1</v>
      </c>
      <c r="H223">
        <v>2</v>
      </c>
      <c r="I223" t="s">
        <v>252</v>
      </c>
      <c r="J223" t="s">
        <v>253</v>
      </c>
      <c r="K223" t="s">
        <v>254</v>
      </c>
      <c r="L223">
        <v>1480</v>
      </c>
      <c r="N223">
        <v>1013</v>
      </c>
      <c r="O223" t="s">
        <v>161</v>
      </c>
      <c r="P223" t="s">
        <v>162</v>
      </c>
      <c r="Q223">
        <v>1</v>
      </c>
      <c r="Y223">
        <v>3.9375000000000006E-4</v>
      </c>
      <c r="AA223">
        <v>0</v>
      </c>
      <c r="AB223">
        <v>96.34</v>
      </c>
      <c r="AC223">
        <v>0</v>
      </c>
      <c r="AD223">
        <v>0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650</v>
      </c>
      <c r="AT223">
        <v>2.1000000000000001E-4</v>
      </c>
      <c r="AU223" t="s">
        <v>667</v>
      </c>
      <c r="AV223">
        <v>0</v>
      </c>
      <c r="AW223">
        <v>2</v>
      </c>
      <c r="AX223">
        <v>11782149</v>
      </c>
      <c r="AY223">
        <v>1</v>
      </c>
      <c r="AZ223">
        <v>0</v>
      </c>
      <c r="BA223">
        <v>221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</row>
    <row r="224" spans="1:75">
      <c r="A224">
        <f>ROW(Source!A93)</f>
        <v>93</v>
      </c>
      <c r="B224">
        <v>11782150</v>
      </c>
      <c r="C224">
        <v>11782138</v>
      </c>
      <c r="D224">
        <v>9611946</v>
      </c>
      <c r="E224">
        <v>1</v>
      </c>
      <c r="F224">
        <v>1</v>
      </c>
      <c r="G224">
        <v>1</v>
      </c>
      <c r="H224">
        <v>3</v>
      </c>
      <c r="I224" t="s">
        <v>410</v>
      </c>
      <c r="J224" t="s">
        <v>411</v>
      </c>
      <c r="K224" t="s">
        <v>412</v>
      </c>
      <c r="L224">
        <v>1348</v>
      </c>
      <c r="N224">
        <v>1009</v>
      </c>
      <c r="O224" t="s">
        <v>703</v>
      </c>
      <c r="P224" t="s">
        <v>703</v>
      </c>
      <c r="Q224">
        <v>1000</v>
      </c>
      <c r="Y224">
        <v>4.0000000000000003E-5</v>
      </c>
      <c r="AA224">
        <v>11520</v>
      </c>
      <c r="AB224">
        <v>0</v>
      </c>
      <c r="AC224">
        <v>0</v>
      </c>
      <c r="AD224">
        <v>0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650</v>
      </c>
      <c r="AT224">
        <v>4.0000000000000003E-5</v>
      </c>
      <c r="AU224" t="s">
        <v>650</v>
      </c>
      <c r="AV224">
        <v>0</v>
      </c>
      <c r="AW224">
        <v>2</v>
      </c>
      <c r="AX224">
        <v>11782150</v>
      </c>
      <c r="AY224">
        <v>1</v>
      </c>
      <c r="AZ224">
        <v>0</v>
      </c>
      <c r="BA224">
        <v>222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</row>
    <row r="225" spans="1:75">
      <c r="A225">
        <f>ROW(Source!A93)</f>
        <v>93</v>
      </c>
      <c r="B225">
        <v>11782151</v>
      </c>
      <c r="C225">
        <v>11782138</v>
      </c>
      <c r="D225">
        <v>9635524</v>
      </c>
      <c r="E225">
        <v>1</v>
      </c>
      <c r="F225">
        <v>1</v>
      </c>
      <c r="G225">
        <v>1</v>
      </c>
      <c r="H225">
        <v>3</v>
      </c>
      <c r="I225" t="s">
        <v>413</v>
      </c>
      <c r="J225" t="s">
        <v>414</v>
      </c>
      <c r="K225" t="s">
        <v>415</v>
      </c>
      <c r="L225">
        <v>1485</v>
      </c>
      <c r="N225">
        <v>1013</v>
      </c>
      <c r="O225" t="s">
        <v>1034</v>
      </c>
      <c r="P225" t="s">
        <v>1034</v>
      </c>
      <c r="Q225">
        <v>1</v>
      </c>
      <c r="Y225">
        <v>1.65E-3</v>
      </c>
      <c r="AA225">
        <v>14.2</v>
      </c>
      <c r="AB225">
        <v>0</v>
      </c>
      <c r="AC225">
        <v>0</v>
      </c>
      <c r="AD225">
        <v>0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650</v>
      </c>
      <c r="AT225">
        <v>1.65E-3</v>
      </c>
      <c r="AU225" t="s">
        <v>650</v>
      </c>
      <c r="AV225">
        <v>0</v>
      </c>
      <c r="AW225">
        <v>2</v>
      </c>
      <c r="AX225">
        <v>11782151</v>
      </c>
      <c r="AY225">
        <v>1</v>
      </c>
      <c r="AZ225">
        <v>0</v>
      </c>
      <c r="BA225">
        <v>223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</row>
    <row r="226" spans="1:75">
      <c r="A226">
        <f>ROW(Source!A93)</f>
        <v>93</v>
      </c>
      <c r="B226">
        <v>11782152</v>
      </c>
      <c r="C226">
        <v>11782138</v>
      </c>
      <c r="D226">
        <v>9595052</v>
      </c>
      <c r="E226">
        <v>1</v>
      </c>
      <c r="F226">
        <v>1</v>
      </c>
      <c r="G226">
        <v>1</v>
      </c>
      <c r="H226">
        <v>3</v>
      </c>
      <c r="I226" t="s">
        <v>305</v>
      </c>
      <c r="J226" t="s">
        <v>306</v>
      </c>
      <c r="K226" t="s">
        <v>307</v>
      </c>
      <c r="L226">
        <v>1339</v>
      </c>
      <c r="N226">
        <v>1007</v>
      </c>
      <c r="O226" t="s">
        <v>797</v>
      </c>
      <c r="P226" t="s">
        <v>797</v>
      </c>
      <c r="Q226">
        <v>1</v>
      </c>
      <c r="Y226">
        <v>1.8000000000000001E-4</v>
      </c>
      <c r="AA226">
        <v>996</v>
      </c>
      <c r="AB226">
        <v>0</v>
      </c>
      <c r="AC226">
        <v>0</v>
      </c>
      <c r="AD226">
        <v>0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650</v>
      </c>
      <c r="AT226">
        <v>1.8000000000000001E-4</v>
      </c>
      <c r="AU226" t="s">
        <v>650</v>
      </c>
      <c r="AV226">
        <v>0</v>
      </c>
      <c r="AW226">
        <v>2</v>
      </c>
      <c r="AX226">
        <v>11782152</v>
      </c>
      <c r="AY226">
        <v>1</v>
      </c>
      <c r="AZ226">
        <v>0</v>
      </c>
      <c r="BA226">
        <v>224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</row>
    <row r="227" spans="1:75">
      <c r="A227">
        <f>ROW(Source!A93)</f>
        <v>93</v>
      </c>
      <c r="B227">
        <v>11782153</v>
      </c>
      <c r="C227">
        <v>11782138</v>
      </c>
      <c r="D227">
        <v>9595403</v>
      </c>
      <c r="E227">
        <v>1</v>
      </c>
      <c r="F227">
        <v>1</v>
      </c>
      <c r="G227">
        <v>1</v>
      </c>
      <c r="H227">
        <v>3</v>
      </c>
      <c r="I227" t="s">
        <v>416</v>
      </c>
      <c r="J227" t="s">
        <v>417</v>
      </c>
      <c r="K227" t="s">
        <v>418</v>
      </c>
      <c r="L227">
        <v>1301</v>
      </c>
      <c r="N227">
        <v>1003</v>
      </c>
      <c r="O227" t="s">
        <v>996</v>
      </c>
      <c r="P227" t="s">
        <v>996</v>
      </c>
      <c r="Q227">
        <v>1</v>
      </c>
      <c r="Y227">
        <v>0</v>
      </c>
      <c r="AA227">
        <v>0</v>
      </c>
      <c r="AB227">
        <v>0</v>
      </c>
      <c r="AC227">
        <v>0</v>
      </c>
      <c r="AD227">
        <v>0</v>
      </c>
      <c r="AN227">
        <v>1</v>
      </c>
      <c r="AO227">
        <v>0</v>
      </c>
      <c r="AP227">
        <v>1</v>
      </c>
      <c r="AQ227">
        <v>0</v>
      </c>
      <c r="AR227">
        <v>0</v>
      </c>
      <c r="AS227" t="s">
        <v>650</v>
      </c>
      <c r="AT227">
        <v>0</v>
      </c>
      <c r="AU227" t="s">
        <v>650</v>
      </c>
      <c r="AV227">
        <v>0</v>
      </c>
      <c r="AW227">
        <v>2</v>
      </c>
      <c r="AX227">
        <v>11782153</v>
      </c>
      <c r="AY227">
        <v>1</v>
      </c>
      <c r="AZ227">
        <v>0</v>
      </c>
      <c r="BA227">
        <v>225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</row>
    <row r="228" spans="1:75">
      <c r="A228">
        <f>ROW(Source!A93)</f>
        <v>93</v>
      </c>
      <c r="B228">
        <v>11782154</v>
      </c>
      <c r="C228">
        <v>11782138</v>
      </c>
      <c r="D228">
        <v>9595412</v>
      </c>
      <c r="E228">
        <v>1</v>
      </c>
      <c r="F228">
        <v>1</v>
      </c>
      <c r="G228">
        <v>1</v>
      </c>
      <c r="H228">
        <v>3</v>
      </c>
      <c r="I228" t="s">
        <v>235</v>
      </c>
      <c r="J228" t="s">
        <v>236</v>
      </c>
      <c r="K228" t="s">
        <v>237</v>
      </c>
      <c r="L228">
        <v>1339</v>
      </c>
      <c r="N228">
        <v>1007</v>
      </c>
      <c r="O228" t="s">
        <v>797</v>
      </c>
      <c r="P228" t="s">
        <v>797</v>
      </c>
      <c r="Q228">
        <v>1</v>
      </c>
      <c r="Y228">
        <v>1.5699999999999999E-2</v>
      </c>
      <c r="AA228">
        <v>3.11</v>
      </c>
      <c r="AB228">
        <v>0</v>
      </c>
      <c r="AC228">
        <v>0</v>
      </c>
      <c r="AD228">
        <v>0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650</v>
      </c>
      <c r="AT228">
        <v>1.5699999999999999E-2</v>
      </c>
      <c r="AU228" t="s">
        <v>650</v>
      </c>
      <c r="AV228">
        <v>0</v>
      </c>
      <c r="AW228">
        <v>2</v>
      </c>
      <c r="AX228">
        <v>11782154</v>
      </c>
      <c r="AY228">
        <v>1</v>
      </c>
      <c r="AZ228">
        <v>0</v>
      </c>
      <c r="BA228">
        <v>226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</row>
    <row r="229" spans="1:75">
      <c r="A229">
        <f>ROW(Source!A96)</f>
        <v>96</v>
      </c>
      <c r="B229">
        <v>11782161</v>
      </c>
      <c r="C229">
        <v>11782159</v>
      </c>
      <c r="D229">
        <v>7535102</v>
      </c>
      <c r="E229">
        <v>1</v>
      </c>
      <c r="F229">
        <v>1</v>
      </c>
      <c r="G229">
        <v>1</v>
      </c>
      <c r="H229">
        <v>1</v>
      </c>
      <c r="I229" t="s">
        <v>311</v>
      </c>
      <c r="J229" t="s">
        <v>650</v>
      </c>
      <c r="K229" t="s">
        <v>312</v>
      </c>
      <c r="L229">
        <v>1476</v>
      </c>
      <c r="N229">
        <v>1013</v>
      </c>
      <c r="O229" t="s">
        <v>155</v>
      </c>
      <c r="P229" t="s">
        <v>156</v>
      </c>
      <c r="Q229">
        <v>1</v>
      </c>
      <c r="Y229">
        <v>85.370249999999999</v>
      </c>
      <c r="AA229">
        <v>0</v>
      </c>
      <c r="AB229">
        <v>0</v>
      </c>
      <c r="AC229">
        <v>0</v>
      </c>
      <c r="AD229">
        <v>11.48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650</v>
      </c>
      <c r="AT229">
        <v>49.49</v>
      </c>
      <c r="AU229" t="s">
        <v>668</v>
      </c>
      <c r="AV229">
        <v>1</v>
      </c>
      <c r="AW229">
        <v>2</v>
      </c>
      <c r="AX229">
        <v>11782161</v>
      </c>
      <c r="AY229">
        <v>1</v>
      </c>
      <c r="AZ229">
        <v>0</v>
      </c>
      <c r="BA229">
        <v>227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</row>
    <row r="230" spans="1:75">
      <c r="A230">
        <f>ROW(Source!A96)</f>
        <v>96</v>
      </c>
      <c r="B230">
        <v>11782162</v>
      </c>
      <c r="C230">
        <v>11782159</v>
      </c>
      <c r="D230">
        <v>121548</v>
      </c>
      <c r="E230">
        <v>1</v>
      </c>
      <c r="F230">
        <v>1</v>
      </c>
      <c r="G230">
        <v>1</v>
      </c>
      <c r="H230">
        <v>1</v>
      </c>
      <c r="I230" t="s">
        <v>671</v>
      </c>
      <c r="J230" t="s">
        <v>650</v>
      </c>
      <c r="K230" t="s">
        <v>166</v>
      </c>
      <c r="L230">
        <v>608254</v>
      </c>
      <c r="N230">
        <v>1013</v>
      </c>
      <c r="O230" t="s">
        <v>167</v>
      </c>
      <c r="P230" t="s">
        <v>167</v>
      </c>
      <c r="Q230">
        <v>1</v>
      </c>
      <c r="Y230">
        <v>0.20624999999999999</v>
      </c>
      <c r="AA230">
        <v>0</v>
      </c>
      <c r="AB230">
        <v>0</v>
      </c>
      <c r="AC230">
        <v>0</v>
      </c>
      <c r="AD230">
        <v>0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650</v>
      </c>
      <c r="AT230">
        <v>0.11</v>
      </c>
      <c r="AU230" t="s">
        <v>667</v>
      </c>
      <c r="AV230">
        <v>2</v>
      </c>
      <c r="AW230">
        <v>2</v>
      </c>
      <c r="AX230">
        <v>11782162</v>
      </c>
      <c r="AY230">
        <v>1</v>
      </c>
      <c r="AZ230">
        <v>0</v>
      </c>
      <c r="BA230">
        <v>228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</row>
    <row r="231" spans="1:75">
      <c r="A231">
        <f>ROW(Source!A96)</f>
        <v>96</v>
      </c>
      <c r="B231">
        <v>11782163</v>
      </c>
      <c r="C231">
        <v>11782159</v>
      </c>
      <c r="D231">
        <v>9590652</v>
      </c>
      <c r="E231">
        <v>1</v>
      </c>
      <c r="F231">
        <v>1</v>
      </c>
      <c r="G231">
        <v>1</v>
      </c>
      <c r="H231">
        <v>2</v>
      </c>
      <c r="I231" t="s">
        <v>240</v>
      </c>
      <c r="J231" t="s">
        <v>241</v>
      </c>
      <c r="K231" t="s">
        <v>242</v>
      </c>
      <c r="L231">
        <v>1480</v>
      </c>
      <c r="N231">
        <v>1013</v>
      </c>
      <c r="O231" t="s">
        <v>161</v>
      </c>
      <c r="P231" t="s">
        <v>162</v>
      </c>
      <c r="Q231">
        <v>1</v>
      </c>
      <c r="Y231">
        <v>0.20624999999999999</v>
      </c>
      <c r="AA231">
        <v>0</v>
      </c>
      <c r="AB231">
        <v>134.07</v>
      </c>
      <c r="AC231">
        <v>16.329999999999998</v>
      </c>
      <c r="AD231">
        <v>0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650</v>
      </c>
      <c r="AT231">
        <v>0.11</v>
      </c>
      <c r="AU231" t="s">
        <v>667</v>
      </c>
      <c r="AV231">
        <v>0</v>
      </c>
      <c r="AW231">
        <v>2</v>
      </c>
      <c r="AX231">
        <v>11782163</v>
      </c>
      <c r="AY231">
        <v>1</v>
      </c>
      <c r="AZ231">
        <v>0</v>
      </c>
      <c r="BA231">
        <v>229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</row>
    <row r="232" spans="1:75">
      <c r="A232">
        <f>ROW(Source!A96)</f>
        <v>96</v>
      </c>
      <c r="B232">
        <v>11782164</v>
      </c>
      <c r="C232">
        <v>11782159</v>
      </c>
      <c r="D232">
        <v>9617548</v>
      </c>
      <c r="E232">
        <v>1</v>
      </c>
      <c r="F232">
        <v>1</v>
      </c>
      <c r="G232">
        <v>1</v>
      </c>
      <c r="H232">
        <v>2</v>
      </c>
      <c r="I232" t="s">
        <v>313</v>
      </c>
      <c r="J232" t="s">
        <v>314</v>
      </c>
      <c r="K232" t="s">
        <v>315</v>
      </c>
      <c r="L232">
        <v>1480</v>
      </c>
      <c r="N232">
        <v>1013</v>
      </c>
      <c r="O232" t="s">
        <v>161</v>
      </c>
      <c r="P232" t="s">
        <v>162</v>
      </c>
      <c r="Q232">
        <v>1</v>
      </c>
      <c r="Y232">
        <v>3.9187500000000002</v>
      </c>
      <c r="AA232">
        <v>0</v>
      </c>
      <c r="AB232">
        <v>7.98</v>
      </c>
      <c r="AC232">
        <v>0</v>
      </c>
      <c r="AD232">
        <v>0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650</v>
      </c>
      <c r="AT232">
        <v>2.09</v>
      </c>
      <c r="AU232" t="s">
        <v>667</v>
      </c>
      <c r="AV232">
        <v>0</v>
      </c>
      <c r="AW232">
        <v>2</v>
      </c>
      <c r="AX232">
        <v>11782164</v>
      </c>
      <c r="AY232">
        <v>1</v>
      </c>
      <c r="AZ232">
        <v>0</v>
      </c>
      <c r="BA232">
        <v>230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</row>
    <row r="233" spans="1:75">
      <c r="A233">
        <f>ROW(Source!A96)</f>
        <v>96</v>
      </c>
      <c r="B233">
        <v>11782165</v>
      </c>
      <c r="C233">
        <v>11782159</v>
      </c>
      <c r="D233">
        <v>9598131</v>
      </c>
      <c r="E233">
        <v>1</v>
      </c>
      <c r="F233">
        <v>1</v>
      </c>
      <c r="G233">
        <v>1</v>
      </c>
      <c r="H233">
        <v>2</v>
      </c>
      <c r="I233" t="s">
        <v>316</v>
      </c>
      <c r="J233" t="s">
        <v>317</v>
      </c>
      <c r="K233" t="s">
        <v>318</v>
      </c>
      <c r="L233">
        <v>1480</v>
      </c>
      <c r="N233">
        <v>1013</v>
      </c>
      <c r="O233" t="s">
        <v>161</v>
      </c>
      <c r="P233" t="s">
        <v>162</v>
      </c>
      <c r="Q233">
        <v>1</v>
      </c>
      <c r="Y233">
        <v>4.3499999999999996</v>
      </c>
      <c r="AA233">
        <v>0</v>
      </c>
      <c r="AB233">
        <v>1.29</v>
      </c>
      <c r="AC233">
        <v>0</v>
      </c>
      <c r="AD233">
        <v>0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650</v>
      </c>
      <c r="AT233">
        <v>2.3199999999999998</v>
      </c>
      <c r="AU233" t="s">
        <v>667</v>
      </c>
      <c r="AV233">
        <v>0</v>
      </c>
      <c r="AW233">
        <v>2</v>
      </c>
      <c r="AX233">
        <v>11782165</v>
      </c>
      <c r="AY233">
        <v>1</v>
      </c>
      <c r="AZ233">
        <v>0</v>
      </c>
      <c r="BA233">
        <v>231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</row>
    <row r="234" spans="1:75">
      <c r="A234">
        <f>ROW(Source!A96)</f>
        <v>96</v>
      </c>
      <c r="B234">
        <v>11782166</v>
      </c>
      <c r="C234">
        <v>11782159</v>
      </c>
      <c r="D234">
        <v>9635909</v>
      </c>
      <c r="E234">
        <v>1</v>
      </c>
      <c r="F234">
        <v>1</v>
      </c>
      <c r="G234">
        <v>1</v>
      </c>
      <c r="H234">
        <v>2</v>
      </c>
      <c r="I234" t="s">
        <v>319</v>
      </c>
      <c r="J234" t="s">
        <v>320</v>
      </c>
      <c r="K234" t="s">
        <v>321</v>
      </c>
      <c r="L234">
        <v>1480</v>
      </c>
      <c r="N234">
        <v>1013</v>
      </c>
      <c r="O234" t="s">
        <v>161</v>
      </c>
      <c r="P234" t="s">
        <v>162</v>
      </c>
      <c r="Q234">
        <v>1</v>
      </c>
      <c r="Y234">
        <v>10.65</v>
      </c>
      <c r="AA234">
        <v>0</v>
      </c>
      <c r="AB234">
        <v>10.97</v>
      </c>
      <c r="AC234">
        <v>0</v>
      </c>
      <c r="AD234">
        <v>0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650</v>
      </c>
      <c r="AT234">
        <v>5.68</v>
      </c>
      <c r="AU234" t="s">
        <v>667</v>
      </c>
      <c r="AV234">
        <v>0</v>
      </c>
      <c r="AW234">
        <v>2</v>
      </c>
      <c r="AX234">
        <v>11782166</v>
      </c>
      <c r="AY234">
        <v>1</v>
      </c>
      <c r="AZ234">
        <v>0</v>
      </c>
      <c r="BA234">
        <v>232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</row>
    <row r="235" spans="1:75">
      <c r="A235">
        <f>ROW(Source!A96)</f>
        <v>96</v>
      </c>
      <c r="B235">
        <v>11782167</v>
      </c>
      <c r="C235">
        <v>11782159</v>
      </c>
      <c r="D235">
        <v>9635910</v>
      </c>
      <c r="E235">
        <v>1</v>
      </c>
      <c r="F235">
        <v>1</v>
      </c>
      <c r="G235">
        <v>1</v>
      </c>
      <c r="H235">
        <v>2</v>
      </c>
      <c r="I235" t="s">
        <v>322</v>
      </c>
      <c r="J235" t="s">
        <v>323</v>
      </c>
      <c r="K235" t="s">
        <v>324</v>
      </c>
      <c r="L235">
        <v>1480</v>
      </c>
      <c r="N235">
        <v>1013</v>
      </c>
      <c r="O235" t="s">
        <v>161</v>
      </c>
      <c r="P235" t="s">
        <v>162</v>
      </c>
      <c r="Q235">
        <v>1</v>
      </c>
      <c r="Y235">
        <v>0.76875000000000004</v>
      </c>
      <c r="AA235">
        <v>0</v>
      </c>
      <c r="AB235">
        <v>7.01</v>
      </c>
      <c r="AC235">
        <v>0</v>
      </c>
      <c r="AD235">
        <v>0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650</v>
      </c>
      <c r="AT235">
        <v>0.41</v>
      </c>
      <c r="AU235" t="s">
        <v>667</v>
      </c>
      <c r="AV235">
        <v>0</v>
      </c>
      <c r="AW235">
        <v>2</v>
      </c>
      <c r="AX235">
        <v>11782167</v>
      </c>
      <c r="AY235">
        <v>1</v>
      </c>
      <c r="AZ235">
        <v>0</v>
      </c>
      <c r="BA235">
        <v>233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</row>
    <row r="236" spans="1:75">
      <c r="A236">
        <f>ROW(Source!A96)</f>
        <v>96</v>
      </c>
      <c r="B236">
        <v>11782168</v>
      </c>
      <c r="C236">
        <v>11782159</v>
      </c>
      <c r="D236">
        <v>9590589</v>
      </c>
      <c r="E236">
        <v>1</v>
      </c>
      <c r="F236">
        <v>1</v>
      </c>
      <c r="G236">
        <v>1</v>
      </c>
      <c r="H236">
        <v>2</v>
      </c>
      <c r="I236" t="s">
        <v>252</v>
      </c>
      <c r="J236" t="s">
        <v>253</v>
      </c>
      <c r="K236" t="s">
        <v>254</v>
      </c>
      <c r="L236">
        <v>1480</v>
      </c>
      <c r="N236">
        <v>1013</v>
      </c>
      <c r="O236" t="s">
        <v>161</v>
      </c>
      <c r="P236" t="s">
        <v>162</v>
      </c>
      <c r="Q236">
        <v>1</v>
      </c>
      <c r="Y236">
        <v>0.3</v>
      </c>
      <c r="AA236">
        <v>0</v>
      </c>
      <c r="AB236">
        <v>96.34</v>
      </c>
      <c r="AC236">
        <v>0</v>
      </c>
      <c r="AD236">
        <v>0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650</v>
      </c>
      <c r="AT236">
        <v>0.16</v>
      </c>
      <c r="AU236" t="s">
        <v>667</v>
      </c>
      <c r="AV236">
        <v>0</v>
      </c>
      <c r="AW236">
        <v>2</v>
      </c>
      <c r="AX236">
        <v>11782168</v>
      </c>
      <c r="AY236">
        <v>1</v>
      </c>
      <c r="AZ236">
        <v>0</v>
      </c>
      <c r="BA236">
        <v>234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</row>
    <row r="237" spans="1:75">
      <c r="A237">
        <f>ROW(Source!A96)</f>
        <v>96</v>
      </c>
      <c r="B237">
        <v>11782169</v>
      </c>
      <c r="C237">
        <v>11782159</v>
      </c>
      <c r="D237">
        <v>9635516</v>
      </c>
      <c r="E237">
        <v>1</v>
      </c>
      <c r="F237">
        <v>1</v>
      </c>
      <c r="G237">
        <v>1</v>
      </c>
      <c r="H237">
        <v>3</v>
      </c>
      <c r="I237" t="s">
        <v>325</v>
      </c>
      <c r="J237" t="s">
        <v>326</v>
      </c>
      <c r="K237" t="s">
        <v>327</v>
      </c>
      <c r="L237">
        <v>1348</v>
      </c>
      <c r="N237">
        <v>1009</v>
      </c>
      <c r="O237" t="s">
        <v>703</v>
      </c>
      <c r="P237" t="s">
        <v>703</v>
      </c>
      <c r="Q237">
        <v>1000</v>
      </c>
      <c r="Y237">
        <v>1E-4</v>
      </c>
      <c r="AA237">
        <v>33750</v>
      </c>
      <c r="AB237">
        <v>0</v>
      </c>
      <c r="AC237">
        <v>0</v>
      </c>
      <c r="AD237">
        <v>0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650</v>
      </c>
      <c r="AT237">
        <v>1E-4</v>
      </c>
      <c r="AU237" t="s">
        <v>650</v>
      </c>
      <c r="AV237">
        <v>0</v>
      </c>
      <c r="AW237">
        <v>2</v>
      </c>
      <c r="AX237">
        <v>11782169</v>
      </c>
      <c r="AY237">
        <v>1</v>
      </c>
      <c r="AZ237">
        <v>0</v>
      </c>
      <c r="BA237">
        <v>235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</row>
    <row r="238" spans="1:75">
      <c r="A238">
        <f>ROW(Source!A96)</f>
        <v>96</v>
      </c>
      <c r="B238">
        <v>11782170</v>
      </c>
      <c r="C238">
        <v>11782159</v>
      </c>
      <c r="D238">
        <v>9598113</v>
      </c>
      <c r="E238">
        <v>1</v>
      </c>
      <c r="F238">
        <v>1</v>
      </c>
      <c r="G238">
        <v>1</v>
      </c>
      <c r="H238">
        <v>3</v>
      </c>
      <c r="I238" t="s">
        <v>328</v>
      </c>
      <c r="J238" t="s">
        <v>329</v>
      </c>
      <c r="K238" t="s">
        <v>330</v>
      </c>
      <c r="L238">
        <v>1339</v>
      </c>
      <c r="N238">
        <v>1007</v>
      </c>
      <c r="O238" t="s">
        <v>797</v>
      </c>
      <c r="P238" t="s">
        <v>797</v>
      </c>
      <c r="Q238">
        <v>1</v>
      </c>
      <c r="Y238">
        <v>1.95</v>
      </c>
      <c r="AA238">
        <v>6.2</v>
      </c>
      <c r="AB238">
        <v>0</v>
      </c>
      <c r="AC238">
        <v>0</v>
      </c>
      <c r="AD238">
        <v>0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650</v>
      </c>
      <c r="AT238">
        <v>1.95</v>
      </c>
      <c r="AU238" t="s">
        <v>650</v>
      </c>
      <c r="AV238">
        <v>0</v>
      </c>
      <c r="AW238">
        <v>2</v>
      </c>
      <c r="AX238">
        <v>11782170</v>
      </c>
      <c r="AY238">
        <v>1</v>
      </c>
      <c r="AZ238">
        <v>0</v>
      </c>
      <c r="BA238">
        <v>236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</row>
    <row r="239" spans="1:75">
      <c r="A239">
        <f>ROW(Source!A96)</f>
        <v>96</v>
      </c>
      <c r="B239">
        <v>11782171</v>
      </c>
      <c r="C239">
        <v>11782159</v>
      </c>
      <c r="D239">
        <v>9592657</v>
      </c>
      <c r="E239">
        <v>1</v>
      </c>
      <c r="F239">
        <v>1</v>
      </c>
      <c r="G239">
        <v>1</v>
      </c>
      <c r="H239">
        <v>3</v>
      </c>
      <c r="I239" t="s">
        <v>331</v>
      </c>
      <c r="J239" t="s">
        <v>332</v>
      </c>
      <c r="K239" t="s">
        <v>333</v>
      </c>
      <c r="L239">
        <v>1348</v>
      </c>
      <c r="N239">
        <v>1009</v>
      </c>
      <c r="O239" t="s">
        <v>703</v>
      </c>
      <c r="P239" t="s">
        <v>703</v>
      </c>
      <c r="Q239">
        <v>1000</v>
      </c>
      <c r="Y239">
        <v>3.0000000000000001E-5</v>
      </c>
      <c r="AA239">
        <v>4650</v>
      </c>
      <c r="AB239">
        <v>0</v>
      </c>
      <c r="AC239">
        <v>0</v>
      </c>
      <c r="AD239">
        <v>0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650</v>
      </c>
      <c r="AT239">
        <v>3.0000000000000001E-5</v>
      </c>
      <c r="AU239" t="s">
        <v>650</v>
      </c>
      <c r="AV239">
        <v>0</v>
      </c>
      <c r="AW239">
        <v>2</v>
      </c>
      <c r="AX239">
        <v>11782171</v>
      </c>
      <c r="AY239">
        <v>1</v>
      </c>
      <c r="AZ239">
        <v>0</v>
      </c>
      <c r="BA239">
        <v>237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</row>
    <row r="240" spans="1:75">
      <c r="A240">
        <f>ROW(Source!A96)</f>
        <v>96</v>
      </c>
      <c r="B240">
        <v>11782172</v>
      </c>
      <c r="C240">
        <v>11782159</v>
      </c>
      <c r="D240">
        <v>9635520</v>
      </c>
      <c r="E240">
        <v>1</v>
      </c>
      <c r="F240">
        <v>1</v>
      </c>
      <c r="G240">
        <v>1</v>
      </c>
      <c r="H240">
        <v>3</v>
      </c>
      <c r="I240" t="s">
        <v>334</v>
      </c>
      <c r="J240" t="s">
        <v>335</v>
      </c>
      <c r="K240" t="s">
        <v>336</v>
      </c>
      <c r="L240">
        <v>1348</v>
      </c>
      <c r="N240">
        <v>1009</v>
      </c>
      <c r="O240" t="s">
        <v>703</v>
      </c>
      <c r="P240" t="s">
        <v>703</v>
      </c>
      <c r="Q240">
        <v>1000</v>
      </c>
      <c r="Y240">
        <v>5.9999999999999995E-4</v>
      </c>
      <c r="AA240">
        <v>16570</v>
      </c>
      <c r="AB240">
        <v>0</v>
      </c>
      <c r="AC240">
        <v>0</v>
      </c>
      <c r="AD240">
        <v>0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650</v>
      </c>
      <c r="AT240">
        <v>5.9999999999999995E-4</v>
      </c>
      <c r="AU240" t="s">
        <v>650</v>
      </c>
      <c r="AV240">
        <v>0</v>
      </c>
      <c r="AW240">
        <v>2</v>
      </c>
      <c r="AX240">
        <v>11782172</v>
      </c>
      <c r="AY240">
        <v>1</v>
      </c>
      <c r="AZ240">
        <v>0</v>
      </c>
      <c r="BA240">
        <v>238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</row>
    <row r="241" spans="1:75">
      <c r="A241">
        <f>ROW(Source!A96)</f>
        <v>96</v>
      </c>
      <c r="B241">
        <v>11782173</v>
      </c>
      <c r="C241">
        <v>11782159</v>
      </c>
      <c r="D241">
        <v>9602146</v>
      </c>
      <c r="E241">
        <v>1</v>
      </c>
      <c r="F241">
        <v>1</v>
      </c>
      <c r="G241">
        <v>1</v>
      </c>
      <c r="H241">
        <v>3</v>
      </c>
      <c r="I241" t="s">
        <v>337</v>
      </c>
      <c r="J241" t="s">
        <v>338</v>
      </c>
      <c r="K241" t="s">
        <v>339</v>
      </c>
      <c r="L241">
        <v>1348</v>
      </c>
      <c r="N241">
        <v>1009</v>
      </c>
      <c r="O241" t="s">
        <v>703</v>
      </c>
      <c r="P241" t="s">
        <v>703</v>
      </c>
      <c r="Q241">
        <v>1000</v>
      </c>
      <c r="Y241">
        <v>1.9400000000000001E-3</v>
      </c>
      <c r="AA241">
        <v>3970</v>
      </c>
      <c r="AB241">
        <v>0</v>
      </c>
      <c r="AC241">
        <v>0</v>
      </c>
      <c r="AD241">
        <v>0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650</v>
      </c>
      <c r="AT241">
        <v>1.9400000000000001E-3</v>
      </c>
      <c r="AU241" t="s">
        <v>650</v>
      </c>
      <c r="AV241">
        <v>0</v>
      </c>
      <c r="AW241">
        <v>2</v>
      </c>
      <c r="AX241">
        <v>11782173</v>
      </c>
      <c r="AY241">
        <v>1</v>
      </c>
      <c r="AZ241">
        <v>0</v>
      </c>
      <c r="BA241">
        <v>239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</row>
    <row r="242" spans="1:75">
      <c r="A242">
        <f>ROW(Source!A96)</f>
        <v>96</v>
      </c>
      <c r="B242">
        <v>11782174</v>
      </c>
      <c r="C242">
        <v>11782159</v>
      </c>
      <c r="D242">
        <v>9635901</v>
      </c>
      <c r="E242">
        <v>1</v>
      </c>
      <c r="F242">
        <v>1</v>
      </c>
      <c r="G242">
        <v>1</v>
      </c>
      <c r="H242">
        <v>3</v>
      </c>
      <c r="I242" t="s">
        <v>340</v>
      </c>
      <c r="J242" t="s">
        <v>341</v>
      </c>
      <c r="K242" t="s">
        <v>342</v>
      </c>
      <c r="L242">
        <v>1348</v>
      </c>
      <c r="N242">
        <v>1009</v>
      </c>
      <c r="O242" t="s">
        <v>703</v>
      </c>
      <c r="P242" t="s">
        <v>703</v>
      </c>
      <c r="Q242">
        <v>1000</v>
      </c>
      <c r="Y242">
        <v>4.0000000000000001E-3</v>
      </c>
      <c r="AA242">
        <v>11520</v>
      </c>
      <c r="AB242">
        <v>0</v>
      </c>
      <c r="AC242">
        <v>0</v>
      </c>
      <c r="AD242">
        <v>0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650</v>
      </c>
      <c r="AT242">
        <v>4.0000000000000001E-3</v>
      </c>
      <c r="AU242" t="s">
        <v>650</v>
      </c>
      <c r="AV242">
        <v>0</v>
      </c>
      <c r="AW242">
        <v>2</v>
      </c>
      <c r="AX242">
        <v>11782174</v>
      </c>
      <c r="AY242">
        <v>1</v>
      </c>
      <c r="AZ242">
        <v>0</v>
      </c>
      <c r="BA242">
        <v>240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</row>
    <row r="243" spans="1:75">
      <c r="A243">
        <f>ROW(Source!A96)</f>
        <v>96</v>
      </c>
      <c r="B243">
        <v>11782175</v>
      </c>
      <c r="C243">
        <v>11782159</v>
      </c>
      <c r="D243">
        <v>9590615</v>
      </c>
      <c r="E243">
        <v>1</v>
      </c>
      <c r="F243">
        <v>1</v>
      </c>
      <c r="G243">
        <v>1</v>
      </c>
      <c r="H243">
        <v>3</v>
      </c>
      <c r="I243" t="s">
        <v>343</v>
      </c>
      <c r="J243" t="s">
        <v>344</v>
      </c>
      <c r="K243" t="s">
        <v>345</v>
      </c>
      <c r="L243">
        <v>1348</v>
      </c>
      <c r="N243">
        <v>1009</v>
      </c>
      <c r="O243" t="s">
        <v>703</v>
      </c>
      <c r="P243" t="s">
        <v>703</v>
      </c>
      <c r="Q243">
        <v>1000</v>
      </c>
      <c r="Y243">
        <v>2E-3</v>
      </c>
      <c r="AA243">
        <v>17290</v>
      </c>
      <c r="AB243">
        <v>0</v>
      </c>
      <c r="AC243">
        <v>0</v>
      </c>
      <c r="AD243">
        <v>0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650</v>
      </c>
      <c r="AT243">
        <v>2E-3</v>
      </c>
      <c r="AU243" t="s">
        <v>650</v>
      </c>
      <c r="AV243">
        <v>0</v>
      </c>
      <c r="AW243">
        <v>2</v>
      </c>
      <c r="AX243">
        <v>11782175</v>
      </c>
      <c r="AY243">
        <v>1</v>
      </c>
      <c r="AZ243">
        <v>0</v>
      </c>
      <c r="BA243">
        <v>241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</row>
    <row r="244" spans="1:75">
      <c r="A244">
        <f>ROW(Source!A96)</f>
        <v>96</v>
      </c>
      <c r="B244">
        <v>11782176</v>
      </c>
      <c r="C244">
        <v>11782159</v>
      </c>
      <c r="D244">
        <v>9590644</v>
      </c>
      <c r="E244">
        <v>1</v>
      </c>
      <c r="F244">
        <v>1</v>
      </c>
      <c r="G244">
        <v>1</v>
      </c>
      <c r="H244">
        <v>3</v>
      </c>
      <c r="I244" t="s">
        <v>346</v>
      </c>
      <c r="J244" t="s">
        <v>347</v>
      </c>
      <c r="K244" t="s">
        <v>348</v>
      </c>
      <c r="L244">
        <v>1348</v>
      </c>
      <c r="N244">
        <v>1009</v>
      </c>
      <c r="O244" t="s">
        <v>703</v>
      </c>
      <c r="P244" t="s">
        <v>703</v>
      </c>
      <c r="Q244">
        <v>1000</v>
      </c>
      <c r="Y244">
        <v>1.0000000000000001E-5</v>
      </c>
      <c r="AA244">
        <v>9190</v>
      </c>
      <c r="AB244">
        <v>0</v>
      </c>
      <c r="AC244">
        <v>0</v>
      </c>
      <c r="AD244">
        <v>0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650</v>
      </c>
      <c r="AT244">
        <v>1.0000000000000001E-5</v>
      </c>
      <c r="AU244" t="s">
        <v>650</v>
      </c>
      <c r="AV244">
        <v>0</v>
      </c>
      <c r="AW244">
        <v>2</v>
      </c>
      <c r="AX244">
        <v>11782176</v>
      </c>
      <c r="AY244">
        <v>1</v>
      </c>
      <c r="AZ244">
        <v>0</v>
      </c>
      <c r="BA244">
        <v>242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</row>
    <row r="245" spans="1:75">
      <c r="A245">
        <f>ROW(Source!A96)</f>
        <v>96</v>
      </c>
      <c r="B245">
        <v>11782177</v>
      </c>
      <c r="C245">
        <v>11782159</v>
      </c>
      <c r="D245">
        <v>9635527</v>
      </c>
      <c r="E245">
        <v>1</v>
      </c>
      <c r="F245">
        <v>1</v>
      </c>
      <c r="G245">
        <v>1</v>
      </c>
      <c r="H245">
        <v>3</v>
      </c>
      <c r="I245" t="s">
        <v>349</v>
      </c>
      <c r="J245" t="s">
        <v>350</v>
      </c>
      <c r="K245" t="s">
        <v>351</v>
      </c>
      <c r="L245">
        <v>1348</v>
      </c>
      <c r="N245">
        <v>1009</v>
      </c>
      <c r="O245" t="s">
        <v>703</v>
      </c>
      <c r="P245" t="s">
        <v>703</v>
      </c>
      <c r="Q245">
        <v>1000</v>
      </c>
      <c r="Y245">
        <v>3.1E-4</v>
      </c>
      <c r="AA245">
        <v>18440</v>
      </c>
      <c r="AB245">
        <v>0</v>
      </c>
      <c r="AC245">
        <v>0</v>
      </c>
      <c r="AD245">
        <v>0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650</v>
      </c>
      <c r="AT245">
        <v>3.1E-4</v>
      </c>
      <c r="AU245" t="s">
        <v>650</v>
      </c>
      <c r="AV245">
        <v>0</v>
      </c>
      <c r="AW245">
        <v>2</v>
      </c>
      <c r="AX245">
        <v>11782177</v>
      </c>
      <c r="AY245">
        <v>1</v>
      </c>
      <c r="AZ245">
        <v>0</v>
      </c>
      <c r="BA245">
        <v>243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</row>
    <row r="246" spans="1:75">
      <c r="A246">
        <f>ROW(Source!A96)</f>
        <v>96</v>
      </c>
      <c r="B246">
        <v>11782178</v>
      </c>
      <c r="C246">
        <v>11782159</v>
      </c>
      <c r="D246">
        <v>9635529</v>
      </c>
      <c r="E246">
        <v>1</v>
      </c>
      <c r="F246">
        <v>1</v>
      </c>
      <c r="G246">
        <v>1</v>
      </c>
      <c r="H246">
        <v>3</v>
      </c>
      <c r="I246" t="s">
        <v>352</v>
      </c>
      <c r="J246" t="s">
        <v>353</v>
      </c>
      <c r="K246" t="s">
        <v>354</v>
      </c>
      <c r="L246">
        <v>1339</v>
      </c>
      <c r="N246">
        <v>1007</v>
      </c>
      <c r="O246" t="s">
        <v>797</v>
      </c>
      <c r="P246" t="s">
        <v>797</v>
      </c>
      <c r="Q246">
        <v>1</v>
      </c>
      <c r="Y246">
        <v>1.0300000000000001E-3</v>
      </c>
      <c r="AA246">
        <v>1540</v>
      </c>
      <c r="AB246">
        <v>0</v>
      </c>
      <c r="AC246">
        <v>0</v>
      </c>
      <c r="AD246">
        <v>0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650</v>
      </c>
      <c r="AT246">
        <v>1.0300000000000001E-3</v>
      </c>
      <c r="AU246" t="s">
        <v>650</v>
      </c>
      <c r="AV246">
        <v>0</v>
      </c>
      <c r="AW246">
        <v>2</v>
      </c>
      <c r="AX246">
        <v>11782178</v>
      </c>
      <c r="AY246">
        <v>1</v>
      </c>
      <c r="AZ246">
        <v>0</v>
      </c>
      <c r="BA246">
        <v>244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</row>
    <row r="247" spans="1:75">
      <c r="A247">
        <f>ROW(Source!A96)</f>
        <v>96</v>
      </c>
      <c r="B247">
        <v>11782179</v>
      </c>
      <c r="C247">
        <v>11782159</v>
      </c>
      <c r="D247">
        <v>9629474</v>
      </c>
      <c r="E247">
        <v>1</v>
      </c>
      <c r="F247">
        <v>1</v>
      </c>
      <c r="G247">
        <v>1</v>
      </c>
      <c r="H247">
        <v>3</v>
      </c>
      <c r="I247" t="s">
        <v>355</v>
      </c>
      <c r="J247" t="s">
        <v>356</v>
      </c>
      <c r="K247" t="s">
        <v>357</v>
      </c>
      <c r="L247">
        <v>1348</v>
      </c>
      <c r="N247">
        <v>1009</v>
      </c>
      <c r="O247" t="s">
        <v>703</v>
      </c>
      <c r="P247" t="s">
        <v>703</v>
      </c>
      <c r="Q247">
        <v>1000</v>
      </c>
      <c r="Y247">
        <v>0</v>
      </c>
      <c r="AA247">
        <v>0</v>
      </c>
      <c r="AB247">
        <v>0</v>
      </c>
      <c r="AC247">
        <v>0</v>
      </c>
      <c r="AD247">
        <v>0</v>
      </c>
      <c r="AN247">
        <v>1</v>
      </c>
      <c r="AO247">
        <v>0</v>
      </c>
      <c r="AP247">
        <v>1</v>
      </c>
      <c r="AQ247">
        <v>0</v>
      </c>
      <c r="AR247">
        <v>0</v>
      </c>
      <c r="AS247" t="s">
        <v>650</v>
      </c>
      <c r="AT247">
        <v>0</v>
      </c>
      <c r="AU247" t="s">
        <v>650</v>
      </c>
      <c r="AV247">
        <v>0</v>
      </c>
      <c r="AW247">
        <v>2</v>
      </c>
      <c r="AX247">
        <v>11782179</v>
      </c>
      <c r="AY247">
        <v>1</v>
      </c>
      <c r="AZ247">
        <v>0</v>
      </c>
      <c r="BA247">
        <v>245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</row>
    <row r="248" spans="1:75">
      <c r="A248">
        <f>ROW(Source!A96)</f>
        <v>96</v>
      </c>
      <c r="B248">
        <v>11782180</v>
      </c>
      <c r="C248">
        <v>11782159</v>
      </c>
      <c r="D248">
        <v>9635534</v>
      </c>
      <c r="E248">
        <v>1</v>
      </c>
      <c r="F248">
        <v>1</v>
      </c>
      <c r="G248">
        <v>1</v>
      </c>
      <c r="H248">
        <v>3</v>
      </c>
      <c r="I248" t="s">
        <v>358</v>
      </c>
      <c r="J248" t="s">
        <v>359</v>
      </c>
      <c r="K248" t="s">
        <v>360</v>
      </c>
      <c r="L248">
        <v>9519163</v>
      </c>
      <c r="N248">
        <v>1013</v>
      </c>
      <c r="O248" t="s">
        <v>361</v>
      </c>
      <c r="P248" t="s">
        <v>362</v>
      </c>
      <c r="Q248">
        <v>1</v>
      </c>
      <c r="Y248">
        <v>1.8700000000000001E-2</v>
      </c>
      <c r="AA248">
        <v>61.4</v>
      </c>
      <c r="AB248">
        <v>0</v>
      </c>
      <c r="AC248">
        <v>0</v>
      </c>
      <c r="AD248">
        <v>0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650</v>
      </c>
      <c r="AT248">
        <v>1.8700000000000001E-2</v>
      </c>
      <c r="AU248" t="s">
        <v>650</v>
      </c>
      <c r="AV248">
        <v>0</v>
      </c>
      <c r="AW248">
        <v>2</v>
      </c>
      <c r="AX248">
        <v>11782180</v>
      </c>
      <c r="AY248">
        <v>1</v>
      </c>
      <c r="AZ248">
        <v>0</v>
      </c>
      <c r="BA248">
        <v>246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</row>
    <row r="249" spans="1:75">
      <c r="A249">
        <f>ROW(Source!A96)</f>
        <v>96</v>
      </c>
      <c r="B249">
        <v>11782181</v>
      </c>
      <c r="C249">
        <v>11782159</v>
      </c>
      <c r="D249">
        <v>9604927</v>
      </c>
      <c r="E249">
        <v>1</v>
      </c>
      <c r="F249">
        <v>1</v>
      </c>
      <c r="G249">
        <v>1</v>
      </c>
      <c r="H249">
        <v>3</v>
      </c>
      <c r="I249" t="s">
        <v>363</v>
      </c>
      <c r="J249" t="s">
        <v>364</v>
      </c>
      <c r="K249" t="s">
        <v>365</v>
      </c>
      <c r="L249">
        <v>1346</v>
      </c>
      <c r="N249">
        <v>1009</v>
      </c>
      <c r="O249" t="s">
        <v>366</v>
      </c>
      <c r="P249" t="s">
        <v>366</v>
      </c>
      <c r="Q249">
        <v>1</v>
      </c>
      <c r="Y249">
        <v>0.59</v>
      </c>
      <c r="AA249">
        <v>9.8000000000000007</v>
      </c>
      <c r="AB249">
        <v>0</v>
      </c>
      <c r="AC249">
        <v>0</v>
      </c>
      <c r="AD249">
        <v>0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650</v>
      </c>
      <c r="AT249">
        <v>0.59</v>
      </c>
      <c r="AU249" t="s">
        <v>650</v>
      </c>
      <c r="AV249">
        <v>0</v>
      </c>
      <c r="AW249">
        <v>2</v>
      </c>
      <c r="AX249">
        <v>11782181</v>
      </c>
      <c r="AY249">
        <v>1</v>
      </c>
      <c r="AZ249">
        <v>0</v>
      </c>
      <c r="BA249">
        <v>247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</row>
    <row r="250" spans="1:75">
      <c r="A250">
        <f>ROW(Source!A98)</f>
        <v>98</v>
      </c>
      <c r="B250">
        <v>11782186</v>
      </c>
      <c r="C250">
        <v>11782184</v>
      </c>
      <c r="D250">
        <v>7535130</v>
      </c>
      <c r="E250">
        <v>1</v>
      </c>
      <c r="F250">
        <v>1</v>
      </c>
      <c r="G250">
        <v>1</v>
      </c>
      <c r="H250">
        <v>1</v>
      </c>
      <c r="I250" t="s">
        <v>367</v>
      </c>
      <c r="J250" t="s">
        <v>650</v>
      </c>
      <c r="K250" t="s">
        <v>368</v>
      </c>
      <c r="L250">
        <v>1476</v>
      </c>
      <c r="N250">
        <v>1013</v>
      </c>
      <c r="O250" t="s">
        <v>155</v>
      </c>
      <c r="P250" t="s">
        <v>156</v>
      </c>
      <c r="Q250">
        <v>1</v>
      </c>
      <c r="Y250">
        <v>54.164999999999999</v>
      </c>
      <c r="AA250">
        <v>0</v>
      </c>
      <c r="AB250">
        <v>0</v>
      </c>
      <c r="AC250">
        <v>0</v>
      </c>
      <c r="AD250">
        <v>12.91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650</v>
      </c>
      <c r="AT250">
        <v>31.4</v>
      </c>
      <c r="AU250" t="s">
        <v>668</v>
      </c>
      <c r="AV250">
        <v>1</v>
      </c>
      <c r="AW250">
        <v>2</v>
      </c>
      <c r="AX250">
        <v>11782186</v>
      </c>
      <c r="AY250">
        <v>1</v>
      </c>
      <c r="AZ250">
        <v>0</v>
      </c>
      <c r="BA250">
        <v>248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</row>
    <row r="251" spans="1:75">
      <c r="A251">
        <f>ROW(Source!A98)</f>
        <v>98</v>
      </c>
      <c r="B251">
        <v>11782187</v>
      </c>
      <c r="C251">
        <v>11782184</v>
      </c>
      <c r="D251">
        <v>9595013</v>
      </c>
      <c r="E251">
        <v>1</v>
      </c>
      <c r="F251">
        <v>1</v>
      </c>
      <c r="G251">
        <v>1</v>
      </c>
      <c r="H251">
        <v>2</v>
      </c>
      <c r="I251" t="s">
        <v>369</v>
      </c>
      <c r="J251" t="s">
        <v>370</v>
      </c>
      <c r="K251" t="s">
        <v>371</v>
      </c>
      <c r="L251">
        <v>1480</v>
      </c>
      <c r="N251">
        <v>1013</v>
      </c>
      <c r="O251" t="s">
        <v>161</v>
      </c>
      <c r="P251" t="s">
        <v>162</v>
      </c>
      <c r="Q251">
        <v>1</v>
      </c>
      <c r="Y251">
        <v>38.118749999999999</v>
      </c>
      <c r="AA251">
        <v>0</v>
      </c>
      <c r="AB251">
        <v>7.84</v>
      </c>
      <c r="AC251">
        <v>0</v>
      </c>
      <c r="AD251">
        <v>0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650</v>
      </c>
      <c r="AT251">
        <v>20.329999999999998</v>
      </c>
      <c r="AU251" t="s">
        <v>667</v>
      </c>
      <c r="AV251">
        <v>0</v>
      </c>
      <c r="AW251">
        <v>2</v>
      </c>
      <c r="AX251">
        <v>11782187</v>
      </c>
      <c r="AY251">
        <v>1</v>
      </c>
      <c r="AZ251">
        <v>0</v>
      </c>
      <c r="BA251">
        <v>249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</row>
    <row r="252" spans="1:75">
      <c r="A252">
        <f>ROW(Source!A98)</f>
        <v>98</v>
      </c>
      <c r="B252">
        <v>11782188</v>
      </c>
      <c r="C252">
        <v>11782184</v>
      </c>
      <c r="D252">
        <v>9590589</v>
      </c>
      <c r="E252">
        <v>1</v>
      </c>
      <c r="F252">
        <v>1</v>
      </c>
      <c r="G252">
        <v>1</v>
      </c>
      <c r="H252">
        <v>2</v>
      </c>
      <c r="I252" t="s">
        <v>252</v>
      </c>
      <c r="J252" t="s">
        <v>253</v>
      </c>
      <c r="K252" t="s">
        <v>254</v>
      </c>
      <c r="L252">
        <v>1480</v>
      </c>
      <c r="N252">
        <v>1013</v>
      </c>
      <c r="O252" t="s">
        <v>161</v>
      </c>
      <c r="P252" t="s">
        <v>162</v>
      </c>
      <c r="Q252">
        <v>1</v>
      </c>
      <c r="Y252">
        <v>1.9125000000000001</v>
      </c>
      <c r="AA252">
        <v>0</v>
      </c>
      <c r="AB252">
        <v>96.34</v>
      </c>
      <c r="AC252">
        <v>0</v>
      </c>
      <c r="AD252">
        <v>0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650</v>
      </c>
      <c r="AT252">
        <v>1.02</v>
      </c>
      <c r="AU252" t="s">
        <v>667</v>
      </c>
      <c r="AV252">
        <v>0</v>
      </c>
      <c r="AW252">
        <v>2</v>
      </c>
      <c r="AX252">
        <v>11782188</v>
      </c>
      <c r="AY252">
        <v>1</v>
      </c>
      <c r="AZ252">
        <v>0</v>
      </c>
      <c r="BA252">
        <v>250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</row>
    <row r="253" spans="1:75">
      <c r="A253">
        <f>ROW(Source!A98)</f>
        <v>98</v>
      </c>
      <c r="B253">
        <v>11782189</v>
      </c>
      <c r="C253">
        <v>11782184</v>
      </c>
      <c r="D253">
        <v>9619427</v>
      </c>
      <c r="E253">
        <v>1</v>
      </c>
      <c r="F253">
        <v>1</v>
      </c>
      <c r="G253">
        <v>1</v>
      </c>
      <c r="H253">
        <v>3</v>
      </c>
      <c r="I253" t="s">
        <v>372</v>
      </c>
      <c r="J253" t="s">
        <v>373</v>
      </c>
      <c r="K253" t="s">
        <v>374</v>
      </c>
      <c r="L253">
        <v>1348</v>
      </c>
      <c r="N253">
        <v>1009</v>
      </c>
      <c r="O253" t="s">
        <v>703</v>
      </c>
      <c r="P253" t="s">
        <v>703</v>
      </c>
      <c r="Q253">
        <v>1000</v>
      </c>
      <c r="Y253">
        <v>0.03</v>
      </c>
      <c r="AA253">
        <v>10920</v>
      </c>
      <c r="AB253">
        <v>0</v>
      </c>
      <c r="AC253">
        <v>0</v>
      </c>
      <c r="AD253">
        <v>0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650</v>
      </c>
      <c r="AT253">
        <v>0.03</v>
      </c>
      <c r="AU253" t="s">
        <v>650</v>
      </c>
      <c r="AV253">
        <v>0</v>
      </c>
      <c r="AW253">
        <v>2</v>
      </c>
      <c r="AX253">
        <v>11782189</v>
      </c>
      <c r="AY253">
        <v>1</v>
      </c>
      <c r="AZ253">
        <v>0</v>
      </c>
      <c r="BA253">
        <v>251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</row>
    <row r="254" spans="1:75">
      <c r="A254">
        <f>ROW(Source!A98)</f>
        <v>98</v>
      </c>
      <c r="B254">
        <v>11782190</v>
      </c>
      <c r="C254">
        <v>11782184</v>
      </c>
      <c r="D254">
        <v>9629063</v>
      </c>
      <c r="E254">
        <v>1</v>
      </c>
      <c r="F254">
        <v>1</v>
      </c>
      <c r="G254">
        <v>1</v>
      </c>
      <c r="H254">
        <v>3</v>
      </c>
      <c r="I254" t="s">
        <v>375</v>
      </c>
      <c r="J254" t="s">
        <v>376</v>
      </c>
      <c r="K254" t="s">
        <v>377</v>
      </c>
      <c r="L254">
        <v>1348</v>
      </c>
      <c r="N254">
        <v>1009</v>
      </c>
      <c r="O254" t="s">
        <v>703</v>
      </c>
      <c r="P254" t="s">
        <v>703</v>
      </c>
      <c r="Q254">
        <v>1000</v>
      </c>
      <c r="Y254">
        <v>1</v>
      </c>
      <c r="AA254">
        <v>12620</v>
      </c>
      <c r="AB254">
        <v>0</v>
      </c>
      <c r="AC254">
        <v>0</v>
      </c>
      <c r="AD254">
        <v>0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650</v>
      </c>
      <c r="AT254">
        <v>1</v>
      </c>
      <c r="AU254" t="s">
        <v>650</v>
      </c>
      <c r="AV254">
        <v>0</v>
      </c>
      <c r="AW254">
        <v>2</v>
      </c>
      <c r="AX254">
        <v>11782190</v>
      </c>
      <c r="AY254">
        <v>1</v>
      </c>
      <c r="AZ254">
        <v>0</v>
      </c>
      <c r="BA254">
        <v>252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</row>
    <row r="255" spans="1:75">
      <c r="A255">
        <f>ROW(Source!A99)</f>
        <v>99</v>
      </c>
      <c r="B255">
        <v>11782193</v>
      </c>
      <c r="C255">
        <v>11782191</v>
      </c>
      <c r="D255">
        <v>7535124</v>
      </c>
      <c r="E255">
        <v>1</v>
      </c>
      <c r="F255">
        <v>1</v>
      </c>
      <c r="G255">
        <v>1</v>
      </c>
      <c r="H255">
        <v>1</v>
      </c>
      <c r="I255" t="s">
        <v>378</v>
      </c>
      <c r="J255" t="s">
        <v>650</v>
      </c>
      <c r="K255" t="s">
        <v>379</v>
      </c>
      <c r="L255">
        <v>1476</v>
      </c>
      <c r="N255">
        <v>1013</v>
      </c>
      <c r="O255" t="s">
        <v>155</v>
      </c>
      <c r="P255" t="s">
        <v>156</v>
      </c>
      <c r="Q255">
        <v>1</v>
      </c>
      <c r="Y255">
        <v>1.2483825</v>
      </c>
      <c r="AA255">
        <v>0</v>
      </c>
      <c r="AB255">
        <v>0</v>
      </c>
      <c r="AC255">
        <v>0</v>
      </c>
      <c r="AD255">
        <v>11.06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650</v>
      </c>
      <c r="AT255">
        <v>0.72370000000000001</v>
      </c>
      <c r="AU255" t="s">
        <v>668</v>
      </c>
      <c r="AV255">
        <v>1</v>
      </c>
      <c r="AW255">
        <v>2</v>
      </c>
      <c r="AX255">
        <v>11782193</v>
      </c>
      <c r="AY255">
        <v>1</v>
      </c>
      <c r="AZ255">
        <v>0</v>
      </c>
      <c r="BA255">
        <v>253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</row>
    <row r="256" spans="1:75">
      <c r="A256">
        <f>ROW(Source!A99)</f>
        <v>99</v>
      </c>
      <c r="B256">
        <v>11782194</v>
      </c>
      <c r="C256">
        <v>11782191</v>
      </c>
      <c r="D256">
        <v>121548</v>
      </c>
      <c r="E256">
        <v>1</v>
      </c>
      <c r="F256">
        <v>1</v>
      </c>
      <c r="G256">
        <v>1</v>
      </c>
      <c r="H256">
        <v>1</v>
      </c>
      <c r="I256" t="s">
        <v>671</v>
      </c>
      <c r="J256" t="s">
        <v>650</v>
      </c>
      <c r="K256" t="s">
        <v>166</v>
      </c>
      <c r="L256">
        <v>608254</v>
      </c>
      <c r="N256">
        <v>1013</v>
      </c>
      <c r="O256" t="s">
        <v>167</v>
      </c>
      <c r="P256" t="s">
        <v>167</v>
      </c>
      <c r="Q256">
        <v>1</v>
      </c>
      <c r="Y256">
        <v>0.43125000000000002</v>
      </c>
      <c r="AA256">
        <v>0</v>
      </c>
      <c r="AB256">
        <v>0</v>
      </c>
      <c r="AC256">
        <v>0</v>
      </c>
      <c r="AD256">
        <v>0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650</v>
      </c>
      <c r="AT256">
        <v>0.23</v>
      </c>
      <c r="AU256" t="s">
        <v>667</v>
      </c>
      <c r="AV256">
        <v>2</v>
      </c>
      <c r="AW256">
        <v>2</v>
      </c>
      <c r="AX256">
        <v>11782194</v>
      </c>
      <c r="AY256">
        <v>1</v>
      </c>
      <c r="AZ256">
        <v>0</v>
      </c>
      <c r="BA256">
        <v>254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</row>
    <row r="257" spans="1:75">
      <c r="A257">
        <f>ROW(Source!A99)</f>
        <v>99</v>
      </c>
      <c r="B257">
        <v>11782195</v>
      </c>
      <c r="C257">
        <v>11782191</v>
      </c>
      <c r="D257">
        <v>9594810</v>
      </c>
      <c r="E257">
        <v>1</v>
      </c>
      <c r="F257">
        <v>1</v>
      </c>
      <c r="G257">
        <v>1</v>
      </c>
      <c r="H257">
        <v>2</v>
      </c>
      <c r="I257" t="s">
        <v>380</v>
      </c>
      <c r="J257" t="s">
        <v>381</v>
      </c>
      <c r="K257" t="s">
        <v>382</v>
      </c>
      <c r="L257">
        <v>1480</v>
      </c>
      <c r="N257">
        <v>1013</v>
      </c>
      <c r="O257" t="s">
        <v>161</v>
      </c>
      <c r="P257" t="s">
        <v>162</v>
      </c>
      <c r="Q257">
        <v>1</v>
      </c>
      <c r="Y257">
        <v>0.4130625</v>
      </c>
      <c r="AA257">
        <v>0</v>
      </c>
      <c r="AB257">
        <v>107.27</v>
      </c>
      <c r="AC257">
        <v>16.329999999999998</v>
      </c>
      <c r="AD257">
        <v>0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650</v>
      </c>
      <c r="AT257">
        <v>0.2203</v>
      </c>
      <c r="AU257" t="s">
        <v>667</v>
      </c>
      <c r="AV257">
        <v>0</v>
      </c>
      <c r="AW257">
        <v>2</v>
      </c>
      <c r="AX257">
        <v>11782195</v>
      </c>
      <c r="AY257">
        <v>1</v>
      </c>
      <c r="AZ257">
        <v>0</v>
      </c>
      <c r="BA257">
        <v>255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</row>
    <row r="258" spans="1:75">
      <c r="A258">
        <f>ROW(Source!A99)</f>
        <v>99</v>
      </c>
      <c r="B258">
        <v>11782196</v>
      </c>
      <c r="C258">
        <v>11782191</v>
      </c>
      <c r="D258">
        <v>9594081</v>
      </c>
      <c r="E258">
        <v>1</v>
      </c>
      <c r="F258">
        <v>1</v>
      </c>
      <c r="G258">
        <v>1</v>
      </c>
      <c r="H258">
        <v>2</v>
      </c>
      <c r="I258" t="s">
        <v>203</v>
      </c>
      <c r="J258" t="s">
        <v>204</v>
      </c>
      <c r="K258" t="s">
        <v>205</v>
      </c>
      <c r="L258">
        <v>1480</v>
      </c>
      <c r="N258">
        <v>1013</v>
      </c>
      <c r="O258" t="s">
        <v>161</v>
      </c>
      <c r="P258" t="s">
        <v>162</v>
      </c>
      <c r="Q258">
        <v>1</v>
      </c>
      <c r="Y258">
        <v>1.9875E-2</v>
      </c>
      <c r="AA258">
        <v>0</v>
      </c>
      <c r="AB258">
        <v>111.55</v>
      </c>
      <c r="AC258">
        <v>12.17</v>
      </c>
      <c r="AD258">
        <v>0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650</v>
      </c>
      <c r="AT258">
        <v>1.06E-2</v>
      </c>
      <c r="AU258" t="s">
        <v>667</v>
      </c>
      <c r="AV258">
        <v>0</v>
      </c>
      <c r="AW258">
        <v>2</v>
      </c>
      <c r="AX258">
        <v>11782196</v>
      </c>
      <c r="AY258">
        <v>1</v>
      </c>
      <c r="AZ258">
        <v>0</v>
      </c>
      <c r="BA258">
        <v>256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</row>
    <row r="259" spans="1:75">
      <c r="A259">
        <f>ROW(Source!A99)</f>
        <v>99</v>
      </c>
      <c r="B259">
        <v>11782197</v>
      </c>
      <c r="C259">
        <v>11782191</v>
      </c>
      <c r="D259">
        <v>9596182</v>
      </c>
      <c r="E259">
        <v>1</v>
      </c>
      <c r="F259">
        <v>1</v>
      </c>
      <c r="G259">
        <v>1</v>
      </c>
      <c r="H259">
        <v>2</v>
      </c>
      <c r="I259" t="s">
        <v>209</v>
      </c>
      <c r="J259" t="s">
        <v>210</v>
      </c>
      <c r="K259" t="s">
        <v>211</v>
      </c>
      <c r="L259">
        <v>1480</v>
      </c>
      <c r="N259">
        <v>1013</v>
      </c>
      <c r="O259" t="s">
        <v>161</v>
      </c>
      <c r="P259" t="s">
        <v>162</v>
      </c>
      <c r="Q259">
        <v>1</v>
      </c>
      <c r="Y259">
        <v>5.4374999999999996E-3</v>
      </c>
      <c r="AA259">
        <v>0</v>
      </c>
      <c r="AB259">
        <v>63.37</v>
      </c>
      <c r="AC259">
        <v>12.17</v>
      </c>
      <c r="AD259">
        <v>0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650</v>
      </c>
      <c r="AT259">
        <v>2.8999999999999998E-3</v>
      </c>
      <c r="AU259" t="s">
        <v>667</v>
      </c>
      <c r="AV259">
        <v>0</v>
      </c>
      <c r="AW259">
        <v>2</v>
      </c>
      <c r="AX259">
        <v>11782197</v>
      </c>
      <c r="AY259">
        <v>1</v>
      </c>
      <c r="AZ259">
        <v>0</v>
      </c>
      <c r="BA259">
        <v>257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</row>
    <row r="260" spans="1:75">
      <c r="A260">
        <f>ROW(Source!A99)</f>
        <v>99</v>
      </c>
      <c r="B260">
        <v>11782198</v>
      </c>
      <c r="C260">
        <v>11782191</v>
      </c>
      <c r="D260">
        <v>9596187</v>
      </c>
      <c r="E260">
        <v>1</v>
      </c>
      <c r="F260">
        <v>1</v>
      </c>
      <c r="G260">
        <v>1</v>
      </c>
      <c r="H260">
        <v>2</v>
      </c>
      <c r="I260" t="s">
        <v>212</v>
      </c>
      <c r="J260" t="s">
        <v>213</v>
      </c>
      <c r="K260" t="s">
        <v>214</v>
      </c>
      <c r="L260">
        <v>1480</v>
      </c>
      <c r="N260">
        <v>1013</v>
      </c>
      <c r="O260" t="s">
        <v>161</v>
      </c>
      <c r="P260" t="s">
        <v>162</v>
      </c>
      <c r="Q260">
        <v>1</v>
      </c>
      <c r="Y260">
        <v>2.1937500000000002E-2</v>
      </c>
      <c r="AA260">
        <v>0</v>
      </c>
      <c r="AB260">
        <v>0.75</v>
      </c>
      <c r="AC260">
        <v>0</v>
      </c>
      <c r="AD260">
        <v>0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650</v>
      </c>
      <c r="AT260">
        <v>1.17E-2</v>
      </c>
      <c r="AU260" t="s">
        <v>667</v>
      </c>
      <c r="AV260">
        <v>0</v>
      </c>
      <c r="AW260">
        <v>2</v>
      </c>
      <c r="AX260">
        <v>11782198</v>
      </c>
      <c r="AY260">
        <v>1</v>
      </c>
      <c r="AZ260">
        <v>0</v>
      </c>
      <c r="BA260">
        <v>258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</row>
    <row r="261" spans="1:75">
      <c r="A261">
        <f>ROW(Source!A99)</f>
        <v>99</v>
      </c>
      <c r="B261">
        <v>11782199</v>
      </c>
      <c r="C261">
        <v>11782191</v>
      </c>
      <c r="D261">
        <v>9590589</v>
      </c>
      <c r="E261">
        <v>1</v>
      </c>
      <c r="F261">
        <v>1</v>
      </c>
      <c r="G261">
        <v>1</v>
      </c>
      <c r="H261">
        <v>2</v>
      </c>
      <c r="I261" t="s">
        <v>252</v>
      </c>
      <c r="J261" t="s">
        <v>253</v>
      </c>
      <c r="K261" t="s">
        <v>254</v>
      </c>
      <c r="L261">
        <v>1480</v>
      </c>
      <c r="N261">
        <v>1013</v>
      </c>
      <c r="O261" t="s">
        <v>161</v>
      </c>
      <c r="P261" t="s">
        <v>162</v>
      </c>
      <c r="Q261">
        <v>1</v>
      </c>
      <c r="Y261">
        <v>3.2812500000000001E-2</v>
      </c>
      <c r="AA261">
        <v>0</v>
      </c>
      <c r="AB261">
        <v>96.34</v>
      </c>
      <c r="AC261">
        <v>0</v>
      </c>
      <c r="AD261">
        <v>0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650</v>
      </c>
      <c r="AT261">
        <v>1.7500000000000002E-2</v>
      </c>
      <c r="AU261" t="s">
        <v>667</v>
      </c>
      <c r="AV261">
        <v>0</v>
      </c>
      <c r="AW261">
        <v>2</v>
      </c>
      <c r="AX261">
        <v>11782199</v>
      </c>
      <c r="AY261">
        <v>1</v>
      </c>
      <c r="AZ261">
        <v>0</v>
      </c>
      <c r="BA261">
        <v>259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</row>
    <row r="262" spans="1:75">
      <c r="A262">
        <f>ROW(Source!A99)</f>
        <v>99</v>
      </c>
      <c r="B262">
        <v>11782200</v>
      </c>
      <c r="C262">
        <v>11782191</v>
      </c>
      <c r="D262">
        <v>9596614</v>
      </c>
      <c r="E262">
        <v>1</v>
      </c>
      <c r="F262">
        <v>1</v>
      </c>
      <c r="G262">
        <v>1</v>
      </c>
      <c r="H262">
        <v>3</v>
      </c>
      <c r="I262" t="s">
        <v>795</v>
      </c>
      <c r="J262" t="s">
        <v>798</v>
      </c>
      <c r="K262" t="s">
        <v>796</v>
      </c>
      <c r="L262">
        <v>1339</v>
      </c>
      <c r="N262">
        <v>1007</v>
      </c>
      <c r="O262" t="s">
        <v>797</v>
      </c>
      <c r="P262" t="s">
        <v>797</v>
      </c>
      <c r="Q262">
        <v>1</v>
      </c>
      <c r="Y262">
        <v>9.6000000000000002E-2</v>
      </c>
      <c r="AA262">
        <v>117</v>
      </c>
      <c r="AB262">
        <v>0</v>
      </c>
      <c r="AC262">
        <v>0</v>
      </c>
      <c r="AD262">
        <v>0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650</v>
      </c>
      <c r="AT262">
        <v>9.6000000000000002E-2</v>
      </c>
      <c r="AU262" t="s">
        <v>650</v>
      </c>
      <c r="AV262">
        <v>0</v>
      </c>
      <c r="AW262">
        <v>2</v>
      </c>
      <c r="AX262">
        <v>11782200</v>
      </c>
      <c r="AY262">
        <v>1</v>
      </c>
      <c r="AZ262">
        <v>0</v>
      </c>
      <c r="BA262">
        <v>260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</row>
    <row r="263" spans="1:75">
      <c r="A263">
        <f>ROW(Source!A99)</f>
        <v>99</v>
      </c>
      <c r="B263">
        <v>11782201</v>
      </c>
      <c r="C263">
        <v>11782191</v>
      </c>
      <c r="D263">
        <v>9625254</v>
      </c>
      <c r="E263">
        <v>1</v>
      </c>
      <c r="F263">
        <v>1</v>
      </c>
      <c r="G263">
        <v>1</v>
      </c>
      <c r="H263">
        <v>3</v>
      </c>
      <c r="I263" t="s">
        <v>383</v>
      </c>
      <c r="J263" t="s">
        <v>384</v>
      </c>
      <c r="K263" t="s">
        <v>385</v>
      </c>
      <c r="L263">
        <v>1504999</v>
      </c>
      <c r="N263">
        <v>1010</v>
      </c>
      <c r="O263" t="s">
        <v>980</v>
      </c>
      <c r="P263" t="s">
        <v>386</v>
      </c>
      <c r="Q263">
        <v>1</v>
      </c>
      <c r="Y263">
        <v>0</v>
      </c>
      <c r="AA263">
        <v>0</v>
      </c>
      <c r="AB263">
        <v>0</v>
      </c>
      <c r="AC263">
        <v>0</v>
      </c>
      <c r="AD263">
        <v>0</v>
      </c>
      <c r="AN263">
        <v>1</v>
      </c>
      <c r="AO263">
        <v>0</v>
      </c>
      <c r="AP263">
        <v>1</v>
      </c>
      <c r="AQ263">
        <v>0</v>
      </c>
      <c r="AR263">
        <v>0</v>
      </c>
      <c r="AS263" t="s">
        <v>650</v>
      </c>
      <c r="AT263">
        <v>0</v>
      </c>
      <c r="AU263" t="s">
        <v>650</v>
      </c>
      <c r="AV263">
        <v>0</v>
      </c>
      <c r="AW263">
        <v>2</v>
      </c>
      <c r="AX263">
        <v>11782201</v>
      </c>
      <c r="AY263">
        <v>1</v>
      </c>
      <c r="AZ263">
        <v>0</v>
      </c>
      <c r="BA263">
        <v>261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</row>
    <row r="264" spans="1:75">
      <c r="A264">
        <f>ROW(Source!A102)</f>
        <v>102</v>
      </c>
      <c r="B264">
        <v>11782208</v>
      </c>
      <c r="C264">
        <v>11782206</v>
      </c>
      <c r="D264">
        <v>7535123</v>
      </c>
      <c r="E264">
        <v>1</v>
      </c>
      <c r="F264">
        <v>1</v>
      </c>
      <c r="G264">
        <v>1</v>
      </c>
      <c r="H264">
        <v>1</v>
      </c>
      <c r="I264" t="s">
        <v>387</v>
      </c>
      <c r="J264" t="s">
        <v>650</v>
      </c>
      <c r="K264" t="s">
        <v>388</v>
      </c>
      <c r="L264">
        <v>1476</v>
      </c>
      <c r="N264">
        <v>1013</v>
      </c>
      <c r="O264" t="s">
        <v>155</v>
      </c>
      <c r="P264" t="s">
        <v>156</v>
      </c>
      <c r="Q264">
        <v>1</v>
      </c>
      <c r="Y264">
        <v>0.75894000000000006</v>
      </c>
      <c r="AA264">
        <v>0</v>
      </c>
      <c r="AB264">
        <v>0</v>
      </c>
      <c r="AC264">
        <v>0</v>
      </c>
      <c r="AD264">
        <v>13.09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650</v>
      </c>
      <c r="AT264">
        <v>0.97299999999999998</v>
      </c>
      <c r="AU264" t="s">
        <v>419</v>
      </c>
      <c r="AV264">
        <v>1</v>
      </c>
      <c r="AW264">
        <v>2</v>
      </c>
      <c r="AX264">
        <v>11782208</v>
      </c>
      <c r="AY264">
        <v>1</v>
      </c>
      <c r="AZ264">
        <v>0</v>
      </c>
      <c r="BA264">
        <v>262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</row>
    <row r="265" spans="1:75">
      <c r="A265">
        <f>ROW(Source!A102)</f>
        <v>102</v>
      </c>
      <c r="B265">
        <v>11782209</v>
      </c>
      <c r="C265">
        <v>11782206</v>
      </c>
      <c r="D265">
        <v>121548</v>
      </c>
      <c r="E265">
        <v>1</v>
      </c>
      <c r="F265">
        <v>1</v>
      </c>
      <c r="G265">
        <v>1</v>
      </c>
      <c r="H265">
        <v>1</v>
      </c>
      <c r="I265" t="s">
        <v>671</v>
      </c>
      <c r="J265" t="s">
        <v>650</v>
      </c>
      <c r="K265" t="s">
        <v>166</v>
      </c>
      <c r="L265">
        <v>608254</v>
      </c>
      <c r="N265">
        <v>1013</v>
      </c>
      <c r="O265" t="s">
        <v>167</v>
      </c>
      <c r="P265" t="s">
        <v>167</v>
      </c>
      <c r="Q265">
        <v>1</v>
      </c>
      <c r="Y265">
        <v>0.21840000000000001</v>
      </c>
      <c r="AA265">
        <v>0</v>
      </c>
      <c r="AB265">
        <v>0</v>
      </c>
      <c r="AC265">
        <v>0</v>
      </c>
      <c r="AD265">
        <v>0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650</v>
      </c>
      <c r="AT265">
        <v>0.28000000000000003</v>
      </c>
      <c r="AU265" t="s">
        <v>419</v>
      </c>
      <c r="AV265">
        <v>2</v>
      </c>
      <c r="AW265">
        <v>2</v>
      </c>
      <c r="AX265">
        <v>11782209</v>
      </c>
      <c r="AY265">
        <v>1</v>
      </c>
      <c r="AZ265">
        <v>0</v>
      </c>
      <c r="BA265">
        <v>263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</row>
    <row r="266" spans="1:75">
      <c r="A266">
        <f>ROW(Source!A102)</f>
        <v>102</v>
      </c>
      <c r="B266">
        <v>11782210</v>
      </c>
      <c r="C266">
        <v>11782206</v>
      </c>
      <c r="D266">
        <v>9596421</v>
      </c>
      <c r="E266">
        <v>1</v>
      </c>
      <c r="F266">
        <v>1</v>
      </c>
      <c r="G266">
        <v>1</v>
      </c>
      <c r="H266">
        <v>2</v>
      </c>
      <c r="I266" t="s">
        <v>389</v>
      </c>
      <c r="J266" t="s">
        <v>390</v>
      </c>
      <c r="K266" t="s">
        <v>391</v>
      </c>
      <c r="L266">
        <v>1480</v>
      </c>
      <c r="N266">
        <v>1013</v>
      </c>
      <c r="O266" t="s">
        <v>161</v>
      </c>
      <c r="P266" t="s">
        <v>162</v>
      </c>
      <c r="Q266">
        <v>1</v>
      </c>
      <c r="Y266">
        <v>4.5481799999999996E-2</v>
      </c>
      <c r="AA266">
        <v>0</v>
      </c>
      <c r="AB266">
        <v>31.16</v>
      </c>
      <c r="AC266">
        <v>12.17</v>
      </c>
      <c r="AD266">
        <v>0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650</v>
      </c>
      <c r="AT266">
        <v>5.8310000000000001E-2</v>
      </c>
      <c r="AU266" t="s">
        <v>419</v>
      </c>
      <c r="AV266">
        <v>0</v>
      </c>
      <c r="AW266">
        <v>2</v>
      </c>
      <c r="AX266">
        <v>11782210</v>
      </c>
      <c r="AY266">
        <v>1</v>
      </c>
      <c r="AZ266">
        <v>0</v>
      </c>
      <c r="BA266">
        <v>264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</row>
    <row r="267" spans="1:75">
      <c r="A267">
        <f>ROW(Source!A102)</f>
        <v>102</v>
      </c>
      <c r="B267">
        <v>11782211</v>
      </c>
      <c r="C267">
        <v>11782206</v>
      </c>
      <c r="D267">
        <v>9683368</v>
      </c>
      <c r="E267">
        <v>1</v>
      </c>
      <c r="F267">
        <v>1</v>
      </c>
      <c r="G267">
        <v>1</v>
      </c>
      <c r="H267">
        <v>2</v>
      </c>
      <c r="I267" t="s">
        <v>392</v>
      </c>
      <c r="J267" t="s">
        <v>393</v>
      </c>
      <c r="K267" t="s">
        <v>394</v>
      </c>
      <c r="L267">
        <v>1480</v>
      </c>
      <c r="N267">
        <v>1013</v>
      </c>
      <c r="O267" t="s">
        <v>161</v>
      </c>
      <c r="P267" t="s">
        <v>162</v>
      </c>
      <c r="Q267">
        <v>1</v>
      </c>
      <c r="Y267">
        <v>2.7456000000000001E-2</v>
      </c>
      <c r="AA267">
        <v>0</v>
      </c>
      <c r="AB267">
        <v>3.24</v>
      </c>
      <c r="AC267">
        <v>0</v>
      </c>
      <c r="AD267">
        <v>0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650</v>
      </c>
      <c r="AT267">
        <v>3.5200000000000002E-2</v>
      </c>
      <c r="AU267" t="s">
        <v>419</v>
      </c>
      <c r="AV267">
        <v>0</v>
      </c>
      <c r="AW267">
        <v>2</v>
      </c>
      <c r="AX267">
        <v>11782211</v>
      </c>
      <c r="AY267">
        <v>1</v>
      </c>
      <c r="AZ267">
        <v>0</v>
      </c>
      <c r="BA267">
        <v>265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</row>
    <row r="268" spans="1:75">
      <c r="A268">
        <f>ROW(Source!A102)</f>
        <v>102</v>
      </c>
      <c r="B268">
        <v>11782212</v>
      </c>
      <c r="C268">
        <v>11782206</v>
      </c>
      <c r="D268">
        <v>9682469</v>
      </c>
      <c r="E268">
        <v>1</v>
      </c>
      <c r="F268">
        <v>1</v>
      </c>
      <c r="G268">
        <v>1</v>
      </c>
      <c r="H268">
        <v>2</v>
      </c>
      <c r="I268" t="s">
        <v>395</v>
      </c>
      <c r="J268" t="s">
        <v>396</v>
      </c>
      <c r="K268" t="s">
        <v>397</v>
      </c>
      <c r="L268">
        <v>1480</v>
      </c>
      <c r="N268">
        <v>1013</v>
      </c>
      <c r="O268" t="s">
        <v>161</v>
      </c>
      <c r="P268" t="s">
        <v>162</v>
      </c>
      <c r="Q268">
        <v>1</v>
      </c>
      <c r="Y268">
        <v>4.2900000000000001E-2</v>
      </c>
      <c r="AA268">
        <v>0</v>
      </c>
      <c r="AB268">
        <v>2.34</v>
      </c>
      <c r="AC268">
        <v>0</v>
      </c>
      <c r="AD268">
        <v>0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650</v>
      </c>
      <c r="AT268">
        <v>5.5E-2</v>
      </c>
      <c r="AU268" t="s">
        <v>419</v>
      </c>
      <c r="AV268">
        <v>0</v>
      </c>
      <c r="AW268">
        <v>2</v>
      </c>
      <c r="AX268">
        <v>11782212</v>
      </c>
      <c r="AY268">
        <v>1</v>
      </c>
      <c r="AZ268">
        <v>0</v>
      </c>
      <c r="BA268">
        <v>266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</row>
    <row r="269" spans="1:75">
      <c r="A269">
        <f>ROW(Source!A102)</f>
        <v>102</v>
      </c>
      <c r="B269">
        <v>11782213</v>
      </c>
      <c r="C269">
        <v>11782206</v>
      </c>
      <c r="D269">
        <v>9683369</v>
      </c>
      <c r="E269">
        <v>1</v>
      </c>
      <c r="F269">
        <v>1</v>
      </c>
      <c r="G269">
        <v>1</v>
      </c>
      <c r="H269">
        <v>2</v>
      </c>
      <c r="I269" t="s">
        <v>398</v>
      </c>
      <c r="J269" t="s">
        <v>399</v>
      </c>
      <c r="K269" t="s">
        <v>400</v>
      </c>
      <c r="L269">
        <v>1480</v>
      </c>
      <c r="N269">
        <v>1013</v>
      </c>
      <c r="O269" t="s">
        <v>161</v>
      </c>
      <c r="P269" t="s">
        <v>162</v>
      </c>
      <c r="Q269">
        <v>1</v>
      </c>
      <c r="Y269">
        <v>7.3787999999999996E-3</v>
      </c>
      <c r="AA269">
        <v>0</v>
      </c>
      <c r="AB269">
        <v>121.91</v>
      </c>
      <c r="AC269">
        <v>16.329999999999998</v>
      </c>
      <c r="AD269">
        <v>0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650</v>
      </c>
      <c r="AT269">
        <v>9.4599999999999997E-3</v>
      </c>
      <c r="AU269" t="s">
        <v>419</v>
      </c>
      <c r="AV269">
        <v>0</v>
      </c>
      <c r="AW269">
        <v>2</v>
      </c>
      <c r="AX269">
        <v>11782213</v>
      </c>
      <c r="AY269">
        <v>1</v>
      </c>
      <c r="AZ269">
        <v>0</v>
      </c>
      <c r="BA269">
        <v>267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</row>
    <row r="270" spans="1:75">
      <c r="A270">
        <f>ROW(Source!A102)</f>
        <v>102</v>
      </c>
      <c r="B270">
        <v>11782214</v>
      </c>
      <c r="C270">
        <v>11782206</v>
      </c>
      <c r="D270">
        <v>9683372</v>
      </c>
      <c r="E270">
        <v>1</v>
      </c>
      <c r="F270">
        <v>1</v>
      </c>
      <c r="G270">
        <v>1</v>
      </c>
      <c r="H270">
        <v>2</v>
      </c>
      <c r="I270" t="s">
        <v>401</v>
      </c>
      <c r="J270" t="s">
        <v>402</v>
      </c>
      <c r="K270" t="s">
        <v>403</v>
      </c>
      <c r="L270">
        <v>1480</v>
      </c>
      <c r="N270">
        <v>1013</v>
      </c>
      <c r="O270" t="s">
        <v>161</v>
      </c>
      <c r="P270" t="s">
        <v>162</v>
      </c>
      <c r="Q270">
        <v>1</v>
      </c>
      <c r="Y270">
        <v>0.12493260000000002</v>
      </c>
      <c r="AA270">
        <v>0</v>
      </c>
      <c r="AB270">
        <v>112.26</v>
      </c>
      <c r="AC270">
        <v>16.329999999999998</v>
      </c>
      <c r="AD270">
        <v>0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650</v>
      </c>
      <c r="AT270">
        <v>0.16017000000000001</v>
      </c>
      <c r="AU270" t="s">
        <v>419</v>
      </c>
      <c r="AV270">
        <v>0</v>
      </c>
      <c r="AW270">
        <v>2</v>
      </c>
      <c r="AX270">
        <v>11782214</v>
      </c>
      <c r="AY270">
        <v>1</v>
      </c>
      <c r="AZ270">
        <v>0</v>
      </c>
      <c r="BA270">
        <v>268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</row>
    <row r="271" spans="1:75">
      <c r="A271">
        <f>ROW(Source!A102)</f>
        <v>102</v>
      </c>
      <c r="B271">
        <v>11782215</v>
      </c>
      <c r="C271">
        <v>11782206</v>
      </c>
      <c r="D271">
        <v>9595015</v>
      </c>
      <c r="E271">
        <v>1</v>
      </c>
      <c r="F271">
        <v>1</v>
      </c>
      <c r="G271">
        <v>1</v>
      </c>
      <c r="H271">
        <v>2</v>
      </c>
      <c r="I271" t="s">
        <v>420</v>
      </c>
      <c r="J271" t="s">
        <v>421</v>
      </c>
      <c r="K271" t="s">
        <v>422</v>
      </c>
      <c r="L271">
        <v>1480</v>
      </c>
      <c r="N271">
        <v>1013</v>
      </c>
      <c r="O271" t="s">
        <v>161</v>
      </c>
      <c r="P271" t="s">
        <v>162</v>
      </c>
      <c r="Q271">
        <v>1</v>
      </c>
      <c r="Y271">
        <v>3.7479000000000005E-2</v>
      </c>
      <c r="AA271">
        <v>0</v>
      </c>
      <c r="AB271">
        <v>187.66</v>
      </c>
      <c r="AC271">
        <v>16.329999999999998</v>
      </c>
      <c r="AD271">
        <v>0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650</v>
      </c>
      <c r="AT271">
        <v>4.8050000000000002E-2</v>
      </c>
      <c r="AU271" t="s">
        <v>419</v>
      </c>
      <c r="AV271">
        <v>0</v>
      </c>
      <c r="AW271">
        <v>2</v>
      </c>
      <c r="AX271">
        <v>11782215</v>
      </c>
      <c r="AY271">
        <v>1</v>
      </c>
      <c r="AZ271">
        <v>0</v>
      </c>
      <c r="BA271">
        <v>269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</row>
    <row r="272" spans="1:75">
      <c r="A272">
        <f>ROW(Source!A102)</f>
        <v>102</v>
      </c>
      <c r="B272">
        <v>11782216</v>
      </c>
      <c r="C272">
        <v>11782206</v>
      </c>
      <c r="D272">
        <v>9683375</v>
      </c>
      <c r="E272">
        <v>1</v>
      </c>
      <c r="F272">
        <v>1</v>
      </c>
      <c r="G272">
        <v>1</v>
      </c>
      <c r="H272">
        <v>2</v>
      </c>
      <c r="I272" t="s">
        <v>404</v>
      </c>
      <c r="J272" t="s">
        <v>405</v>
      </c>
      <c r="K272" t="s">
        <v>406</v>
      </c>
      <c r="L272">
        <v>1480</v>
      </c>
      <c r="N272">
        <v>1013</v>
      </c>
      <c r="O272" t="s">
        <v>161</v>
      </c>
      <c r="P272" t="s">
        <v>162</v>
      </c>
      <c r="Q272">
        <v>1</v>
      </c>
      <c r="Y272">
        <v>6.0605999999999993E-3</v>
      </c>
      <c r="AA272">
        <v>0</v>
      </c>
      <c r="AB272">
        <v>29.05</v>
      </c>
      <c r="AC272">
        <v>14.02</v>
      </c>
      <c r="AD272">
        <v>0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650</v>
      </c>
      <c r="AT272">
        <v>7.77E-3</v>
      </c>
      <c r="AU272" t="s">
        <v>419</v>
      </c>
      <c r="AV272">
        <v>0</v>
      </c>
      <c r="AW272">
        <v>2</v>
      </c>
      <c r="AX272">
        <v>11782216</v>
      </c>
      <c r="AY272">
        <v>1</v>
      </c>
      <c r="AZ272">
        <v>0</v>
      </c>
      <c r="BA272">
        <v>270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</row>
    <row r="273" spans="1:75">
      <c r="A273">
        <f>ROW(Source!A102)</f>
        <v>102</v>
      </c>
      <c r="B273">
        <v>11782217</v>
      </c>
      <c r="C273">
        <v>11782206</v>
      </c>
      <c r="D273">
        <v>9683378</v>
      </c>
      <c r="E273">
        <v>1</v>
      </c>
      <c r="F273">
        <v>1</v>
      </c>
      <c r="G273">
        <v>1</v>
      </c>
      <c r="H273">
        <v>2</v>
      </c>
      <c r="I273" t="s">
        <v>407</v>
      </c>
      <c r="J273" t="s">
        <v>408</v>
      </c>
      <c r="K273" t="s">
        <v>409</v>
      </c>
      <c r="L273">
        <v>1480</v>
      </c>
      <c r="N273">
        <v>1013</v>
      </c>
      <c r="O273" t="s">
        <v>161</v>
      </c>
      <c r="P273" t="s">
        <v>162</v>
      </c>
      <c r="Q273">
        <v>1</v>
      </c>
      <c r="Y273">
        <v>6.4350000000000004E-2</v>
      </c>
      <c r="AA273">
        <v>0</v>
      </c>
      <c r="AB273">
        <v>1.47</v>
      </c>
      <c r="AC273">
        <v>0</v>
      </c>
      <c r="AD273">
        <v>0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650</v>
      </c>
      <c r="AT273">
        <v>8.2500000000000004E-2</v>
      </c>
      <c r="AU273" t="s">
        <v>419</v>
      </c>
      <c r="AV273">
        <v>0</v>
      </c>
      <c r="AW273">
        <v>2</v>
      </c>
      <c r="AX273">
        <v>11782217</v>
      </c>
      <c r="AY273">
        <v>1</v>
      </c>
      <c r="AZ273">
        <v>0</v>
      </c>
      <c r="BA273">
        <v>271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</row>
    <row r="274" spans="1:75">
      <c r="A274">
        <f>ROW(Source!A102)</f>
        <v>102</v>
      </c>
      <c r="B274">
        <v>11782218</v>
      </c>
      <c r="C274">
        <v>11782206</v>
      </c>
      <c r="D274">
        <v>9590589</v>
      </c>
      <c r="E274">
        <v>1</v>
      </c>
      <c r="F274">
        <v>1</v>
      </c>
      <c r="G274">
        <v>1</v>
      </c>
      <c r="H274">
        <v>2</v>
      </c>
      <c r="I274" t="s">
        <v>252</v>
      </c>
      <c r="J274" t="s">
        <v>253</v>
      </c>
      <c r="K274" t="s">
        <v>254</v>
      </c>
      <c r="L274">
        <v>1480</v>
      </c>
      <c r="N274">
        <v>1013</v>
      </c>
      <c r="O274" t="s">
        <v>161</v>
      </c>
      <c r="P274" t="s">
        <v>162</v>
      </c>
      <c r="Q274">
        <v>1</v>
      </c>
      <c r="Y274">
        <v>4.1339999999999997E-4</v>
      </c>
      <c r="AA274">
        <v>0</v>
      </c>
      <c r="AB274">
        <v>96.34</v>
      </c>
      <c r="AC274">
        <v>0</v>
      </c>
      <c r="AD274">
        <v>0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650</v>
      </c>
      <c r="AT274">
        <v>5.2999999999999998E-4</v>
      </c>
      <c r="AU274" t="s">
        <v>419</v>
      </c>
      <c r="AV274">
        <v>0</v>
      </c>
      <c r="AW274">
        <v>2</v>
      </c>
      <c r="AX274">
        <v>11782218</v>
      </c>
      <c r="AY274">
        <v>1</v>
      </c>
      <c r="AZ274">
        <v>0</v>
      </c>
      <c r="BA274">
        <v>272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</row>
    <row r="275" spans="1:75">
      <c r="A275">
        <f>ROW(Source!A102)</f>
        <v>102</v>
      </c>
      <c r="B275">
        <v>11782219</v>
      </c>
      <c r="C275">
        <v>11782206</v>
      </c>
      <c r="D275">
        <v>9636744</v>
      </c>
      <c r="E275">
        <v>1</v>
      </c>
      <c r="F275">
        <v>1</v>
      </c>
      <c r="G275">
        <v>1</v>
      </c>
      <c r="H275">
        <v>3</v>
      </c>
      <c r="I275" t="s">
        <v>423</v>
      </c>
      <c r="J275" t="s">
        <v>424</v>
      </c>
      <c r="K275" t="s">
        <v>425</v>
      </c>
      <c r="L275">
        <v>1348</v>
      </c>
      <c r="N275">
        <v>1009</v>
      </c>
      <c r="O275" t="s">
        <v>703</v>
      </c>
      <c r="P275" t="s">
        <v>703</v>
      </c>
      <c r="Q275">
        <v>1000</v>
      </c>
      <c r="Y275">
        <v>0</v>
      </c>
      <c r="AA275">
        <v>10580</v>
      </c>
      <c r="AB275">
        <v>0</v>
      </c>
      <c r="AC275">
        <v>0</v>
      </c>
      <c r="AD275">
        <v>0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650</v>
      </c>
      <c r="AT275">
        <v>6.9999999999999994E-5</v>
      </c>
      <c r="AU275" t="s">
        <v>426</v>
      </c>
      <c r="AV275">
        <v>0</v>
      </c>
      <c r="AW275">
        <v>2</v>
      </c>
      <c r="AX275">
        <v>11782219</v>
      </c>
      <c r="AY275">
        <v>1</v>
      </c>
      <c r="AZ275">
        <v>0</v>
      </c>
      <c r="BA275">
        <v>273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</row>
    <row r="276" spans="1:75">
      <c r="A276">
        <f>ROW(Source!A102)</f>
        <v>102</v>
      </c>
      <c r="B276">
        <v>11782220</v>
      </c>
      <c r="C276">
        <v>11782206</v>
      </c>
      <c r="D276">
        <v>9611946</v>
      </c>
      <c r="E276">
        <v>1</v>
      </c>
      <c r="F276">
        <v>1</v>
      </c>
      <c r="G276">
        <v>1</v>
      </c>
      <c r="H276">
        <v>3</v>
      </c>
      <c r="I276" t="s">
        <v>410</v>
      </c>
      <c r="J276" t="s">
        <v>411</v>
      </c>
      <c r="K276" t="s">
        <v>412</v>
      </c>
      <c r="L276">
        <v>1348</v>
      </c>
      <c r="N276">
        <v>1009</v>
      </c>
      <c r="O276" t="s">
        <v>703</v>
      </c>
      <c r="P276" t="s">
        <v>703</v>
      </c>
      <c r="Q276">
        <v>1000</v>
      </c>
      <c r="Y276">
        <v>0</v>
      </c>
      <c r="AA276">
        <v>11520</v>
      </c>
      <c r="AB276">
        <v>0</v>
      </c>
      <c r="AC276">
        <v>0</v>
      </c>
      <c r="AD276">
        <v>0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650</v>
      </c>
      <c r="AT276">
        <v>1.4999999999999999E-4</v>
      </c>
      <c r="AU276" t="s">
        <v>426</v>
      </c>
      <c r="AV276">
        <v>0</v>
      </c>
      <c r="AW276">
        <v>2</v>
      </c>
      <c r="AX276">
        <v>11782220</v>
      </c>
      <c r="AY276">
        <v>1</v>
      </c>
      <c r="AZ276">
        <v>0</v>
      </c>
      <c r="BA276">
        <v>274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</row>
    <row r="277" spans="1:75">
      <c r="A277">
        <f>ROW(Source!A102)</f>
        <v>102</v>
      </c>
      <c r="B277">
        <v>11782221</v>
      </c>
      <c r="C277">
        <v>11782206</v>
      </c>
      <c r="D277">
        <v>9635524</v>
      </c>
      <c r="E277">
        <v>1</v>
      </c>
      <c r="F277">
        <v>1</v>
      </c>
      <c r="G277">
        <v>1</v>
      </c>
      <c r="H277">
        <v>3</v>
      </c>
      <c r="I277" t="s">
        <v>413</v>
      </c>
      <c r="J277" t="s">
        <v>414</v>
      </c>
      <c r="K277" t="s">
        <v>415</v>
      </c>
      <c r="L277">
        <v>1485</v>
      </c>
      <c r="N277">
        <v>1013</v>
      </c>
      <c r="O277" t="s">
        <v>1034</v>
      </c>
      <c r="P277" t="s">
        <v>1034</v>
      </c>
      <c r="Q277">
        <v>1</v>
      </c>
      <c r="Y277">
        <v>0</v>
      </c>
      <c r="AA277">
        <v>14.2</v>
      </c>
      <c r="AB277">
        <v>0</v>
      </c>
      <c r="AC277">
        <v>0</v>
      </c>
      <c r="AD277">
        <v>0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650</v>
      </c>
      <c r="AT277">
        <v>8.2500000000000004E-3</v>
      </c>
      <c r="AU277" t="s">
        <v>426</v>
      </c>
      <c r="AV277">
        <v>0</v>
      </c>
      <c r="AW277">
        <v>2</v>
      </c>
      <c r="AX277">
        <v>11782221</v>
      </c>
      <c r="AY277">
        <v>1</v>
      </c>
      <c r="AZ277">
        <v>0</v>
      </c>
      <c r="BA277">
        <v>275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</row>
    <row r="278" spans="1:75">
      <c r="A278">
        <f>ROW(Source!A102)</f>
        <v>102</v>
      </c>
      <c r="B278">
        <v>11782222</v>
      </c>
      <c r="C278">
        <v>11782206</v>
      </c>
      <c r="D278">
        <v>9595052</v>
      </c>
      <c r="E278">
        <v>1</v>
      </c>
      <c r="F278">
        <v>1</v>
      </c>
      <c r="G278">
        <v>1</v>
      </c>
      <c r="H278">
        <v>3</v>
      </c>
      <c r="I278" t="s">
        <v>305</v>
      </c>
      <c r="J278" t="s">
        <v>306</v>
      </c>
      <c r="K278" t="s">
        <v>307</v>
      </c>
      <c r="L278">
        <v>1339</v>
      </c>
      <c r="N278">
        <v>1007</v>
      </c>
      <c r="O278" t="s">
        <v>797</v>
      </c>
      <c r="P278" t="s">
        <v>797</v>
      </c>
      <c r="Q278">
        <v>1</v>
      </c>
      <c r="Y278">
        <v>0</v>
      </c>
      <c r="AA278">
        <v>996</v>
      </c>
      <c r="AB278">
        <v>0</v>
      </c>
      <c r="AC278">
        <v>0</v>
      </c>
      <c r="AD278">
        <v>0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650</v>
      </c>
      <c r="AT278">
        <v>2.5999999999999998E-4</v>
      </c>
      <c r="AU278" t="s">
        <v>426</v>
      </c>
      <c r="AV278">
        <v>0</v>
      </c>
      <c r="AW278">
        <v>2</v>
      </c>
      <c r="AX278">
        <v>11782222</v>
      </c>
      <c r="AY278">
        <v>1</v>
      </c>
      <c r="AZ278">
        <v>0</v>
      </c>
      <c r="BA278">
        <v>276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</row>
    <row r="279" spans="1:75">
      <c r="A279">
        <f>ROW(Source!A102)</f>
        <v>102</v>
      </c>
      <c r="B279">
        <v>11782223</v>
      </c>
      <c r="C279">
        <v>11782206</v>
      </c>
      <c r="D279">
        <v>9595403</v>
      </c>
      <c r="E279">
        <v>1</v>
      </c>
      <c r="F279">
        <v>1</v>
      </c>
      <c r="G279">
        <v>1</v>
      </c>
      <c r="H279">
        <v>3</v>
      </c>
      <c r="I279" t="s">
        <v>416</v>
      </c>
      <c r="J279" t="s">
        <v>417</v>
      </c>
      <c r="K279" t="s">
        <v>418</v>
      </c>
      <c r="L279">
        <v>1301</v>
      </c>
      <c r="N279">
        <v>1003</v>
      </c>
      <c r="O279" t="s">
        <v>996</v>
      </c>
      <c r="P279" t="s">
        <v>996</v>
      </c>
      <c r="Q279">
        <v>1</v>
      </c>
      <c r="Y279">
        <v>0</v>
      </c>
      <c r="AA279">
        <v>0</v>
      </c>
      <c r="AB279">
        <v>0</v>
      </c>
      <c r="AC279">
        <v>0</v>
      </c>
      <c r="AD279">
        <v>0</v>
      </c>
      <c r="AN279">
        <v>1</v>
      </c>
      <c r="AO279">
        <v>0</v>
      </c>
      <c r="AP279">
        <v>1</v>
      </c>
      <c r="AQ279">
        <v>0</v>
      </c>
      <c r="AR279">
        <v>0</v>
      </c>
      <c r="AS279" t="s">
        <v>650</v>
      </c>
      <c r="AT279">
        <v>0</v>
      </c>
      <c r="AU279" t="s">
        <v>426</v>
      </c>
      <c r="AV279">
        <v>0</v>
      </c>
      <c r="AW279">
        <v>2</v>
      </c>
      <c r="AX279">
        <v>11782223</v>
      </c>
      <c r="AY279">
        <v>1</v>
      </c>
      <c r="AZ279">
        <v>0</v>
      </c>
      <c r="BA279">
        <v>277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</row>
    <row r="280" spans="1:75">
      <c r="A280">
        <f>ROW(Source!A102)</f>
        <v>102</v>
      </c>
      <c r="B280">
        <v>11782224</v>
      </c>
      <c r="C280">
        <v>11782206</v>
      </c>
      <c r="D280">
        <v>9595412</v>
      </c>
      <c r="E280">
        <v>1</v>
      </c>
      <c r="F280">
        <v>1</v>
      </c>
      <c r="G280">
        <v>1</v>
      </c>
      <c r="H280">
        <v>3</v>
      </c>
      <c r="I280" t="s">
        <v>235</v>
      </c>
      <c r="J280" t="s">
        <v>236</v>
      </c>
      <c r="K280" t="s">
        <v>237</v>
      </c>
      <c r="L280">
        <v>1339</v>
      </c>
      <c r="N280">
        <v>1007</v>
      </c>
      <c r="O280" t="s">
        <v>797</v>
      </c>
      <c r="P280" t="s">
        <v>797</v>
      </c>
      <c r="Q280">
        <v>1</v>
      </c>
      <c r="Y280">
        <v>0</v>
      </c>
      <c r="AA280">
        <v>3.11</v>
      </c>
      <c r="AB280">
        <v>0</v>
      </c>
      <c r="AC280">
        <v>0</v>
      </c>
      <c r="AD280">
        <v>0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650</v>
      </c>
      <c r="AT280">
        <v>0.318</v>
      </c>
      <c r="AU280" t="s">
        <v>426</v>
      </c>
      <c r="AV280">
        <v>0</v>
      </c>
      <c r="AW280">
        <v>2</v>
      </c>
      <c r="AX280">
        <v>11782224</v>
      </c>
      <c r="AY280">
        <v>1</v>
      </c>
      <c r="AZ280">
        <v>0</v>
      </c>
      <c r="BA280">
        <v>278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</row>
    <row r="281" spans="1:75">
      <c r="A281">
        <f>ROW(Source!A102)</f>
        <v>102</v>
      </c>
      <c r="B281">
        <v>11782225</v>
      </c>
      <c r="C281">
        <v>11782206</v>
      </c>
      <c r="D281">
        <v>9683426</v>
      </c>
      <c r="E281">
        <v>1</v>
      </c>
      <c r="F281">
        <v>1</v>
      </c>
      <c r="G281">
        <v>1</v>
      </c>
      <c r="H281">
        <v>3</v>
      </c>
      <c r="I281" t="s">
        <v>427</v>
      </c>
      <c r="J281" t="s">
        <v>428</v>
      </c>
      <c r="K281" t="s">
        <v>429</v>
      </c>
      <c r="L281">
        <v>1348</v>
      </c>
      <c r="N281">
        <v>1009</v>
      </c>
      <c r="O281" t="s">
        <v>703</v>
      </c>
      <c r="P281" t="s">
        <v>703</v>
      </c>
      <c r="Q281">
        <v>1000</v>
      </c>
      <c r="Y281">
        <v>0</v>
      </c>
      <c r="AA281">
        <v>5580</v>
      </c>
      <c r="AB281">
        <v>0</v>
      </c>
      <c r="AC281">
        <v>0</v>
      </c>
      <c r="AD281">
        <v>0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650</v>
      </c>
      <c r="AT281">
        <v>9.0000000000000006E-5</v>
      </c>
      <c r="AU281" t="s">
        <v>426</v>
      </c>
      <c r="AV281">
        <v>0</v>
      </c>
      <c r="AW281">
        <v>2</v>
      </c>
      <c r="AX281">
        <v>11782225</v>
      </c>
      <c r="AY281">
        <v>1</v>
      </c>
      <c r="AZ281">
        <v>0</v>
      </c>
      <c r="BA281">
        <v>279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</row>
    <row r="282" spans="1:75">
      <c r="A282">
        <f>ROW(Source!A102)</f>
        <v>102</v>
      </c>
      <c r="B282">
        <v>11782848</v>
      </c>
      <c r="C282">
        <v>11782206</v>
      </c>
      <c r="D282">
        <v>9733742</v>
      </c>
      <c r="E282">
        <v>1</v>
      </c>
      <c r="F282">
        <v>1</v>
      </c>
      <c r="G282">
        <v>1</v>
      </c>
      <c r="H282">
        <v>3</v>
      </c>
      <c r="I282" t="s">
        <v>858</v>
      </c>
      <c r="J282" t="s">
        <v>860</v>
      </c>
      <c r="K282" t="s">
        <v>859</v>
      </c>
      <c r="L282">
        <v>1348</v>
      </c>
      <c r="N282">
        <v>1009</v>
      </c>
      <c r="O282" t="s">
        <v>703</v>
      </c>
      <c r="P282" t="s">
        <v>703</v>
      </c>
      <c r="Q282">
        <v>1000</v>
      </c>
      <c r="Y282">
        <v>0.11600000000000001</v>
      </c>
      <c r="AA282">
        <v>0</v>
      </c>
      <c r="AB282">
        <v>0</v>
      </c>
      <c r="AC282">
        <v>0</v>
      </c>
      <c r="AD282">
        <v>0</v>
      </c>
      <c r="AN282">
        <v>0</v>
      </c>
      <c r="AO282">
        <v>0</v>
      </c>
      <c r="AP282">
        <v>1</v>
      </c>
      <c r="AQ282">
        <v>0</v>
      </c>
      <c r="AR282">
        <v>0</v>
      </c>
      <c r="AS282" t="s">
        <v>650</v>
      </c>
      <c r="AT282">
        <v>0.11600000000000001</v>
      </c>
      <c r="AU282" t="s">
        <v>650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650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</row>
    <row r="283" spans="1:75">
      <c r="A283">
        <f>ROW(Source!A105)</f>
        <v>105</v>
      </c>
      <c r="B283">
        <v>11782232</v>
      </c>
      <c r="C283">
        <v>11782230</v>
      </c>
      <c r="D283">
        <v>7535123</v>
      </c>
      <c r="E283">
        <v>1</v>
      </c>
      <c r="F283">
        <v>1</v>
      </c>
      <c r="G283">
        <v>1</v>
      </c>
      <c r="H283">
        <v>1</v>
      </c>
      <c r="I283" t="s">
        <v>387</v>
      </c>
      <c r="J283" t="s">
        <v>650</v>
      </c>
      <c r="K283" t="s">
        <v>388</v>
      </c>
      <c r="L283">
        <v>1476</v>
      </c>
      <c r="N283">
        <v>1013</v>
      </c>
      <c r="O283" t="s">
        <v>155</v>
      </c>
      <c r="P283" t="s">
        <v>156</v>
      </c>
      <c r="Q283">
        <v>1</v>
      </c>
      <c r="Y283">
        <v>0.27533999999999997</v>
      </c>
      <c r="AA283">
        <v>0</v>
      </c>
      <c r="AB283">
        <v>0</v>
      </c>
      <c r="AC283">
        <v>0</v>
      </c>
      <c r="AD283">
        <v>13.09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650</v>
      </c>
      <c r="AT283">
        <v>0.35299999999999998</v>
      </c>
      <c r="AU283" t="s">
        <v>1016</v>
      </c>
      <c r="AV283">
        <v>1</v>
      </c>
      <c r="AW283">
        <v>2</v>
      </c>
      <c r="AX283">
        <v>11782232</v>
      </c>
      <c r="AY283">
        <v>1</v>
      </c>
      <c r="AZ283">
        <v>0</v>
      </c>
      <c r="BA283">
        <v>280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</row>
    <row r="284" spans="1:75">
      <c r="A284">
        <f>ROW(Source!A105)</f>
        <v>105</v>
      </c>
      <c r="B284">
        <v>11782233</v>
      </c>
      <c r="C284">
        <v>11782230</v>
      </c>
      <c r="D284">
        <v>121548</v>
      </c>
      <c r="E284">
        <v>1</v>
      </c>
      <c r="F284">
        <v>1</v>
      </c>
      <c r="G284">
        <v>1</v>
      </c>
      <c r="H284">
        <v>1</v>
      </c>
      <c r="I284" t="s">
        <v>671</v>
      </c>
      <c r="J284" t="s">
        <v>650</v>
      </c>
      <c r="K284" t="s">
        <v>166</v>
      </c>
      <c r="L284">
        <v>608254</v>
      </c>
      <c r="N284">
        <v>1013</v>
      </c>
      <c r="O284" t="s">
        <v>167</v>
      </c>
      <c r="P284" t="s">
        <v>167</v>
      </c>
      <c r="Q284">
        <v>1</v>
      </c>
      <c r="Y284">
        <v>3.1200000000000002E-2</v>
      </c>
      <c r="AA284">
        <v>0</v>
      </c>
      <c r="AB284">
        <v>0</v>
      </c>
      <c r="AC284">
        <v>0</v>
      </c>
      <c r="AD284">
        <v>0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650</v>
      </c>
      <c r="AT284">
        <v>0.04</v>
      </c>
      <c r="AU284" t="s">
        <v>1016</v>
      </c>
      <c r="AV284">
        <v>2</v>
      </c>
      <c r="AW284">
        <v>2</v>
      </c>
      <c r="AX284">
        <v>11782233</v>
      </c>
      <c r="AY284">
        <v>1</v>
      </c>
      <c r="AZ284">
        <v>0</v>
      </c>
      <c r="BA284">
        <v>281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</row>
    <row r="285" spans="1:75">
      <c r="A285">
        <f>ROW(Source!A105)</f>
        <v>105</v>
      </c>
      <c r="B285">
        <v>11782234</v>
      </c>
      <c r="C285">
        <v>11782230</v>
      </c>
      <c r="D285">
        <v>9596421</v>
      </c>
      <c r="E285">
        <v>1</v>
      </c>
      <c r="F285">
        <v>1</v>
      </c>
      <c r="G285">
        <v>1</v>
      </c>
      <c r="H285">
        <v>2</v>
      </c>
      <c r="I285" t="s">
        <v>389</v>
      </c>
      <c r="J285" t="s">
        <v>390</v>
      </c>
      <c r="K285" t="s">
        <v>391</v>
      </c>
      <c r="L285">
        <v>1480</v>
      </c>
      <c r="N285">
        <v>1013</v>
      </c>
      <c r="O285" t="s">
        <v>161</v>
      </c>
      <c r="P285" t="s">
        <v>162</v>
      </c>
      <c r="Q285">
        <v>1</v>
      </c>
      <c r="Y285">
        <v>8.7125999999999992E-3</v>
      </c>
      <c r="AA285">
        <v>0</v>
      </c>
      <c r="AB285">
        <v>31.16</v>
      </c>
      <c r="AC285">
        <v>12.17</v>
      </c>
      <c r="AD285">
        <v>0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650</v>
      </c>
      <c r="AT285">
        <v>1.1169999999999999E-2</v>
      </c>
      <c r="AU285" t="s">
        <v>1016</v>
      </c>
      <c r="AV285">
        <v>0</v>
      </c>
      <c r="AW285">
        <v>2</v>
      </c>
      <c r="AX285">
        <v>11782234</v>
      </c>
      <c r="AY285">
        <v>1</v>
      </c>
      <c r="AZ285">
        <v>0</v>
      </c>
      <c r="BA285">
        <v>282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</row>
    <row r="286" spans="1:75">
      <c r="A286">
        <f>ROW(Source!A105)</f>
        <v>105</v>
      </c>
      <c r="B286">
        <v>11782235</v>
      </c>
      <c r="C286">
        <v>11782230</v>
      </c>
      <c r="D286">
        <v>9683368</v>
      </c>
      <c r="E286">
        <v>1</v>
      </c>
      <c r="F286">
        <v>1</v>
      </c>
      <c r="G286">
        <v>1</v>
      </c>
      <c r="H286">
        <v>2</v>
      </c>
      <c r="I286" t="s">
        <v>392</v>
      </c>
      <c r="J286" t="s">
        <v>393</v>
      </c>
      <c r="K286" t="s">
        <v>394</v>
      </c>
      <c r="L286">
        <v>1480</v>
      </c>
      <c r="N286">
        <v>1013</v>
      </c>
      <c r="O286" t="s">
        <v>161</v>
      </c>
      <c r="P286" t="s">
        <v>162</v>
      </c>
      <c r="Q286">
        <v>1</v>
      </c>
      <c r="Y286">
        <v>1.4040000000000001E-3</v>
      </c>
      <c r="AA286">
        <v>0</v>
      </c>
      <c r="AB286">
        <v>3.24</v>
      </c>
      <c r="AC286">
        <v>0</v>
      </c>
      <c r="AD286">
        <v>0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650</v>
      </c>
      <c r="AT286">
        <v>1.8E-3</v>
      </c>
      <c r="AU286" t="s">
        <v>1016</v>
      </c>
      <c r="AV286">
        <v>0</v>
      </c>
      <c r="AW286">
        <v>2</v>
      </c>
      <c r="AX286">
        <v>11782235</v>
      </c>
      <c r="AY286">
        <v>1</v>
      </c>
      <c r="AZ286">
        <v>0</v>
      </c>
      <c r="BA286">
        <v>283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</row>
    <row r="287" spans="1:75">
      <c r="A287">
        <f>ROW(Source!A105)</f>
        <v>105</v>
      </c>
      <c r="B287">
        <v>11782236</v>
      </c>
      <c r="C287">
        <v>11782230</v>
      </c>
      <c r="D287">
        <v>9682469</v>
      </c>
      <c r="E287">
        <v>1</v>
      </c>
      <c r="F287">
        <v>1</v>
      </c>
      <c r="G287">
        <v>1</v>
      </c>
      <c r="H287">
        <v>2</v>
      </c>
      <c r="I287" t="s">
        <v>395</v>
      </c>
      <c r="J287" t="s">
        <v>396</v>
      </c>
      <c r="K287" t="s">
        <v>397</v>
      </c>
      <c r="L287">
        <v>1480</v>
      </c>
      <c r="N287">
        <v>1013</v>
      </c>
      <c r="O287" t="s">
        <v>161</v>
      </c>
      <c r="P287" t="s">
        <v>162</v>
      </c>
      <c r="Q287">
        <v>1</v>
      </c>
      <c r="Y287">
        <v>9.3600000000000003E-3</v>
      </c>
      <c r="AA287">
        <v>0</v>
      </c>
      <c r="AB287">
        <v>2.34</v>
      </c>
      <c r="AC287">
        <v>0</v>
      </c>
      <c r="AD287">
        <v>0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650</v>
      </c>
      <c r="AT287">
        <v>1.2E-2</v>
      </c>
      <c r="AU287" t="s">
        <v>1016</v>
      </c>
      <c r="AV287">
        <v>0</v>
      </c>
      <c r="AW287">
        <v>2</v>
      </c>
      <c r="AX287">
        <v>11782236</v>
      </c>
      <c r="AY287">
        <v>1</v>
      </c>
      <c r="AZ287">
        <v>0</v>
      </c>
      <c r="BA287">
        <v>284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</row>
    <row r="288" spans="1:75">
      <c r="A288">
        <f>ROW(Source!A105)</f>
        <v>105</v>
      </c>
      <c r="B288">
        <v>11782237</v>
      </c>
      <c r="C288">
        <v>11782230</v>
      </c>
      <c r="D288">
        <v>9683369</v>
      </c>
      <c r="E288">
        <v>1</v>
      </c>
      <c r="F288">
        <v>1</v>
      </c>
      <c r="G288">
        <v>1</v>
      </c>
      <c r="H288">
        <v>2</v>
      </c>
      <c r="I288" t="s">
        <v>398</v>
      </c>
      <c r="J288" t="s">
        <v>399</v>
      </c>
      <c r="K288" t="s">
        <v>400</v>
      </c>
      <c r="L288">
        <v>1480</v>
      </c>
      <c r="N288">
        <v>1013</v>
      </c>
      <c r="O288" t="s">
        <v>161</v>
      </c>
      <c r="P288" t="s">
        <v>162</v>
      </c>
      <c r="Q288">
        <v>1</v>
      </c>
      <c r="Y288">
        <v>8.5800000000000004E-4</v>
      </c>
      <c r="AA288">
        <v>0</v>
      </c>
      <c r="AB288">
        <v>121.91</v>
      </c>
      <c r="AC288">
        <v>16.329999999999998</v>
      </c>
      <c r="AD288">
        <v>0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650</v>
      </c>
      <c r="AT288">
        <v>1.1000000000000001E-3</v>
      </c>
      <c r="AU288" t="s">
        <v>1016</v>
      </c>
      <c r="AV288">
        <v>0</v>
      </c>
      <c r="AW288">
        <v>2</v>
      </c>
      <c r="AX288">
        <v>11782237</v>
      </c>
      <c r="AY288">
        <v>1</v>
      </c>
      <c r="AZ288">
        <v>0</v>
      </c>
      <c r="BA288">
        <v>285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</row>
    <row r="289" spans="1:75">
      <c r="A289">
        <f>ROW(Source!A105)</f>
        <v>105</v>
      </c>
      <c r="B289">
        <v>11782238</v>
      </c>
      <c r="C289">
        <v>11782230</v>
      </c>
      <c r="D289">
        <v>9683372</v>
      </c>
      <c r="E289">
        <v>1</v>
      </c>
      <c r="F289">
        <v>1</v>
      </c>
      <c r="G289">
        <v>1</v>
      </c>
      <c r="H289">
        <v>2</v>
      </c>
      <c r="I289" t="s">
        <v>401</v>
      </c>
      <c r="J289" t="s">
        <v>402</v>
      </c>
      <c r="K289" t="s">
        <v>403</v>
      </c>
      <c r="L289">
        <v>1480</v>
      </c>
      <c r="N289">
        <v>1013</v>
      </c>
      <c r="O289" t="s">
        <v>161</v>
      </c>
      <c r="P289" t="s">
        <v>162</v>
      </c>
      <c r="Q289">
        <v>1</v>
      </c>
      <c r="Y289">
        <v>2.1527999999999999E-2</v>
      </c>
      <c r="AA289">
        <v>0</v>
      </c>
      <c r="AB289">
        <v>112.26</v>
      </c>
      <c r="AC289">
        <v>16.329999999999998</v>
      </c>
      <c r="AD289">
        <v>0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650</v>
      </c>
      <c r="AT289">
        <v>2.76E-2</v>
      </c>
      <c r="AU289" t="s">
        <v>1016</v>
      </c>
      <c r="AV289">
        <v>0</v>
      </c>
      <c r="AW289">
        <v>2</v>
      </c>
      <c r="AX289">
        <v>11782238</v>
      </c>
      <c r="AY289">
        <v>1</v>
      </c>
      <c r="AZ289">
        <v>0</v>
      </c>
      <c r="BA289">
        <v>286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</row>
    <row r="290" spans="1:75">
      <c r="A290">
        <f>ROW(Source!A105)</f>
        <v>105</v>
      </c>
      <c r="B290">
        <v>11782239</v>
      </c>
      <c r="C290">
        <v>11782230</v>
      </c>
      <c r="D290">
        <v>9683375</v>
      </c>
      <c r="E290">
        <v>1</v>
      </c>
      <c r="F290">
        <v>1</v>
      </c>
      <c r="G290">
        <v>1</v>
      </c>
      <c r="H290">
        <v>2</v>
      </c>
      <c r="I290" t="s">
        <v>404</v>
      </c>
      <c r="J290" t="s">
        <v>405</v>
      </c>
      <c r="K290" t="s">
        <v>406</v>
      </c>
      <c r="L290">
        <v>1480</v>
      </c>
      <c r="N290">
        <v>1013</v>
      </c>
      <c r="O290" t="s">
        <v>161</v>
      </c>
      <c r="P290" t="s">
        <v>162</v>
      </c>
      <c r="Q290">
        <v>1</v>
      </c>
      <c r="Y290">
        <v>1.0842E-3</v>
      </c>
      <c r="AA290">
        <v>0</v>
      </c>
      <c r="AB290">
        <v>29.05</v>
      </c>
      <c r="AC290">
        <v>14.02</v>
      </c>
      <c r="AD290">
        <v>0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650</v>
      </c>
      <c r="AT290">
        <v>1.39E-3</v>
      </c>
      <c r="AU290" t="s">
        <v>1016</v>
      </c>
      <c r="AV290">
        <v>0</v>
      </c>
      <c r="AW290">
        <v>2</v>
      </c>
      <c r="AX290">
        <v>11782239</v>
      </c>
      <c r="AY290">
        <v>1</v>
      </c>
      <c r="AZ290">
        <v>0</v>
      </c>
      <c r="BA290">
        <v>287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</row>
    <row r="291" spans="1:75">
      <c r="A291">
        <f>ROW(Source!A105)</f>
        <v>105</v>
      </c>
      <c r="B291">
        <v>11782240</v>
      </c>
      <c r="C291">
        <v>11782230</v>
      </c>
      <c r="D291">
        <v>9683378</v>
      </c>
      <c r="E291">
        <v>1</v>
      </c>
      <c r="F291">
        <v>1</v>
      </c>
      <c r="G291">
        <v>1</v>
      </c>
      <c r="H291">
        <v>2</v>
      </c>
      <c r="I291" t="s">
        <v>407</v>
      </c>
      <c r="J291" t="s">
        <v>408</v>
      </c>
      <c r="K291" t="s">
        <v>409</v>
      </c>
      <c r="L291">
        <v>1480</v>
      </c>
      <c r="N291">
        <v>1013</v>
      </c>
      <c r="O291" t="s">
        <v>161</v>
      </c>
      <c r="P291" t="s">
        <v>162</v>
      </c>
      <c r="Q291">
        <v>1</v>
      </c>
      <c r="Y291">
        <v>1.2870000000000001E-2</v>
      </c>
      <c r="AA291">
        <v>0</v>
      </c>
      <c r="AB291">
        <v>1.47</v>
      </c>
      <c r="AC291">
        <v>0</v>
      </c>
      <c r="AD291">
        <v>0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650</v>
      </c>
      <c r="AT291">
        <v>1.6500000000000001E-2</v>
      </c>
      <c r="AU291" t="s">
        <v>1016</v>
      </c>
      <c r="AV291">
        <v>0</v>
      </c>
      <c r="AW291">
        <v>2</v>
      </c>
      <c r="AX291">
        <v>11782240</v>
      </c>
      <c r="AY291">
        <v>1</v>
      </c>
      <c r="AZ291">
        <v>0</v>
      </c>
      <c r="BA291">
        <v>288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</row>
    <row r="292" spans="1:75">
      <c r="A292">
        <f>ROW(Source!A105)</f>
        <v>105</v>
      </c>
      <c r="B292">
        <v>11782241</v>
      </c>
      <c r="C292">
        <v>11782230</v>
      </c>
      <c r="D292">
        <v>9590589</v>
      </c>
      <c r="E292">
        <v>1</v>
      </c>
      <c r="F292">
        <v>1</v>
      </c>
      <c r="G292">
        <v>1</v>
      </c>
      <c r="H292">
        <v>2</v>
      </c>
      <c r="I292" t="s">
        <v>252</v>
      </c>
      <c r="J292" t="s">
        <v>253</v>
      </c>
      <c r="K292" t="s">
        <v>254</v>
      </c>
      <c r="L292">
        <v>1480</v>
      </c>
      <c r="N292">
        <v>1013</v>
      </c>
      <c r="O292" t="s">
        <v>161</v>
      </c>
      <c r="P292" t="s">
        <v>162</v>
      </c>
      <c r="Q292">
        <v>1</v>
      </c>
      <c r="Y292">
        <v>1.638E-4</v>
      </c>
      <c r="AA292">
        <v>0</v>
      </c>
      <c r="AB292">
        <v>96.34</v>
      </c>
      <c r="AC292">
        <v>0</v>
      </c>
      <c r="AD292">
        <v>0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650</v>
      </c>
      <c r="AT292">
        <v>2.1000000000000001E-4</v>
      </c>
      <c r="AU292" t="s">
        <v>1016</v>
      </c>
      <c r="AV292">
        <v>0</v>
      </c>
      <c r="AW292">
        <v>2</v>
      </c>
      <c r="AX292">
        <v>11782241</v>
      </c>
      <c r="AY292">
        <v>1</v>
      </c>
      <c r="AZ292">
        <v>0</v>
      </c>
      <c r="BA292">
        <v>289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</row>
    <row r="293" spans="1:75">
      <c r="A293">
        <f>ROW(Source!A105)</f>
        <v>105</v>
      </c>
      <c r="B293">
        <v>11782242</v>
      </c>
      <c r="C293">
        <v>11782230</v>
      </c>
      <c r="D293">
        <v>9611946</v>
      </c>
      <c r="E293">
        <v>1</v>
      </c>
      <c r="F293">
        <v>1</v>
      </c>
      <c r="G293">
        <v>1</v>
      </c>
      <c r="H293">
        <v>3</v>
      </c>
      <c r="I293" t="s">
        <v>410</v>
      </c>
      <c r="J293" t="s">
        <v>411</v>
      </c>
      <c r="K293" t="s">
        <v>412</v>
      </c>
      <c r="L293">
        <v>1348</v>
      </c>
      <c r="N293">
        <v>1009</v>
      </c>
      <c r="O293" t="s">
        <v>703</v>
      </c>
      <c r="P293" t="s">
        <v>703</v>
      </c>
      <c r="Q293">
        <v>1000</v>
      </c>
      <c r="Y293">
        <v>0</v>
      </c>
      <c r="AA293">
        <v>11520</v>
      </c>
      <c r="AB293">
        <v>0</v>
      </c>
      <c r="AC293">
        <v>0</v>
      </c>
      <c r="AD293">
        <v>0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650</v>
      </c>
      <c r="AT293">
        <v>4.0000000000000003E-5</v>
      </c>
      <c r="AU293" t="s">
        <v>1015</v>
      </c>
      <c r="AV293">
        <v>0</v>
      </c>
      <c r="AW293">
        <v>2</v>
      </c>
      <c r="AX293">
        <v>11782242</v>
      </c>
      <c r="AY293">
        <v>1</v>
      </c>
      <c r="AZ293">
        <v>0</v>
      </c>
      <c r="BA293">
        <v>290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</row>
    <row r="294" spans="1:75">
      <c r="A294">
        <f>ROW(Source!A105)</f>
        <v>105</v>
      </c>
      <c r="B294">
        <v>11782243</v>
      </c>
      <c r="C294">
        <v>11782230</v>
      </c>
      <c r="D294">
        <v>9635524</v>
      </c>
      <c r="E294">
        <v>1</v>
      </c>
      <c r="F294">
        <v>1</v>
      </c>
      <c r="G294">
        <v>1</v>
      </c>
      <c r="H294">
        <v>3</v>
      </c>
      <c r="I294" t="s">
        <v>413</v>
      </c>
      <c r="J294" t="s">
        <v>414</v>
      </c>
      <c r="K294" t="s">
        <v>415</v>
      </c>
      <c r="L294">
        <v>1485</v>
      </c>
      <c r="N294">
        <v>1013</v>
      </c>
      <c r="O294" t="s">
        <v>1034</v>
      </c>
      <c r="P294" t="s">
        <v>1034</v>
      </c>
      <c r="Q294">
        <v>1</v>
      </c>
      <c r="Y294">
        <v>0</v>
      </c>
      <c r="AA294">
        <v>14.2</v>
      </c>
      <c r="AB294">
        <v>0</v>
      </c>
      <c r="AC294">
        <v>0</v>
      </c>
      <c r="AD294">
        <v>0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650</v>
      </c>
      <c r="AT294">
        <v>1.65E-3</v>
      </c>
      <c r="AU294" t="s">
        <v>1015</v>
      </c>
      <c r="AV294">
        <v>0</v>
      </c>
      <c r="AW294">
        <v>2</v>
      </c>
      <c r="AX294">
        <v>11782243</v>
      </c>
      <c r="AY294">
        <v>1</v>
      </c>
      <c r="AZ294">
        <v>0</v>
      </c>
      <c r="BA294">
        <v>291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</row>
    <row r="295" spans="1:75">
      <c r="A295">
        <f>ROW(Source!A105)</f>
        <v>105</v>
      </c>
      <c r="B295">
        <v>11782244</v>
      </c>
      <c r="C295">
        <v>11782230</v>
      </c>
      <c r="D295">
        <v>9595052</v>
      </c>
      <c r="E295">
        <v>1</v>
      </c>
      <c r="F295">
        <v>1</v>
      </c>
      <c r="G295">
        <v>1</v>
      </c>
      <c r="H295">
        <v>3</v>
      </c>
      <c r="I295" t="s">
        <v>305</v>
      </c>
      <c r="J295" t="s">
        <v>306</v>
      </c>
      <c r="K295" t="s">
        <v>307</v>
      </c>
      <c r="L295">
        <v>1339</v>
      </c>
      <c r="N295">
        <v>1007</v>
      </c>
      <c r="O295" t="s">
        <v>797</v>
      </c>
      <c r="P295" t="s">
        <v>797</v>
      </c>
      <c r="Q295">
        <v>1</v>
      </c>
      <c r="Y295">
        <v>0</v>
      </c>
      <c r="AA295">
        <v>996</v>
      </c>
      <c r="AB295">
        <v>0</v>
      </c>
      <c r="AC295">
        <v>0</v>
      </c>
      <c r="AD295">
        <v>0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650</v>
      </c>
      <c r="AT295">
        <v>1.8000000000000001E-4</v>
      </c>
      <c r="AU295" t="s">
        <v>1015</v>
      </c>
      <c r="AV295">
        <v>0</v>
      </c>
      <c r="AW295">
        <v>2</v>
      </c>
      <c r="AX295">
        <v>11782244</v>
      </c>
      <c r="AY295">
        <v>1</v>
      </c>
      <c r="AZ295">
        <v>0</v>
      </c>
      <c r="BA295">
        <v>292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</row>
    <row r="296" spans="1:75">
      <c r="A296">
        <f>ROW(Source!A105)</f>
        <v>105</v>
      </c>
      <c r="B296">
        <v>11782245</v>
      </c>
      <c r="C296">
        <v>11782230</v>
      </c>
      <c r="D296">
        <v>9595403</v>
      </c>
      <c r="E296">
        <v>1</v>
      </c>
      <c r="F296">
        <v>1</v>
      </c>
      <c r="G296">
        <v>1</v>
      </c>
      <c r="H296">
        <v>3</v>
      </c>
      <c r="I296" t="s">
        <v>416</v>
      </c>
      <c r="J296" t="s">
        <v>417</v>
      </c>
      <c r="K296" t="s">
        <v>418</v>
      </c>
      <c r="L296">
        <v>1301</v>
      </c>
      <c r="N296">
        <v>1003</v>
      </c>
      <c r="O296" t="s">
        <v>996</v>
      </c>
      <c r="P296" t="s">
        <v>996</v>
      </c>
      <c r="Q296">
        <v>1</v>
      </c>
      <c r="Y296">
        <v>0</v>
      </c>
      <c r="AA296">
        <v>0</v>
      </c>
      <c r="AB296">
        <v>0</v>
      </c>
      <c r="AC296">
        <v>0</v>
      </c>
      <c r="AD296">
        <v>0</v>
      </c>
      <c r="AN296">
        <v>1</v>
      </c>
      <c r="AO296">
        <v>0</v>
      </c>
      <c r="AP296">
        <v>1</v>
      </c>
      <c r="AQ296">
        <v>0</v>
      </c>
      <c r="AR296">
        <v>0</v>
      </c>
      <c r="AS296" t="s">
        <v>650</v>
      </c>
      <c r="AT296">
        <v>0</v>
      </c>
      <c r="AU296" t="s">
        <v>1015</v>
      </c>
      <c r="AV296">
        <v>0</v>
      </c>
      <c r="AW296">
        <v>2</v>
      </c>
      <c r="AX296">
        <v>11782245</v>
      </c>
      <c r="AY296">
        <v>1</v>
      </c>
      <c r="AZ296">
        <v>0</v>
      </c>
      <c r="BA296">
        <v>293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</row>
    <row r="297" spans="1:75">
      <c r="A297">
        <f>ROW(Source!A105)</f>
        <v>105</v>
      </c>
      <c r="B297">
        <v>11782246</v>
      </c>
      <c r="C297">
        <v>11782230</v>
      </c>
      <c r="D297">
        <v>9595412</v>
      </c>
      <c r="E297">
        <v>1</v>
      </c>
      <c r="F297">
        <v>1</v>
      </c>
      <c r="G297">
        <v>1</v>
      </c>
      <c r="H297">
        <v>3</v>
      </c>
      <c r="I297" t="s">
        <v>235</v>
      </c>
      <c r="J297" t="s">
        <v>236</v>
      </c>
      <c r="K297" t="s">
        <v>237</v>
      </c>
      <c r="L297">
        <v>1339</v>
      </c>
      <c r="N297">
        <v>1007</v>
      </c>
      <c r="O297" t="s">
        <v>797</v>
      </c>
      <c r="P297" t="s">
        <v>797</v>
      </c>
      <c r="Q297">
        <v>1</v>
      </c>
      <c r="Y297">
        <v>0</v>
      </c>
      <c r="AA297">
        <v>3.11</v>
      </c>
      <c r="AB297">
        <v>0</v>
      </c>
      <c r="AC297">
        <v>0</v>
      </c>
      <c r="AD297">
        <v>0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650</v>
      </c>
      <c r="AT297">
        <v>1.5699999999999999E-2</v>
      </c>
      <c r="AU297" t="s">
        <v>1015</v>
      </c>
      <c r="AV297">
        <v>0</v>
      </c>
      <c r="AW297">
        <v>2</v>
      </c>
      <c r="AX297">
        <v>11782246</v>
      </c>
      <c r="AY297">
        <v>1</v>
      </c>
      <c r="AZ297">
        <v>0</v>
      </c>
      <c r="BA297">
        <v>294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</row>
    <row r="298" spans="1:75">
      <c r="A298">
        <f>ROW(Source!A105)</f>
        <v>105</v>
      </c>
      <c r="B298">
        <v>11782850</v>
      </c>
      <c r="C298">
        <v>11782230</v>
      </c>
      <c r="D298">
        <v>9733742</v>
      </c>
      <c r="E298">
        <v>1</v>
      </c>
      <c r="F298">
        <v>1</v>
      </c>
      <c r="G298">
        <v>1</v>
      </c>
      <c r="H298">
        <v>3</v>
      </c>
      <c r="I298" t="s">
        <v>858</v>
      </c>
      <c r="J298" t="s">
        <v>860</v>
      </c>
      <c r="K298" t="s">
        <v>859</v>
      </c>
      <c r="L298">
        <v>1348</v>
      </c>
      <c r="N298">
        <v>1009</v>
      </c>
      <c r="O298" t="s">
        <v>703</v>
      </c>
      <c r="P298" t="s">
        <v>703</v>
      </c>
      <c r="Q298">
        <v>1000</v>
      </c>
      <c r="Y298">
        <v>1.2699999999999999E-2</v>
      </c>
      <c r="AA298">
        <v>0</v>
      </c>
      <c r="AB298">
        <v>0</v>
      </c>
      <c r="AC298">
        <v>0</v>
      </c>
      <c r="AD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650</v>
      </c>
      <c r="AT298">
        <v>1.2699999999999999E-2</v>
      </c>
      <c r="AU298" t="s">
        <v>650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650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</row>
    <row r="299" spans="1:75">
      <c r="A299">
        <f>ROW(Source!A108)</f>
        <v>108</v>
      </c>
      <c r="B299">
        <v>11782250</v>
      </c>
      <c r="C299">
        <v>11782248</v>
      </c>
      <c r="D299">
        <v>7535117</v>
      </c>
      <c r="E299">
        <v>1</v>
      </c>
      <c r="F299">
        <v>1</v>
      </c>
      <c r="G299">
        <v>1</v>
      </c>
      <c r="H299">
        <v>1</v>
      </c>
      <c r="I299" t="s">
        <v>430</v>
      </c>
      <c r="J299" t="s">
        <v>650</v>
      </c>
      <c r="K299" t="s">
        <v>431</v>
      </c>
      <c r="L299">
        <v>1476</v>
      </c>
      <c r="N299">
        <v>1013</v>
      </c>
      <c r="O299" t="s">
        <v>155</v>
      </c>
      <c r="P299" t="s">
        <v>156</v>
      </c>
      <c r="Q299">
        <v>1</v>
      </c>
      <c r="Y299">
        <v>8.9700000000000006</v>
      </c>
      <c r="AA299">
        <v>0</v>
      </c>
      <c r="AB299">
        <v>0</v>
      </c>
      <c r="AC299">
        <v>0</v>
      </c>
      <c r="AD299">
        <v>10.92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650</v>
      </c>
      <c r="AT299">
        <v>6.9</v>
      </c>
      <c r="AU299" t="s">
        <v>217</v>
      </c>
      <c r="AV299">
        <v>1</v>
      </c>
      <c r="AW299">
        <v>2</v>
      </c>
      <c r="AX299">
        <v>11782250</v>
      </c>
      <c r="AY299">
        <v>1</v>
      </c>
      <c r="AZ299">
        <v>0</v>
      </c>
      <c r="BA299">
        <v>295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</row>
    <row r="300" spans="1:75">
      <c r="A300">
        <f>ROW(Source!A108)</f>
        <v>108</v>
      </c>
      <c r="B300">
        <v>11782251</v>
      </c>
      <c r="C300">
        <v>11782248</v>
      </c>
      <c r="D300">
        <v>121548</v>
      </c>
      <c r="E300">
        <v>1</v>
      </c>
      <c r="F300">
        <v>1</v>
      </c>
      <c r="G300">
        <v>1</v>
      </c>
      <c r="H300">
        <v>1</v>
      </c>
      <c r="I300" t="s">
        <v>671</v>
      </c>
      <c r="J300" t="s">
        <v>650</v>
      </c>
      <c r="K300" t="s">
        <v>166</v>
      </c>
      <c r="L300">
        <v>608254</v>
      </c>
      <c r="N300">
        <v>1013</v>
      </c>
      <c r="O300" t="s">
        <v>167</v>
      </c>
      <c r="P300" t="s">
        <v>167</v>
      </c>
      <c r="Q300">
        <v>1</v>
      </c>
      <c r="Y300">
        <v>2.145</v>
      </c>
      <c r="AA300">
        <v>0</v>
      </c>
      <c r="AB300">
        <v>0</v>
      </c>
      <c r="AC300">
        <v>0</v>
      </c>
      <c r="AD300">
        <v>0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650</v>
      </c>
      <c r="AT300">
        <v>1.65</v>
      </c>
      <c r="AU300" t="s">
        <v>217</v>
      </c>
      <c r="AV300">
        <v>2</v>
      </c>
      <c r="AW300">
        <v>2</v>
      </c>
      <c r="AX300">
        <v>11782251</v>
      </c>
      <c r="AY300">
        <v>1</v>
      </c>
      <c r="AZ300">
        <v>0</v>
      </c>
      <c r="BA300">
        <v>296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</row>
    <row r="301" spans="1:75">
      <c r="A301">
        <f>ROW(Source!A108)</f>
        <v>108</v>
      </c>
      <c r="B301">
        <v>11782252</v>
      </c>
      <c r="C301">
        <v>11782248</v>
      </c>
      <c r="D301">
        <v>9590652</v>
      </c>
      <c r="E301">
        <v>1</v>
      </c>
      <c r="F301">
        <v>1</v>
      </c>
      <c r="G301">
        <v>1</v>
      </c>
      <c r="H301">
        <v>2</v>
      </c>
      <c r="I301" t="s">
        <v>240</v>
      </c>
      <c r="J301" t="s">
        <v>241</v>
      </c>
      <c r="K301" t="s">
        <v>242</v>
      </c>
      <c r="L301">
        <v>1480</v>
      </c>
      <c r="N301">
        <v>1013</v>
      </c>
      <c r="O301" t="s">
        <v>161</v>
      </c>
      <c r="P301" t="s">
        <v>162</v>
      </c>
      <c r="Q301">
        <v>1</v>
      </c>
      <c r="Y301">
        <v>2.145</v>
      </c>
      <c r="AA301">
        <v>0</v>
      </c>
      <c r="AB301">
        <v>134.07</v>
      </c>
      <c r="AC301">
        <v>16.329999999999998</v>
      </c>
      <c r="AD301">
        <v>0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650</v>
      </c>
      <c r="AT301">
        <v>1.65</v>
      </c>
      <c r="AU301" t="s">
        <v>217</v>
      </c>
      <c r="AV301">
        <v>0</v>
      </c>
      <c r="AW301">
        <v>2</v>
      </c>
      <c r="AX301">
        <v>11782252</v>
      </c>
      <c r="AY301">
        <v>1</v>
      </c>
      <c r="AZ301">
        <v>0</v>
      </c>
      <c r="BA301">
        <v>297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</row>
    <row r="302" spans="1:75">
      <c r="A302">
        <f>ROW(Source!A108)</f>
        <v>108</v>
      </c>
      <c r="B302">
        <v>11782253</v>
      </c>
      <c r="C302">
        <v>11782248</v>
      </c>
      <c r="D302">
        <v>9590589</v>
      </c>
      <c r="E302">
        <v>1</v>
      </c>
      <c r="F302">
        <v>1</v>
      </c>
      <c r="G302">
        <v>1</v>
      </c>
      <c r="H302">
        <v>2</v>
      </c>
      <c r="I302" t="s">
        <v>252</v>
      </c>
      <c r="J302" t="s">
        <v>253</v>
      </c>
      <c r="K302" t="s">
        <v>254</v>
      </c>
      <c r="L302">
        <v>1480</v>
      </c>
      <c r="N302">
        <v>1013</v>
      </c>
      <c r="O302" t="s">
        <v>161</v>
      </c>
      <c r="P302" t="s">
        <v>162</v>
      </c>
      <c r="Q302">
        <v>1</v>
      </c>
      <c r="Y302">
        <v>0.13</v>
      </c>
      <c r="AA302">
        <v>0</v>
      </c>
      <c r="AB302">
        <v>96.34</v>
      </c>
      <c r="AC302">
        <v>0</v>
      </c>
      <c r="AD302">
        <v>0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650</v>
      </c>
      <c r="AT302">
        <v>0.1</v>
      </c>
      <c r="AU302" t="s">
        <v>217</v>
      </c>
      <c r="AV302">
        <v>0</v>
      </c>
      <c r="AW302">
        <v>2</v>
      </c>
      <c r="AX302">
        <v>11782253</v>
      </c>
      <c r="AY302">
        <v>1</v>
      </c>
      <c r="AZ302">
        <v>0</v>
      </c>
      <c r="BA302">
        <v>298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</row>
    <row r="303" spans="1:75">
      <c r="A303">
        <f>ROW(Source!A108)</f>
        <v>108</v>
      </c>
      <c r="B303">
        <v>11782852</v>
      </c>
      <c r="C303">
        <v>11782248</v>
      </c>
      <c r="D303">
        <v>9733742</v>
      </c>
      <c r="E303">
        <v>1</v>
      </c>
      <c r="F303">
        <v>1</v>
      </c>
      <c r="G303">
        <v>1</v>
      </c>
      <c r="H303">
        <v>3</v>
      </c>
      <c r="I303" t="s">
        <v>858</v>
      </c>
      <c r="J303" t="s">
        <v>860</v>
      </c>
      <c r="K303" t="s">
        <v>859</v>
      </c>
      <c r="L303">
        <v>1348</v>
      </c>
      <c r="N303">
        <v>1009</v>
      </c>
      <c r="O303" t="s">
        <v>703</v>
      </c>
      <c r="P303" t="s">
        <v>703</v>
      </c>
      <c r="Q303">
        <v>1000</v>
      </c>
      <c r="Y303">
        <v>0.97399999999999998</v>
      </c>
      <c r="AA303">
        <v>0</v>
      </c>
      <c r="AB303">
        <v>0</v>
      </c>
      <c r="AC303">
        <v>0</v>
      </c>
      <c r="AD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650</v>
      </c>
      <c r="AT303">
        <v>0.97399999999999998</v>
      </c>
      <c r="AU303" t="s">
        <v>650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650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</row>
    <row r="304" spans="1:75">
      <c r="A304">
        <f>ROW(Source!A110)</f>
        <v>110</v>
      </c>
      <c r="B304">
        <v>11782256</v>
      </c>
      <c r="C304">
        <v>11782254</v>
      </c>
      <c r="D304">
        <v>7535117</v>
      </c>
      <c r="E304">
        <v>1</v>
      </c>
      <c r="F304">
        <v>1</v>
      </c>
      <c r="G304">
        <v>1</v>
      </c>
      <c r="H304">
        <v>1</v>
      </c>
      <c r="I304" t="s">
        <v>430</v>
      </c>
      <c r="J304" t="s">
        <v>650</v>
      </c>
      <c r="K304" t="s">
        <v>431</v>
      </c>
      <c r="L304">
        <v>1476</v>
      </c>
      <c r="N304">
        <v>1013</v>
      </c>
      <c r="O304" t="s">
        <v>155</v>
      </c>
      <c r="P304" t="s">
        <v>156</v>
      </c>
      <c r="Q304">
        <v>1</v>
      </c>
      <c r="Y304">
        <v>1.482</v>
      </c>
      <c r="AA304">
        <v>0</v>
      </c>
      <c r="AB304">
        <v>0</v>
      </c>
      <c r="AC304">
        <v>0</v>
      </c>
      <c r="AD304">
        <v>10.92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650</v>
      </c>
      <c r="AT304">
        <v>1.1399999999999999</v>
      </c>
      <c r="AU304" t="s">
        <v>853</v>
      </c>
      <c r="AV304">
        <v>1</v>
      </c>
      <c r="AW304">
        <v>2</v>
      </c>
      <c r="AX304">
        <v>11782256</v>
      </c>
      <c r="AY304">
        <v>1</v>
      </c>
      <c r="AZ304">
        <v>0</v>
      </c>
      <c r="BA304">
        <v>299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</row>
    <row r="305" spans="1:75">
      <c r="A305">
        <f>ROW(Source!A110)</f>
        <v>110</v>
      </c>
      <c r="B305">
        <v>11782257</v>
      </c>
      <c r="C305">
        <v>11782254</v>
      </c>
      <c r="D305">
        <v>9590589</v>
      </c>
      <c r="E305">
        <v>1</v>
      </c>
      <c r="F305">
        <v>1</v>
      </c>
      <c r="G305">
        <v>1</v>
      </c>
      <c r="H305">
        <v>2</v>
      </c>
      <c r="I305" t="s">
        <v>252</v>
      </c>
      <c r="J305" t="s">
        <v>253</v>
      </c>
      <c r="K305" t="s">
        <v>254</v>
      </c>
      <c r="L305">
        <v>1480</v>
      </c>
      <c r="N305">
        <v>1013</v>
      </c>
      <c r="O305" t="s">
        <v>161</v>
      </c>
      <c r="P305" t="s">
        <v>162</v>
      </c>
      <c r="Q305">
        <v>1</v>
      </c>
      <c r="Y305">
        <v>0.13</v>
      </c>
      <c r="AA305">
        <v>0</v>
      </c>
      <c r="AB305">
        <v>96.34</v>
      </c>
      <c r="AC305">
        <v>0</v>
      </c>
      <c r="AD305">
        <v>0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650</v>
      </c>
      <c r="AT305">
        <v>0.1</v>
      </c>
      <c r="AU305" t="s">
        <v>853</v>
      </c>
      <c r="AV305">
        <v>0</v>
      </c>
      <c r="AW305">
        <v>2</v>
      </c>
      <c r="AX305">
        <v>11782257</v>
      </c>
      <c r="AY305">
        <v>1</v>
      </c>
      <c r="AZ305">
        <v>0</v>
      </c>
      <c r="BA305">
        <v>300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</row>
    <row r="306" spans="1:75">
      <c r="A306">
        <f>ROW(Source!A110)</f>
        <v>110</v>
      </c>
      <c r="B306">
        <v>11782854</v>
      </c>
      <c r="C306">
        <v>11782254</v>
      </c>
      <c r="D306">
        <v>9733742</v>
      </c>
      <c r="E306">
        <v>1</v>
      </c>
      <c r="F306">
        <v>1</v>
      </c>
      <c r="G306">
        <v>1</v>
      </c>
      <c r="H306">
        <v>3</v>
      </c>
      <c r="I306" t="s">
        <v>858</v>
      </c>
      <c r="J306" t="s">
        <v>860</v>
      </c>
      <c r="K306" t="s">
        <v>859</v>
      </c>
      <c r="L306">
        <v>1348</v>
      </c>
      <c r="N306">
        <v>1009</v>
      </c>
      <c r="O306" t="s">
        <v>703</v>
      </c>
      <c r="P306" t="s">
        <v>703</v>
      </c>
      <c r="Q306">
        <v>1000</v>
      </c>
      <c r="Y306">
        <v>4.5999999999999999E-2</v>
      </c>
      <c r="AA306">
        <v>0</v>
      </c>
      <c r="AB306">
        <v>0</v>
      </c>
      <c r="AC306">
        <v>0</v>
      </c>
      <c r="AD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650</v>
      </c>
      <c r="AT306">
        <v>4.5999999999999999E-2</v>
      </c>
      <c r="AU306" t="s">
        <v>650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650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</row>
    <row r="307" spans="1:75">
      <c r="A307">
        <f>ROW(Source!A113)</f>
        <v>113</v>
      </c>
      <c r="B307">
        <v>11782259</v>
      </c>
      <c r="C307">
        <v>11782258</v>
      </c>
      <c r="D307">
        <v>7535105</v>
      </c>
      <c r="E307">
        <v>1</v>
      </c>
      <c r="F307">
        <v>1</v>
      </c>
      <c r="G307">
        <v>1</v>
      </c>
      <c r="H307">
        <v>1</v>
      </c>
      <c r="I307" t="s">
        <v>432</v>
      </c>
      <c r="J307" t="s">
        <v>650</v>
      </c>
      <c r="K307" t="s">
        <v>433</v>
      </c>
      <c r="L307">
        <v>1476</v>
      </c>
      <c r="N307">
        <v>1013</v>
      </c>
      <c r="O307" t="s">
        <v>155</v>
      </c>
      <c r="P307" t="s">
        <v>156</v>
      </c>
      <c r="Q307">
        <v>1</v>
      </c>
      <c r="Y307">
        <v>2.9510000000000001</v>
      </c>
      <c r="AA307">
        <v>0</v>
      </c>
      <c r="AB307">
        <v>0</v>
      </c>
      <c r="AC307">
        <v>0</v>
      </c>
      <c r="AD307">
        <v>9.9499999999999993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650</v>
      </c>
      <c r="AT307">
        <v>2.27</v>
      </c>
      <c r="AU307" t="s">
        <v>853</v>
      </c>
      <c r="AV307">
        <v>1</v>
      </c>
      <c r="AW307">
        <v>2</v>
      </c>
      <c r="AX307">
        <v>11782259</v>
      </c>
      <c r="AY307">
        <v>1</v>
      </c>
      <c r="AZ307">
        <v>0</v>
      </c>
      <c r="BA307">
        <v>301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</row>
    <row r="308" spans="1:75">
      <c r="A308">
        <f>ROW(Source!A113)</f>
        <v>113</v>
      </c>
      <c r="B308">
        <v>11782856</v>
      </c>
      <c r="C308">
        <v>11782258</v>
      </c>
      <c r="D308">
        <v>9733742</v>
      </c>
      <c r="E308">
        <v>1</v>
      </c>
      <c r="F308">
        <v>1</v>
      </c>
      <c r="G308">
        <v>1</v>
      </c>
      <c r="H308">
        <v>3</v>
      </c>
      <c r="I308" t="s">
        <v>858</v>
      </c>
      <c r="J308" t="s">
        <v>860</v>
      </c>
      <c r="K308" t="s">
        <v>859</v>
      </c>
      <c r="L308">
        <v>1348</v>
      </c>
      <c r="N308">
        <v>1009</v>
      </c>
      <c r="O308" t="s">
        <v>703</v>
      </c>
      <c r="P308" t="s">
        <v>703</v>
      </c>
      <c r="Q308">
        <v>1000</v>
      </c>
      <c r="Y308">
        <v>0.1</v>
      </c>
      <c r="AA308">
        <v>0</v>
      </c>
      <c r="AB308">
        <v>0</v>
      </c>
      <c r="AC308">
        <v>0</v>
      </c>
      <c r="AD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650</v>
      </c>
      <c r="AT308">
        <v>0.1</v>
      </c>
      <c r="AU308" t="s">
        <v>650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650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</row>
    <row r="309" spans="1:75">
      <c r="A309">
        <f>ROW(Source!A115)</f>
        <v>115</v>
      </c>
      <c r="B309">
        <v>11782780</v>
      </c>
      <c r="C309">
        <v>11782260</v>
      </c>
      <c r="D309">
        <v>7535102</v>
      </c>
      <c r="E309">
        <v>1</v>
      </c>
      <c r="F309">
        <v>1</v>
      </c>
      <c r="G309">
        <v>1</v>
      </c>
      <c r="H309">
        <v>1</v>
      </c>
      <c r="I309" t="s">
        <v>311</v>
      </c>
      <c r="J309" t="s">
        <v>650</v>
      </c>
      <c r="K309" t="s">
        <v>312</v>
      </c>
      <c r="L309">
        <v>1476</v>
      </c>
      <c r="N309">
        <v>1013</v>
      </c>
      <c r="O309" t="s">
        <v>155</v>
      </c>
      <c r="P309" t="s">
        <v>156</v>
      </c>
      <c r="Q309">
        <v>1</v>
      </c>
      <c r="Y309">
        <v>20.085000000000001</v>
      </c>
      <c r="AA309">
        <v>0</v>
      </c>
      <c r="AB309">
        <v>0</v>
      </c>
      <c r="AC309">
        <v>0</v>
      </c>
      <c r="AD309">
        <v>11.48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650</v>
      </c>
      <c r="AT309">
        <v>15.45</v>
      </c>
      <c r="AU309" t="s">
        <v>853</v>
      </c>
      <c r="AV309">
        <v>1</v>
      </c>
      <c r="AW309">
        <v>2</v>
      </c>
      <c r="AX309">
        <v>11782780</v>
      </c>
      <c r="AY309">
        <v>1</v>
      </c>
      <c r="AZ309">
        <v>0</v>
      </c>
      <c r="BA309">
        <v>302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</row>
    <row r="310" spans="1:75">
      <c r="A310">
        <f>ROW(Source!A115)</f>
        <v>115</v>
      </c>
      <c r="B310">
        <v>11782781</v>
      </c>
      <c r="C310">
        <v>11782260</v>
      </c>
      <c r="D310">
        <v>121548</v>
      </c>
      <c r="E310">
        <v>1</v>
      </c>
      <c r="F310">
        <v>1</v>
      </c>
      <c r="G310">
        <v>1</v>
      </c>
      <c r="H310">
        <v>1</v>
      </c>
      <c r="I310" t="s">
        <v>671</v>
      </c>
      <c r="J310" t="s">
        <v>650</v>
      </c>
      <c r="K310" t="s">
        <v>166</v>
      </c>
      <c r="L310">
        <v>608254</v>
      </c>
      <c r="N310">
        <v>1013</v>
      </c>
      <c r="O310" t="s">
        <v>167</v>
      </c>
      <c r="P310" t="s">
        <v>167</v>
      </c>
      <c r="Q310">
        <v>1</v>
      </c>
      <c r="Y310">
        <v>7.319</v>
      </c>
      <c r="AA310">
        <v>0</v>
      </c>
      <c r="AB310">
        <v>0</v>
      </c>
      <c r="AC310">
        <v>0</v>
      </c>
      <c r="AD310">
        <v>0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650</v>
      </c>
      <c r="AT310">
        <v>5.63</v>
      </c>
      <c r="AU310" t="s">
        <v>853</v>
      </c>
      <c r="AV310">
        <v>2</v>
      </c>
      <c r="AW310">
        <v>2</v>
      </c>
      <c r="AX310">
        <v>11782781</v>
      </c>
      <c r="AY310">
        <v>1</v>
      </c>
      <c r="AZ310">
        <v>0</v>
      </c>
      <c r="BA310">
        <v>303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</row>
    <row r="311" spans="1:75">
      <c r="A311">
        <f>ROW(Source!A115)</f>
        <v>115</v>
      </c>
      <c r="B311">
        <v>11782782</v>
      </c>
      <c r="C311">
        <v>11782260</v>
      </c>
      <c r="D311">
        <v>9598131</v>
      </c>
      <c r="E311">
        <v>1</v>
      </c>
      <c r="F311">
        <v>1</v>
      </c>
      <c r="G311">
        <v>1</v>
      </c>
      <c r="H311">
        <v>2</v>
      </c>
      <c r="I311" t="s">
        <v>316</v>
      </c>
      <c r="J311" t="s">
        <v>317</v>
      </c>
      <c r="K311" t="s">
        <v>318</v>
      </c>
      <c r="L311">
        <v>1480</v>
      </c>
      <c r="N311">
        <v>1013</v>
      </c>
      <c r="O311" t="s">
        <v>161</v>
      </c>
      <c r="P311" t="s">
        <v>162</v>
      </c>
      <c r="Q311">
        <v>1</v>
      </c>
      <c r="Y311">
        <v>3.1720000000000002</v>
      </c>
      <c r="AA311">
        <v>0</v>
      </c>
      <c r="AB311">
        <v>1.29</v>
      </c>
      <c r="AC311">
        <v>0</v>
      </c>
      <c r="AD311">
        <v>0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650</v>
      </c>
      <c r="AT311">
        <v>2.44</v>
      </c>
      <c r="AU311" t="s">
        <v>853</v>
      </c>
      <c r="AV311">
        <v>0</v>
      </c>
      <c r="AW311">
        <v>2</v>
      </c>
      <c r="AX311">
        <v>11782782</v>
      </c>
      <c r="AY311">
        <v>1</v>
      </c>
      <c r="AZ311">
        <v>0</v>
      </c>
      <c r="BA311">
        <v>304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</row>
    <row r="312" spans="1:75">
      <c r="A312">
        <f>ROW(Source!A115)</f>
        <v>115</v>
      </c>
      <c r="B312">
        <v>11782783</v>
      </c>
      <c r="C312">
        <v>11782260</v>
      </c>
      <c r="D312">
        <v>9596182</v>
      </c>
      <c r="E312">
        <v>1</v>
      </c>
      <c r="F312">
        <v>1</v>
      </c>
      <c r="G312">
        <v>1</v>
      </c>
      <c r="H312">
        <v>2</v>
      </c>
      <c r="I312" t="s">
        <v>209</v>
      </c>
      <c r="J312" t="s">
        <v>210</v>
      </c>
      <c r="K312" t="s">
        <v>211</v>
      </c>
      <c r="L312">
        <v>1480</v>
      </c>
      <c r="N312">
        <v>1013</v>
      </c>
      <c r="O312" t="s">
        <v>161</v>
      </c>
      <c r="P312" t="s">
        <v>162</v>
      </c>
      <c r="Q312">
        <v>1</v>
      </c>
      <c r="Y312">
        <v>7.319</v>
      </c>
      <c r="AA312">
        <v>0</v>
      </c>
      <c r="AB312">
        <v>63.37</v>
      </c>
      <c r="AC312">
        <v>12.17</v>
      </c>
      <c r="AD312">
        <v>0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650</v>
      </c>
      <c r="AT312">
        <v>5.63</v>
      </c>
      <c r="AU312" t="s">
        <v>853</v>
      </c>
      <c r="AV312">
        <v>0</v>
      </c>
      <c r="AW312">
        <v>2</v>
      </c>
      <c r="AX312">
        <v>11782783</v>
      </c>
      <c r="AY312">
        <v>1</v>
      </c>
      <c r="AZ312">
        <v>0</v>
      </c>
      <c r="BA312">
        <v>305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</row>
    <row r="313" spans="1:75">
      <c r="A313">
        <f>ROW(Source!A115)</f>
        <v>115</v>
      </c>
      <c r="B313">
        <v>11782784</v>
      </c>
      <c r="C313">
        <v>11782260</v>
      </c>
      <c r="D313">
        <v>9597108</v>
      </c>
      <c r="E313">
        <v>1</v>
      </c>
      <c r="F313">
        <v>1</v>
      </c>
      <c r="G313">
        <v>1</v>
      </c>
      <c r="H313">
        <v>2</v>
      </c>
      <c r="I313" t="s">
        <v>221</v>
      </c>
      <c r="J313" t="s">
        <v>222</v>
      </c>
      <c r="K313" t="s">
        <v>223</v>
      </c>
      <c r="L313">
        <v>1480</v>
      </c>
      <c r="N313">
        <v>1013</v>
      </c>
      <c r="O313" t="s">
        <v>161</v>
      </c>
      <c r="P313" t="s">
        <v>162</v>
      </c>
      <c r="Q313">
        <v>1</v>
      </c>
      <c r="Y313">
        <v>14.638</v>
      </c>
      <c r="AA313">
        <v>0</v>
      </c>
      <c r="AB313">
        <v>1.44</v>
      </c>
      <c r="AC313">
        <v>0</v>
      </c>
      <c r="AD313">
        <v>0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650</v>
      </c>
      <c r="AT313">
        <v>11.26</v>
      </c>
      <c r="AU313" t="s">
        <v>853</v>
      </c>
      <c r="AV313">
        <v>0</v>
      </c>
      <c r="AW313">
        <v>2</v>
      </c>
      <c r="AX313">
        <v>11782784</v>
      </c>
      <c r="AY313">
        <v>1</v>
      </c>
      <c r="AZ313">
        <v>0</v>
      </c>
      <c r="BA313">
        <v>306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</row>
    <row r="314" spans="1:75">
      <c r="A314">
        <f>ROW(Source!A115)</f>
        <v>115</v>
      </c>
      <c r="B314">
        <v>11782785</v>
      </c>
      <c r="C314">
        <v>11782260</v>
      </c>
      <c r="D314">
        <v>9598113</v>
      </c>
      <c r="E314">
        <v>1</v>
      </c>
      <c r="F314">
        <v>1</v>
      </c>
      <c r="G314">
        <v>1</v>
      </c>
      <c r="H314">
        <v>3</v>
      </c>
      <c r="I314" t="s">
        <v>328</v>
      </c>
      <c r="J314" t="s">
        <v>329</v>
      </c>
      <c r="K314" t="s">
        <v>330</v>
      </c>
      <c r="L314">
        <v>1339</v>
      </c>
      <c r="N314">
        <v>1007</v>
      </c>
      <c r="O314" t="s">
        <v>797</v>
      </c>
      <c r="P314" t="s">
        <v>797</v>
      </c>
      <c r="Q314">
        <v>1</v>
      </c>
      <c r="Y314">
        <v>2</v>
      </c>
      <c r="AA314">
        <v>6.2</v>
      </c>
      <c r="AB314">
        <v>0</v>
      </c>
      <c r="AC314">
        <v>0</v>
      </c>
      <c r="AD314">
        <v>0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650</v>
      </c>
      <c r="AT314">
        <v>2</v>
      </c>
      <c r="AU314" t="s">
        <v>650</v>
      </c>
      <c r="AV314">
        <v>0</v>
      </c>
      <c r="AW314">
        <v>2</v>
      </c>
      <c r="AX314">
        <v>11782785</v>
      </c>
      <c r="AY314">
        <v>1</v>
      </c>
      <c r="AZ314">
        <v>0</v>
      </c>
      <c r="BA314">
        <v>307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</row>
    <row r="315" spans="1:75">
      <c r="A315">
        <f>ROW(Source!A115)</f>
        <v>115</v>
      </c>
      <c r="B315">
        <v>11782786</v>
      </c>
      <c r="C315">
        <v>11782260</v>
      </c>
      <c r="D315">
        <v>9602151</v>
      </c>
      <c r="E315">
        <v>1</v>
      </c>
      <c r="F315">
        <v>1</v>
      </c>
      <c r="G315">
        <v>1</v>
      </c>
      <c r="H315">
        <v>3</v>
      </c>
      <c r="I315" t="s">
        <v>434</v>
      </c>
      <c r="J315" t="s">
        <v>435</v>
      </c>
      <c r="K315" t="s">
        <v>436</v>
      </c>
      <c r="L315">
        <v>1339</v>
      </c>
      <c r="N315">
        <v>1007</v>
      </c>
      <c r="O315" t="s">
        <v>797</v>
      </c>
      <c r="P315" t="s">
        <v>797</v>
      </c>
      <c r="Q315">
        <v>1</v>
      </c>
      <c r="Y315">
        <v>0.26</v>
      </c>
      <c r="AA315">
        <v>101</v>
      </c>
      <c r="AB315">
        <v>0</v>
      </c>
      <c r="AC315">
        <v>0</v>
      </c>
      <c r="AD315">
        <v>0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650</v>
      </c>
      <c r="AT315">
        <v>0.26</v>
      </c>
      <c r="AU315" t="s">
        <v>650</v>
      </c>
      <c r="AV315">
        <v>0</v>
      </c>
      <c r="AW315">
        <v>2</v>
      </c>
      <c r="AX315">
        <v>11782786</v>
      </c>
      <c r="AY315">
        <v>1</v>
      </c>
      <c r="AZ315">
        <v>0</v>
      </c>
      <c r="BA315">
        <v>308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</row>
    <row r="316" spans="1:75">
      <c r="A316">
        <f>ROW(Source!A115)</f>
        <v>115</v>
      </c>
      <c r="B316">
        <v>11782858</v>
      </c>
      <c r="C316">
        <v>11782260</v>
      </c>
      <c r="D316">
        <v>9733742</v>
      </c>
      <c r="E316">
        <v>1</v>
      </c>
      <c r="F316">
        <v>1</v>
      </c>
      <c r="G316">
        <v>1</v>
      </c>
      <c r="H316">
        <v>3</v>
      </c>
      <c r="I316" t="s">
        <v>858</v>
      </c>
      <c r="J316" t="s">
        <v>860</v>
      </c>
      <c r="K316" t="s">
        <v>859</v>
      </c>
      <c r="L316">
        <v>1348</v>
      </c>
      <c r="N316">
        <v>1009</v>
      </c>
      <c r="O316" t="s">
        <v>703</v>
      </c>
      <c r="P316" t="s">
        <v>703</v>
      </c>
      <c r="Q316">
        <v>1000</v>
      </c>
      <c r="Y316">
        <v>1.8</v>
      </c>
      <c r="AA316">
        <v>0</v>
      </c>
      <c r="AB316">
        <v>0</v>
      </c>
      <c r="AC316">
        <v>0</v>
      </c>
      <c r="AD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650</v>
      </c>
      <c r="AT316">
        <v>1.8</v>
      </c>
      <c r="AU316" t="s">
        <v>650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650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</row>
    <row r="317" spans="1:75">
      <c r="A317">
        <f>ROW(Source!A117)</f>
        <v>117</v>
      </c>
      <c r="B317">
        <v>11782788</v>
      </c>
      <c r="C317">
        <v>11782269</v>
      </c>
      <c r="D317">
        <v>7535103</v>
      </c>
      <c r="E317">
        <v>1</v>
      </c>
      <c r="F317">
        <v>1</v>
      </c>
      <c r="G317">
        <v>1</v>
      </c>
      <c r="H317">
        <v>1</v>
      </c>
      <c r="I317" t="s">
        <v>437</v>
      </c>
      <c r="J317" t="s">
        <v>650</v>
      </c>
      <c r="K317" t="s">
        <v>438</v>
      </c>
      <c r="L317">
        <v>1476</v>
      </c>
      <c r="N317">
        <v>1013</v>
      </c>
      <c r="O317" t="s">
        <v>155</v>
      </c>
      <c r="P317" t="s">
        <v>156</v>
      </c>
      <c r="Q317">
        <v>1</v>
      </c>
      <c r="Y317">
        <v>15.808000000000002</v>
      </c>
      <c r="AA317">
        <v>0</v>
      </c>
      <c r="AB317">
        <v>0</v>
      </c>
      <c r="AC317">
        <v>0</v>
      </c>
      <c r="AD317">
        <v>11.2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650</v>
      </c>
      <c r="AT317">
        <v>12.16</v>
      </c>
      <c r="AU317" t="s">
        <v>853</v>
      </c>
      <c r="AV317">
        <v>1</v>
      </c>
      <c r="AW317">
        <v>2</v>
      </c>
      <c r="AX317">
        <v>11782788</v>
      </c>
      <c r="AY317">
        <v>1</v>
      </c>
      <c r="AZ317">
        <v>0</v>
      </c>
      <c r="BA317">
        <v>309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</row>
    <row r="318" spans="1:75">
      <c r="A318">
        <f>ROW(Source!A117)</f>
        <v>117</v>
      </c>
      <c r="B318">
        <v>11782789</v>
      </c>
      <c r="C318">
        <v>11782269</v>
      </c>
      <c r="D318">
        <v>121548</v>
      </c>
      <c r="E318">
        <v>1</v>
      </c>
      <c r="F318">
        <v>1</v>
      </c>
      <c r="G318">
        <v>1</v>
      </c>
      <c r="H318">
        <v>1</v>
      </c>
      <c r="I318" t="s">
        <v>671</v>
      </c>
      <c r="J318" t="s">
        <v>650</v>
      </c>
      <c r="K318" t="s">
        <v>166</v>
      </c>
      <c r="L318">
        <v>608254</v>
      </c>
      <c r="N318">
        <v>1013</v>
      </c>
      <c r="O318" t="s">
        <v>167</v>
      </c>
      <c r="P318" t="s">
        <v>167</v>
      </c>
      <c r="Q318">
        <v>1</v>
      </c>
      <c r="Y318">
        <v>4.6020000000000003</v>
      </c>
      <c r="AA318">
        <v>0</v>
      </c>
      <c r="AB318">
        <v>0</v>
      </c>
      <c r="AC318">
        <v>0</v>
      </c>
      <c r="AD318">
        <v>0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650</v>
      </c>
      <c r="AT318">
        <v>3.54</v>
      </c>
      <c r="AU318" t="s">
        <v>853</v>
      </c>
      <c r="AV318">
        <v>2</v>
      </c>
      <c r="AW318">
        <v>2</v>
      </c>
      <c r="AX318">
        <v>11782789</v>
      </c>
      <c r="AY318">
        <v>1</v>
      </c>
      <c r="AZ318">
        <v>0</v>
      </c>
      <c r="BA318">
        <v>310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</row>
    <row r="319" spans="1:75">
      <c r="A319">
        <f>ROW(Source!A117)</f>
        <v>117</v>
      </c>
      <c r="B319">
        <v>11782790</v>
      </c>
      <c r="C319">
        <v>11782269</v>
      </c>
      <c r="D319">
        <v>9598131</v>
      </c>
      <c r="E319">
        <v>1</v>
      </c>
      <c r="F319">
        <v>1</v>
      </c>
      <c r="G319">
        <v>1</v>
      </c>
      <c r="H319">
        <v>2</v>
      </c>
      <c r="I319" t="s">
        <v>316</v>
      </c>
      <c r="J319" t="s">
        <v>317</v>
      </c>
      <c r="K319" t="s">
        <v>318</v>
      </c>
      <c r="L319">
        <v>1480</v>
      </c>
      <c r="N319">
        <v>1013</v>
      </c>
      <c r="O319" t="s">
        <v>161</v>
      </c>
      <c r="P319" t="s">
        <v>162</v>
      </c>
      <c r="Q319">
        <v>1</v>
      </c>
      <c r="Y319">
        <v>3.1720000000000002</v>
      </c>
      <c r="AA319">
        <v>0</v>
      </c>
      <c r="AB319">
        <v>1.29</v>
      </c>
      <c r="AC319">
        <v>0</v>
      </c>
      <c r="AD319">
        <v>0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650</v>
      </c>
      <c r="AT319">
        <v>2.44</v>
      </c>
      <c r="AU319" t="s">
        <v>853</v>
      </c>
      <c r="AV319">
        <v>0</v>
      </c>
      <c r="AW319">
        <v>2</v>
      </c>
      <c r="AX319">
        <v>11782790</v>
      </c>
      <c r="AY319">
        <v>1</v>
      </c>
      <c r="AZ319">
        <v>0</v>
      </c>
      <c r="BA319">
        <v>311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</row>
    <row r="320" spans="1:75">
      <c r="A320">
        <f>ROW(Source!A117)</f>
        <v>117</v>
      </c>
      <c r="B320">
        <v>11782791</v>
      </c>
      <c r="C320">
        <v>11782269</v>
      </c>
      <c r="D320">
        <v>9596182</v>
      </c>
      <c r="E320">
        <v>1</v>
      </c>
      <c r="F320">
        <v>1</v>
      </c>
      <c r="G320">
        <v>1</v>
      </c>
      <c r="H320">
        <v>2</v>
      </c>
      <c r="I320" t="s">
        <v>209</v>
      </c>
      <c r="J320" t="s">
        <v>210</v>
      </c>
      <c r="K320" t="s">
        <v>211</v>
      </c>
      <c r="L320">
        <v>1480</v>
      </c>
      <c r="N320">
        <v>1013</v>
      </c>
      <c r="O320" t="s">
        <v>161</v>
      </c>
      <c r="P320" t="s">
        <v>162</v>
      </c>
      <c r="Q320">
        <v>1</v>
      </c>
      <c r="Y320">
        <v>4.6020000000000003</v>
      </c>
      <c r="AA320">
        <v>0</v>
      </c>
      <c r="AB320">
        <v>63.37</v>
      </c>
      <c r="AC320">
        <v>12.17</v>
      </c>
      <c r="AD320">
        <v>0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650</v>
      </c>
      <c r="AT320">
        <v>3.54</v>
      </c>
      <c r="AU320" t="s">
        <v>853</v>
      </c>
      <c r="AV320">
        <v>0</v>
      </c>
      <c r="AW320">
        <v>2</v>
      </c>
      <c r="AX320">
        <v>11782791</v>
      </c>
      <c r="AY320">
        <v>1</v>
      </c>
      <c r="AZ320">
        <v>0</v>
      </c>
      <c r="BA320">
        <v>312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</row>
    <row r="321" spans="1:75">
      <c r="A321">
        <f>ROW(Source!A117)</f>
        <v>117</v>
      </c>
      <c r="B321">
        <v>11782792</v>
      </c>
      <c r="C321">
        <v>11782269</v>
      </c>
      <c r="D321">
        <v>9597108</v>
      </c>
      <c r="E321">
        <v>1</v>
      </c>
      <c r="F321">
        <v>1</v>
      </c>
      <c r="G321">
        <v>1</v>
      </c>
      <c r="H321">
        <v>2</v>
      </c>
      <c r="I321" t="s">
        <v>221</v>
      </c>
      <c r="J321" t="s">
        <v>222</v>
      </c>
      <c r="K321" t="s">
        <v>223</v>
      </c>
      <c r="L321">
        <v>1480</v>
      </c>
      <c r="N321">
        <v>1013</v>
      </c>
      <c r="O321" t="s">
        <v>161</v>
      </c>
      <c r="P321" t="s">
        <v>162</v>
      </c>
      <c r="Q321">
        <v>1</v>
      </c>
      <c r="Y321">
        <v>9.2040000000000006</v>
      </c>
      <c r="AA321">
        <v>0</v>
      </c>
      <c r="AB321">
        <v>1.44</v>
      </c>
      <c r="AC321">
        <v>0</v>
      </c>
      <c r="AD321">
        <v>0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650</v>
      </c>
      <c r="AT321">
        <v>7.08</v>
      </c>
      <c r="AU321" t="s">
        <v>853</v>
      </c>
      <c r="AV321">
        <v>0</v>
      </c>
      <c r="AW321">
        <v>2</v>
      </c>
      <c r="AX321">
        <v>11782792</v>
      </c>
      <c r="AY321">
        <v>1</v>
      </c>
      <c r="AZ321">
        <v>0</v>
      </c>
      <c r="BA321">
        <v>313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</row>
    <row r="322" spans="1:75">
      <c r="A322">
        <f>ROW(Source!A117)</f>
        <v>117</v>
      </c>
      <c r="B322">
        <v>11782793</v>
      </c>
      <c r="C322">
        <v>11782269</v>
      </c>
      <c r="D322">
        <v>9598113</v>
      </c>
      <c r="E322">
        <v>1</v>
      </c>
      <c r="F322">
        <v>1</v>
      </c>
      <c r="G322">
        <v>1</v>
      </c>
      <c r="H322">
        <v>3</v>
      </c>
      <c r="I322" t="s">
        <v>328</v>
      </c>
      <c r="J322" t="s">
        <v>329</v>
      </c>
      <c r="K322" t="s">
        <v>330</v>
      </c>
      <c r="L322">
        <v>1339</v>
      </c>
      <c r="N322">
        <v>1007</v>
      </c>
      <c r="O322" t="s">
        <v>797</v>
      </c>
      <c r="P322" t="s">
        <v>797</v>
      </c>
      <c r="Q322">
        <v>1</v>
      </c>
      <c r="Y322">
        <v>2</v>
      </c>
      <c r="AA322">
        <v>6.2</v>
      </c>
      <c r="AB322">
        <v>0</v>
      </c>
      <c r="AC322">
        <v>0</v>
      </c>
      <c r="AD322">
        <v>0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650</v>
      </c>
      <c r="AT322">
        <v>2</v>
      </c>
      <c r="AU322" t="s">
        <v>650</v>
      </c>
      <c r="AV322">
        <v>0</v>
      </c>
      <c r="AW322">
        <v>2</v>
      </c>
      <c r="AX322">
        <v>11782793</v>
      </c>
      <c r="AY322">
        <v>1</v>
      </c>
      <c r="AZ322">
        <v>0</v>
      </c>
      <c r="BA322">
        <v>314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</row>
    <row r="323" spans="1:75">
      <c r="A323">
        <f>ROW(Source!A117)</f>
        <v>117</v>
      </c>
      <c r="B323">
        <v>11782794</v>
      </c>
      <c r="C323">
        <v>11782269</v>
      </c>
      <c r="D323">
        <v>9602151</v>
      </c>
      <c r="E323">
        <v>1</v>
      </c>
      <c r="F323">
        <v>1</v>
      </c>
      <c r="G323">
        <v>1</v>
      </c>
      <c r="H323">
        <v>3</v>
      </c>
      <c r="I323" t="s">
        <v>434</v>
      </c>
      <c r="J323" t="s">
        <v>435</v>
      </c>
      <c r="K323" t="s">
        <v>436</v>
      </c>
      <c r="L323">
        <v>1339</v>
      </c>
      <c r="N323">
        <v>1007</v>
      </c>
      <c r="O323" t="s">
        <v>797</v>
      </c>
      <c r="P323" t="s">
        <v>797</v>
      </c>
      <c r="Q323">
        <v>1</v>
      </c>
      <c r="Y323">
        <v>0.26</v>
      </c>
      <c r="AA323">
        <v>101</v>
      </c>
      <c r="AB323">
        <v>0</v>
      </c>
      <c r="AC323">
        <v>0</v>
      </c>
      <c r="AD323">
        <v>0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650</v>
      </c>
      <c r="AT323">
        <v>0.26</v>
      </c>
      <c r="AU323" t="s">
        <v>650</v>
      </c>
      <c r="AV323">
        <v>0</v>
      </c>
      <c r="AW323">
        <v>2</v>
      </c>
      <c r="AX323">
        <v>11782794</v>
      </c>
      <c r="AY323">
        <v>1</v>
      </c>
      <c r="AZ323">
        <v>0</v>
      </c>
      <c r="BA323">
        <v>315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</row>
    <row r="324" spans="1:75">
      <c r="A324">
        <f>ROW(Source!A117)</f>
        <v>117</v>
      </c>
      <c r="B324">
        <v>11782860</v>
      </c>
      <c r="C324">
        <v>11782269</v>
      </c>
      <c r="D324">
        <v>9733742</v>
      </c>
      <c r="E324">
        <v>1</v>
      </c>
      <c r="F324">
        <v>1</v>
      </c>
      <c r="G324">
        <v>1</v>
      </c>
      <c r="H324">
        <v>3</v>
      </c>
      <c r="I324" t="s">
        <v>858</v>
      </c>
      <c r="J324" t="s">
        <v>860</v>
      </c>
      <c r="K324" t="s">
        <v>859</v>
      </c>
      <c r="L324">
        <v>1348</v>
      </c>
      <c r="N324">
        <v>1009</v>
      </c>
      <c r="O324" t="s">
        <v>703</v>
      </c>
      <c r="P324" t="s">
        <v>703</v>
      </c>
      <c r="Q324">
        <v>1000</v>
      </c>
      <c r="Y324">
        <v>1.8</v>
      </c>
      <c r="AA324">
        <v>0</v>
      </c>
      <c r="AB324">
        <v>0</v>
      </c>
      <c r="AC324">
        <v>0</v>
      </c>
      <c r="AD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650</v>
      </c>
      <c r="AT324">
        <v>1.8</v>
      </c>
      <c r="AU324" t="s">
        <v>650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650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</row>
    <row r="325" spans="1:75">
      <c r="A325">
        <f>ROW(Source!A122)</f>
        <v>122</v>
      </c>
      <c r="B325">
        <v>11782280</v>
      </c>
      <c r="C325">
        <v>11782278</v>
      </c>
      <c r="D325">
        <v>7535137</v>
      </c>
      <c r="E325">
        <v>1</v>
      </c>
      <c r="F325">
        <v>1</v>
      </c>
      <c r="G325">
        <v>1</v>
      </c>
      <c r="H325">
        <v>1</v>
      </c>
      <c r="I325" t="s">
        <v>439</v>
      </c>
      <c r="J325" t="s">
        <v>650</v>
      </c>
      <c r="K325" t="s">
        <v>440</v>
      </c>
      <c r="L325">
        <v>1476</v>
      </c>
      <c r="N325">
        <v>1013</v>
      </c>
      <c r="O325" t="s">
        <v>155</v>
      </c>
      <c r="P325" t="s">
        <v>156</v>
      </c>
      <c r="Q325">
        <v>1</v>
      </c>
      <c r="Y325">
        <v>516.15449999999998</v>
      </c>
      <c r="AA325">
        <v>0</v>
      </c>
      <c r="AB325">
        <v>0</v>
      </c>
      <c r="AC325">
        <v>0</v>
      </c>
      <c r="AD325">
        <v>13.65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650</v>
      </c>
      <c r="AT325">
        <v>299.22000000000003</v>
      </c>
      <c r="AU325" t="s">
        <v>668</v>
      </c>
      <c r="AV325">
        <v>1</v>
      </c>
      <c r="AW325">
        <v>2</v>
      </c>
      <c r="AX325">
        <v>11782280</v>
      </c>
      <c r="AY325">
        <v>1</v>
      </c>
      <c r="AZ325">
        <v>0</v>
      </c>
      <c r="BA325">
        <v>316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</row>
    <row r="326" spans="1:75">
      <c r="A326">
        <f>ROW(Source!A122)</f>
        <v>122</v>
      </c>
      <c r="B326">
        <v>11782281</v>
      </c>
      <c r="C326">
        <v>11782278</v>
      </c>
      <c r="D326">
        <v>121548</v>
      </c>
      <c r="E326">
        <v>1</v>
      </c>
      <c r="F326">
        <v>1</v>
      </c>
      <c r="G326">
        <v>1</v>
      </c>
      <c r="H326">
        <v>1</v>
      </c>
      <c r="I326" t="s">
        <v>671</v>
      </c>
      <c r="J326" t="s">
        <v>650</v>
      </c>
      <c r="K326" t="s">
        <v>166</v>
      </c>
      <c r="L326">
        <v>608254</v>
      </c>
      <c r="N326">
        <v>1013</v>
      </c>
      <c r="O326" t="s">
        <v>167</v>
      </c>
      <c r="P326" t="s">
        <v>167</v>
      </c>
      <c r="Q326">
        <v>1</v>
      </c>
      <c r="Y326">
        <v>939.67499999999995</v>
      </c>
      <c r="AA326">
        <v>0</v>
      </c>
      <c r="AB326">
        <v>0</v>
      </c>
      <c r="AC326">
        <v>0</v>
      </c>
      <c r="AD326">
        <v>0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650</v>
      </c>
      <c r="AT326">
        <v>501.16</v>
      </c>
      <c r="AU326" t="s">
        <v>667</v>
      </c>
      <c r="AV326">
        <v>2</v>
      </c>
      <c r="AW326">
        <v>2</v>
      </c>
      <c r="AX326">
        <v>11782281</v>
      </c>
      <c r="AY326">
        <v>1</v>
      </c>
      <c r="AZ326">
        <v>0</v>
      </c>
      <c r="BA326">
        <v>317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</row>
    <row r="327" spans="1:75">
      <c r="A327">
        <f>ROW(Source!A122)</f>
        <v>122</v>
      </c>
      <c r="B327">
        <v>11782282</v>
      </c>
      <c r="C327">
        <v>11782278</v>
      </c>
      <c r="D327">
        <v>9596306</v>
      </c>
      <c r="E327">
        <v>1</v>
      </c>
      <c r="F327">
        <v>1</v>
      </c>
      <c r="G327">
        <v>1</v>
      </c>
      <c r="H327">
        <v>2</v>
      </c>
      <c r="I327" t="s">
        <v>441</v>
      </c>
      <c r="J327" t="s">
        <v>442</v>
      </c>
      <c r="K327" t="s">
        <v>443</v>
      </c>
      <c r="L327">
        <v>1480</v>
      </c>
      <c r="N327">
        <v>1013</v>
      </c>
      <c r="O327" t="s">
        <v>161</v>
      </c>
      <c r="P327" t="s">
        <v>162</v>
      </c>
      <c r="Q327">
        <v>1</v>
      </c>
      <c r="Y327">
        <v>122.0625</v>
      </c>
      <c r="AA327">
        <v>0</v>
      </c>
      <c r="AB327">
        <v>177.11</v>
      </c>
      <c r="AC327">
        <v>16.329999999999998</v>
      </c>
      <c r="AD327">
        <v>0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650</v>
      </c>
      <c r="AT327">
        <v>65.099999999999994</v>
      </c>
      <c r="AU327" t="s">
        <v>667</v>
      </c>
      <c r="AV327">
        <v>0</v>
      </c>
      <c r="AW327">
        <v>2</v>
      </c>
      <c r="AX327">
        <v>11782282</v>
      </c>
      <c r="AY327">
        <v>1</v>
      </c>
      <c r="AZ327">
        <v>0</v>
      </c>
      <c r="BA327">
        <v>318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</row>
    <row r="328" spans="1:75">
      <c r="A328">
        <f>ROW(Source!A122)</f>
        <v>122</v>
      </c>
      <c r="B328">
        <v>11782283</v>
      </c>
      <c r="C328">
        <v>11782278</v>
      </c>
      <c r="D328">
        <v>9602160</v>
      </c>
      <c r="E328">
        <v>1</v>
      </c>
      <c r="F328">
        <v>1</v>
      </c>
      <c r="G328">
        <v>1</v>
      </c>
      <c r="H328">
        <v>2</v>
      </c>
      <c r="I328" t="s">
        <v>444</v>
      </c>
      <c r="J328" t="s">
        <v>445</v>
      </c>
      <c r="K328" t="s">
        <v>446</v>
      </c>
      <c r="L328">
        <v>1480</v>
      </c>
      <c r="N328">
        <v>1013</v>
      </c>
      <c r="O328" t="s">
        <v>161</v>
      </c>
      <c r="P328" t="s">
        <v>162</v>
      </c>
      <c r="Q328">
        <v>1</v>
      </c>
      <c r="Y328">
        <v>255</v>
      </c>
      <c r="AA328">
        <v>0</v>
      </c>
      <c r="AB328">
        <v>34.630000000000003</v>
      </c>
      <c r="AC328">
        <v>0</v>
      </c>
      <c r="AD328">
        <v>0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650</v>
      </c>
      <c r="AT328">
        <v>136</v>
      </c>
      <c r="AU328" t="s">
        <v>667</v>
      </c>
      <c r="AV328">
        <v>0</v>
      </c>
      <c r="AW328">
        <v>2</v>
      </c>
      <c r="AX328">
        <v>11782283</v>
      </c>
      <c r="AY328">
        <v>1</v>
      </c>
      <c r="AZ328">
        <v>0</v>
      </c>
      <c r="BA328">
        <v>319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</row>
    <row r="329" spans="1:75">
      <c r="A329">
        <f>ROW(Source!A122)</f>
        <v>122</v>
      </c>
      <c r="B329">
        <v>11782284</v>
      </c>
      <c r="C329">
        <v>11782278</v>
      </c>
      <c r="D329">
        <v>9598131</v>
      </c>
      <c r="E329">
        <v>1</v>
      </c>
      <c r="F329">
        <v>1</v>
      </c>
      <c r="G329">
        <v>1</v>
      </c>
      <c r="H329">
        <v>2</v>
      </c>
      <c r="I329" t="s">
        <v>316</v>
      </c>
      <c r="J329" t="s">
        <v>317</v>
      </c>
      <c r="K329" t="s">
        <v>318</v>
      </c>
      <c r="L329">
        <v>1480</v>
      </c>
      <c r="N329">
        <v>1013</v>
      </c>
      <c r="O329" t="s">
        <v>161</v>
      </c>
      <c r="P329" t="s">
        <v>162</v>
      </c>
      <c r="Q329">
        <v>1</v>
      </c>
      <c r="Y329">
        <v>17.850000000000001</v>
      </c>
      <c r="AA329">
        <v>0</v>
      </c>
      <c r="AB329">
        <v>1.29</v>
      </c>
      <c r="AC329">
        <v>0</v>
      </c>
      <c r="AD329">
        <v>0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650</v>
      </c>
      <c r="AT329">
        <v>9.52</v>
      </c>
      <c r="AU329" t="s">
        <v>667</v>
      </c>
      <c r="AV329">
        <v>0</v>
      </c>
      <c r="AW329">
        <v>2</v>
      </c>
      <c r="AX329">
        <v>11782284</v>
      </c>
      <c r="AY329">
        <v>1</v>
      </c>
      <c r="AZ329">
        <v>0</v>
      </c>
      <c r="BA329">
        <v>320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</row>
    <row r="330" spans="1:75">
      <c r="A330">
        <f>ROW(Source!A122)</f>
        <v>122</v>
      </c>
      <c r="B330">
        <v>11782285</v>
      </c>
      <c r="C330">
        <v>11782278</v>
      </c>
      <c r="D330">
        <v>9689481</v>
      </c>
      <c r="E330">
        <v>1</v>
      </c>
      <c r="F330">
        <v>1</v>
      </c>
      <c r="G330">
        <v>1</v>
      </c>
      <c r="H330">
        <v>2</v>
      </c>
      <c r="I330" t="s">
        <v>447</v>
      </c>
      <c r="J330" t="s">
        <v>448</v>
      </c>
      <c r="K330" t="s">
        <v>449</v>
      </c>
      <c r="L330">
        <v>1480</v>
      </c>
      <c r="N330">
        <v>1013</v>
      </c>
      <c r="O330" t="s">
        <v>161</v>
      </c>
      <c r="P330" t="s">
        <v>162</v>
      </c>
      <c r="Q330">
        <v>1</v>
      </c>
      <c r="Y330">
        <v>408.80624999999998</v>
      </c>
      <c r="AA330">
        <v>0</v>
      </c>
      <c r="AB330">
        <v>2187.69</v>
      </c>
      <c r="AC330">
        <v>30.36</v>
      </c>
      <c r="AD330">
        <v>0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650</v>
      </c>
      <c r="AT330">
        <v>218.03</v>
      </c>
      <c r="AU330" t="s">
        <v>667</v>
      </c>
      <c r="AV330">
        <v>0</v>
      </c>
      <c r="AW330">
        <v>2</v>
      </c>
      <c r="AX330">
        <v>11782285</v>
      </c>
      <c r="AY330">
        <v>1</v>
      </c>
      <c r="AZ330">
        <v>0</v>
      </c>
      <c r="BA330">
        <v>321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</row>
    <row r="331" spans="1:75">
      <c r="A331">
        <f>ROW(Source!A122)</f>
        <v>122</v>
      </c>
      <c r="B331">
        <v>11782286</v>
      </c>
      <c r="C331">
        <v>11782278</v>
      </c>
      <c r="D331">
        <v>9596022</v>
      </c>
      <c r="E331">
        <v>1</v>
      </c>
      <c r="F331">
        <v>1</v>
      </c>
      <c r="G331">
        <v>1</v>
      </c>
      <c r="H331">
        <v>2</v>
      </c>
      <c r="I331" t="s">
        <v>450</v>
      </c>
      <c r="J331" t="s">
        <v>451</v>
      </c>
      <c r="K331" t="s">
        <v>452</v>
      </c>
      <c r="L331">
        <v>1480</v>
      </c>
      <c r="N331">
        <v>1013</v>
      </c>
      <c r="O331" t="s">
        <v>161</v>
      </c>
      <c r="P331" t="s">
        <v>162</v>
      </c>
      <c r="Q331">
        <v>1</v>
      </c>
      <c r="Y331">
        <v>83.831249999999997</v>
      </c>
      <c r="AA331">
        <v>0</v>
      </c>
      <c r="AB331">
        <v>118.25</v>
      </c>
      <c r="AC331">
        <v>0</v>
      </c>
      <c r="AD331">
        <v>0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650</v>
      </c>
      <c r="AT331">
        <v>44.71</v>
      </c>
      <c r="AU331" t="s">
        <v>667</v>
      </c>
      <c r="AV331">
        <v>0</v>
      </c>
      <c r="AW331">
        <v>2</v>
      </c>
      <c r="AX331">
        <v>11782286</v>
      </c>
      <c r="AY331">
        <v>1</v>
      </c>
      <c r="AZ331">
        <v>0</v>
      </c>
      <c r="BA331">
        <v>322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</row>
    <row r="332" spans="1:75">
      <c r="A332">
        <f>ROW(Source!A122)</f>
        <v>122</v>
      </c>
      <c r="B332">
        <v>11782287</v>
      </c>
      <c r="C332">
        <v>11782278</v>
      </c>
      <c r="D332">
        <v>9598113</v>
      </c>
      <c r="E332">
        <v>1</v>
      </c>
      <c r="F332">
        <v>1</v>
      </c>
      <c r="G332">
        <v>1</v>
      </c>
      <c r="H332">
        <v>3</v>
      </c>
      <c r="I332" t="s">
        <v>328</v>
      </c>
      <c r="J332" t="s">
        <v>329</v>
      </c>
      <c r="K332" t="s">
        <v>330</v>
      </c>
      <c r="L332">
        <v>1339</v>
      </c>
      <c r="N332">
        <v>1007</v>
      </c>
      <c r="O332" t="s">
        <v>797</v>
      </c>
      <c r="P332" t="s">
        <v>797</v>
      </c>
      <c r="Q332">
        <v>1</v>
      </c>
      <c r="Y332">
        <v>15.2</v>
      </c>
      <c r="AA332">
        <v>6.2</v>
      </c>
      <c r="AB332">
        <v>0</v>
      </c>
      <c r="AC332">
        <v>0</v>
      </c>
      <c r="AD332">
        <v>0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650</v>
      </c>
      <c r="AT332">
        <v>15.2</v>
      </c>
      <c r="AU332" t="s">
        <v>650</v>
      </c>
      <c r="AV332">
        <v>0</v>
      </c>
      <c r="AW332">
        <v>2</v>
      </c>
      <c r="AX332">
        <v>11782287</v>
      </c>
      <c r="AY332">
        <v>1</v>
      </c>
      <c r="AZ332">
        <v>0</v>
      </c>
      <c r="BA332">
        <v>323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</row>
    <row r="333" spans="1:75">
      <c r="A333">
        <f>ROW(Source!A122)</f>
        <v>122</v>
      </c>
      <c r="B333">
        <v>11782288</v>
      </c>
      <c r="C333">
        <v>11782278</v>
      </c>
      <c r="D333">
        <v>9611946</v>
      </c>
      <c r="E333">
        <v>1</v>
      </c>
      <c r="F333">
        <v>1</v>
      </c>
      <c r="G333">
        <v>1</v>
      </c>
      <c r="H333">
        <v>3</v>
      </c>
      <c r="I333" t="s">
        <v>410</v>
      </c>
      <c r="J333" t="s">
        <v>411</v>
      </c>
      <c r="K333" t="s">
        <v>412</v>
      </c>
      <c r="L333">
        <v>1348</v>
      </c>
      <c r="N333">
        <v>1009</v>
      </c>
      <c r="O333" t="s">
        <v>703</v>
      </c>
      <c r="P333" t="s">
        <v>703</v>
      </c>
      <c r="Q333">
        <v>1000</v>
      </c>
      <c r="Y333">
        <v>0.12</v>
      </c>
      <c r="AA333">
        <v>11520</v>
      </c>
      <c r="AB333">
        <v>0</v>
      </c>
      <c r="AC333">
        <v>0</v>
      </c>
      <c r="AD333">
        <v>0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650</v>
      </c>
      <c r="AT333">
        <v>0.12</v>
      </c>
      <c r="AU333" t="s">
        <v>650</v>
      </c>
      <c r="AV333">
        <v>0</v>
      </c>
      <c r="AW333">
        <v>2</v>
      </c>
      <c r="AX333">
        <v>11782288</v>
      </c>
      <c r="AY333">
        <v>1</v>
      </c>
      <c r="AZ333">
        <v>0</v>
      </c>
      <c r="BA333">
        <v>324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</row>
    <row r="334" spans="1:75">
      <c r="A334">
        <f>ROW(Source!A122)</f>
        <v>122</v>
      </c>
      <c r="B334">
        <v>11782289</v>
      </c>
      <c r="C334">
        <v>11782278</v>
      </c>
      <c r="D334">
        <v>9602151</v>
      </c>
      <c r="E334">
        <v>1</v>
      </c>
      <c r="F334">
        <v>1</v>
      </c>
      <c r="G334">
        <v>1</v>
      </c>
      <c r="H334">
        <v>3</v>
      </c>
      <c r="I334" t="s">
        <v>434</v>
      </c>
      <c r="J334" t="s">
        <v>435</v>
      </c>
      <c r="K334" t="s">
        <v>436</v>
      </c>
      <c r="L334">
        <v>1339</v>
      </c>
      <c r="N334">
        <v>1007</v>
      </c>
      <c r="O334" t="s">
        <v>797</v>
      </c>
      <c r="P334" t="s">
        <v>797</v>
      </c>
      <c r="Q334">
        <v>1</v>
      </c>
      <c r="Y334">
        <v>2.4</v>
      </c>
      <c r="AA334">
        <v>101</v>
      </c>
      <c r="AB334">
        <v>0</v>
      </c>
      <c r="AC334">
        <v>0</v>
      </c>
      <c r="AD334">
        <v>0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650</v>
      </c>
      <c r="AT334">
        <v>2.4</v>
      </c>
      <c r="AU334" t="s">
        <v>650</v>
      </c>
      <c r="AV334">
        <v>0</v>
      </c>
      <c r="AW334">
        <v>2</v>
      </c>
      <c r="AX334">
        <v>11782289</v>
      </c>
      <c r="AY334">
        <v>1</v>
      </c>
      <c r="AZ334">
        <v>0</v>
      </c>
      <c r="BA334">
        <v>325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</row>
    <row r="335" spans="1:75">
      <c r="A335">
        <f>ROW(Source!A122)</f>
        <v>122</v>
      </c>
      <c r="B335">
        <v>11782290</v>
      </c>
      <c r="C335">
        <v>11782278</v>
      </c>
      <c r="D335">
        <v>9595401</v>
      </c>
      <c r="E335">
        <v>1</v>
      </c>
      <c r="F335">
        <v>1</v>
      </c>
      <c r="G335">
        <v>1</v>
      </c>
      <c r="H335">
        <v>3</v>
      </c>
      <c r="I335" t="s">
        <v>453</v>
      </c>
      <c r="J335" t="s">
        <v>454</v>
      </c>
      <c r="K335" t="s">
        <v>455</v>
      </c>
      <c r="L335">
        <v>1348</v>
      </c>
      <c r="N335">
        <v>1009</v>
      </c>
      <c r="O335" t="s">
        <v>703</v>
      </c>
      <c r="P335" t="s">
        <v>703</v>
      </c>
      <c r="Q335">
        <v>1000</v>
      </c>
      <c r="Y335">
        <v>0</v>
      </c>
      <c r="AA335">
        <v>13960</v>
      </c>
      <c r="AB335">
        <v>0</v>
      </c>
      <c r="AC335">
        <v>0</v>
      </c>
      <c r="AD335">
        <v>0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650</v>
      </c>
      <c r="AT335">
        <v>0</v>
      </c>
      <c r="AU335" t="s">
        <v>650</v>
      </c>
      <c r="AV335">
        <v>0</v>
      </c>
      <c r="AW335">
        <v>2</v>
      </c>
      <c r="AX335">
        <v>11782290</v>
      </c>
      <c r="AY335">
        <v>1</v>
      </c>
      <c r="AZ335">
        <v>0</v>
      </c>
      <c r="BA335">
        <v>326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</row>
    <row r="336" spans="1:75">
      <c r="A336">
        <f>ROW(Source!A122)</f>
        <v>122</v>
      </c>
      <c r="B336">
        <v>11782291</v>
      </c>
      <c r="C336">
        <v>11782278</v>
      </c>
      <c r="D336">
        <v>9595403</v>
      </c>
      <c r="E336">
        <v>1</v>
      </c>
      <c r="F336">
        <v>1</v>
      </c>
      <c r="G336">
        <v>1</v>
      </c>
      <c r="H336">
        <v>3</v>
      </c>
      <c r="I336" t="s">
        <v>416</v>
      </c>
      <c r="J336" t="s">
        <v>417</v>
      </c>
      <c r="K336" t="s">
        <v>418</v>
      </c>
      <c r="L336">
        <v>1301</v>
      </c>
      <c r="N336">
        <v>1003</v>
      </c>
      <c r="O336" t="s">
        <v>996</v>
      </c>
      <c r="P336" t="s">
        <v>996</v>
      </c>
      <c r="Q336">
        <v>1</v>
      </c>
      <c r="Y336">
        <v>0</v>
      </c>
      <c r="AA336">
        <v>0</v>
      </c>
      <c r="AB336">
        <v>0</v>
      </c>
      <c r="AC336">
        <v>0</v>
      </c>
      <c r="AD336">
        <v>0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650</v>
      </c>
      <c r="AT336">
        <v>0</v>
      </c>
      <c r="AU336" t="s">
        <v>650</v>
      </c>
      <c r="AV336">
        <v>0</v>
      </c>
      <c r="AW336">
        <v>2</v>
      </c>
      <c r="AX336">
        <v>11782291</v>
      </c>
      <c r="AY336">
        <v>1</v>
      </c>
      <c r="AZ336">
        <v>0</v>
      </c>
      <c r="BA336">
        <v>327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</row>
    <row r="337" spans="1:75">
      <c r="A337">
        <f>ROW(Source!A124)</f>
        <v>124</v>
      </c>
      <c r="B337">
        <v>11782294</v>
      </c>
      <c r="C337">
        <v>11782292</v>
      </c>
      <c r="D337">
        <v>9650434</v>
      </c>
      <c r="E337">
        <v>1</v>
      </c>
      <c r="F337">
        <v>1</v>
      </c>
      <c r="G337">
        <v>1</v>
      </c>
      <c r="H337">
        <v>1</v>
      </c>
      <c r="I337" t="s">
        <v>456</v>
      </c>
      <c r="J337" t="s">
        <v>650</v>
      </c>
      <c r="K337" t="s">
        <v>457</v>
      </c>
      <c r="L337">
        <v>1476</v>
      </c>
      <c r="N337">
        <v>1013</v>
      </c>
      <c r="O337" t="s">
        <v>155</v>
      </c>
      <c r="P337" t="s">
        <v>156</v>
      </c>
      <c r="Q337">
        <v>1</v>
      </c>
      <c r="Y337">
        <v>12.816749999999999</v>
      </c>
      <c r="AA337">
        <v>0</v>
      </c>
      <c r="AB337">
        <v>0</v>
      </c>
      <c r="AC337">
        <v>0</v>
      </c>
      <c r="AD337">
        <v>14.34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650</v>
      </c>
      <c r="AT337">
        <v>7.43</v>
      </c>
      <c r="AU337" t="s">
        <v>668</v>
      </c>
      <c r="AV337">
        <v>1</v>
      </c>
      <c r="AW337">
        <v>2</v>
      </c>
      <c r="AX337">
        <v>11782294</v>
      </c>
      <c r="AY337">
        <v>1</v>
      </c>
      <c r="AZ337">
        <v>0</v>
      </c>
      <c r="BA337">
        <v>328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</row>
    <row r="338" spans="1:75">
      <c r="A338">
        <f>ROW(Source!A124)</f>
        <v>124</v>
      </c>
      <c r="B338">
        <v>11782295</v>
      </c>
      <c r="C338">
        <v>11782292</v>
      </c>
      <c r="D338">
        <v>121548</v>
      </c>
      <c r="E338">
        <v>1</v>
      </c>
      <c r="F338">
        <v>1</v>
      </c>
      <c r="G338">
        <v>1</v>
      </c>
      <c r="H338">
        <v>1</v>
      </c>
      <c r="I338" t="s">
        <v>671</v>
      </c>
      <c r="J338" t="s">
        <v>650</v>
      </c>
      <c r="K338" t="s">
        <v>166</v>
      </c>
      <c r="L338">
        <v>608254</v>
      </c>
      <c r="N338">
        <v>1013</v>
      </c>
      <c r="O338" t="s">
        <v>167</v>
      </c>
      <c r="P338" t="s">
        <v>167</v>
      </c>
      <c r="Q338">
        <v>1</v>
      </c>
      <c r="Y338">
        <v>1.8749999999999999E-2</v>
      </c>
      <c r="AA338">
        <v>0</v>
      </c>
      <c r="AB338">
        <v>0</v>
      </c>
      <c r="AC338">
        <v>0</v>
      </c>
      <c r="AD338">
        <v>0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650</v>
      </c>
      <c r="AT338">
        <v>0.01</v>
      </c>
      <c r="AU338" t="s">
        <v>667</v>
      </c>
      <c r="AV338">
        <v>2</v>
      </c>
      <c r="AW338">
        <v>2</v>
      </c>
      <c r="AX338">
        <v>11782295</v>
      </c>
      <c r="AY338">
        <v>1</v>
      </c>
      <c r="AZ338">
        <v>0</v>
      </c>
      <c r="BA338">
        <v>329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</row>
    <row r="339" spans="1:75">
      <c r="A339">
        <f>ROW(Source!A124)</f>
        <v>124</v>
      </c>
      <c r="B339">
        <v>11782296</v>
      </c>
      <c r="C339">
        <v>11782292</v>
      </c>
      <c r="D339">
        <v>9594081</v>
      </c>
      <c r="E339">
        <v>1</v>
      </c>
      <c r="F339">
        <v>1</v>
      </c>
      <c r="G339">
        <v>1</v>
      </c>
      <c r="H339">
        <v>2</v>
      </c>
      <c r="I339" t="s">
        <v>203</v>
      </c>
      <c r="J339" t="s">
        <v>204</v>
      </c>
      <c r="K339" t="s">
        <v>205</v>
      </c>
      <c r="L339">
        <v>1480</v>
      </c>
      <c r="N339">
        <v>1013</v>
      </c>
      <c r="O339" t="s">
        <v>161</v>
      </c>
      <c r="P339" t="s">
        <v>162</v>
      </c>
      <c r="Q339">
        <v>1</v>
      </c>
      <c r="Y339">
        <v>1.8749999999999999E-2</v>
      </c>
      <c r="AA339">
        <v>0</v>
      </c>
      <c r="AB339">
        <v>111.55</v>
      </c>
      <c r="AC339">
        <v>12.17</v>
      </c>
      <c r="AD339">
        <v>0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650</v>
      </c>
      <c r="AT339">
        <v>0.01</v>
      </c>
      <c r="AU339" t="s">
        <v>667</v>
      </c>
      <c r="AV339">
        <v>0</v>
      </c>
      <c r="AW339">
        <v>2</v>
      </c>
      <c r="AX339">
        <v>11782296</v>
      </c>
      <c r="AY339">
        <v>1</v>
      </c>
      <c r="AZ339">
        <v>0</v>
      </c>
      <c r="BA339">
        <v>330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</row>
    <row r="340" spans="1:75">
      <c r="A340">
        <f>ROW(Source!A124)</f>
        <v>124</v>
      </c>
      <c r="B340">
        <v>11782297</v>
      </c>
      <c r="C340">
        <v>11782292</v>
      </c>
      <c r="D340">
        <v>9636218</v>
      </c>
      <c r="E340">
        <v>1</v>
      </c>
      <c r="F340">
        <v>1</v>
      </c>
      <c r="G340">
        <v>1</v>
      </c>
      <c r="H340">
        <v>2</v>
      </c>
      <c r="I340" t="s">
        <v>458</v>
      </c>
      <c r="J340" t="s">
        <v>459</v>
      </c>
      <c r="K340" t="s">
        <v>460</v>
      </c>
      <c r="L340">
        <v>1480</v>
      </c>
      <c r="N340">
        <v>1013</v>
      </c>
      <c r="O340" t="s">
        <v>161</v>
      </c>
      <c r="P340" t="s">
        <v>162</v>
      </c>
      <c r="Q340">
        <v>1</v>
      </c>
      <c r="Y340">
        <v>1.8749999999999999E-2</v>
      </c>
      <c r="AA340">
        <v>0</v>
      </c>
      <c r="AB340">
        <v>2.31</v>
      </c>
      <c r="AC340">
        <v>0</v>
      </c>
      <c r="AD340">
        <v>0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650</v>
      </c>
      <c r="AT340">
        <v>0.01</v>
      </c>
      <c r="AU340" t="s">
        <v>667</v>
      </c>
      <c r="AV340">
        <v>0</v>
      </c>
      <c r="AW340">
        <v>2</v>
      </c>
      <c r="AX340">
        <v>11782297</v>
      </c>
      <c r="AY340">
        <v>1</v>
      </c>
      <c r="AZ340">
        <v>0</v>
      </c>
      <c r="BA340">
        <v>331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</row>
    <row r="341" spans="1:75">
      <c r="A341">
        <f>ROW(Source!A124)</f>
        <v>124</v>
      </c>
      <c r="B341">
        <v>11782298</v>
      </c>
      <c r="C341">
        <v>11782292</v>
      </c>
      <c r="D341">
        <v>9617093</v>
      </c>
      <c r="E341">
        <v>1</v>
      </c>
      <c r="F341">
        <v>1</v>
      </c>
      <c r="G341">
        <v>1</v>
      </c>
      <c r="H341">
        <v>2</v>
      </c>
      <c r="I341" t="s">
        <v>461</v>
      </c>
      <c r="J341" t="s">
        <v>462</v>
      </c>
      <c r="K341" t="s">
        <v>463</v>
      </c>
      <c r="L341">
        <v>1480</v>
      </c>
      <c r="N341">
        <v>1013</v>
      </c>
      <c r="O341" t="s">
        <v>161</v>
      </c>
      <c r="P341" t="s">
        <v>162</v>
      </c>
      <c r="Q341">
        <v>1</v>
      </c>
      <c r="Y341">
        <v>2.1</v>
      </c>
      <c r="AA341">
        <v>0</v>
      </c>
      <c r="AB341">
        <v>7.12</v>
      </c>
      <c r="AC341">
        <v>0</v>
      </c>
      <c r="AD341">
        <v>0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650</v>
      </c>
      <c r="AT341">
        <v>1.1200000000000001</v>
      </c>
      <c r="AU341" t="s">
        <v>667</v>
      </c>
      <c r="AV341">
        <v>0</v>
      </c>
      <c r="AW341">
        <v>2</v>
      </c>
      <c r="AX341">
        <v>11782298</v>
      </c>
      <c r="AY341">
        <v>1</v>
      </c>
      <c r="AZ341">
        <v>0</v>
      </c>
      <c r="BA341">
        <v>332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</row>
    <row r="342" spans="1:75">
      <c r="A342">
        <f>ROW(Source!A124)</f>
        <v>124</v>
      </c>
      <c r="B342">
        <v>11782299</v>
      </c>
      <c r="C342">
        <v>11782292</v>
      </c>
      <c r="D342">
        <v>9590589</v>
      </c>
      <c r="E342">
        <v>1</v>
      </c>
      <c r="F342">
        <v>1</v>
      </c>
      <c r="G342">
        <v>1</v>
      </c>
      <c r="H342">
        <v>2</v>
      </c>
      <c r="I342" t="s">
        <v>252</v>
      </c>
      <c r="J342" t="s">
        <v>253</v>
      </c>
      <c r="K342" t="s">
        <v>254</v>
      </c>
      <c r="L342">
        <v>1480</v>
      </c>
      <c r="N342">
        <v>1013</v>
      </c>
      <c r="O342" t="s">
        <v>161</v>
      </c>
      <c r="P342" t="s">
        <v>162</v>
      </c>
      <c r="Q342">
        <v>1</v>
      </c>
      <c r="Y342">
        <v>1.8749999999999999E-2</v>
      </c>
      <c r="AA342">
        <v>0</v>
      </c>
      <c r="AB342">
        <v>96.34</v>
      </c>
      <c r="AC342">
        <v>0</v>
      </c>
      <c r="AD342">
        <v>0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650</v>
      </c>
      <c r="AT342">
        <v>0.01</v>
      </c>
      <c r="AU342" t="s">
        <v>667</v>
      </c>
      <c r="AV342">
        <v>0</v>
      </c>
      <c r="AW342">
        <v>2</v>
      </c>
      <c r="AX342">
        <v>11782299</v>
      </c>
      <c r="AY342">
        <v>1</v>
      </c>
      <c r="AZ342">
        <v>0</v>
      </c>
      <c r="BA342">
        <v>333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</row>
    <row r="343" spans="1:75">
      <c r="A343">
        <f>ROW(Source!A124)</f>
        <v>124</v>
      </c>
      <c r="B343">
        <v>11782300</v>
      </c>
      <c r="C343">
        <v>11782292</v>
      </c>
      <c r="D343">
        <v>9647249</v>
      </c>
      <c r="E343">
        <v>1</v>
      </c>
      <c r="F343">
        <v>1</v>
      </c>
      <c r="G343">
        <v>1</v>
      </c>
      <c r="H343">
        <v>3</v>
      </c>
      <c r="I343" t="s">
        <v>464</v>
      </c>
      <c r="J343" t="s">
        <v>465</v>
      </c>
      <c r="K343" t="s">
        <v>466</v>
      </c>
      <c r="L343">
        <v>1348</v>
      </c>
      <c r="N343">
        <v>1009</v>
      </c>
      <c r="O343" t="s">
        <v>703</v>
      </c>
      <c r="P343" t="s">
        <v>703</v>
      </c>
      <c r="Q343">
        <v>1000</v>
      </c>
      <c r="Y343">
        <v>5.4999999999999997E-3</v>
      </c>
      <c r="AA343">
        <v>2200</v>
      </c>
      <c r="AB343">
        <v>0</v>
      </c>
      <c r="AC343">
        <v>0</v>
      </c>
      <c r="AD343">
        <v>0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650</v>
      </c>
      <c r="AT343">
        <v>5.4999999999999997E-3</v>
      </c>
      <c r="AU343" t="s">
        <v>650</v>
      </c>
      <c r="AV343">
        <v>0</v>
      </c>
      <c r="AW343">
        <v>2</v>
      </c>
      <c r="AX343">
        <v>11782300</v>
      </c>
      <c r="AY343">
        <v>1</v>
      </c>
      <c r="AZ343">
        <v>0</v>
      </c>
      <c r="BA343">
        <v>334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</row>
    <row r="344" spans="1:75">
      <c r="A344">
        <f>ROW(Source!A124)</f>
        <v>124</v>
      </c>
      <c r="B344">
        <v>11782301</v>
      </c>
      <c r="C344">
        <v>11782292</v>
      </c>
      <c r="D344">
        <v>9651080</v>
      </c>
      <c r="E344">
        <v>1</v>
      </c>
      <c r="F344">
        <v>1</v>
      </c>
      <c r="G344">
        <v>1</v>
      </c>
      <c r="H344">
        <v>3</v>
      </c>
      <c r="I344" t="s">
        <v>467</v>
      </c>
      <c r="J344" t="s">
        <v>468</v>
      </c>
      <c r="K344" t="s">
        <v>469</v>
      </c>
      <c r="L344">
        <v>1348</v>
      </c>
      <c r="N344">
        <v>1009</v>
      </c>
      <c r="O344" t="s">
        <v>703</v>
      </c>
      <c r="P344" t="s">
        <v>703</v>
      </c>
      <c r="Q344">
        <v>1000</v>
      </c>
      <c r="Y344">
        <v>1.6500000000000001E-2</v>
      </c>
      <c r="AA344">
        <v>10580</v>
      </c>
      <c r="AB344">
        <v>0</v>
      </c>
      <c r="AC344">
        <v>0</v>
      </c>
      <c r="AD344">
        <v>0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650</v>
      </c>
      <c r="AT344">
        <v>1.6500000000000001E-2</v>
      </c>
      <c r="AU344" t="s">
        <v>650</v>
      </c>
      <c r="AV344">
        <v>0</v>
      </c>
      <c r="AW344">
        <v>2</v>
      </c>
      <c r="AX344">
        <v>11782301</v>
      </c>
      <c r="AY344">
        <v>1</v>
      </c>
      <c r="AZ344">
        <v>0</v>
      </c>
      <c r="BA344">
        <v>335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</row>
    <row r="345" spans="1:75">
      <c r="A345">
        <f>ROW(Source!A125)</f>
        <v>125</v>
      </c>
      <c r="B345">
        <v>11782304</v>
      </c>
      <c r="C345">
        <v>11782302</v>
      </c>
      <c r="D345">
        <v>9650434</v>
      </c>
      <c r="E345">
        <v>1</v>
      </c>
      <c r="F345">
        <v>1</v>
      </c>
      <c r="G345">
        <v>1</v>
      </c>
      <c r="H345">
        <v>1</v>
      </c>
      <c r="I345" t="s">
        <v>456</v>
      </c>
      <c r="J345" t="s">
        <v>650</v>
      </c>
      <c r="K345" t="s">
        <v>457</v>
      </c>
      <c r="L345">
        <v>1476</v>
      </c>
      <c r="N345">
        <v>1013</v>
      </c>
      <c r="O345" t="s">
        <v>155</v>
      </c>
      <c r="P345" t="s">
        <v>156</v>
      </c>
      <c r="Q345">
        <v>1</v>
      </c>
      <c r="Y345">
        <v>12.816749999999999</v>
      </c>
      <c r="AA345">
        <v>0</v>
      </c>
      <c r="AB345">
        <v>0</v>
      </c>
      <c r="AC345">
        <v>0</v>
      </c>
      <c r="AD345">
        <v>14.34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650</v>
      </c>
      <c r="AT345">
        <v>7.43</v>
      </c>
      <c r="AU345" t="s">
        <v>668</v>
      </c>
      <c r="AV345">
        <v>1</v>
      </c>
      <c r="AW345">
        <v>2</v>
      </c>
      <c r="AX345">
        <v>11782304</v>
      </c>
      <c r="AY345">
        <v>1</v>
      </c>
      <c r="AZ345">
        <v>0</v>
      </c>
      <c r="BA345">
        <v>336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</row>
    <row r="346" spans="1:75">
      <c r="A346">
        <f>ROW(Source!A125)</f>
        <v>125</v>
      </c>
      <c r="B346">
        <v>11782305</v>
      </c>
      <c r="C346">
        <v>11782302</v>
      </c>
      <c r="D346">
        <v>121548</v>
      </c>
      <c r="E346">
        <v>1</v>
      </c>
      <c r="F346">
        <v>1</v>
      </c>
      <c r="G346">
        <v>1</v>
      </c>
      <c r="H346">
        <v>1</v>
      </c>
      <c r="I346" t="s">
        <v>671</v>
      </c>
      <c r="J346" t="s">
        <v>650</v>
      </c>
      <c r="K346" t="s">
        <v>166</v>
      </c>
      <c r="L346">
        <v>608254</v>
      </c>
      <c r="N346">
        <v>1013</v>
      </c>
      <c r="O346" t="s">
        <v>167</v>
      </c>
      <c r="P346" t="s">
        <v>167</v>
      </c>
      <c r="Q346">
        <v>1</v>
      </c>
      <c r="Y346">
        <v>1.8749999999999999E-2</v>
      </c>
      <c r="AA346">
        <v>0</v>
      </c>
      <c r="AB346">
        <v>0</v>
      </c>
      <c r="AC346">
        <v>0</v>
      </c>
      <c r="AD346">
        <v>0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650</v>
      </c>
      <c r="AT346">
        <v>0.01</v>
      </c>
      <c r="AU346" t="s">
        <v>667</v>
      </c>
      <c r="AV346">
        <v>2</v>
      </c>
      <c r="AW346">
        <v>2</v>
      </c>
      <c r="AX346">
        <v>11782305</v>
      </c>
      <c r="AY346">
        <v>1</v>
      </c>
      <c r="AZ346">
        <v>0</v>
      </c>
      <c r="BA346">
        <v>337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</row>
    <row r="347" spans="1:75">
      <c r="A347">
        <f>ROW(Source!A125)</f>
        <v>125</v>
      </c>
      <c r="B347">
        <v>11782306</v>
      </c>
      <c r="C347">
        <v>11782302</v>
      </c>
      <c r="D347">
        <v>9594081</v>
      </c>
      <c r="E347">
        <v>1</v>
      </c>
      <c r="F347">
        <v>1</v>
      </c>
      <c r="G347">
        <v>1</v>
      </c>
      <c r="H347">
        <v>2</v>
      </c>
      <c r="I347" t="s">
        <v>203</v>
      </c>
      <c r="J347" t="s">
        <v>204</v>
      </c>
      <c r="K347" t="s">
        <v>205</v>
      </c>
      <c r="L347">
        <v>1480</v>
      </c>
      <c r="N347">
        <v>1013</v>
      </c>
      <c r="O347" t="s">
        <v>161</v>
      </c>
      <c r="P347" t="s">
        <v>162</v>
      </c>
      <c r="Q347">
        <v>1</v>
      </c>
      <c r="Y347">
        <v>1.8749999999999999E-2</v>
      </c>
      <c r="AA347">
        <v>0</v>
      </c>
      <c r="AB347">
        <v>111.55</v>
      </c>
      <c r="AC347">
        <v>12.17</v>
      </c>
      <c r="AD347">
        <v>0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650</v>
      </c>
      <c r="AT347">
        <v>0.01</v>
      </c>
      <c r="AU347" t="s">
        <v>667</v>
      </c>
      <c r="AV347">
        <v>0</v>
      </c>
      <c r="AW347">
        <v>2</v>
      </c>
      <c r="AX347">
        <v>11782306</v>
      </c>
      <c r="AY347">
        <v>1</v>
      </c>
      <c r="AZ347">
        <v>0</v>
      </c>
      <c r="BA347">
        <v>338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</row>
    <row r="348" spans="1:75">
      <c r="A348">
        <f>ROW(Source!A125)</f>
        <v>125</v>
      </c>
      <c r="B348">
        <v>11782307</v>
      </c>
      <c r="C348">
        <v>11782302</v>
      </c>
      <c r="D348">
        <v>9636218</v>
      </c>
      <c r="E348">
        <v>1</v>
      </c>
      <c r="F348">
        <v>1</v>
      </c>
      <c r="G348">
        <v>1</v>
      </c>
      <c r="H348">
        <v>2</v>
      </c>
      <c r="I348" t="s">
        <v>458</v>
      </c>
      <c r="J348" t="s">
        <v>459</v>
      </c>
      <c r="K348" t="s">
        <v>460</v>
      </c>
      <c r="L348">
        <v>1480</v>
      </c>
      <c r="N348">
        <v>1013</v>
      </c>
      <c r="O348" t="s">
        <v>161</v>
      </c>
      <c r="P348" t="s">
        <v>162</v>
      </c>
      <c r="Q348">
        <v>1</v>
      </c>
      <c r="Y348">
        <v>1.8749999999999999E-2</v>
      </c>
      <c r="AA348">
        <v>0</v>
      </c>
      <c r="AB348">
        <v>2.31</v>
      </c>
      <c r="AC348">
        <v>0</v>
      </c>
      <c r="AD348">
        <v>0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650</v>
      </c>
      <c r="AT348">
        <v>0.01</v>
      </c>
      <c r="AU348" t="s">
        <v>667</v>
      </c>
      <c r="AV348">
        <v>0</v>
      </c>
      <c r="AW348">
        <v>2</v>
      </c>
      <c r="AX348">
        <v>11782307</v>
      </c>
      <c r="AY348">
        <v>1</v>
      </c>
      <c r="AZ348">
        <v>0</v>
      </c>
      <c r="BA348">
        <v>339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</row>
    <row r="349" spans="1:75">
      <c r="A349">
        <f>ROW(Source!A125)</f>
        <v>125</v>
      </c>
      <c r="B349">
        <v>11782308</v>
      </c>
      <c r="C349">
        <v>11782302</v>
      </c>
      <c r="D349">
        <v>9617093</v>
      </c>
      <c r="E349">
        <v>1</v>
      </c>
      <c r="F349">
        <v>1</v>
      </c>
      <c r="G349">
        <v>1</v>
      </c>
      <c r="H349">
        <v>2</v>
      </c>
      <c r="I349" t="s">
        <v>461</v>
      </c>
      <c r="J349" t="s">
        <v>462</v>
      </c>
      <c r="K349" t="s">
        <v>463</v>
      </c>
      <c r="L349">
        <v>1480</v>
      </c>
      <c r="N349">
        <v>1013</v>
      </c>
      <c r="O349" t="s">
        <v>161</v>
      </c>
      <c r="P349" t="s">
        <v>162</v>
      </c>
      <c r="Q349">
        <v>1</v>
      </c>
      <c r="Y349">
        <v>2.1</v>
      </c>
      <c r="AA349">
        <v>0</v>
      </c>
      <c r="AB349">
        <v>7.12</v>
      </c>
      <c r="AC349">
        <v>0</v>
      </c>
      <c r="AD349">
        <v>0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650</v>
      </c>
      <c r="AT349">
        <v>1.1200000000000001</v>
      </c>
      <c r="AU349" t="s">
        <v>667</v>
      </c>
      <c r="AV349">
        <v>0</v>
      </c>
      <c r="AW349">
        <v>2</v>
      </c>
      <c r="AX349">
        <v>11782308</v>
      </c>
      <c r="AY349">
        <v>1</v>
      </c>
      <c r="AZ349">
        <v>0</v>
      </c>
      <c r="BA349">
        <v>340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</row>
    <row r="350" spans="1:75">
      <c r="A350">
        <f>ROW(Source!A125)</f>
        <v>125</v>
      </c>
      <c r="B350">
        <v>11782309</v>
      </c>
      <c r="C350">
        <v>11782302</v>
      </c>
      <c r="D350">
        <v>9590589</v>
      </c>
      <c r="E350">
        <v>1</v>
      </c>
      <c r="F350">
        <v>1</v>
      </c>
      <c r="G350">
        <v>1</v>
      </c>
      <c r="H350">
        <v>2</v>
      </c>
      <c r="I350" t="s">
        <v>252</v>
      </c>
      <c r="J350" t="s">
        <v>253</v>
      </c>
      <c r="K350" t="s">
        <v>254</v>
      </c>
      <c r="L350">
        <v>1480</v>
      </c>
      <c r="N350">
        <v>1013</v>
      </c>
      <c r="O350" t="s">
        <v>161</v>
      </c>
      <c r="P350" t="s">
        <v>162</v>
      </c>
      <c r="Q350">
        <v>1</v>
      </c>
      <c r="Y350">
        <v>1.8749999999999999E-2</v>
      </c>
      <c r="AA350">
        <v>0</v>
      </c>
      <c r="AB350">
        <v>96.34</v>
      </c>
      <c r="AC350">
        <v>0</v>
      </c>
      <c r="AD350">
        <v>0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650</v>
      </c>
      <c r="AT350">
        <v>0.01</v>
      </c>
      <c r="AU350" t="s">
        <v>667</v>
      </c>
      <c r="AV350">
        <v>0</v>
      </c>
      <c r="AW350">
        <v>2</v>
      </c>
      <c r="AX350">
        <v>11782309</v>
      </c>
      <c r="AY350">
        <v>1</v>
      </c>
      <c r="AZ350">
        <v>0</v>
      </c>
      <c r="BA350">
        <v>341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</row>
    <row r="351" spans="1:75">
      <c r="A351">
        <f>ROW(Source!A125)</f>
        <v>125</v>
      </c>
      <c r="B351">
        <v>11782310</v>
      </c>
      <c r="C351">
        <v>11782302</v>
      </c>
      <c r="D351">
        <v>9647249</v>
      </c>
      <c r="E351">
        <v>1</v>
      </c>
      <c r="F351">
        <v>1</v>
      </c>
      <c r="G351">
        <v>1</v>
      </c>
      <c r="H351">
        <v>3</v>
      </c>
      <c r="I351" t="s">
        <v>464</v>
      </c>
      <c r="J351" t="s">
        <v>465</v>
      </c>
      <c r="K351" t="s">
        <v>466</v>
      </c>
      <c r="L351">
        <v>1348</v>
      </c>
      <c r="N351">
        <v>1009</v>
      </c>
      <c r="O351" t="s">
        <v>703</v>
      </c>
      <c r="P351" t="s">
        <v>703</v>
      </c>
      <c r="Q351">
        <v>1000</v>
      </c>
      <c r="Y351">
        <v>8.6499999999999997E-3</v>
      </c>
      <c r="AA351">
        <v>2200</v>
      </c>
      <c r="AB351">
        <v>0</v>
      </c>
      <c r="AC351">
        <v>0</v>
      </c>
      <c r="AD351">
        <v>0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650</v>
      </c>
      <c r="AT351">
        <v>8.6499999999999997E-3</v>
      </c>
      <c r="AU351" t="s">
        <v>650</v>
      </c>
      <c r="AV351">
        <v>0</v>
      </c>
      <c r="AW351">
        <v>2</v>
      </c>
      <c r="AX351">
        <v>11782310</v>
      </c>
      <c r="AY351">
        <v>1</v>
      </c>
      <c r="AZ351">
        <v>0</v>
      </c>
      <c r="BA351">
        <v>342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</row>
    <row r="352" spans="1:75">
      <c r="A352">
        <f>ROW(Source!A125)</f>
        <v>125</v>
      </c>
      <c r="B352">
        <v>11782311</v>
      </c>
      <c r="C352">
        <v>11782302</v>
      </c>
      <c r="D352">
        <v>9651080</v>
      </c>
      <c r="E352">
        <v>1</v>
      </c>
      <c r="F352">
        <v>1</v>
      </c>
      <c r="G352">
        <v>1</v>
      </c>
      <c r="H352">
        <v>3</v>
      </c>
      <c r="I352" t="s">
        <v>467</v>
      </c>
      <c r="J352" t="s">
        <v>468</v>
      </c>
      <c r="K352" t="s">
        <v>469</v>
      </c>
      <c r="L352">
        <v>1348</v>
      </c>
      <c r="N352">
        <v>1009</v>
      </c>
      <c r="O352" t="s">
        <v>703</v>
      </c>
      <c r="P352" t="s">
        <v>703</v>
      </c>
      <c r="Q352">
        <v>1000</v>
      </c>
      <c r="Y352">
        <v>8.6499999999999997E-3</v>
      </c>
      <c r="AA352">
        <v>10580</v>
      </c>
      <c r="AB352">
        <v>0</v>
      </c>
      <c r="AC352">
        <v>0</v>
      </c>
      <c r="AD352">
        <v>0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650</v>
      </c>
      <c r="AT352">
        <v>8.6499999999999997E-3</v>
      </c>
      <c r="AU352" t="s">
        <v>650</v>
      </c>
      <c r="AV352">
        <v>0</v>
      </c>
      <c r="AW352">
        <v>2</v>
      </c>
      <c r="AX352">
        <v>11782311</v>
      </c>
      <c r="AY352">
        <v>1</v>
      </c>
      <c r="AZ352">
        <v>0</v>
      </c>
      <c r="BA352">
        <v>343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</row>
    <row r="353" spans="1:75">
      <c r="A353">
        <f>ROW(Source!A126)</f>
        <v>126</v>
      </c>
      <c r="B353">
        <v>11782314</v>
      </c>
      <c r="C353">
        <v>11782312</v>
      </c>
      <c r="D353">
        <v>7535123</v>
      </c>
      <c r="E353">
        <v>1</v>
      </c>
      <c r="F353">
        <v>1</v>
      </c>
      <c r="G353">
        <v>1</v>
      </c>
      <c r="H353">
        <v>1</v>
      </c>
      <c r="I353" t="s">
        <v>387</v>
      </c>
      <c r="J353" t="s">
        <v>650</v>
      </c>
      <c r="K353" t="s">
        <v>388</v>
      </c>
      <c r="L353">
        <v>1476</v>
      </c>
      <c r="N353">
        <v>1013</v>
      </c>
      <c r="O353" t="s">
        <v>155</v>
      </c>
      <c r="P353" t="s">
        <v>156</v>
      </c>
      <c r="Q353">
        <v>1</v>
      </c>
      <c r="Y353">
        <v>2.2770000000000001</v>
      </c>
      <c r="AA353">
        <v>0</v>
      </c>
      <c r="AB353">
        <v>0</v>
      </c>
      <c r="AC353">
        <v>0</v>
      </c>
      <c r="AD353">
        <v>13.09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650</v>
      </c>
      <c r="AT353">
        <v>1.32</v>
      </c>
      <c r="AU353" t="s">
        <v>668</v>
      </c>
      <c r="AV353">
        <v>1</v>
      </c>
      <c r="AW353">
        <v>2</v>
      </c>
      <c r="AX353">
        <v>11782314</v>
      </c>
      <c r="AY353">
        <v>1</v>
      </c>
      <c r="AZ353">
        <v>0</v>
      </c>
      <c r="BA353">
        <v>344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</row>
    <row r="354" spans="1:75">
      <c r="A354">
        <f>ROW(Source!A126)</f>
        <v>126</v>
      </c>
      <c r="B354">
        <v>11782315</v>
      </c>
      <c r="C354">
        <v>11782312</v>
      </c>
      <c r="D354">
        <v>121548</v>
      </c>
      <c r="E354">
        <v>1</v>
      </c>
      <c r="F354">
        <v>1</v>
      </c>
      <c r="G354">
        <v>1</v>
      </c>
      <c r="H354">
        <v>1</v>
      </c>
      <c r="I354" t="s">
        <v>671</v>
      </c>
      <c r="J354" t="s">
        <v>650</v>
      </c>
      <c r="K354" t="s">
        <v>166</v>
      </c>
      <c r="L354">
        <v>608254</v>
      </c>
      <c r="N354">
        <v>1013</v>
      </c>
      <c r="O354" t="s">
        <v>167</v>
      </c>
      <c r="P354" t="s">
        <v>167</v>
      </c>
      <c r="Q354">
        <v>1</v>
      </c>
      <c r="Y354">
        <v>0.80625000000000002</v>
      </c>
      <c r="AA354">
        <v>0</v>
      </c>
      <c r="AB354">
        <v>0</v>
      </c>
      <c r="AC354">
        <v>0</v>
      </c>
      <c r="AD354">
        <v>0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650</v>
      </c>
      <c r="AT354">
        <v>0.43</v>
      </c>
      <c r="AU354" t="s">
        <v>667</v>
      </c>
      <c r="AV354">
        <v>2</v>
      </c>
      <c r="AW354">
        <v>2</v>
      </c>
      <c r="AX354">
        <v>11782315</v>
      </c>
      <c r="AY354">
        <v>1</v>
      </c>
      <c r="AZ354">
        <v>0</v>
      </c>
      <c r="BA354">
        <v>345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</row>
    <row r="355" spans="1:75">
      <c r="A355">
        <f>ROW(Source!A126)</f>
        <v>126</v>
      </c>
      <c r="B355">
        <v>11782316</v>
      </c>
      <c r="C355">
        <v>11782312</v>
      </c>
      <c r="D355">
        <v>9596421</v>
      </c>
      <c r="E355">
        <v>1</v>
      </c>
      <c r="F355">
        <v>1</v>
      </c>
      <c r="G355">
        <v>1</v>
      </c>
      <c r="H355">
        <v>2</v>
      </c>
      <c r="I355" t="s">
        <v>389</v>
      </c>
      <c r="J355" t="s">
        <v>390</v>
      </c>
      <c r="K355" t="s">
        <v>391</v>
      </c>
      <c r="L355">
        <v>1480</v>
      </c>
      <c r="N355">
        <v>1013</v>
      </c>
      <c r="O355" t="s">
        <v>161</v>
      </c>
      <c r="P355" t="s">
        <v>162</v>
      </c>
      <c r="Q355">
        <v>1</v>
      </c>
      <c r="Y355">
        <v>0.15159375</v>
      </c>
      <c r="AA355">
        <v>0</v>
      </c>
      <c r="AB355">
        <v>31.16</v>
      </c>
      <c r="AC355">
        <v>12.17</v>
      </c>
      <c r="AD355">
        <v>0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650</v>
      </c>
      <c r="AT355">
        <v>8.0850000000000005E-2</v>
      </c>
      <c r="AU355" t="s">
        <v>667</v>
      </c>
      <c r="AV355">
        <v>0</v>
      </c>
      <c r="AW355">
        <v>2</v>
      </c>
      <c r="AX355">
        <v>11782316</v>
      </c>
      <c r="AY355">
        <v>1</v>
      </c>
      <c r="AZ355">
        <v>0</v>
      </c>
      <c r="BA355">
        <v>346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</row>
    <row r="356" spans="1:75">
      <c r="A356">
        <f>ROW(Source!A126)</f>
        <v>126</v>
      </c>
      <c r="B356">
        <v>11782317</v>
      </c>
      <c r="C356">
        <v>11782312</v>
      </c>
      <c r="D356">
        <v>9683368</v>
      </c>
      <c r="E356">
        <v>1</v>
      </c>
      <c r="F356">
        <v>1</v>
      </c>
      <c r="G356">
        <v>1</v>
      </c>
      <c r="H356">
        <v>2</v>
      </c>
      <c r="I356" t="s">
        <v>392</v>
      </c>
      <c r="J356" t="s">
        <v>393</v>
      </c>
      <c r="K356" t="s">
        <v>394</v>
      </c>
      <c r="L356">
        <v>1480</v>
      </c>
      <c r="N356">
        <v>1013</v>
      </c>
      <c r="O356" t="s">
        <v>161</v>
      </c>
      <c r="P356" t="s">
        <v>162</v>
      </c>
      <c r="Q356">
        <v>1</v>
      </c>
      <c r="Y356">
        <v>0.1021875</v>
      </c>
      <c r="AA356">
        <v>0</v>
      </c>
      <c r="AB356">
        <v>3.24</v>
      </c>
      <c r="AC356">
        <v>0</v>
      </c>
      <c r="AD356">
        <v>0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650</v>
      </c>
      <c r="AT356">
        <v>5.45E-2</v>
      </c>
      <c r="AU356" t="s">
        <v>667</v>
      </c>
      <c r="AV356">
        <v>0</v>
      </c>
      <c r="AW356">
        <v>2</v>
      </c>
      <c r="AX356">
        <v>11782317</v>
      </c>
      <c r="AY356">
        <v>1</v>
      </c>
      <c r="AZ356">
        <v>0</v>
      </c>
      <c r="BA356">
        <v>347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</row>
    <row r="357" spans="1:75">
      <c r="A357">
        <f>ROW(Source!A126)</f>
        <v>126</v>
      </c>
      <c r="B357">
        <v>11782318</v>
      </c>
      <c r="C357">
        <v>11782312</v>
      </c>
      <c r="D357">
        <v>9682469</v>
      </c>
      <c r="E357">
        <v>1</v>
      </c>
      <c r="F357">
        <v>1</v>
      </c>
      <c r="G357">
        <v>1</v>
      </c>
      <c r="H357">
        <v>2</v>
      </c>
      <c r="I357" t="s">
        <v>395</v>
      </c>
      <c r="J357" t="s">
        <v>396</v>
      </c>
      <c r="K357" t="s">
        <v>397</v>
      </c>
      <c r="L357">
        <v>1480</v>
      </c>
      <c r="N357">
        <v>1013</v>
      </c>
      <c r="O357" t="s">
        <v>161</v>
      </c>
      <c r="P357" t="s">
        <v>162</v>
      </c>
      <c r="Q357">
        <v>1</v>
      </c>
      <c r="Y357">
        <v>0.121875</v>
      </c>
      <c r="AA357">
        <v>0</v>
      </c>
      <c r="AB357">
        <v>2.34</v>
      </c>
      <c r="AC357">
        <v>0</v>
      </c>
      <c r="AD357">
        <v>0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650</v>
      </c>
      <c r="AT357">
        <v>6.5000000000000002E-2</v>
      </c>
      <c r="AU357" t="s">
        <v>667</v>
      </c>
      <c r="AV357">
        <v>0</v>
      </c>
      <c r="AW357">
        <v>2</v>
      </c>
      <c r="AX357">
        <v>11782318</v>
      </c>
      <c r="AY357">
        <v>1</v>
      </c>
      <c r="AZ357">
        <v>0</v>
      </c>
      <c r="BA357">
        <v>348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</row>
    <row r="358" spans="1:75">
      <c r="A358">
        <f>ROW(Source!A126)</f>
        <v>126</v>
      </c>
      <c r="B358">
        <v>11782319</v>
      </c>
      <c r="C358">
        <v>11782312</v>
      </c>
      <c r="D358">
        <v>9683369</v>
      </c>
      <c r="E358">
        <v>1</v>
      </c>
      <c r="F358">
        <v>1</v>
      </c>
      <c r="G358">
        <v>1</v>
      </c>
      <c r="H358">
        <v>2</v>
      </c>
      <c r="I358" t="s">
        <v>398</v>
      </c>
      <c r="J358" t="s">
        <v>399</v>
      </c>
      <c r="K358" t="s">
        <v>400</v>
      </c>
      <c r="L358">
        <v>1480</v>
      </c>
      <c r="N358">
        <v>1013</v>
      </c>
      <c r="O358" t="s">
        <v>161</v>
      </c>
      <c r="P358" t="s">
        <v>162</v>
      </c>
      <c r="Q358">
        <v>1</v>
      </c>
      <c r="Y358">
        <v>2.3099999999999999E-2</v>
      </c>
      <c r="AA358">
        <v>0</v>
      </c>
      <c r="AB358">
        <v>121.91</v>
      </c>
      <c r="AC358">
        <v>16.329999999999998</v>
      </c>
      <c r="AD358">
        <v>0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650</v>
      </c>
      <c r="AT358">
        <v>1.2319999999999999E-2</v>
      </c>
      <c r="AU358" t="s">
        <v>667</v>
      </c>
      <c r="AV358">
        <v>0</v>
      </c>
      <c r="AW358">
        <v>2</v>
      </c>
      <c r="AX358">
        <v>11782319</v>
      </c>
      <c r="AY358">
        <v>1</v>
      </c>
      <c r="AZ358">
        <v>0</v>
      </c>
      <c r="BA358">
        <v>349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</row>
    <row r="359" spans="1:75">
      <c r="A359">
        <f>ROW(Source!A126)</f>
        <v>126</v>
      </c>
      <c r="B359">
        <v>11782320</v>
      </c>
      <c r="C359">
        <v>11782312</v>
      </c>
      <c r="D359">
        <v>9683372</v>
      </c>
      <c r="E359">
        <v>1</v>
      </c>
      <c r="F359">
        <v>1</v>
      </c>
      <c r="G359">
        <v>1</v>
      </c>
      <c r="H359">
        <v>2</v>
      </c>
      <c r="I359" t="s">
        <v>401</v>
      </c>
      <c r="J359" t="s">
        <v>402</v>
      </c>
      <c r="K359" t="s">
        <v>403</v>
      </c>
      <c r="L359">
        <v>1480</v>
      </c>
      <c r="N359">
        <v>1013</v>
      </c>
      <c r="O359" t="s">
        <v>161</v>
      </c>
      <c r="P359" t="s">
        <v>162</v>
      </c>
      <c r="Q359">
        <v>1</v>
      </c>
      <c r="Y359">
        <v>0.49023750000000005</v>
      </c>
      <c r="AA359">
        <v>0</v>
      </c>
      <c r="AB359">
        <v>112.26</v>
      </c>
      <c r="AC359">
        <v>16.329999999999998</v>
      </c>
      <c r="AD359">
        <v>0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650</v>
      </c>
      <c r="AT359">
        <v>0.26146000000000003</v>
      </c>
      <c r="AU359" t="s">
        <v>667</v>
      </c>
      <c r="AV359">
        <v>0</v>
      </c>
      <c r="AW359">
        <v>2</v>
      </c>
      <c r="AX359">
        <v>11782320</v>
      </c>
      <c r="AY359">
        <v>1</v>
      </c>
      <c r="AZ359">
        <v>0</v>
      </c>
      <c r="BA359">
        <v>350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</row>
    <row r="360" spans="1:75">
      <c r="A360">
        <f>ROW(Source!A126)</f>
        <v>126</v>
      </c>
      <c r="B360">
        <v>11782321</v>
      </c>
      <c r="C360">
        <v>11782312</v>
      </c>
      <c r="D360">
        <v>9595015</v>
      </c>
      <c r="E360">
        <v>1</v>
      </c>
      <c r="F360">
        <v>1</v>
      </c>
      <c r="G360">
        <v>1</v>
      </c>
      <c r="H360">
        <v>2</v>
      </c>
      <c r="I360" t="s">
        <v>420</v>
      </c>
      <c r="J360" t="s">
        <v>421</v>
      </c>
      <c r="K360" t="s">
        <v>422</v>
      </c>
      <c r="L360">
        <v>1480</v>
      </c>
      <c r="N360">
        <v>1013</v>
      </c>
      <c r="O360" t="s">
        <v>161</v>
      </c>
      <c r="P360" t="s">
        <v>162</v>
      </c>
      <c r="Q360">
        <v>1</v>
      </c>
      <c r="Y360">
        <v>0.11928749999999999</v>
      </c>
      <c r="AA360">
        <v>0</v>
      </c>
      <c r="AB360">
        <v>187.66</v>
      </c>
      <c r="AC360">
        <v>16.329999999999998</v>
      </c>
      <c r="AD360">
        <v>0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650</v>
      </c>
      <c r="AT360">
        <v>6.3619999999999996E-2</v>
      </c>
      <c r="AU360" t="s">
        <v>667</v>
      </c>
      <c r="AV360">
        <v>0</v>
      </c>
      <c r="AW360">
        <v>2</v>
      </c>
      <c r="AX360">
        <v>11782321</v>
      </c>
      <c r="AY360">
        <v>1</v>
      </c>
      <c r="AZ360">
        <v>0</v>
      </c>
      <c r="BA360">
        <v>351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</row>
    <row r="361" spans="1:75">
      <c r="A361">
        <f>ROW(Source!A126)</f>
        <v>126</v>
      </c>
      <c r="B361">
        <v>11782322</v>
      </c>
      <c r="C361">
        <v>11782312</v>
      </c>
      <c r="D361">
        <v>9683375</v>
      </c>
      <c r="E361">
        <v>1</v>
      </c>
      <c r="F361">
        <v>1</v>
      </c>
      <c r="G361">
        <v>1</v>
      </c>
      <c r="H361">
        <v>2</v>
      </c>
      <c r="I361" t="s">
        <v>404</v>
      </c>
      <c r="J361" t="s">
        <v>405</v>
      </c>
      <c r="K361" t="s">
        <v>406</v>
      </c>
      <c r="L361">
        <v>1480</v>
      </c>
      <c r="N361">
        <v>1013</v>
      </c>
      <c r="O361" t="s">
        <v>161</v>
      </c>
      <c r="P361" t="s">
        <v>162</v>
      </c>
      <c r="Q361">
        <v>1</v>
      </c>
      <c r="Y361">
        <v>2.06625E-2</v>
      </c>
      <c r="AA361">
        <v>0</v>
      </c>
      <c r="AB361">
        <v>29.05</v>
      </c>
      <c r="AC361">
        <v>14.02</v>
      </c>
      <c r="AD361">
        <v>0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650</v>
      </c>
      <c r="AT361">
        <v>1.102E-2</v>
      </c>
      <c r="AU361" t="s">
        <v>667</v>
      </c>
      <c r="AV361">
        <v>0</v>
      </c>
      <c r="AW361">
        <v>2</v>
      </c>
      <c r="AX361">
        <v>11782322</v>
      </c>
      <c r="AY361">
        <v>1</v>
      </c>
      <c r="AZ361">
        <v>0</v>
      </c>
      <c r="BA361">
        <v>352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</row>
    <row r="362" spans="1:75">
      <c r="A362">
        <f>ROW(Source!A126)</f>
        <v>126</v>
      </c>
      <c r="B362">
        <v>11782323</v>
      </c>
      <c r="C362">
        <v>11782312</v>
      </c>
      <c r="D362">
        <v>9683378</v>
      </c>
      <c r="E362">
        <v>1</v>
      </c>
      <c r="F362">
        <v>1</v>
      </c>
      <c r="G362">
        <v>1</v>
      </c>
      <c r="H362">
        <v>2</v>
      </c>
      <c r="I362" t="s">
        <v>407</v>
      </c>
      <c r="J362" t="s">
        <v>408</v>
      </c>
      <c r="K362" t="s">
        <v>409</v>
      </c>
      <c r="L362">
        <v>1480</v>
      </c>
      <c r="N362">
        <v>1013</v>
      </c>
      <c r="O362" t="s">
        <v>161</v>
      </c>
      <c r="P362" t="s">
        <v>162</v>
      </c>
      <c r="Q362">
        <v>1</v>
      </c>
      <c r="Y362">
        <v>0.21656249999999999</v>
      </c>
      <c r="AA362">
        <v>0</v>
      </c>
      <c r="AB362">
        <v>1.47</v>
      </c>
      <c r="AC362">
        <v>0</v>
      </c>
      <c r="AD362">
        <v>0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650</v>
      </c>
      <c r="AT362">
        <v>0.11550000000000001</v>
      </c>
      <c r="AU362" t="s">
        <v>667</v>
      </c>
      <c r="AV362">
        <v>0</v>
      </c>
      <c r="AW362">
        <v>2</v>
      </c>
      <c r="AX362">
        <v>11782323</v>
      </c>
      <c r="AY362">
        <v>1</v>
      </c>
      <c r="AZ362">
        <v>0</v>
      </c>
      <c r="BA362">
        <v>353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</row>
    <row r="363" spans="1:75">
      <c r="A363">
        <f>ROW(Source!A126)</f>
        <v>126</v>
      </c>
      <c r="B363">
        <v>11782324</v>
      </c>
      <c r="C363">
        <v>11782312</v>
      </c>
      <c r="D363">
        <v>9590589</v>
      </c>
      <c r="E363">
        <v>1</v>
      </c>
      <c r="F363">
        <v>1</v>
      </c>
      <c r="G363">
        <v>1</v>
      </c>
      <c r="H363">
        <v>2</v>
      </c>
      <c r="I363" t="s">
        <v>252</v>
      </c>
      <c r="J363" t="s">
        <v>253</v>
      </c>
      <c r="K363" t="s">
        <v>254</v>
      </c>
      <c r="L363">
        <v>1480</v>
      </c>
      <c r="N363">
        <v>1013</v>
      </c>
      <c r="O363" t="s">
        <v>161</v>
      </c>
      <c r="P363" t="s">
        <v>162</v>
      </c>
      <c r="Q363">
        <v>1</v>
      </c>
      <c r="Y363">
        <v>1.18125E-3</v>
      </c>
      <c r="AA363">
        <v>0</v>
      </c>
      <c r="AB363">
        <v>96.34</v>
      </c>
      <c r="AC363">
        <v>0</v>
      </c>
      <c r="AD363">
        <v>0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650</v>
      </c>
      <c r="AT363">
        <v>6.3000000000000003E-4</v>
      </c>
      <c r="AU363" t="s">
        <v>667</v>
      </c>
      <c r="AV363">
        <v>0</v>
      </c>
      <c r="AW363">
        <v>2</v>
      </c>
      <c r="AX363">
        <v>11782324</v>
      </c>
      <c r="AY363">
        <v>1</v>
      </c>
      <c r="AZ363">
        <v>0</v>
      </c>
      <c r="BA363">
        <v>354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</row>
    <row r="364" spans="1:75">
      <c r="A364">
        <f>ROW(Source!A126)</f>
        <v>126</v>
      </c>
      <c r="B364">
        <v>11782325</v>
      </c>
      <c r="C364">
        <v>11782312</v>
      </c>
      <c r="D364">
        <v>9636744</v>
      </c>
      <c r="E364">
        <v>1</v>
      </c>
      <c r="F364">
        <v>1</v>
      </c>
      <c r="G364">
        <v>1</v>
      </c>
      <c r="H364">
        <v>3</v>
      </c>
      <c r="I364" t="s">
        <v>423</v>
      </c>
      <c r="J364" t="s">
        <v>424</v>
      </c>
      <c r="K364" t="s">
        <v>425</v>
      </c>
      <c r="L364">
        <v>1348</v>
      </c>
      <c r="N364">
        <v>1009</v>
      </c>
      <c r="O364" t="s">
        <v>703</v>
      </c>
      <c r="P364" t="s">
        <v>703</v>
      </c>
      <c r="Q364">
        <v>1000</v>
      </c>
      <c r="Y364">
        <v>8.0000000000000007E-5</v>
      </c>
      <c r="AA364">
        <v>10580</v>
      </c>
      <c r="AB364">
        <v>0</v>
      </c>
      <c r="AC364">
        <v>0</v>
      </c>
      <c r="AD364">
        <v>0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650</v>
      </c>
      <c r="AT364">
        <v>8.0000000000000007E-5</v>
      </c>
      <c r="AU364" t="s">
        <v>650</v>
      </c>
      <c r="AV364">
        <v>0</v>
      </c>
      <c r="AW364">
        <v>2</v>
      </c>
      <c r="AX364">
        <v>11782325</v>
      </c>
      <c r="AY364">
        <v>1</v>
      </c>
      <c r="AZ364">
        <v>0</v>
      </c>
      <c r="BA364">
        <v>355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</row>
    <row r="365" spans="1:75">
      <c r="A365">
        <f>ROW(Source!A126)</f>
        <v>126</v>
      </c>
      <c r="B365">
        <v>11782326</v>
      </c>
      <c r="C365">
        <v>11782312</v>
      </c>
      <c r="D365">
        <v>9611946</v>
      </c>
      <c r="E365">
        <v>1</v>
      </c>
      <c r="F365">
        <v>1</v>
      </c>
      <c r="G365">
        <v>1</v>
      </c>
      <c r="H365">
        <v>3</v>
      </c>
      <c r="I365" t="s">
        <v>410</v>
      </c>
      <c r="J365" t="s">
        <v>411</v>
      </c>
      <c r="K365" t="s">
        <v>412</v>
      </c>
      <c r="L365">
        <v>1348</v>
      </c>
      <c r="N365">
        <v>1009</v>
      </c>
      <c r="O365" t="s">
        <v>703</v>
      </c>
      <c r="P365" t="s">
        <v>703</v>
      </c>
      <c r="Q365">
        <v>1000</v>
      </c>
      <c r="Y365">
        <v>1.8000000000000001E-4</v>
      </c>
      <c r="AA365">
        <v>11520</v>
      </c>
      <c r="AB365">
        <v>0</v>
      </c>
      <c r="AC365">
        <v>0</v>
      </c>
      <c r="AD365">
        <v>0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650</v>
      </c>
      <c r="AT365">
        <v>1.8000000000000001E-4</v>
      </c>
      <c r="AU365" t="s">
        <v>650</v>
      </c>
      <c r="AV365">
        <v>0</v>
      </c>
      <c r="AW365">
        <v>2</v>
      </c>
      <c r="AX365">
        <v>11782326</v>
      </c>
      <c r="AY365">
        <v>1</v>
      </c>
      <c r="AZ365">
        <v>0</v>
      </c>
      <c r="BA365">
        <v>356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</row>
    <row r="366" spans="1:75">
      <c r="A366">
        <f>ROW(Source!A126)</f>
        <v>126</v>
      </c>
      <c r="B366">
        <v>11782327</v>
      </c>
      <c r="C366">
        <v>11782312</v>
      </c>
      <c r="D366">
        <v>9635524</v>
      </c>
      <c r="E366">
        <v>1</v>
      </c>
      <c r="F366">
        <v>1</v>
      </c>
      <c r="G366">
        <v>1</v>
      </c>
      <c r="H366">
        <v>3</v>
      </c>
      <c r="I366" t="s">
        <v>413</v>
      </c>
      <c r="J366" t="s">
        <v>414</v>
      </c>
      <c r="K366" t="s">
        <v>415</v>
      </c>
      <c r="L366">
        <v>1485</v>
      </c>
      <c r="N366">
        <v>1013</v>
      </c>
      <c r="O366" t="s">
        <v>1034</v>
      </c>
      <c r="P366" t="s">
        <v>1034</v>
      </c>
      <c r="Q366">
        <v>1</v>
      </c>
      <c r="Y366">
        <v>1.155E-2</v>
      </c>
      <c r="AA366">
        <v>14.2</v>
      </c>
      <c r="AB366">
        <v>0</v>
      </c>
      <c r="AC366">
        <v>0</v>
      </c>
      <c r="AD366">
        <v>0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650</v>
      </c>
      <c r="AT366">
        <v>1.155E-2</v>
      </c>
      <c r="AU366" t="s">
        <v>650</v>
      </c>
      <c r="AV366">
        <v>0</v>
      </c>
      <c r="AW366">
        <v>2</v>
      </c>
      <c r="AX366">
        <v>11782327</v>
      </c>
      <c r="AY366">
        <v>1</v>
      </c>
      <c r="AZ366">
        <v>0</v>
      </c>
      <c r="BA366">
        <v>357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</row>
    <row r="367" spans="1:75">
      <c r="A367">
        <f>ROW(Source!A126)</f>
        <v>126</v>
      </c>
      <c r="B367">
        <v>11782328</v>
      </c>
      <c r="C367">
        <v>11782312</v>
      </c>
      <c r="D367">
        <v>9595052</v>
      </c>
      <c r="E367">
        <v>1</v>
      </c>
      <c r="F367">
        <v>1</v>
      </c>
      <c r="G367">
        <v>1</v>
      </c>
      <c r="H367">
        <v>3</v>
      </c>
      <c r="I367" t="s">
        <v>305</v>
      </c>
      <c r="J367" t="s">
        <v>306</v>
      </c>
      <c r="K367" t="s">
        <v>307</v>
      </c>
      <c r="L367">
        <v>1339</v>
      </c>
      <c r="N367">
        <v>1007</v>
      </c>
      <c r="O367" t="s">
        <v>797</v>
      </c>
      <c r="P367" t="s">
        <v>797</v>
      </c>
      <c r="Q367">
        <v>1</v>
      </c>
      <c r="Y367">
        <v>2.9E-4</v>
      </c>
      <c r="AA367">
        <v>996</v>
      </c>
      <c r="AB367">
        <v>0</v>
      </c>
      <c r="AC367">
        <v>0</v>
      </c>
      <c r="AD367">
        <v>0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650</v>
      </c>
      <c r="AT367">
        <v>2.9E-4</v>
      </c>
      <c r="AU367" t="s">
        <v>650</v>
      </c>
      <c r="AV367">
        <v>0</v>
      </c>
      <c r="AW367">
        <v>2</v>
      </c>
      <c r="AX367">
        <v>11782328</v>
      </c>
      <c r="AY367">
        <v>1</v>
      </c>
      <c r="AZ367">
        <v>0</v>
      </c>
      <c r="BA367">
        <v>358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</row>
    <row r="368" spans="1:75">
      <c r="A368">
        <f>ROW(Source!A126)</f>
        <v>126</v>
      </c>
      <c r="B368">
        <v>11782329</v>
      </c>
      <c r="C368">
        <v>11782312</v>
      </c>
      <c r="D368">
        <v>9595403</v>
      </c>
      <c r="E368">
        <v>1</v>
      </c>
      <c r="F368">
        <v>1</v>
      </c>
      <c r="G368">
        <v>1</v>
      </c>
      <c r="H368">
        <v>3</v>
      </c>
      <c r="I368" t="s">
        <v>416</v>
      </c>
      <c r="J368" t="s">
        <v>417</v>
      </c>
      <c r="K368" t="s">
        <v>418</v>
      </c>
      <c r="L368">
        <v>1301</v>
      </c>
      <c r="N368">
        <v>1003</v>
      </c>
      <c r="O368" t="s">
        <v>996</v>
      </c>
      <c r="P368" t="s">
        <v>996</v>
      </c>
      <c r="Q368">
        <v>1</v>
      </c>
      <c r="Y368">
        <v>0</v>
      </c>
      <c r="AA368">
        <v>0</v>
      </c>
      <c r="AB368">
        <v>0</v>
      </c>
      <c r="AC368">
        <v>0</v>
      </c>
      <c r="AD368">
        <v>0</v>
      </c>
      <c r="AN368">
        <v>1</v>
      </c>
      <c r="AO368">
        <v>0</v>
      </c>
      <c r="AP368">
        <v>1</v>
      </c>
      <c r="AQ368">
        <v>0</v>
      </c>
      <c r="AR368">
        <v>0</v>
      </c>
      <c r="AS368" t="s">
        <v>650</v>
      </c>
      <c r="AT368">
        <v>0</v>
      </c>
      <c r="AU368" t="s">
        <v>650</v>
      </c>
      <c r="AV368">
        <v>0</v>
      </c>
      <c r="AW368">
        <v>2</v>
      </c>
      <c r="AX368">
        <v>11782329</v>
      </c>
      <c r="AY368">
        <v>1</v>
      </c>
      <c r="AZ368">
        <v>0</v>
      </c>
      <c r="BA368">
        <v>359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</row>
    <row r="369" spans="1:75">
      <c r="A369">
        <f>ROW(Source!A126)</f>
        <v>126</v>
      </c>
      <c r="B369">
        <v>11782330</v>
      </c>
      <c r="C369">
        <v>11782312</v>
      </c>
      <c r="D369">
        <v>9595412</v>
      </c>
      <c r="E369">
        <v>1</v>
      </c>
      <c r="F369">
        <v>1</v>
      </c>
      <c r="G369">
        <v>1</v>
      </c>
      <c r="H369">
        <v>3</v>
      </c>
      <c r="I369" t="s">
        <v>235</v>
      </c>
      <c r="J369" t="s">
        <v>236</v>
      </c>
      <c r="K369" t="s">
        <v>237</v>
      </c>
      <c r="L369">
        <v>1339</v>
      </c>
      <c r="N369">
        <v>1007</v>
      </c>
      <c r="O369" t="s">
        <v>797</v>
      </c>
      <c r="P369" t="s">
        <v>797</v>
      </c>
      <c r="Q369">
        <v>1</v>
      </c>
      <c r="Y369">
        <v>0.77</v>
      </c>
      <c r="AA369">
        <v>3.11</v>
      </c>
      <c r="AB369">
        <v>0</v>
      </c>
      <c r="AC369">
        <v>0</v>
      </c>
      <c r="AD369">
        <v>0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650</v>
      </c>
      <c r="AT369">
        <v>0.77</v>
      </c>
      <c r="AU369" t="s">
        <v>650</v>
      </c>
      <c r="AV369">
        <v>0</v>
      </c>
      <c r="AW369">
        <v>2</v>
      </c>
      <c r="AX369">
        <v>11782330</v>
      </c>
      <c r="AY369">
        <v>1</v>
      </c>
      <c r="AZ369">
        <v>0</v>
      </c>
      <c r="BA369">
        <v>360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</row>
    <row r="370" spans="1:75">
      <c r="A370">
        <f>ROW(Source!A126)</f>
        <v>126</v>
      </c>
      <c r="B370">
        <v>11782331</v>
      </c>
      <c r="C370">
        <v>11782312</v>
      </c>
      <c r="D370">
        <v>9683426</v>
      </c>
      <c r="E370">
        <v>1</v>
      </c>
      <c r="F370">
        <v>1</v>
      </c>
      <c r="G370">
        <v>1</v>
      </c>
      <c r="H370">
        <v>3</v>
      </c>
      <c r="I370" t="s">
        <v>427</v>
      </c>
      <c r="J370" t="s">
        <v>428</v>
      </c>
      <c r="K370" t="s">
        <v>429</v>
      </c>
      <c r="L370">
        <v>1348</v>
      </c>
      <c r="N370">
        <v>1009</v>
      </c>
      <c r="O370" t="s">
        <v>703</v>
      </c>
      <c r="P370" t="s">
        <v>703</v>
      </c>
      <c r="Q370">
        <v>1000</v>
      </c>
      <c r="Y370">
        <v>1.2999999999999999E-4</v>
      </c>
      <c r="AA370">
        <v>5580</v>
      </c>
      <c r="AB370">
        <v>0</v>
      </c>
      <c r="AC370">
        <v>0</v>
      </c>
      <c r="AD370">
        <v>0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650</v>
      </c>
      <c r="AT370">
        <v>1.2999999999999999E-4</v>
      </c>
      <c r="AU370" t="s">
        <v>650</v>
      </c>
      <c r="AV370">
        <v>0</v>
      </c>
      <c r="AW370">
        <v>2</v>
      </c>
      <c r="AX370">
        <v>11782331</v>
      </c>
      <c r="AY370">
        <v>1</v>
      </c>
      <c r="AZ370">
        <v>0</v>
      </c>
      <c r="BA370">
        <v>361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</row>
    <row r="371" spans="1:75">
      <c r="A371">
        <f>ROW(Source!A128)</f>
        <v>128</v>
      </c>
      <c r="B371">
        <v>11782335</v>
      </c>
      <c r="C371">
        <v>11782333</v>
      </c>
      <c r="D371">
        <v>7535122</v>
      </c>
      <c r="E371">
        <v>1</v>
      </c>
      <c r="F371">
        <v>1</v>
      </c>
      <c r="G371">
        <v>1</v>
      </c>
      <c r="H371">
        <v>1</v>
      </c>
      <c r="I371" t="s">
        <v>470</v>
      </c>
      <c r="J371" t="s">
        <v>650</v>
      </c>
      <c r="K371" t="s">
        <v>471</v>
      </c>
      <c r="L371">
        <v>1476</v>
      </c>
      <c r="N371">
        <v>1013</v>
      </c>
      <c r="O371" t="s">
        <v>155</v>
      </c>
      <c r="P371" t="s">
        <v>156</v>
      </c>
      <c r="Q371">
        <v>1</v>
      </c>
      <c r="Y371">
        <v>0.30284099999999997</v>
      </c>
      <c r="AA371">
        <v>0</v>
      </c>
      <c r="AB371">
        <v>0</v>
      </c>
      <c r="AC371">
        <v>0</v>
      </c>
      <c r="AD371">
        <v>12.04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650</v>
      </c>
      <c r="AT371">
        <v>0.17555999999999999</v>
      </c>
      <c r="AU371" t="s">
        <v>668</v>
      </c>
      <c r="AV371">
        <v>1</v>
      </c>
      <c r="AW371">
        <v>2</v>
      </c>
      <c r="AX371">
        <v>11782335</v>
      </c>
      <c r="AY371">
        <v>1</v>
      </c>
      <c r="AZ371">
        <v>0</v>
      </c>
      <c r="BA371">
        <v>362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</row>
    <row r="372" spans="1:75">
      <c r="A372">
        <f>ROW(Source!A128)</f>
        <v>128</v>
      </c>
      <c r="B372">
        <v>11782336</v>
      </c>
      <c r="C372">
        <v>11782333</v>
      </c>
      <c r="D372">
        <v>121548</v>
      </c>
      <c r="E372">
        <v>1</v>
      </c>
      <c r="F372">
        <v>1</v>
      </c>
      <c r="G372">
        <v>1</v>
      </c>
      <c r="H372">
        <v>1</v>
      </c>
      <c r="I372" t="s">
        <v>671</v>
      </c>
      <c r="J372" t="s">
        <v>650</v>
      </c>
      <c r="K372" t="s">
        <v>166</v>
      </c>
      <c r="L372">
        <v>608254</v>
      </c>
      <c r="N372">
        <v>1013</v>
      </c>
      <c r="O372" t="s">
        <v>167</v>
      </c>
      <c r="P372" t="s">
        <v>167</v>
      </c>
      <c r="Q372">
        <v>1</v>
      </c>
      <c r="Y372">
        <v>0.67500000000000004</v>
      </c>
      <c r="AA372">
        <v>0</v>
      </c>
      <c r="AB372">
        <v>0</v>
      </c>
      <c r="AC372">
        <v>0</v>
      </c>
      <c r="AD372">
        <v>0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650</v>
      </c>
      <c r="AT372">
        <v>0.36</v>
      </c>
      <c r="AU372" t="s">
        <v>667</v>
      </c>
      <c r="AV372">
        <v>2</v>
      </c>
      <c r="AW372">
        <v>2</v>
      </c>
      <c r="AX372">
        <v>11782336</v>
      </c>
      <c r="AY372">
        <v>1</v>
      </c>
      <c r="AZ372">
        <v>0</v>
      </c>
      <c r="BA372">
        <v>363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</row>
    <row r="373" spans="1:75">
      <c r="A373">
        <f>ROW(Source!A128)</f>
        <v>128</v>
      </c>
      <c r="B373">
        <v>11782337</v>
      </c>
      <c r="C373">
        <v>11782333</v>
      </c>
      <c r="D373">
        <v>9594081</v>
      </c>
      <c r="E373">
        <v>1</v>
      </c>
      <c r="F373">
        <v>1</v>
      </c>
      <c r="G373">
        <v>1</v>
      </c>
      <c r="H373">
        <v>2</v>
      </c>
      <c r="I373" t="s">
        <v>203</v>
      </c>
      <c r="J373" t="s">
        <v>204</v>
      </c>
      <c r="K373" t="s">
        <v>205</v>
      </c>
      <c r="L373">
        <v>1480</v>
      </c>
      <c r="N373">
        <v>1013</v>
      </c>
      <c r="O373" t="s">
        <v>161</v>
      </c>
      <c r="P373" t="s">
        <v>162</v>
      </c>
      <c r="Q373">
        <v>1</v>
      </c>
      <c r="Y373">
        <v>4.6874999999999998E-4</v>
      </c>
      <c r="AA373">
        <v>0</v>
      </c>
      <c r="AB373">
        <v>111.55</v>
      </c>
      <c r="AC373">
        <v>12.17</v>
      </c>
      <c r="AD373">
        <v>0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650</v>
      </c>
      <c r="AT373">
        <v>2.5000000000000001E-4</v>
      </c>
      <c r="AU373" t="s">
        <v>667</v>
      </c>
      <c r="AV373">
        <v>0</v>
      </c>
      <c r="AW373">
        <v>2</v>
      </c>
      <c r="AX373">
        <v>11782337</v>
      </c>
      <c r="AY373">
        <v>1</v>
      </c>
      <c r="AZ373">
        <v>0</v>
      </c>
      <c r="BA373">
        <v>364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</row>
    <row r="374" spans="1:75">
      <c r="A374">
        <f>ROW(Source!A128)</f>
        <v>128</v>
      </c>
      <c r="B374">
        <v>11782338</v>
      </c>
      <c r="C374">
        <v>11782333</v>
      </c>
      <c r="D374">
        <v>9595015</v>
      </c>
      <c r="E374">
        <v>1</v>
      </c>
      <c r="F374">
        <v>1</v>
      </c>
      <c r="G374">
        <v>1</v>
      </c>
      <c r="H374">
        <v>2</v>
      </c>
      <c r="I374" t="s">
        <v>420</v>
      </c>
      <c r="J374" t="s">
        <v>421</v>
      </c>
      <c r="K374" t="s">
        <v>422</v>
      </c>
      <c r="L374">
        <v>1480</v>
      </c>
      <c r="N374">
        <v>1013</v>
      </c>
      <c r="O374" t="s">
        <v>161</v>
      </c>
      <c r="P374" t="s">
        <v>162</v>
      </c>
      <c r="Q374">
        <v>1</v>
      </c>
      <c r="Y374">
        <v>0.20915624999999999</v>
      </c>
      <c r="AA374">
        <v>0</v>
      </c>
      <c r="AB374">
        <v>187.66</v>
      </c>
      <c r="AC374">
        <v>16.329999999999998</v>
      </c>
      <c r="AD374">
        <v>0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650</v>
      </c>
      <c r="AT374">
        <v>0.11155</v>
      </c>
      <c r="AU374" t="s">
        <v>667</v>
      </c>
      <c r="AV374">
        <v>0</v>
      </c>
      <c r="AW374">
        <v>2</v>
      </c>
      <c r="AX374">
        <v>11782338</v>
      </c>
      <c r="AY374">
        <v>1</v>
      </c>
      <c r="AZ374">
        <v>0</v>
      </c>
      <c r="BA374">
        <v>365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</row>
    <row r="375" spans="1:75">
      <c r="A375">
        <f>ROW(Source!A128)</f>
        <v>128</v>
      </c>
      <c r="B375">
        <v>11782339</v>
      </c>
      <c r="C375">
        <v>11782333</v>
      </c>
      <c r="D375">
        <v>9684608</v>
      </c>
      <c r="E375">
        <v>1</v>
      </c>
      <c r="F375">
        <v>1</v>
      </c>
      <c r="G375">
        <v>1</v>
      </c>
      <c r="H375">
        <v>2</v>
      </c>
      <c r="I375" t="s">
        <v>472</v>
      </c>
      <c r="J375" t="s">
        <v>473</v>
      </c>
      <c r="K375" t="s">
        <v>474</v>
      </c>
      <c r="L375">
        <v>1480</v>
      </c>
      <c r="N375">
        <v>1013</v>
      </c>
      <c r="O375" t="s">
        <v>161</v>
      </c>
      <c r="P375" t="s">
        <v>162</v>
      </c>
      <c r="Q375">
        <v>1</v>
      </c>
      <c r="Y375">
        <v>5.5687500000000001E-2</v>
      </c>
      <c r="AA375">
        <v>0</v>
      </c>
      <c r="AB375">
        <v>215.14</v>
      </c>
      <c r="AC375">
        <v>33.78</v>
      </c>
      <c r="AD375">
        <v>0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650</v>
      </c>
      <c r="AT375">
        <v>2.9700000000000001E-2</v>
      </c>
      <c r="AU375" t="s">
        <v>667</v>
      </c>
      <c r="AV375">
        <v>0</v>
      </c>
      <c r="AW375">
        <v>2</v>
      </c>
      <c r="AX375">
        <v>11782339</v>
      </c>
      <c r="AY375">
        <v>1</v>
      </c>
      <c r="AZ375">
        <v>0</v>
      </c>
      <c r="BA375">
        <v>366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</row>
    <row r="376" spans="1:75">
      <c r="A376">
        <f>ROW(Source!A128)</f>
        <v>128</v>
      </c>
      <c r="B376">
        <v>11782340</v>
      </c>
      <c r="C376">
        <v>11782333</v>
      </c>
      <c r="D376">
        <v>9686694</v>
      </c>
      <c r="E376">
        <v>1</v>
      </c>
      <c r="F376">
        <v>1</v>
      </c>
      <c r="G376">
        <v>1</v>
      </c>
      <c r="H376">
        <v>2</v>
      </c>
      <c r="I376" t="s">
        <v>475</v>
      </c>
      <c r="J376" t="s">
        <v>476</v>
      </c>
      <c r="K376" t="s">
        <v>477</v>
      </c>
      <c r="L376">
        <v>1480</v>
      </c>
      <c r="N376">
        <v>1013</v>
      </c>
      <c r="O376" t="s">
        <v>161</v>
      </c>
      <c r="P376" t="s">
        <v>162</v>
      </c>
      <c r="Q376">
        <v>1</v>
      </c>
      <c r="Y376">
        <v>0.17649375</v>
      </c>
      <c r="AA376">
        <v>0</v>
      </c>
      <c r="AB376">
        <v>320.66000000000003</v>
      </c>
      <c r="AC376">
        <v>33.78</v>
      </c>
      <c r="AD376">
        <v>0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650</v>
      </c>
      <c r="AT376">
        <v>9.4130000000000005E-2</v>
      </c>
      <c r="AU376" t="s">
        <v>667</v>
      </c>
      <c r="AV376">
        <v>0</v>
      </c>
      <c r="AW376">
        <v>2</v>
      </c>
      <c r="AX376">
        <v>11782340</v>
      </c>
      <c r="AY376">
        <v>1</v>
      </c>
      <c r="AZ376">
        <v>0</v>
      </c>
      <c r="BA376">
        <v>367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</row>
    <row r="377" spans="1:75">
      <c r="A377">
        <f>ROW(Source!A128)</f>
        <v>128</v>
      </c>
      <c r="B377">
        <v>11782341</v>
      </c>
      <c r="C377">
        <v>11782333</v>
      </c>
      <c r="D377">
        <v>9684612</v>
      </c>
      <c r="E377">
        <v>1</v>
      </c>
      <c r="F377">
        <v>1</v>
      </c>
      <c r="G377">
        <v>1</v>
      </c>
      <c r="H377">
        <v>2</v>
      </c>
      <c r="I377" t="s">
        <v>478</v>
      </c>
      <c r="J377" t="s">
        <v>479</v>
      </c>
      <c r="K377" t="s">
        <v>480</v>
      </c>
      <c r="L377">
        <v>1480</v>
      </c>
      <c r="N377">
        <v>1013</v>
      </c>
      <c r="O377" t="s">
        <v>161</v>
      </c>
      <c r="P377" t="s">
        <v>162</v>
      </c>
      <c r="Q377">
        <v>1</v>
      </c>
      <c r="Y377">
        <v>8.7937499999999995E-3</v>
      </c>
      <c r="AA377">
        <v>0</v>
      </c>
      <c r="AB377">
        <v>377.14</v>
      </c>
      <c r="AC377">
        <v>0</v>
      </c>
      <c r="AD377">
        <v>0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650</v>
      </c>
      <c r="AT377">
        <v>4.6899999999999997E-3</v>
      </c>
      <c r="AU377" t="s">
        <v>667</v>
      </c>
      <c r="AV377">
        <v>0</v>
      </c>
      <c r="AW377">
        <v>2</v>
      </c>
      <c r="AX377">
        <v>11782341</v>
      </c>
      <c r="AY377">
        <v>1</v>
      </c>
      <c r="AZ377">
        <v>0</v>
      </c>
      <c r="BA377">
        <v>368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</row>
    <row r="378" spans="1:75">
      <c r="A378">
        <f>ROW(Source!A128)</f>
        <v>128</v>
      </c>
      <c r="B378">
        <v>11782342</v>
      </c>
      <c r="C378">
        <v>11782333</v>
      </c>
      <c r="D378">
        <v>9636056</v>
      </c>
      <c r="E378">
        <v>1</v>
      </c>
      <c r="F378">
        <v>1</v>
      </c>
      <c r="G378">
        <v>1</v>
      </c>
      <c r="H378">
        <v>3</v>
      </c>
      <c r="I378" t="s">
        <v>481</v>
      </c>
      <c r="J378" t="s">
        <v>482</v>
      </c>
      <c r="K378" t="s">
        <v>483</v>
      </c>
      <c r="L378">
        <v>1327</v>
      </c>
      <c r="N378">
        <v>1005</v>
      </c>
      <c r="O378" t="s">
        <v>264</v>
      </c>
      <c r="P378" t="s">
        <v>264</v>
      </c>
      <c r="Q378">
        <v>1</v>
      </c>
      <c r="Y378">
        <v>1.1999999999999999E-3</v>
      </c>
      <c r="AA378">
        <v>32.5</v>
      </c>
      <c r="AB378">
        <v>0</v>
      </c>
      <c r="AC378">
        <v>0</v>
      </c>
      <c r="AD378">
        <v>0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650</v>
      </c>
      <c r="AT378">
        <v>1.1999999999999999E-3</v>
      </c>
      <c r="AU378" t="s">
        <v>650</v>
      </c>
      <c r="AV378">
        <v>0</v>
      </c>
      <c r="AW378">
        <v>2</v>
      </c>
      <c r="AX378">
        <v>11782342</v>
      </c>
      <c r="AY378">
        <v>1</v>
      </c>
      <c r="AZ378">
        <v>0</v>
      </c>
      <c r="BA378">
        <v>369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</row>
    <row r="379" spans="1:75">
      <c r="A379">
        <f>ROW(Source!A128)</f>
        <v>128</v>
      </c>
      <c r="B379">
        <v>11782343</v>
      </c>
      <c r="C379">
        <v>11782333</v>
      </c>
      <c r="D379">
        <v>9609319</v>
      </c>
      <c r="E379">
        <v>1</v>
      </c>
      <c r="F379">
        <v>1</v>
      </c>
      <c r="G379">
        <v>1</v>
      </c>
      <c r="H379">
        <v>3</v>
      </c>
      <c r="I379" t="s">
        <v>265</v>
      </c>
      <c r="J379" t="s">
        <v>266</v>
      </c>
      <c r="K379" t="s">
        <v>267</v>
      </c>
      <c r="L379">
        <v>9521778</v>
      </c>
      <c r="N379">
        <v>1013</v>
      </c>
      <c r="O379" t="s">
        <v>268</v>
      </c>
      <c r="P379" t="s">
        <v>269</v>
      </c>
      <c r="Q379">
        <v>1</v>
      </c>
      <c r="Y379">
        <v>2.5000000000000001E-4</v>
      </c>
      <c r="AA379">
        <v>92.4</v>
      </c>
      <c r="AB379">
        <v>0</v>
      </c>
      <c r="AC379">
        <v>0</v>
      </c>
      <c r="AD379">
        <v>0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650</v>
      </c>
      <c r="AT379">
        <v>2.5000000000000001E-4</v>
      </c>
      <c r="AU379" t="s">
        <v>650</v>
      </c>
      <c r="AV379">
        <v>0</v>
      </c>
      <c r="AW379">
        <v>2</v>
      </c>
      <c r="AX379">
        <v>11782343</v>
      </c>
      <c r="AY379">
        <v>1</v>
      </c>
      <c r="AZ379">
        <v>0</v>
      </c>
      <c r="BA379">
        <v>370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</row>
    <row r="380" spans="1:75">
      <c r="A380">
        <f>ROW(Source!A128)</f>
        <v>128</v>
      </c>
      <c r="B380">
        <v>11782344</v>
      </c>
      <c r="C380">
        <v>11782333</v>
      </c>
      <c r="D380">
        <v>9684441</v>
      </c>
      <c r="E380">
        <v>1</v>
      </c>
      <c r="F380">
        <v>1</v>
      </c>
      <c r="G380">
        <v>1</v>
      </c>
      <c r="H380">
        <v>3</v>
      </c>
      <c r="I380" t="s">
        <v>484</v>
      </c>
      <c r="J380" t="s">
        <v>485</v>
      </c>
      <c r="K380" t="s">
        <v>486</v>
      </c>
      <c r="L380">
        <v>1327</v>
      </c>
      <c r="N380">
        <v>1005</v>
      </c>
      <c r="O380" t="s">
        <v>264</v>
      </c>
      <c r="P380" t="s">
        <v>264</v>
      </c>
      <c r="Q380">
        <v>1</v>
      </c>
      <c r="Y380">
        <v>2.76</v>
      </c>
      <c r="AA380">
        <v>10.1</v>
      </c>
      <c r="AB380">
        <v>0</v>
      </c>
      <c r="AC380">
        <v>0</v>
      </c>
      <c r="AD380">
        <v>0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650</v>
      </c>
      <c r="AT380">
        <v>2.76</v>
      </c>
      <c r="AU380" t="s">
        <v>650</v>
      </c>
      <c r="AV380">
        <v>0</v>
      </c>
      <c r="AW380">
        <v>2</v>
      </c>
      <c r="AX380">
        <v>11782344</v>
      </c>
      <c r="AY380">
        <v>1</v>
      </c>
      <c r="AZ380">
        <v>0</v>
      </c>
      <c r="BA380">
        <v>371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</row>
    <row r="381" spans="1:75">
      <c r="A381">
        <f>ROW(Source!A128)</f>
        <v>128</v>
      </c>
      <c r="B381">
        <v>11782345</v>
      </c>
      <c r="C381">
        <v>11782333</v>
      </c>
      <c r="D381">
        <v>9647814</v>
      </c>
      <c r="E381">
        <v>1</v>
      </c>
      <c r="F381">
        <v>1</v>
      </c>
      <c r="G381">
        <v>1</v>
      </c>
      <c r="H381">
        <v>3</v>
      </c>
      <c r="I381" t="s">
        <v>487</v>
      </c>
      <c r="J381" t="s">
        <v>488</v>
      </c>
      <c r="K381" t="s">
        <v>489</v>
      </c>
      <c r="L381">
        <v>1348</v>
      </c>
      <c r="N381">
        <v>1009</v>
      </c>
      <c r="O381" t="s">
        <v>703</v>
      </c>
      <c r="P381" t="s">
        <v>703</v>
      </c>
      <c r="Q381">
        <v>1000</v>
      </c>
      <c r="Y381">
        <v>3.6000000000000002E-4</v>
      </c>
      <c r="AA381">
        <v>28970</v>
      </c>
      <c r="AB381">
        <v>0</v>
      </c>
      <c r="AC381">
        <v>0</v>
      </c>
      <c r="AD381">
        <v>0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650</v>
      </c>
      <c r="AT381">
        <v>3.6000000000000002E-4</v>
      </c>
      <c r="AU381" t="s">
        <v>650</v>
      </c>
      <c r="AV381">
        <v>0</v>
      </c>
      <c r="AW381">
        <v>2</v>
      </c>
      <c r="AX381">
        <v>11782345</v>
      </c>
      <c r="AY381">
        <v>1</v>
      </c>
      <c r="AZ381">
        <v>0</v>
      </c>
      <c r="BA381">
        <v>372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</row>
    <row r="382" spans="1:75">
      <c r="A382">
        <f>ROW(Source!A128)</f>
        <v>128</v>
      </c>
      <c r="B382">
        <v>11782346</v>
      </c>
      <c r="C382">
        <v>11782333</v>
      </c>
      <c r="D382">
        <v>9592660</v>
      </c>
      <c r="E382">
        <v>1</v>
      </c>
      <c r="F382">
        <v>1</v>
      </c>
      <c r="G382">
        <v>1</v>
      </c>
      <c r="H382">
        <v>3</v>
      </c>
      <c r="I382" t="s">
        <v>490</v>
      </c>
      <c r="J382" t="s">
        <v>491</v>
      </c>
      <c r="K382" t="s">
        <v>492</v>
      </c>
      <c r="L382">
        <v>1339</v>
      </c>
      <c r="N382">
        <v>1007</v>
      </c>
      <c r="O382" t="s">
        <v>797</v>
      </c>
      <c r="P382" t="s">
        <v>797</v>
      </c>
      <c r="Q382">
        <v>1</v>
      </c>
      <c r="Y382">
        <v>4.0000000000000002E-4</v>
      </c>
      <c r="AA382">
        <v>377</v>
      </c>
      <c r="AB382">
        <v>0</v>
      </c>
      <c r="AC382">
        <v>0</v>
      </c>
      <c r="AD382">
        <v>0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650</v>
      </c>
      <c r="AT382">
        <v>4.0000000000000002E-4</v>
      </c>
      <c r="AU382" t="s">
        <v>650</v>
      </c>
      <c r="AV382">
        <v>0</v>
      </c>
      <c r="AW382">
        <v>2</v>
      </c>
      <c r="AX382">
        <v>11782346</v>
      </c>
      <c r="AY382">
        <v>1</v>
      </c>
      <c r="AZ382">
        <v>0</v>
      </c>
      <c r="BA382">
        <v>373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</row>
    <row r="383" spans="1:75">
      <c r="A383">
        <f>ROW(Source!A128)</f>
        <v>128</v>
      </c>
      <c r="B383">
        <v>11782347</v>
      </c>
      <c r="C383">
        <v>11782333</v>
      </c>
      <c r="D383">
        <v>9686539</v>
      </c>
      <c r="E383">
        <v>1</v>
      </c>
      <c r="F383">
        <v>1</v>
      </c>
      <c r="G383">
        <v>1</v>
      </c>
      <c r="H383">
        <v>3</v>
      </c>
      <c r="I383" t="s">
        <v>493</v>
      </c>
      <c r="J383" t="s">
        <v>494</v>
      </c>
      <c r="K383" t="s">
        <v>495</v>
      </c>
      <c r="L383">
        <v>1348</v>
      </c>
      <c r="N383">
        <v>1009</v>
      </c>
      <c r="O383" t="s">
        <v>703</v>
      </c>
      <c r="P383" t="s">
        <v>703</v>
      </c>
      <c r="Q383">
        <v>1000</v>
      </c>
      <c r="Y383">
        <v>6.7999999999999999E-5</v>
      </c>
      <c r="AA383">
        <v>27158</v>
      </c>
      <c r="AB383">
        <v>0</v>
      </c>
      <c r="AC383">
        <v>0</v>
      </c>
      <c r="AD383">
        <v>0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650</v>
      </c>
      <c r="AT383">
        <v>6.7999999999999999E-5</v>
      </c>
      <c r="AU383" t="s">
        <v>650</v>
      </c>
      <c r="AV383">
        <v>0</v>
      </c>
      <c r="AW383">
        <v>2</v>
      </c>
      <c r="AX383">
        <v>11782347</v>
      </c>
      <c r="AY383">
        <v>1</v>
      </c>
      <c r="AZ383">
        <v>0</v>
      </c>
      <c r="BA383">
        <v>374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</row>
    <row r="384" spans="1:75">
      <c r="A384">
        <f>ROW(Source!A128)</f>
        <v>128</v>
      </c>
      <c r="B384">
        <v>11782348</v>
      </c>
      <c r="C384">
        <v>11782333</v>
      </c>
      <c r="D384">
        <v>9686541</v>
      </c>
      <c r="E384">
        <v>1</v>
      </c>
      <c r="F384">
        <v>1</v>
      </c>
      <c r="G384">
        <v>1</v>
      </c>
      <c r="H384">
        <v>3</v>
      </c>
      <c r="I384" t="s">
        <v>496</v>
      </c>
      <c r="J384" t="s">
        <v>497</v>
      </c>
      <c r="K384" t="s">
        <v>498</v>
      </c>
      <c r="L384">
        <v>1327</v>
      </c>
      <c r="N384">
        <v>1005</v>
      </c>
      <c r="O384" t="s">
        <v>264</v>
      </c>
      <c r="P384" t="s">
        <v>264</v>
      </c>
      <c r="Q384">
        <v>1</v>
      </c>
      <c r="Y384">
        <v>5.6920000000000002</v>
      </c>
      <c r="AA384">
        <v>15.4</v>
      </c>
      <c r="AB384">
        <v>0</v>
      </c>
      <c r="AC384">
        <v>0</v>
      </c>
      <c r="AD384">
        <v>0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650</v>
      </c>
      <c r="AT384">
        <v>5.6920000000000002</v>
      </c>
      <c r="AU384" t="s">
        <v>650</v>
      </c>
      <c r="AV384">
        <v>0</v>
      </c>
      <c r="AW384">
        <v>2</v>
      </c>
      <c r="AX384">
        <v>11782348</v>
      </c>
      <c r="AY384">
        <v>1</v>
      </c>
      <c r="AZ384">
        <v>0</v>
      </c>
      <c r="BA384">
        <v>375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</row>
    <row r="385" spans="1:75">
      <c r="A385">
        <f>ROW(Source!A129)</f>
        <v>129</v>
      </c>
      <c r="B385">
        <v>11782351</v>
      </c>
      <c r="C385">
        <v>11782349</v>
      </c>
      <c r="D385">
        <v>7535126</v>
      </c>
      <c r="E385">
        <v>1</v>
      </c>
      <c r="F385">
        <v>1</v>
      </c>
      <c r="G385">
        <v>1</v>
      </c>
      <c r="H385">
        <v>1</v>
      </c>
      <c r="I385" t="s">
        <v>288</v>
      </c>
      <c r="J385" t="s">
        <v>650</v>
      </c>
      <c r="K385" t="s">
        <v>289</v>
      </c>
      <c r="L385">
        <v>1476</v>
      </c>
      <c r="N385">
        <v>1013</v>
      </c>
      <c r="O385" t="s">
        <v>155</v>
      </c>
      <c r="P385" t="s">
        <v>156</v>
      </c>
      <c r="Q385">
        <v>1</v>
      </c>
      <c r="Y385">
        <v>1.9319999999999999</v>
      </c>
      <c r="AA385">
        <v>0</v>
      </c>
      <c r="AB385">
        <v>0</v>
      </c>
      <c r="AC385">
        <v>0</v>
      </c>
      <c r="AD385">
        <v>12.17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650</v>
      </c>
      <c r="AT385">
        <v>1.1200000000000001</v>
      </c>
      <c r="AU385" t="s">
        <v>668</v>
      </c>
      <c r="AV385">
        <v>1</v>
      </c>
      <c r="AW385">
        <v>2</v>
      </c>
      <c r="AX385">
        <v>11782351</v>
      </c>
      <c r="AY385">
        <v>1</v>
      </c>
      <c r="AZ385">
        <v>0</v>
      </c>
      <c r="BA385">
        <v>376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</row>
    <row r="386" spans="1:75">
      <c r="A386">
        <f>ROW(Source!A129)</f>
        <v>129</v>
      </c>
      <c r="B386">
        <v>11782352</v>
      </c>
      <c r="C386">
        <v>11782349</v>
      </c>
      <c r="D386">
        <v>9689245</v>
      </c>
      <c r="E386">
        <v>1</v>
      </c>
      <c r="F386">
        <v>1</v>
      </c>
      <c r="G386">
        <v>1</v>
      </c>
      <c r="H386">
        <v>2</v>
      </c>
      <c r="I386" t="s">
        <v>499</v>
      </c>
      <c r="J386" t="s">
        <v>500</v>
      </c>
      <c r="K386" t="s">
        <v>501</v>
      </c>
      <c r="L386">
        <v>1480</v>
      </c>
      <c r="N386">
        <v>1013</v>
      </c>
      <c r="O386" t="s">
        <v>161</v>
      </c>
      <c r="P386" t="s">
        <v>162</v>
      </c>
      <c r="Q386">
        <v>1</v>
      </c>
      <c r="Y386">
        <v>0.64500000000000002</v>
      </c>
      <c r="AA386">
        <v>0</v>
      </c>
      <c r="AB386">
        <v>1.33</v>
      </c>
      <c r="AC386">
        <v>0</v>
      </c>
      <c r="AD386">
        <v>0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650</v>
      </c>
      <c r="AT386">
        <v>0.34399999999999997</v>
      </c>
      <c r="AU386" t="s">
        <v>667</v>
      </c>
      <c r="AV386">
        <v>0</v>
      </c>
      <c r="AW386">
        <v>2</v>
      </c>
      <c r="AX386">
        <v>11782352</v>
      </c>
      <c r="AY386">
        <v>1</v>
      </c>
      <c r="AZ386">
        <v>0</v>
      </c>
      <c r="BA386">
        <v>377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</row>
    <row r="387" spans="1:75">
      <c r="A387">
        <f>ROW(Source!A129)</f>
        <v>129</v>
      </c>
      <c r="B387">
        <v>11782353</v>
      </c>
      <c r="C387">
        <v>11782349</v>
      </c>
      <c r="D387">
        <v>9590589</v>
      </c>
      <c r="E387">
        <v>1</v>
      </c>
      <c r="F387">
        <v>1</v>
      </c>
      <c r="G387">
        <v>1</v>
      </c>
      <c r="H387">
        <v>2</v>
      </c>
      <c r="I387" t="s">
        <v>252</v>
      </c>
      <c r="J387" t="s">
        <v>253</v>
      </c>
      <c r="K387" t="s">
        <v>254</v>
      </c>
      <c r="L387">
        <v>1480</v>
      </c>
      <c r="N387">
        <v>1013</v>
      </c>
      <c r="O387" t="s">
        <v>161</v>
      </c>
      <c r="P387" t="s">
        <v>162</v>
      </c>
      <c r="Q387">
        <v>1</v>
      </c>
      <c r="Y387">
        <v>9.9375000000000002E-3</v>
      </c>
      <c r="AA387">
        <v>0</v>
      </c>
      <c r="AB387">
        <v>96.34</v>
      </c>
      <c r="AC387">
        <v>0</v>
      </c>
      <c r="AD387">
        <v>0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650</v>
      </c>
      <c r="AT387">
        <v>5.3E-3</v>
      </c>
      <c r="AU387" t="s">
        <v>667</v>
      </c>
      <c r="AV387">
        <v>0</v>
      </c>
      <c r="AW387">
        <v>2</v>
      </c>
      <c r="AX387">
        <v>11782353</v>
      </c>
      <c r="AY387">
        <v>1</v>
      </c>
      <c r="AZ387">
        <v>0</v>
      </c>
      <c r="BA387">
        <v>378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</row>
    <row r="388" spans="1:75">
      <c r="A388">
        <f>ROW(Source!A129)</f>
        <v>129</v>
      </c>
      <c r="B388">
        <v>11782354</v>
      </c>
      <c r="C388">
        <v>11782349</v>
      </c>
      <c r="D388">
        <v>9592655</v>
      </c>
      <c r="E388">
        <v>1</v>
      </c>
      <c r="F388">
        <v>1</v>
      </c>
      <c r="G388">
        <v>1</v>
      </c>
      <c r="H388">
        <v>3</v>
      </c>
      <c r="I388" t="s">
        <v>302</v>
      </c>
      <c r="J388" t="s">
        <v>303</v>
      </c>
      <c r="K388" t="s">
        <v>304</v>
      </c>
      <c r="L388">
        <v>1348</v>
      </c>
      <c r="N388">
        <v>1009</v>
      </c>
      <c r="O388" t="s">
        <v>703</v>
      </c>
      <c r="P388" t="s">
        <v>703</v>
      </c>
      <c r="Q388">
        <v>1000</v>
      </c>
      <c r="Y388">
        <v>3.0200000000000001E-3</v>
      </c>
      <c r="AA388">
        <v>10190</v>
      </c>
      <c r="AB388">
        <v>0</v>
      </c>
      <c r="AC388">
        <v>0</v>
      </c>
      <c r="AD388">
        <v>0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650</v>
      </c>
      <c r="AT388">
        <v>3.0200000000000001E-3</v>
      </c>
      <c r="AU388" t="s">
        <v>650</v>
      </c>
      <c r="AV388">
        <v>0</v>
      </c>
      <c r="AW388">
        <v>2</v>
      </c>
      <c r="AX388">
        <v>11782354</v>
      </c>
      <c r="AY388">
        <v>1</v>
      </c>
      <c r="AZ388">
        <v>0</v>
      </c>
      <c r="BA388">
        <v>379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</row>
    <row r="389" spans="1:75">
      <c r="A389">
        <f>ROW(Source!A129)</f>
        <v>129</v>
      </c>
      <c r="B389">
        <v>11782355</v>
      </c>
      <c r="C389">
        <v>11782349</v>
      </c>
      <c r="D389">
        <v>9617420</v>
      </c>
      <c r="E389">
        <v>1</v>
      </c>
      <c r="F389">
        <v>1</v>
      </c>
      <c r="G389">
        <v>1</v>
      </c>
      <c r="H389">
        <v>3</v>
      </c>
      <c r="I389" t="s">
        <v>502</v>
      </c>
      <c r="J389" t="s">
        <v>503</v>
      </c>
      <c r="K389" t="s">
        <v>504</v>
      </c>
      <c r="L389">
        <v>1346</v>
      </c>
      <c r="N389">
        <v>1009</v>
      </c>
      <c r="O389" t="s">
        <v>366</v>
      </c>
      <c r="P389" t="s">
        <v>366</v>
      </c>
      <c r="Q389">
        <v>1</v>
      </c>
      <c r="Y389">
        <v>1.36</v>
      </c>
      <c r="AA389">
        <v>23.2</v>
      </c>
      <c r="AB389">
        <v>0</v>
      </c>
      <c r="AC389">
        <v>0</v>
      </c>
      <c r="AD389">
        <v>0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650</v>
      </c>
      <c r="AT389">
        <v>1.36</v>
      </c>
      <c r="AU389" t="s">
        <v>650</v>
      </c>
      <c r="AV389">
        <v>0</v>
      </c>
      <c r="AW389">
        <v>2</v>
      </c>
      <c r="AX389">
        <v>11782355</v>
      </c>
      <c r="AY389">
        <v>1</v>
      </c>
      <c r="AZ389">
        <v>0</v>
      </c>
      <c r="BA389">
        <v>380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</row>
    <row r="390" spans="1:75">
      <c r="A390">
        <f>ROW(Source!A129)</f>
        <v>129</v>
      </c>
      <c r="B390">
        <v>11782356</v>
      </c>
      <c r="C390">
        <v>11782349</v>
      </c>
      <c r="D390">
        <v>9602372</v>
      </c>
      <c r="E390">
        <v>1</v>
      </c>
      <c r="F390">
        <v>1</v>
      </c>
      <c r="G390">
        <v>1</v>
      </c>
      <c r="H390">
        <v>3</v>
      </c>
      <c r="I390" t="s">
        <v>505</v>
      </c>
      <c r="J390" t="s">
        <v>506</v>
      </c>
      <c r="K390" t="s">
        <v>507</v>
      </c>
      <c r="L390">
        <v>1348</v>
      </c>
      <c r="N390">
        <v>1009</v>
      </c>
      <c r="O390" t="s">
        <v>703</v>
      </c>
      <c r="P390" t="s">
        <v>703</v>
      </c>
      <c r="Q390">
        <v>1000</v>
      </c>
      <c r="Y390">
        <v>2.14E-4</v>
      </c>
      <c r="AA390">
        <v>10350</v>
      </c>
      <c r="AB390">
        <v>0</v>
      </c>
      <c r="AC390">
        <v>0</v>
      </c>
      <c r="AD390">
        <v>0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650</v>
      </c>
      <c r="AT390">
        <v>2.14E-4</v>
      </c>
      <c r="AU390" t="s">
        <v>650</v>
      </c>
      <c r="AV390">
        <v>0</v>
      </c>
      <c r="AW390">
        <v>2</v>
      </c>
      <c r="AX390">
        <v>11782356</v>
      </c>
      <c r="AY390">
        <v>1</v>
      </c>
      <c r="AZ390">
        <v>0</v>
      </c>
      <c r="BA390">
        <v>381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</row>
    <row r="391" spans="1:75">
      <c r="A391">
        <f>ROW(Source!A131)</f>
        <v>131</v>
      </c>
      <c r="B391">
        <v>11782359</v>
      </c>
      <c r="C391">
        <v>11782357</v>
      </c>
      <c r="D391">
        <v>7535132</v>
      </c>
      <c r="E391">
        <v>1</v>
      </c>
      <c r="F391">
        <v>1</v>
      </c>
      <c r="G391">
        <v>1</v>
      </c>
      <c r="H391">
        <v>1</v>
      </c>
      <c r="I391" t="s">
        <v>508</v>
      </c>
      <c r="J391" t="s">
        <v>650</v>
      </c>
      <c r="K391" t="s">
        <v>509</v>
      </c>
      <c r="L391">
        <v>1476</v>
      </c>
      <c r="N391">
        <v>1013</v>
      </c>
      <c r="O391" t="s">
        <v>155</v>
      </c>
      <c r="P391" t="s">
        <v>156</v>
      </c>
      <c r="Q391">
        <v>1</v>
      </c>
      <c r="Y391">
        <v>232.21949999999998</v>
      </c>
      <c r="AA391">
        <v>0</v>
      </c>
      <c r="AB391">
        <v>0</v>
      </c>
      <c r="AC391">
        <v>0</v>
      </c>
      <c r="AD391">
        <v>12.54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650</v>
      </c>
      <c r="AT391">
        <v>134.62</v>
      </c>
      <c r="AU391" t="s">
        <v>668</v>
      </c>
      <c r="AV391">
        <v>1</v>
      </c>
      <c r="AW391">
        <v>2</v>
      </c>
      <c r="AX391">
        <v>11782359</v>
      </c>
      <c r="AY391">
        <v>1</v>
      </c>
      <c r="AZ391">
        <v>0</v>
      </c>
      <c r="BA391">
        <v>382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</row>
    <row r="392" spans="1:75">
      <c r="A392">
        <f>ROW(Source!A131)</f>
        <v>131</v>
      </c>
      <c r="B392">
        <v>11782360</v>
      </c>
      <c r="C392">
        <v>11782357</v>
      </c>
      <c r="D392">
        <v>121548</v>
      </c>
      <c r="E392">
        <v>1</v>
      </c>
      <c r="F392">
        <v>1</v>
      </c>
      <c r="G392">
        <v>1</v>
      </c>
      <c r="H392">
        <v>1</v>
      </c>
      <c r="I392" t="s">
        <v>671</v>
      </c>
      <c r="J392" t="s">
        <v>650</v>
      </c>
      <c r="K392" t="s">
        <v>166</v>
      </c>
      <c r="L392">
        <v>608254</v>
      </c>
      <c r="N392">
        <v>1013</v>
      </c>
      <c r="O392" t="s">
        <v>167</v>
      </c>
      <c r="P392" t="s">
        <v>167</v>
      </c>
      <c r="Q392">
        <v>1</v>
      </c>
      <c r="Y392">
        <v>32.756250000000001</v>
      </c>
      <c r="AA392">
        <v>0</v>
      </c>
      <c r="AB392">
        <v>0</v>
      </c>
      <c r="AC392">
        <v>0</v>
      </c>
      <c r="AD392">
        <v>0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650</v>
      </c>
      <c r="AT392">
        <v>17.47</v>
      </c>
      <c r="AU392" t="s">
        <v>667</v>
      </c>
      <c r="AV392">
        <v>2</v>
      </c>
      <c r="AW392">
        <v>2</v>
      </c>
      <c r="AX392">
        <v>11782360</v>
      </c>
      <c r="AY392">
        <v>1</v>
      </c>
      <c r="AZ392">
        <v>0</v>
      </c>
      <c r="BA392">
        <v>383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</row>
    <row r="393" spans="1:75">
      <c r="A393">
        <f>ROW(Source!A131)</f>
        <v>131</v>
      </c>
      <c r="B393">
        <v>11782361</v>
      </c>
      <c r="C393">
        <v>11782357</v>
      </c>
      <c r="D393">
        <v>9596421</v>
      </c>
      <c r="E393">
        <v>1</v>
      </c>
      <c r="F393">
        <v>1</v>
      </c>
      <c r="G393">
        <v>1</v>
      </c>
      <c r="H393">
        <v>2</v>
      </c>
      <c r="I393" t="s">
        <v>389</v>
      </c>
      <c r="J393" t="s">
        <v>390</v>
      </c>
      <c r="K393" t="s">
        <v>391</v>
      </c>
      <c r="L393">
        <v>1480</v>
      </c>
      <c r="N393">
        <v>1013</v>
      </c>
      <c r="O393" t="s">
        <v>161</v>
      </c>
      <c r="P393" t="s">
        <v>162</v>
      </c>
      <c r="Q393">
        <v>1</v>
      </c>
      <c r="Y393">
        <v>14.0625</v>
      </c>
      <c r="AA393">
        <v>0</v>
      </c>
      <c r="AB393">
        <v>31.16</v>
      </c>
      <c r="AC393">
        <v>12.17</v>
      </c>
      <c r="AD393">
        <v>0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650</v>
      </c>
      <c r="AT393">
        <v>7.5</v>
      </c>
      <c r="AU393" t="s">
        <v>667</v>
      </c>
      <c r="AV393">
        <v>0</v>
      </c>
      <c r="AW393">
        <v>2</v>
      </c>
      <c r="AX393">
        <v>11782361</v>
      </c>
      <c r="AY393">
        <v>1</v>
      </c>
      <c r="AZ393">
        <v>0</v>
      </c>
      <c r="BA393">
        <v>384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</row>
    <row r="394" spans="1:75">
      <c r="A394">
        <f>ROW(Source!A131)</f>
        <v>131</v>
      </c>
      <c r="B394">
        <v>11782362</v>
      </c>
      <c r="C394">
        <v>11782357</v>
      </c>
      <c r="D394">
        <v>9595015</v>
      </c>
      <c r="E394">
        <v>1</v>
      </c>
      <c r="F394">
        <v>1</v>
      </c>
      <c r="G394">
        <v>1</v>
      </c>
      <c r="H394">
        <v>2</v>
      </c>
      <c r="I394" t="s">
        <v>420</v>
      </c>
      <c r="J394" t="s">
        <v>421</v>
      </c>
      <c r="K394" t="s">
        <v>422</v>
      </c>
      <c r="L394">
        <v>1480</v>
      </c>
      <c r="N394">
        <v>1013</v>
      </c>
      <c r="O394" t="s">
        <v>161</v>
      </c>
      <c r="P394" t="s">
        <v>162</v>
      </c>
      <c r="Q394">
        <v>1</v>
      </c>
      <c r="Y394">
        <v>18.693750000000001</v>
      </c>
      <c r="AA394">
        <v>0</v>
      </c>
      <c r="AB394">
        <v>187.66</v>
      </c>
      <c r="AC394">
        <v>16.329999999999998</v>
      </c>
      <c r="AD394">
        <v>0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650</v>
      </c>
      <c r="AT394">
        <v>9.9700000000000006</v>
      </c>
      <c r="AU394" t="s">
        <v>667</v>
      </c>
      <c r="AV394">
        <v>0</v>
      </c>
      <c r="AW394">
        <v>2</v>
      </c>
      <c r="AX394">
        <v>11782362</v>
      </c>
      <c r="AY394">
        <v>1</v>
      </c>
      <c r="AZ394">
        <v>0</v>
      </c>
      <c r="BA394">
        <v>385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</row>
    <row r="395" spans="1:75">
      <c r="A395">
        <f>ROW(Source!A131)</f>
        <v>131</v>
      </c>
      <c r="B395">
        <v>11782363</v>
      </c>
      <c r="C395">
        <v>11782357</v>
      </c>
      <c r="D395">
        <v>9683378</v>
      </c>
      <c r="E395">
        <v>1</v>
      </c>
      <c r="F395">
        <v>1</v>
      </c>
      <c r="G395">
        <v>1</v>
      </c>
      <c r="H395">
        <v>2</v>
      </c>
      <c r="I395" t="s">
        <v>407</v>
      </c>
      <c r="J395" t="s">
        <v>408</v>
      </c>
      <c r="K395" t="s">
        <v>409</v>
      </c>
      <c r="L395">
        <v>1480</v>
      </c>
      <c r="N395">
        <v>1013</v>
      </c>
      <c r="O395" t="s">
        <v>161</v>
      </c>
      <c r="P395" t="s">
        <v>162</v>
      </c>
      <c r="Q395">
        <v>1</v>
      </c>
      <c r="Y395">
        <v>28.125</v>
      </c>
      <c r="AA395">
        <v>0</v>
      </c>
      <c r="AB395">
        <v>1.47</v>
      </c>
      <c r="AC395">
        <v>0</v>
      </c>
      <c r="AD395">
        <v>0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650</v>
      </c>
      <c r="AT395">
        <v>15</v>
      </c>
      <c r="AU395" t="s">
        <v>667</v>
      </c>
      <c r="AV395">
        <v>0</v>
      </c>
      <c r="AW395">
        <v>2</v>
      </c>
      <c r="AX395">
        <v>11782363</v>
      </c>
      <c r="AY395">
        <v>1</v>
      </c>
      <c r="AZ395">
        <v>0</v>
      </c>
      <c r="BA395">
        <v>386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</row>
    <row r="396" spans="1:75">
      <c r="A396">
        <f>ROW(Source!A131)</f>
        <v>131</v>
      </c>
      <c r="B396">
        <v>11782364</v>
      </c>
      <c r="C396">
        <v>11782357</v>
      </c>
      <c r="D396">
        <v>9590589</v>
      </c>
      <c r="E396">
        <v>1</v>
      </c>
      <c r="F396">
        <v>1</v>
      </c>
      <c r="G396">
        <v>1</v>
      </c>
      <c r="H396">
        <v>2</v>
      </c>
      <c r="I396" t="s">
        <v>252</v>
      </c>
      <c r="J396" t="s">
        <v>253</v>
      </c>
      <c r="K396" t="s">
        <v>254</v>
      </c>
      <c r="L396">
        <v>1480</v>
      </c>
      <c r="N396">
        <v>1013</v>
      </c>
      <c r="O396" t="s">
        <v>161</v>
      </c>
      <c r="P396" t="s">
        <v>162</v>
      </c>
      <c r="Q396">
        <v>1</v>
      </c>
      <c r="Y396">
        <v>1.7250000000000001</v>
      </c>
      <c r="AA396">
        <v>0</v>
      </c>
      <c r="AB396">
        <v>96.34</v>
      </c>
      <c r="AC396">
        <v>0</v>
      </c>
      <c r="AD396">
        <v>0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650</v>
      </c>
      <c r="AT396">
        <v>0.92</v>
      </c>
      <c r="AU396" t="s">
        <v>667</v>
      </c>
      <c r="AV396">
        <v>0</v>
      </c>
      <c r="AW396">
        <v>2</v>
      </c>
      <c r="AX396">
        <v>11782364</v>
      </c>
      <c r="AY396">
        <v>1</v>
      </c>
      <c r="AZ396">
        <v>0</v>
      </c>
      <c r="BA396">
        <v>387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</row>
    <row r="397" spans="1:75">
      <c r="A397">
        <f>ROW(Source!A131)</f>
        <v>131</v>
      </c>
      <c r="B397">
        <v>11782365</v>
      </c>
      <c r="C397">
        <v>11782357</v>
      </c>
      <c r="D397">
        <v>9636056</v>
      </c>
      <c r="E397">
        <v>1</v>
      </c>
      <c r="F397">
        <v>1</v>
      </c>
      <c r="G397">
        <v>1</v>
      </c>
      <c r="H397">
        <v>3</v>
      </c>
      <c r="I397" t="s">
        <v>481</v>
      </c>
      <c r="J397" t="s">
        <v>482</v>
      </c>
      <c r="K397" t="s">
        <v>483</v>
      </c>
      <c r="L397">
        <v>1327</v>
      </c>
      <c r="N397">
        <v>1005</v>
      </c>
      <c r="O397" t="s">
        <v>264</v>
      </c>
      <c r="P397" t="s">
        <v>264</v>
      </c>
      <c r="Q397">
        <v>1</v>
      </c>
      <c r="Y397">
        <v>0.8</v>
      </c>
      <c r="AA397">
        <v>32.5</v>
      </c>
      <c r="AB397">
        <v>0</v>
      </c>
      <c r="AC397">
        <v>0</v>
      </c>
      <c r="AD397">
        <v>0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650</v>
      </c>
      <c r="AT397">
        <v>0.8</v>
      </c>
      <c r="AU397" t="s">
        <v>650</v>
      </c>
      <c r="AV397">
        <v>0</v>
      </c>
      <c r="AW397">
        <v>2</v>
      </c>
      <c r="AX397">
        <v>11782365</v>
      </c>
      <c r="AY397">
        <v>1</v>
      </c>
      <c r="AZ397">
        <v>0</v>
      </c>
      <c r="BA397">
        <v>388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</row>
    <row r="398" spans="1:75">
      <c r="A398">
        <f>ROW(Source!A131)</f>
        <v>131</v>
      </c>
      <c r="B398">
        <v>11782366</v>
      </c>
      <c r="C398">
        <v>11782357</v>
      </c>
      <c r="D398">
        <v>9609319</v>
      </c>
      <c r="E398">
        <v>1</v>
      </c>
      <c r="F398">
        <v>1</v>
      </c>
      <c r="G398">
        <v>1</v>
      </c>
      <c r="H398">
        <v>3</v>
      </c>
      <c r="I398" t="s">
        <v>265</v>
      </c>
      <c r="J398" t="s">
        <v>266</v>
      </c>
      <c r="K398" t="s">
        <v>267</v>
      </c>
      <c r="L398">
        <v>9521778</v>
      </c>
      <c r="N398">
        <v>1013</v>
      </c>
      <c r="O398" t="s">
        <v>268</v>
      </c>
      <c r="P398" t="s">
        <v>269</v>
      </c>
      <c r="Q398">
        <v>1</v>
      </c>
      <c r="Y398">
        <v>7.0000000000000007E-2</v>
      </c>
      <c r="AA398">
        <v>92.4</v>
      </c>
      <c r="AB398">
        <v>0</v>
      </c>
      <c r="AC398">
        <v>0</v>
      </c>
      <c r="AD398">
        <v>0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650</v>
      </c>
      <c r="AT398">
        <v>7.0000000000000007E-2</v>
      </c>
      <c r="AU398" t="s">
        <v>650</v>
      </c>
      <c r="AV398">
        <v>0</v>
      </c>
      <c r="AW398">
        <v>2</v>
      </c>
      <c r="AX398">
        <v>11782366</v>
      </c>
      <c r="AY398">
        <v>1</v>
      </c>
      <c r="AZ398">
        <v>0</v>
      </c>
      <c r="BA398">
        <v>389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</row>
    <row r="399" spans="1:75">
      <c r="A399">
        <f>ROW(Source!A131)</f>
        <v>131</v>
      </c>
      <c r="B399">
        <v>11782367</v>
      </c>
      <c r="C399">
        <v>11782357</v>
      </c>
      <c r="D399">
        <v>9684441</v>
      </c>
      <c r="E399">
        <v>1</v>
      </c>
      <c r="F399">
        <v>1</v>
      </c>
      <c r="G399">
        <v>1</v>
      </c>
      <c r="H399">
        <v>3</v>
      </c>
      <c r="I399" t="s">
        <v>484</v>
      </c>
      <c r="J399" t="s">
        <v>485</v>
      </c>
      <c r="K399" t="s">
        <v>486</v>
      </c>
      <c r="L399">
        <v>1327</v>
      </c>
      <c r="N399">
        <v>1005</v>
      </c>
      <c r="O399" t="s">
        <v>264</v>
      </c>
      <c r="P399" t="s">
        <v>264</v>
      </c>
      <c r="Q399">
        <v>1</v>
      </c>
      <c r="Y399">
        <v>439</v>
      </c>
      <c r="AA399">
        <v>10.1</v>
      </c>
      <c r="AB399">
        <v>0</v>
      </c>
      <c r="AC399">
        <v>0</v>
      </c>
      <c r="AD399">
        <v>0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650</v>
      </c>
      <c r="AT399">
        <v>439</v>
      </c>
      <c r="AU399" t="s">
        <v>650</v>
      </c>
      <c r="AV399">
        <v>0</v>
      </c>
      <c r="AW399">
        <v>2</v>
      </c>
      <c r="AX399">
        <v>11782367</v>
      </c>
      <c r="AY399">
        <v>1</v>
      </c>
      <c r="AZ399">
        <v>0</v>
      </c>
      <c r="BA399">
        <v>390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</row>
    <row r="400" spans="1:75">
      <c r="A400">
        <f>ROW(Source!A131)</f>
        <v>131</v>
      </c>
      <c r="B400">
        <v>11782368</v>
      </c>
      <c r="C400">
        <v>11782357</v>
      </c>
      <c r="D400">
        <v>9647814</v>
      </c>
      <c r="E400">
        <v>1</v>
      </c>
      <c r="F400">
        <v>1</v>
      </c>
      <c r="G400">
        <v>1</v>
      </c>
      <c r="H400">
        <v>3</v>
      </c>
      <c r="I400" t="s">
        <v>487</v>
      </c>
      <c r="J400" t="s">
        <v>488</v>
      </c>
      <c r="K400" t="s">
        <v>489</v>
      </c>
      <c r="L400">
        <v>1348</v>
      </c>
      <c r="N400">
        <v>1009</v>
      </c>
      <c r="O400" t="s">
        <v>703</v>
      </c>
      <c r="P400" t="s">
        <v>703</v>
      </c>
      <c r="Q400">
        <v>1000</v>
      </c>
      <c r="Y400">
        <v>3.5000000000000003E-2</v>
      </c>
      <c r="AA400">
        <v>28970</v>
      </c>
      <c r="AB400">
        <v>0</v>
      </c>
      <c r="AC400">
        <v>0</v>
      </c>
      <c r="AD400">
        <v>0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650</v>
      </c>
      <c r="AT400">
        <v>3.5000000000000003E-2</v>
      </c>
      <c r="AU400" t="s">
        <v>650</v>
      </c>
      <c r="AV400">
        <v>0</v>
      </c>
      <c r="AW400">
        <v>2</v>
      </c>
      <c r="AX400">
        <v>11782368</v>
      </c>
      <c r="AY400">
        <v>1</v>
      </c>
      <c r="AZ400">
        <v>0</v>
      </c>
      <c r="BA400">
        <v>391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</row>
    <row r="401" spans="1:75">
      <c r="A401">
        <f>ROW(Source!A131)</f>
        <v>131</v>
      </c>
      <c r="B401">
        <v>11782369</v>
      </c>
      <c r="C401">
        <v>11782357</v>
      </c>
      <c r="D401">
        <v>9686539</v>
      </c>
      <c r="E401">
        <v>1</v>
      </c>
      <c r="F401">
        <v>1</v>
      </c>
      <c r="G401">
        <v>1</v>
      </c>
      <c r="H401">
        <v>3</v>
      </c>
      <c r="I401" t="s">
        <v>493</v>
      </c>
      <c r="J401" t="s">
        <v>494</v>
      </c>
      <c r="K401" t="s">
        <v>495</v>
      </c>
      <c r="L401">
        <v>1348</v>
      </c>
      <c r="N401">
        <v>1009</v>
      </c>
      <c r="O401" t="s">
        <v>703</v>
      </c>
      <c r="P401" t="s">
        <v>703</v>
      </c>
      <c r="Q401">
        <v>1000</v>
      </c>
      <c r="Y401">
        <v>6.4999999999999997E-3</v>
      </c>
      <c r="AA401">
        <v>27158</v>
      </c>
      <c r="AB401">
        <v>0</v>
      </c>
      <c r="AC401">
        <v>0</v>
      </c>
      <c r="AD401">
        <v>0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650</v>
      </c>
      <c r="AT401">
        <v>6.4999999999999997E-3</v>
      </c>
      <c r="AU401" t="s">
        <v>650</v>
      </c>
      <c r="AV401">
        <v>0</v>
      </c>
      <c r="AW401">
        <v>2</v>
      </c>
      <c r="AX401">
        <v>11782369</v>
      </c>
      <c r="AY401">
        <v>1</v>
      </c>
      <c r="AZ401">
        <v>0</v>
      </c>
      <c r="BA401">
        <v>392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</row>
    <row r="402" spans="1:75">
      <c r="A402">
        <f>ROW(Source!A131)</f>
        <v>131</v>
      </c>
      <c r="B402">
        <v>11782370</v>
      </c>
      <c r="C402">
        <v>11782357</v>
      </c>
      <c r="D402">
        <v>9686541</v>
      </c>
      <c r="E402">
        <v>1</v>
      </c>
      <c r="F402">
        <v>1</v>
      </c>
      <c r="G402">
        <v>1</v>
      </c>
      <c r="H402">
        <v>3</v>
      </c>
      <c r="I402" t="s">
        <v>496</v>
      </c>
      <c r="J402" t="s">
        <v>497</v>
      </c>
      <c r="K402" t="s">
        <v>498</v>
      </c>
      <c r="L402">
        <v>1327</v>
      </c>
      <c r="N402">
        <v>1005</v>
      </c>
      <c r="O402" t="s">
        <v>264</v>
      </c>
      <c r="P402" t="s">
        <v>264</v>
      </c>
      <c r="Q402">
        <v>1</v>
      </c>
      <c r="Y402">
        <v>776</v>
      </c>
      <c r="AA402">
        <v>15.4</v>
      </c>
      <c r="AB402">
        <v>0</v>
      </c>
      <c r="AC402">
        <v>0</v>
      </c>
      <c r="AD402">
        <v>0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650</v>
      </c>
      <c r="AT402">
        <v>776</v>
      </c>
      <c r="AU402" t="s">
        <v>650</v>
      </c>
      <c r="AV402">
        <v>0</v>
      </c>
      <c r="AW402">
        <v>2</v>
      </c>
      <c r="AX402">
        <v>11782370</v>
      </c>
      <c r="AY402">
        <v>1</v>
      </c>
      <c r="AZ402">
        <v>0</v>
      </c>
      <c r="BA402">
        <v>393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</row>
    <row r="403" spans="1:75">
      <c r="A403">
        <f>ROW(Source!A132)</f>
        <v>132</v>
      </c>
      <c r="B403">
        <v>11782373</v>
      </c>
      <c r="C403">
        <v>11782371</v>
      </c>
      <c r="D403">
        <v>7535119</v>
      </c>
      <c r="E403">
        <v>1</v>
      </c>
      <c r="F403">
        <v>1</v>
      </c>
      <c r="G403">
        <v>1</v>
      </c>
      <c r="H403">
        <v>1</v>
      </c>
      <c r="I403" t="s">
        <v>510</v>
      </c>
      <c r="J403" t="s">
        <v>650</v>
      </c>
      <c r="K403" t="s">
        <v>511</v>
      </c>
      <c r="L403">
        <v>1476</v>
      </c>
      <c r="N403">
        <v>1013</v>
      </c>
      <c r="O403" t="s">
        <v>155</v>
      </c>
      <c r="P403" t="s">
        <v>156</v>
      </c>
      <c r="Q403">
        <v>1</v>
      </c>
      <c r="Y403">
        <v>13.78275</v>
      </c>
      <c r="AA403">
        <v>0</v>
      </c>
      <c r="AB403">
        <v>0</v>
      </c>
      <c r="AC403">
        <v>0</v>
      </c>
      <c r="AD403">
        <v>11.34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650</v>
      </c>
      <c r="AT403">
        <v>7.99</v>
      </c>
      <c r="AU403" t="s">
        <v>668</v>
      </c>
      <c r="AV403">
        <v>1</v>
      </c>
      <c r="AW403">
        <v>2</v>
      </c>
      <c r="AX403">
        <v>11782373</v>
      </c>
      <c r="AY403">
        <v>1</v>
      </c>
      <c r="AZ403">
        <v>0</v>
      </c>
      <c r="BA403">
        <v>394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</row>
    <row r="404" spans="1:75">
      <c r="A404">
        <f>ROW(Source!A132)</f>
        <v>132</v>
      </c>
      <c r="B404">
        <v>11782374</v>
      </c>
      <c r="C404">
        <v>11782371</v>
      </c>
      <c r="D404">
        <v>9602160</v>
      </c>
      <c r="E404">
        <v>1</v>
      </c>
      <c r="F404">
        <v>1</v>
      </c>
      <c r="G404">
        <v>1</v>
      </c>
      <c r="H404">
        <v>2</v>
      </c>
      <c r="I404" t="s">
        <v>444</v>
      </c>
      <c r="J404" t="s">
        <v>445</v>
      </c>
      <c r="K404" t="s">
        <v>446</v>
      </c>
      <c r="L404">
        <v>1480</v>
      </c>
      <c r="N404">
        <v>1013</v>
      </c>
      <c r="O404" t="s">
        <v>161</v>
      </c>
      <c r="P404" t="s">
        <v>162</v>
      </c>
      <c r="Q404">
        <v>1</v>
      </c>
      <c r="Y404">
        <v>6.9187500000000002</v>
      </c>
      <c r="AA404">
        <v>0</v>
      </c>
      <c r="AB404">
        <v>34.630000000000003</v>
      </c>
      <c r="AC404">
        <v>0</v>
      </c>
      <c r="AD404">
        <v>0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650</v>
      </c>
      <c r="AT404">
        <v>3.69</v>
      </c>
      <c r="AU404" t="s">
        <v>667</v>
      </c>
      <c r="AV404">
        <v>0</v>
      </c>
      <c r="AW404">
        <v>2</v>
      </c>
      <c r="AX404">
        <v>11782374</v>
      </c>
      <c r="AY404">
        <v>1</v>
      </c>
      <c r="AZ404">
        <v>0</v>
      </c>
      <c r="BA404">
        <v>395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</row>
    <row r="405" spans="1:75">
      <c r="A405">
        <f>ROW(Source!A132)</f>
        <v>132</v>
      </c>
      <c r="B405">
        <v>11782375</v>
      </c>
      <c r="C405">
        <v>11782371</v>
      </c>
      <c r="D405">
        <v>9596801</v>
      </c>
      <c r="E405">
        <v>1</v>
      </c>
      <c r="F405">
        <v>1</v>
      </c>
      <c r="G405">
        <v>1</v>
      </c>
      <c r="H405">
        <v>2</v>
      </c>
      <c r="I405" t="s">
        <v>249</v>
      </c>
      <c r="J405" t="s">
        <v>250</v>
      </c>
      <c r="K405" t="s">
        <v>251</v>
      </c>
      <c r="L405">
        <v>1480</v>
      </c>
      <c r="N405">
        <v>1013</v>
      </c>
      <c r="O405" t="s">
        <v>161</v>
      </c>
      <c r="P405" t="s">
        <v>162</v>
      </c>
      <c r="Q405">
        <v>1</v>
      </c>
      <c r="Y405">
        <v>4.6312499999999996</v>
      </c>
      <c r="AA405">
        <v>0</v>
      </c>
      <c r="AB405">
        <v>32.24</v>
      </c>
      <c r="AC405">
        <v>0</v>
      </c>
      <c r="AD405">
        <v>0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650</v>
      </c>
      <c r="AT405">
        <v>2.4700000000000002</v>
      </c>
      <c r="AU405" t="s">
        <v>667</v>
      </c>
      <c r="AV405">
        <v>0</v>
      </c>
      <c r="AW405">
        <v>2</v>
      </c>
      <c r="AX405">
        <v>11782375</v>
      </c>
      <c r="AY405">
        <v>1</v>
      </c>
      <c r="AZ405">
        <v>0</v>
      </c>
      <c r="BA405">
        <v>396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</row>
    <row r="406" spans="1:75">
      <c r="A406">
        <f>ROW(Source!A132)</f>
        <v>132</v>
      </c>
      <c r="B406">
        <v>11782376</v>
      </c>
      <c r="C406">
        <v>11782371</v>
      </c>
      <c r="D406">
        <v>9590589</v>
      </c>
      <c r="E406">
        <v>1</v>
      </c>
      <c r="F406">
        <v>1</v>
      </c>
      <c r="G406">
        <v>1</v>
      </c>
      <c r="H406">
        <v>2</v>
      </c>
      <c r="I406" t="s">
        <v>252</v>
      </c>
      <c r="J406" t="s">
        <v>253</v>
      </c>
      <c r="K406" t="s">
        <v>254</v>
      </c>
      <c r="L406">
        <v>1480</v>
      </c>
      <c r="N406">
        <v>1013</v>
      </c>
      <c r="O406" t="s">
        <v>161</v>
      </c>
      <c r="P406" t="s">
        <v>162</v>
      </c>
      <c r="Q406">
        <v>1</v>
      </c>
      <c r="Y406">
        <v>9.375E-2</v>
      </c>
      <c r="AA406">
        <v>0</v>
      </c>
      <c r="AB406">
        <v>96.34</v>
      </c>
      <c r="AC406">
        <v>0</v>
      </c>
      <c r="AD406">
        <v>0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650</v>
      </c>
      <c r="AT406">
        <v>0.05</v>
      </c>
      <c r="AU406" t="s">
        <v>667</v>
      </c>
      <c r="AV406">
        <v>0</v>
      </c>
      <c r="AW406">
        <v>2</v>
      </c>
      <c r="AX406">
        <v>11782376</v>
      </c>
      <c r="AY406">
        <v>1</v>
      </c>
      <c r="AZ406">
        <v>0</v>
      </c>
      <c r="BA406">
        <v>397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</row>
    <row r="407" spans="1:75">
      <c r="A407">
        <f>ROW(Source!A132)</f>
        <v>132</v>
      </c>
      <c r="B407">
        <v>11782377</v>
      </c>
      <c r="C407">
        <v>11782371</v>
      </c>
      <c r="D407">
        <v>9609314</v>
      </c>
      <c r="E407">
        <v>1</v>
      </c>
      <c r="F407">
        <v>1</v>
      </c>
      <c r="G407">
        <v>1</v>
      </c>
      <c r="H407">
        <v>3</v>
      </c>
      <c r="I407" t="s">
        <v>512</v>
      </c>
      <c r="J407" t="s">
        <v>513</v>
      </c>
      <c r="K407" t="s">
        <v>514</v>
      </c>
      <c r="L407">
        <v>1348</v>
      </c>
      <c r="N407">
        <v>1009</v>
      </c>
      <c r="O407" t="s">
        <v>703</v>
      </c>
      <c r="P407" t="s">
        <v>703</v>
      </c>
      <c r="Q407">
        <v>1000</v>
      </c>
      <c r="Y407">
        <v>2.5000000000000001E-2</v>
      </c>
      <c r="AA407">
        <v>3320</v>
      </c>
      <c r="AB407">
        <v>0</v>
      </c>
      <c r="AC407">
        <v>0</v>
      </c>
      <c r="AD407">
        <v>0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650</v>
      </c>
      <c r="AT407">
        <v>2.5000000000000001E-2</v>
      </c>
      <c r="AU407" t="s">
        <v>650</v>
      </c>
      <c r="AV407">
        <v>0</v>
      </c>
      <c r="AW407">
        <v>2</v>
      </c>
      <c r="AX407">
        <v>11782377</v>
      </c>
      <c r="AY407">
        <v>1</v>
      </c>
      <c r="AZ407">
        <v>0</v>
      </c>
      <c r="BA407">
        <v>398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</row>
    <row r="408" spans="1:75">
      <c r="A408">
        <f>ROW(Source!A132)</f>
        <v>132</v>
      </c>
      <c r="B408">
        <v>11782378</v>
      </c>
      <c r="C408">
        <v>11782371</v>
      </c>
      <c r="D408">
        <v>9617526</v>
      </c>
      <c r="E408">
        <v>1</v>
      </c>
      <c r="F408">
        <v>1</v>
      </c>
      <c r="G408">
        <v>1</v>
      </c>
      <c r="H408">
        <v>3</v>
      </c>
      <c r="I408" t="s">
        <v>515</v>
      </c>
      <c r="J408" t="s">
        <v>516</v>
      </c>
      <c r="K408" t="s">
        <v>517</v>
      </c>
      <c r="L408">
        <v>1348</v>
      </c>
      <c r="N408">
        <v>1009</v>
      </c>
      <c r="O408" t="s">
        <v>703</v>
      </c>
      <c r="P408" t="s">
        <v>703</v>
      </c>
      <c r="Q408">
        <v>1000</v>
      </c>
      <c r="Y408">
        <v>9.7999999999999997E-3</v>
      </c>
      <c r="AA408">
        <v>26830</v>
      </c>
      <c r="AB408">
        <v>0</v>
      </c>
      <c r="AC408">
        <v>0</v>
      </c>
      <c r="AD408">
        <v>0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650</v>
      </c>
      <c r="AT408">
        <v>9.7999999999999997E-3</v>
      </c>
      <c r="AU408" t="s">
        <v>650</v>
      </c>
      <c r="AV408">
        <v>0</v>
      </c>
      <c r="AW408">
        <v>2</v>
      </c>
      <c r="AX408">
        <v>11782378</v>
      </c>
      <c r="AY408">
        <v>1</v>
      </c>
      <c r="AZ408">
        <v>0</v>
      </c>
      <c r="BA408">
        <v>399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</row>
    <row r="409" spans="1:75">
      <c r="A409">
        <f>ROW(Source!A132)</f>
        <v>132</v>
      </c>
      <c r="B409">
        <v>11782379</v>
      </c>
      <c r="C409">
        <v>11782371</v>
      </c>
      <c r="D409">
        <v>9592655</v>
      </c>
      <c r="E409">
        <v>1</v>
      </c>
      <c r="F409">
        <v>1</v>
      </c>
      <c r="G409">
        <v>1</v>
      </c>
      <c r="H409">
        <v>3</v>
      </c>
      <c r="I409" t="s">
        <v>302</v>
      </c>
      <c r="J409" t="s">
        <v>303</v>
      </c>
      <c r="K409" t="s">
        <v>304</v>
      </c>
      <c r="L409">
        <v>1348</v>
      </c>
      <c r="N409">
        <v>1009</v>
      </c>
      <c r="O409" t="s">
        <v>703</v>
      </c>
      <c r="P409" t="s">
        <v>703</v>
      </c>
      <c r="Q409">
        <v>1000</v>
      </c>
      <c r="Y409">
        <v>0</v>
      </c>
      <c r="AA409">
        <v>10190</v>
      </c>
      <c r="AB409">
        <v>0</v>
      </c>
      <c r="AC409">
        <v>0</v>
      </c>
      <c r="AD409">
        <v>0</v>
      </c>
      <c r="AN409">
        <v>1</v>
      </c>
      <c r="AO409">
        <v>0</v>
      </c>
      <c r="AP409">
        <v>1</v>
      </c>
      <c r="AQ409">
        <v>0</v>
      </c>
      <c r="AR409">
        <v>0</v>
      </c>
      <c r="AS409" t="s">
        <v>650</v>
      </c>
      <c r="AT409">
        <v>0</v>
      </c>
      <c r="AU409" t="s">
        <v>650</v>
      </c>
      <c r="AV409">
        <v>0</v>
      </c>
      <c r="AW409">
        <v>2</v>
      </c>
      <c r="AX409">
        <v>11782379</v>
      </c>
      <c r="AY409">
        <v>1</v>
      </c>
      <c r="AZ409">
        <v>0</v>
      </c>
      <c r="BA409">
        <v>400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</row>
    <row r="410" spans="1:75">
      <c r="A410">
        <f>ROW(Source!A132)</f>
        <v>132</v>
      </c>
      <c r="B410">
        <v>11782380</v>
      </c>
      <c r="C410">
        <v>11782371</v>
      </c>
      <c r="D410">
        <v>9611946</v>
      </c>
      <c r="E410">
        <v>1</v>
      </c>
      <c r="F410">
        <v>1</v>
      </c>
      <c r="G410">
        <v>1</v>
      </c>
      <c r="H410">
        <v>3</v>
      </c>
      <c r="I410" t="s">
        <v>410</v>
      </c>
      <c r="J410" t="s">
        <v>411</v>
      </c>
      <c r="K410" t="s">
        <v>412</v>
      </c>
      <c r="L410">
        <v>1348</v>
      </c>
      <c r="N410">
        <v>1009</v>
      </c>
      <c r="O410" t="s">
        <v>703</v>
      </c>
      <c r="P410" t="s">
        <v>703</v>
      </c>
      <c r="Q410">
        <v>1000</v>
      </c>
      <c r="Y410">
        <v>4.7499999999999999E-3</v>
      </c>
      <c r="AA410">
        <v>11520</v>
      </c>
      <c r="AB410">
        <v>0</v>
      </c>
      <c r="AC410">
        <v>0</v>
      </c>
      <c r="AD410">
        <v>0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650</v>
      </c>
      <c r="AT410">
        <v>4.7499999999999999E-3</v>
      </c>
      <c r="AU410" t="s">
        <v>650</v>
      </c>
      <c r="AV410">
        <v>0</v>
      </c>
      <c r="AW410">
        <v>2</v>
      </c>
      <c r="AX410">
        <v>11782380</v>
      </c>
      <c r="AY410">
        <v>1</v>
      </c>
      <c r="AZ410">
        <v>0</v>
      </c>
      <c r="BA410">
        <v>401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</row>
    <row r="411" spans="1:75">
      <c r="A411">
        <f>ROW(Source!A132)</f>
        <v>132</v>
      </c>
      <c r="B411">
        <v>11782381</v>
      </c>
      <c r="C411">
        <v>11782371</v>
      </c>
      <c r="D411">
        <v>9689313</v>
      </c>
      <c r="E411">
        <v>1</v>
      </c>
      <c r="F411">
        <v>1</v>
      </c>
      <c r="G411">
        <v>1</v>
      </c>
      <c r="H411">
        <v>3</v>
      </c>
      <c r="I411" t="s">
        <v>518</v>
      </c>
      <c r="J411" t="s">
        <v>519</v>
      </c>
      <c r="K411" t="s">
        <v>520</v>
      </c>
      <c r="L411">
        <v>1339</v>
      </c>
      <c r="N411">
        <v>1007</v>
      </c>
      <c r="O411" t="s">
        <v>797</v>
      </c>
      <c r="P411" t="s">
        <v>797</v>
      </c>
      <c r="Q411">
        <v>1</v>
      </c>
      <c r="Y411">
        <v>5.0000000000000001E-4</v>
      </c>
      <c r="AA411">
        <v>663</v>
      </c>
      <c r="AB411">
        <v>0</v>
      </c>
      <c r="AC411">
        <v>0</v>
      </c>
      <c r="AD411">
        <v>0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650</v>
      </c>
      <c r="AT411">
        <v>5.0000000000000001E-4</v>
      </c>
      <c r="AU411" t="s">
        <v>650</v>
      </c>
      <c r="AV411">
        <v>0</v>
      </c>
      <c r="AW411">
        <v>2</v>
      </c>
      <c r="AX411">
        <v>11782381</v>
      </c>
      <c r="AY411">
        <v>1</v>
      </c>
      <c r="AZ411">
        <v>0</v>
      </c>
      <c r="BA411">
        <v>402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</row>
    <row r="412" spans="1:75">
      <c r="A412">
        <f>ROW(Source!A133)</f>
        <v>133</v>
      </c>
      <c r="B412">
        <v>11782385</v>
      </c>
      <c r="C412">
        <v>11782383</v>
      </c>
      <c r="D412">
        <v>7535123</v>
      </c>
      <c r="E412">
        <v>1</v>
      </c>
      <c r="F412">
        <v>1</v>
      </c>
      <c r="G412">
        <v>1</v>
      </c>
      <c r="H412">
        <v>1</v>
      </c>
      <c r="I412" t="s">
        <v>387</v>
      </c>
      <c r="J412" t="s">
        <v>650</v>
      </c>
      <c r="K412" t="s">
        <v>388</v>
      </c>
      <c r="L412">
        <v>1476</v>
      </c>
      <c r="N412">
        <v>1013</v>
      </c>
      <c r="O412" t="s">
        <v>155</v>
      </c>
      <c r="P412" t="s">
        <v>156</v>
      </c>
      <c r="Q412">
        <v>1</v>
      </c>
      <c r="Y412">
        <v>0.54854999999999998</v>
      </c>
      <c r="AA412">
        <v>0</v>
      </c>
      <c r="AB412">
        <v>0</v>
      </c>
      <c r="AC412">
        <v>0</v>
      </c>
      <c r="AD412">
        <v>13.09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650</v>
      </c>
      <c r="AT412">
        <v>0.318</v>
      </c>
      <c r="AU412" t="s">
        <v>668</v>
      </c>
      <c r="AV412">
        <v>1</v>
      </c>
      <c r="AW412">
        <v>2</v>
      </c>
      <c r="AX412">
        <v>11782385</v>
      </c>
      <c r="AY412">
        <v>1</v>
      </c>
      <c r="AZ412">
        <v>0</v>
      </c>
      <c r="BA412">
        <v>403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</row>
    <row r="413" spans="1:75">
      <c r="A413">
        <f>ROW(Source!A133)</f>
        <v>133</v>
      </c>
      <c r="B413">
        <v>11782386</v>
      </c>
      <c r="C413">
        <v>11782383</v>
      </c>
      <c r="D413">
        <v>121548</v>
      </c>
      <c r="E413">
        <v>1</v>
      </c>
      <c r="F413">
        <v>1</v>
      </c>
      <c r="G413">
        <v>1</v>
      </c>
      <c r="H413">
        <v>1</v>
      </c>
      <c r="I413" t="s">
        <v>671</v>
      </c>
      <c r="J413" t="s">
        <v>650</v>
      </c>
      <c r="K413" t="s">
        <v>166</v>
      </c>
      <c r="L413">
        <v>608254</v>
      </c>
      <c r="N413">
        <v>1013</v>
      </c>
      <c r="O413" t="s">
        <v>167</v>
      </c>
      <c r="P413" t="s">
        <v>167</v>
      </c>
      <c r="Q413">
        <v>1</v>
      </c>
      <c r="Y413">
        <v>3.7499999999999999E-2</v>
      </c>
      <c r="AA413">
        <v>0</v>
      </c>
      <c r="AB413">
        <v>0</v>
      </c>
      <c r="AC413">
        <v>0</v>
      </c>
      <c r="AD413">
        <v>0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650</v>
      </c>
      <c r="AT413">
        <v>0.02</v>
      </c>
      <c r="AU413" t="s">
        <v>667</v>
      </c>
      <c r="AV413">
        <v>2</v>
      </c>
      <c r="AW413">
        <v>2</v>
      </c>
      <c r="AX413">
        <v>11782386</v>
      </c>
      <c r="AY413">
        <v>1</v>
      </c>
      <c r="AZ413">
        <v>0</v>
      </c>
      <c r="BA413">
        <v>404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</row>
    <row r="414" spans="1:75">
      <c r="A414">
        <f>ROW(Source!A133)</f>
        <v>133</v>
      </c>
      <c r="B414">
        <v>11782387</v>
      </c>
      <c r="C414">
        <v>11782383</v>
      </c>
      <c r="D414">
        <v>9596421</v>
      </c>
      <c r="E414">
        <v>1</v>
      </c>
      <c r="F414">
        <v>1</v>
      </c>
      <c r="G414">
        <v>1</v>
      </c>
      <c r="H414">
        <v>2</v>
      </c>
      <c r="I414" t="s">
        <v>389</v>
      </c>
      <c r="J414" t="s">
        <v>390</v>
      </c>
      <c r="K414" t="s">
        <v>391</v>
      </c>
      <c r="L414">
        <v>1480</v>
      </c>
      <c r="N414">
        <v>1013</v>
      </c>
      <c r="O414" t="s">
        <v>161</v>
      </c>
      <c r="P414" t="s">
        <v>162</v>
      </c>
      <c r="Q414">
        <v>1</v>
      </c>
      <c r="Y414">
        <v>1.0987500000000001E-2</v>
      </c>
      <c r="AA414">
        <v>0</v>
      </c>
      <c r="AB414">
        <v>31.16</v>
      </c>
      <c r="AC414">
        <v>12.17</v>
      </c>
      <c r="AD414">
        <v>0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650</v>
      </c>
      <c r="AT414">
        <v>5.8599999999999998E-3</v>
      </c>
      <c r="AU414" t="s">
        <v>667</v>
      </c>
      <c r="AV414">
        <v>0</v>
      </c>
      <c r="AW414">
        <v>2</v>
      </c>
      <c r="AX414">
        <v>11782387</v>
      </c>
      <c r="AY414">
        <v>1</v>
      </c>
      <c r="AZ414">
        <v>0</v>
      </c>
      <c r="BA414">
        <v>405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</row>
    <row r="415" spans="1:75">
      <c r="A415">
        <f>ROW(Source!A133)</f>
        <v>133</v>
      </c>
      <c r="B415">
        <v>11782388</v>
      </c>
      <c r="C415">
        <v>11782383</v>
      </c>
      <c r="D415">
        <v>9683368</v>
      </c>
      <c r="E415">
        <v>1</v>
      </c>
      <c r="F415">
        <v>1</v>
      </c>
      <c r="G415">
        <v>1</v>
      </c>
      <c r="H415">
        <v>2</v>
      </c>
      <c r="I415" t="s">
        <v>392</v>
      </c>
      <c r="J415" t="s">
        <v>393</v>
      </c>
      <c r="K415" t="s">
        <v>394</v>
      </c>
      <c r="L415">
        <v>1480</v>
      </c>
      <c r="N415">
        <v>1013</v>
      </c>
      <c r="O415" t="s">
        <v>161</v>
      </c>
      <c r="P415" t="s">
        <v>162</v>
      </c>
      <c r="Q415">
        <v>1</v>
      </c>
      <c r="Y415">
        <v>2.2499999999999998E-3</v>
      </c>
      <c r="AA415">
        <v>0</v>
      </c>
      <c r="AB415">
        <v>3.24</v>
      </c>
      <c r="AC415">
        <v>0</v>
      </c>
      <c r="AD415">
        <v>0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650</v>
      </c>
      <c r="AT415">
        <v>1.1999999999999999E-3</v>
      </c>
      <c r="AU415" t="s">
        <v>667</v>
      </c>
      <c r="AV415">
        <v>0</v>
      </c>
      <c r="AW415">
        <v>2</v>
      </c>
      <c r="AX415">
        <v>11782388</v>
      </c>
      <c r="AY415">
        <v>1</v>
      </c>
      <c r="AZ415">
        <v>0</v>
      </c>
      <c r="BA415">
        <v>406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</row>
    <row r="416" spans="1:75">
      <c r="A416">
        <f>ROW(Source!A133)</f>
        <v>133</v>
      </c>
      <c r="B416">
        <v>11782389</v>
      </c>
      <c r="C416">
        <v>11782383</v>
      </c>
      <c r="D416">
        <v>9682469</v>
      </c>
      <c r="E416">
        <v>1</v>
      </c>
      <c r="F416">
        <v>1</v>
      </c>
      <c r="G416">
        <v>1</v>
      </c>
      <c r="H416">
        <v>2</v>
      </c>
      <c r="I416" t="s">
        <v>395</v>
      </c>
      <c r="J416" t="s">
        <v>396</v>
      </c>
      <c r="K416" t="s">
        <v>397</v>
      </c>
      <c r="L416">
        <v>1480</v>
      </c>
      <c r="N416">
        <v>1013</v>
      </c>
      <c r="O416" t="s">
        <v>161</v>
      </c>
      <c r="P416" t="s">
        <v>162</v>
      </c>
      <c r="Q416">
        <v>1</v>
      </c>
      <c r="Y416">
        <v>1.4999999999999999E-2</v>
      </c>
      <c r="AA416">
        <v>0</v>
      </c>
      <c r="AB416">
        <v>2.34</v>
      </c>
      <c r="AC416">
        <v>0</v>
      </c>
      <c r="AD416">
        <v>0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650</v>
      </c>
      <c r="AT416">
        <v>8.0000000000000002E-3</v>
      </c>
      <c r="AU416" t="s">
        <v>667</v>
      </c>
      <c r="AV416">
        <v>0</v>
      </c>
      <c r="AW416">
        <v>2</v>
      </c>
      <c r="AX416">
        <v>11782389</v>
      </c>
      <c r="AY416">
        <v>1</v>
      </c>
      <c r="AZ416">
        <v>0</v>
      </c>
      <c r="BA416">
        <v>407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</row>
    <row r="417" spans="1:75">
      <c r="A417">
        <f>ROW(Source!A133)</f>
        <v>133</v>
      </c>
      <c r="B417">
        <v>11782390</v>
      </c>
      <c r="C417">
        <v>11782383</v>
      </c>
      <c r="D417">
        <v>9683369</v>
      </c>
      <c r="E417">
        <v>1</v>
      </c>
      <c r="F417">
        <v>1</v>
      </c>
      <c r="G417">
        <v>1</v>
      </c>
      <c r="H417">
        <v>2</v>
      </c>
      <c r="I417" t="s">
        <v>398</v>
      </c>
      <c r="J417" t="s">
        <v>399</v>
      </c>
      <c r="K417" t="s">
        <v>400</v>
      </c>
      <c r="L417">
        <v>1480</v>
      </c>
      <c r="N417">
        <v>1013</v>
      </c>
      <c r="O417" t="s">
        <v>161</v>
      </c>
      <c r="P417" t="s">
        <v>162</v>
      </c>
      <c r="Q417">
        <v>1</v>
      </c>
      <c r="Y417">
        <v>1.65E-3</v>
      </c>
      <c r="AA417">
        <v>0</v>
      </c>
      <c r="AB417">
        <v>121.91</v>
      </c>
      <c r="AC417">
        <v>16.329999999999998</v>
      </c>
      <c r="AD417">
        <v>0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650</v>
      </c>
      <c r="AT417">
        <v>8.8000000000000003E-4</v>
      </c>
      <c r="AU417" t="s">
        <v>667</v>
      </c>
      <c r="AV417">
        <v>0</v>
      </c>
      <c r="AW417">
        <v>2</v>
      </c>
      <c r="AX417">
        <v>11782390</v>
      </c>
      <c r="AY417">
        <v>1</v>
      </c>
      <c r="AZ417">
        <v>0</v>
      </c>
      <c r="BA417">
        <v>408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</row>
    <row r="418" spans="1:75">
      <c r="A418">
        <f>ROW(Source!A133)</f>
        <v>133</v>
      </c>
      <c r="B418">
        <v>11782391</v>
      </c>
      <c r="C418">
        <v>11782383</v>
      </c>
      <c r="D418">
        <v>9683372</v>
      </c>
      <c r="E418">
        <v>1</v>
      </c>
      <c r="F418">
        <v>1</v>
      </c>
      <c r="G418">
        <v>1</v>
      </c>
      <c r="H418">
        <v>2</v>
      </c>
      <c r="I418" t="s">
        <v>401</v>
      </c>
      <c r="J418" t="s">
        <v>402</v>
      </c>
      <c r="K418" t="s">
        <v>403</v>
      </c>
      <c r="L418">
        <v>1480</v>
      </c>
      <c r="N418">
        <v>1013</v>
      </c>
      <c r="O418" t="s">
        <v>161</v>
      </c>
      <c r="P418" t="s">
        <v>162</v>
      </c>
      <c r="Q418">
        <v>1</v>
      </c>
      <c r="Y418">
        <v>2.4937500000000001E-2</v>
      </c>
      <c r="AA418">
        <v>0</v>
      </c>
      <c r="AB418">
        <v>112.26</v>
      </c>
      <c r="AC418">
        <v>16.329999999999998</v>
      </c>
      <c r="AD418">
        <v>0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650</v>
      </c>
      <c r="AT418">
        <v>1.3299999999999999E-2</v>
      </c>
      <c r="AU418" t="s">
        <v>667</v>
      </c>
      <c r="AV418">
        <v>0</v>
      </c>
      <c r="AW418">
        <v>2</v>
      </c>
      <c r="AX418">
        <v>11782391</v>
      </c>
      <c r="AY418">
        <v>1</v>
      </c>
      <c r="AZ418">
        <v>0</v>
      </c>
      <c r="BA418">
        <v>409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</row>
    <row r="419" spans="1:75">
      <c r="A419">
        <f>ROW(Source!A133)</f>
        <v>133</v>
      </c>
      <c r="B419">
        <v>11782392</v>
      </c>
      <c r="C419">
        <v>11782383</v>
      </c>
      <c r="D419">
        <v>9683375</v>
      </c>
      <c r="E419">
        <v>1</v>
      </c>
      <c r="F419">
        <v>1</v>
      </c>
      <c r="G419">
        <v>1</v>
      </c>
      <c r="H419">
        <v>2</v>
      </c>
      <c r="I419" t="s">
        <v>404</v>
      </c>
      <c r="J419" t="s">
        <v>405</v>
      </c>
      <c r="K419" t="s">
        <v>406</v>
      </c>
      <c r="L419">
        <v>1480</v>
      </c>
      <c r="N419">
        <v>1013</v>
      </c>
      <c r="O419" t="s">
        <v>161</v>
      </c>
      <c r="P419" t="s">
        <v>162</v>
      </c>
      <c r="Q419">
        <v>1</v>
      </c>
      <c r="Y419">
        <v>1.0874999999999999E-3</v>
      </c>
      <c r="AA419">
        <v>0</v>
      </c>
      <c r="AB419">
        <v>29.05</v>
      </c>
      <c r="AC419">
        <v>14.02</v>
      </c>
      <c r="AD419">
        <v>0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650</v>
      </c>
      <c r="AT419">
        <v>5.8E-4</v>
      </c>
      <c r="AU419" t="s">
        <v>667</v>
      </c>
      <c r="AV419">
        <v>0</v>
      </c>
      <c r="AW419">
        <v>2</v>
      </c>
      <c r="AX419">
        <v>11782392</v>
      </c>
      <c r="AY419">
        <v>1</v>
      </c>
      <c r="AZ419">
        <v>0</v>
      </c>
      <c r="BA419">
        <v>410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</row>
    <row r="420" spans="1:75">
      <c r="A420">
        <f>ROW(Source!A133)</f>
        <v>133</v>
      </c>
      <c r="B420">
        <v>11782393</v>
      </c>
      <c r="C420">
        <v>11782383</v>
      </c>
      <c r="D420">
        <v>9683378</v>
      </c>
      <c r="E420">
        <v>1</v>
      </c>
      <c r="F420">
        <v>1</v>
      </c>
      <c r="G420">
        <v>1</v>
      </c>
      <c r="H420">
        <v>2</v>
      </c>
      <c r="I420" t="s">
        <v>407</v>
      </c>
      <c r="J420" t="s">
        <v>408</v>
      </c>
      <c r="K420" t="s">
        <v>409</v>
      </c>
      <c r="L420">
        <v>1480</v>
      </c>
      <c r="N420">
        <v>1013</v>
      </c>
      <c r="O420" t="s">
        <v>161</v>
      </c>
      <c r="P420" t="s">
        <v>162</v>
      </c>
      <c r="Q420">
        <v>1</v>
      </c>
      <c r="Y420">
        <v>1.5487500000000001E-2</v>
      </c>
      <c r="AA420">
        <v>0</v>
      </c>
      <c r="AB420">
        <v>1.47</v>
      </c>
      <c r="AC420">
        <v>0</v>
      </c>
      <c r="AD420">
        <v>0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650</v>
      </c>
      <c r="AT420">
        <v>8.26E-3</v>
      </c>
      <c r="AU420" t="s">
        <v>667</v>
      </c>
      <c r="AV420">
        <v>0</v>
      </c>
      <c r="AW420">
        <v>2</v>
      </c>
      <c r="AX420">
        <v>11782393</v>
      </c>
      <c r="AY420">
        <v>1</v>
      </c>
      <c r="AZ420">
        <v>0</v>
      </c>
      <c r="BA420">
        <v>411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</row>
    <row r="421" spans="1:75">
      <c r="A421">
        <f>ROW(Source!A133)</f>
        <v>133</v>
      </c>
      <c r="B421">
        <v>11782394</v>
      </c>
      <c r="C421">
        <v>11782383</v>
      </c>
      <c r="D421">
        <v>9590589</v>
      </c>
      <c r="E421">
        <v>1</v>
      </c>
      <c r="F421">
        <v>1</v>
      </c>
      <c r="G421">
        <v>1</v>
      </c>
      <c r="H421">
        <v>2</v>
      </c>
      <c r="I421" t="s">
        <v>252</v>
      </c>
      <c r="J421" t="s">
        <v>253</v>
      </c>
      <c r="K421" t="s">
        <v>254</v>
      </c>
      <c r="L421">
        <v>1480</v>
      </c>
      <c r="N421">
        <v>1013</v>
      </c>
      <c r="O421" t="s">
        <v>161</v>
      </c>
      <c r="P421" t="s">
        <v>162</v>
      </c>
      <c r="Q421">
        <v>1</v>
      </c>
      <c r="Y421">
        <v>3.5625000000000001E-4</v>
      </c>
      <c r="AA421">
        <v>0</v>
      </c>
      <c r="AB421">
        <v>96.34</v>
      </c>
      <c r="AC421">
        <v>0</v>
      </c>
      <c r="AD421">
        <v>0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650</v>
      </c>
      <c r="AT421">
        <v>1.9000000000000001E-4</v>
      </c>
      <c r="AU421" t="s">
        <v>667</v>
      </c>
      <c r="AV421">
        <v>0</v>
      </c>
      <c r="AW421">
        <v>2</v>
      </c>
      <c r="AX421">
        <v>11782394</v>
      </c>
      <c r="AY421">
        <v>1</v>
      </c>
      <c r="AZ421">
        <v>0</v>
      </c>
      <c r="BA421">
        <v>412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</row>
    <row r="422" spans="1:75">
      <c r="A422">
        <f>ROW(Source!A133)</f>
        <v>133</v>
      </c>
      <c r="B422">
        <v>11782395</v>
      </c>
      <c r="C422">
        <v>11782383</v>
      </c>
      <c r="D422">
        <v>9611946</v>
      </c>
      <c r="E422">
        <v>1</v>
      </c>
      <c r="F422">
        <v>1</v>
      </c>
      <c r="G422">
        <v>1</v>
      </c>
      <c r="H422">
        <v>3</v>
      </c>
      <c r="I422" t="s">
        <v>410</v>
      </c>
      <c r="J422" t="s">
        <v>411</v>
      </c>
      <c r="K422" t="s">
        <v>412</v>
      </c>
      <c r="L422">
        <v>1348</v>
      </c>
      <c r="N422">
        <v>1009</v>
      </c>
      <c r="O422" t="s">
        <v>703</v>
      </c>
      <c r="P422" t="s">
        <v>703</v>
      </c>
      <c r="Q422">
        <v>1000</v>
      </c>
      <c r="Y422">
        <v>2.0000000000000002E-5</v>
      </c>
      <c r="AA422">
        <v>11520</v>
      </c>
      <c r="AB422">
        <v>0</v>
      </c>
      <c r="AC422">
        <v>0</v>
      </c>
      <c r="AD422">
        <v>0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650</v>
      </c>
      <c r="AT422">
        <v>2.0000000000000002E-5</v>
      </c>
      <c r="AU422" t="s">
        <v>650</v>
      </c>
      <c r="AV422">
        <v>0</v>
      </c>
      <c r="AW422">
        <v>2</v>
      </c>
      <c r="AX422">
        <v>11782395</v>
      </c>
      <c r="AY422">
        <v>1</v>
      </c>
      <c r="AZ422">
        <v>0</v>
      </c>
      <c r="BA422">
        <v>413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</row>
    <row r="423" spans="1:75">
      <c r="A423">
        <f>ROW(Source!A133)</f>
        <v>133</v>
      </c>
      <c r="B423">
        <v>11782396</v>
      </c>
      <c r="C423">
        <v>11782383</v>
      </c>
      <c r="D423">
        <v>9635524</v>
      </c>
      <c r="E423">
        <v>1</v>
      </c>
      <c r="F423">
        <v>1</v>
      </c>
      <c r="G423">
        <v>1</v>
      </c>
      <c r="H423">
        <v>3</v>
      </c>
      <c r="I423" t="s">
        <v>413</v>
      </c>
      <c r="J423" t="s">
        <v>414</v>
      </c>
      <c r="K423" t="s">
        <v>415</v>
      </c>
      <c r="L423">
        <v>1485</v>
      </c>
      <c r="N423">
        <v>1013</v>
      </c>
      <c r="O423" t="s">
        <v>1034</v>
      </c>
      <c r="P423" t="s">
        <v>1034</v>
      </c>
      <c r="Q423">
        <v>1</v>
      </c>
      <c r="Y423">
        <v>8.3000000000000001E-4</v>
      </c>
      <c r="AA423">
        <v>14.2</v>
      </c>
      <c r="AB423">
        <v>0</v>
      </c>
      <c r="AC423">
        <v>0</v>
      </c>
      <c r="AD423">
        <v>0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650</v>
      </c>
      <c r="AT423">
        <v>8.3000000000000001E-4</v>
      </c>
      <c r="AU423" t="s">
        <v>650</v>
      </c>
      <c r="AV423">
        <v>0</v>
      </c>
      <c r="AW423">
        <v>2</v>
      </c>
      <c r="AX423">
        <v>11782396</v>
      </c>
      <c r="AY423">
        <v>1</v>
      </c>
      <c r="AZ423">
        <v>0</v>
      </c>
      <c r="BA423">
        <v>414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</row>
    <row r="424" spans="1:75">
      <c r="A424">
        <f>ROW(Source!A133)</f>
        <v>133</v>
      </c>
      <c r="B424">
        <v>11782397</v>
      </c>
      <c r="C424">
        <v>11782383</v>
      </c>
      <c r="D424">
        <v>9595052</v>
      </c>
      <c r="E424">
        <v>1</v>
      </c>
      <c r="F424">
        <v>1</v>
      </c>
      <c r="G424">
        <v>1</v>
      </c>
      <c r="H424">
        <v>3</v>
      </c>
      <c r="I424" t="s">
        <v>305</v>
      </c>
      <c r="J424" t="s">
        <v>306</v>
      </c>
      <c r="K424" t="s">
        <v>307</v>
      </c>
      <c r="L424">
        <v>1339</v>
      </c>
      <c r="N424">
        <v>1007</v>
      </c>
      <c r="O424" t="s">
        <v>797</v>
      </c>
      <c r="P424" t="s">
        <v>797</v>
      </c>
      <c r="Q424">
        <v>1</v>
      </c>
      <c r="Y424">
        <v>1.8000000000000001E-4</v>
      </c>
      <c r="AA424">
        <v>996</v>
      </c>
      <c r="AB424">
        <v>0</v>
      </c>
      <c r="AC424">
        <v>0</v>
      </c>
      <c r="AD424">
        <v>0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650</v>
      </c>
      <c r="AT424">
        <v>1.8000000000000001E-4</v>
      </c>
      <c r="AU424" t="s">
        <v>650</v>
      </c>
      <c r="AV424">
        <v>0</v>
      </c>
      <c r="AW424">
        <v>2</v>
      </c>
      <c r="AX424">
        <v>11782397</v>
      </c>
      <c r="AY424">
        <v>1</v>
      </c>
      <c r="AZ424">
        <v>0</v>
      </c>
      <c r="BA424">
        <v>415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</row>
    <row r="425" spans="1:75">
      <c r="A425">
        <f>ROW(Source!A133)</f>
        <v>133</v>
      </c>
      <c r="B425">
        <v>11782398</v>
      </c>
      <c r="C425">
        <v>11782383</v>
      </c>
      <c r="D425">
        <v>9595403</v>
      </c>
      <c r="E425">
        <v>1</v>
      </c>
      <c r="F425">
        <v>1</v>
      </c>
      <c r="G425">
        <v>1</v>
      </c>
      <c r="H425">
        <v>3</v>
      </c>
      <c r="I425" t="s">
        <v>416</v>
      </c>
      <c r="J425" t="s">
        <v>417</v>
      </c>
      <c r="K425" t="s">
        <v>418</v>
      </c>
      <c r="L425">
        <v>1301</v>
      </c>
      <c r="N425">
        <v>1003</v>
      </c>
      <c r="O425" t="s">
        <v>996</v>
      </c>
      <c r="P425" t="s">
        <v>996</v>
      </c>
      <c r="Q425">
        <v>1</v>
      </c>
      <c r="Y425">
        <v>0</v>
      </c>
      <c r="AA425">
        <v>0</v>
      </c>
      <c r="AB425">
        <v>0</v>
      </c>
      <c r="AC425">
        <v>0</v>
      </c>
      <c r="AD425">
        <v>0</v>
      </c>
      <c r="AN425">
        <v>1</v>
      </c>
      <c r="AO425">
        <v>0</v>
      </c>
      <c r="AP425">
        <v>1</v>
      </c>
      <c r="AQ425">
        <v>0</v>
      </c>
      <c r="AR425">
        <v>0</v>
      </c>
      <c r="AS425" t="s">
        <v>650</v>
      </c>
      <c r="AT425">
        <v>0</v>
      </c>
      <c r="AU425" t="s">
        <v>650</v>
      </c>
      <c r="AV425">
        <v>0</v>
      </c>
      <c r="AW425">
        <v>2</v>
      </c>
      <c r="AX425">
        <v>11782398</v>
      </c>
      <c r="AY425">
        <v>1</v>
      </c>
      <c r="AZ425">
        <v>0</v>
      </c>
      <c r="BA425">
        <v>416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</row>
    <row r="426" spans="1:75">
      <c r="A426">
        <f>ROW(Source!A133)</f>
        <v>133</v>
      </c>
      <c r="B426">
        <v>11782399</v>
      </c>
      <c r="C426">
        <v>11782383</v>
      </c>
      <c r="D426">
        <v>9595412</v>
      </c>
      <c r="E426">
        <v>1</v>
      </c>
      <c r="F426">
        <v>1</v>
      </c>
      <c r="G426">
        <v>1</v>
      </c>
      <c r="H426">
        <v>3</v>
      </c>
      <c r="I426" t="s">
        <v>235</v>
      </c>
      <c r="J426" t="s">
        <v>236</v>
      </c>
      <c r="K426" t="s">
        <v>237</v>
      </c>
      <c r="L426">
        <v>1339</v>
      </c>
      <c r="N426">
        <v>1007</v>
      </c>
      <c r="O426" t="s">
        <v>797</v>
      </c>
      <c r="P426" t="s">
        <v>797</v>
      </c>
      <c r="Q426">
        <v>1</v>
      </c>
      <c r="Y426">
        <v>4.0000000000000001E-3</v>
      </c>
      <c r="AA426">
        <v>3.11</v>
      </c>
      <c r="AB426">
        <v>0</v>
      </c>
      <c r="AC426">
        <v>0</v>
      </c>
      <c r="AD426">
        <v>0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650</v>
      </c>
      <c r="AT426">
        <v>4.0000000000000001E-3</v>
      </c>
      <c r="AU426" t="s">
        <v>650</v>
      </c>
      <c r="AV426">
        <v>0</v>
      </c>
      <c r="AW426">
        <v>2</v>
      </c>
      <c r="AX426">
        <v>11782399</v>
      </c>
      <c r="AY426">
        <v>1</v>
      </c>
      <c r="AZ426">
        <v>0</v>
      </c>
      <c r="BA426">
        <v>417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</row>
    <row r="427" spans="1:75">
      <c r="A427">
        <f>ROW(Source!A135)</f>
        <v>135</v>
      </c>
      <c r="B427">
        <v>11782403</v>
      </c>
      <c r="C427">
        <v>11782401</v>
      </c>
      <c r="D427">
        <v>7535132</v>
      </c>
      <c r="E427">
        <v>1</v>
      </c>
      <c r="F427">
        <v>1</v>
      </c>
      <c r="G427">
        <v>1</v>
      </c>
      <c r="H427">
        <v>1</v>
      </c>
      <c r="I427" t="s">
        <v>508</v>
      </c>
      <c r="J427" t="s">
        <v>650</v>
      </c>
      <c r="K427" t="s">
        <v>509</v>
      </c>
      <c r="L427">
        <v>1476</v>
      </c>
      <c r="N427">
        <v>1013</v>
      </c>
      <c r="O427" t="s">
        <v>155</v>
      </c>
      <c r="P427" t="s">
        <v>156</v>
      </c>
      <c r="Q427">
        <v>1</v>
      </c>
      <c r="Y427">
        <v>232.21949999999998</v>
      </c>
      <c r="AA427">
        <v>0</v>
      </c>
      <c r="AB427">
        <v>0</v>
      </c>
      <c r="AC427">
        <v>0</v>
      </c>
      <c r="AD427">
        <v>12.54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650</v>
      </c>
      <c r="AT427">
        <v>134.62</v>
      </c>
      <c r="AU427" t="s">
        <v>668</v>
      </c>
      <c r="AV427">
        <v>1</v>
      </c>
      <c r="AW427">
        <v>2</v>
      </c>
      <c r="AX427">
        <v>11782403</v>
      </c>
      <c r="AY427">
        <v>1</v>
      </c>
      <c r="AZ427">
        <v>0</v>
      </c>
      <c r="BA427">
        <v>418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</row>
    <row r="428" spans="1:75">
      <c r="A428">
        <f>ROW(Source!A135)</f>
        <v>135</v>
      </c>
      <c r="B428">
        <v>11782404</v>
      </c>
      <c r="C428">
        <v>11782401</v>
      </c>
      <c r="D428">
        <v>121548</v>
      </c>
      <c r="E428">
        <v>1</v>
      </c>
      <c r="F428">
        <v>1</v>
      </c>
      <c r="G428">
        <v>1</v>
      </c>
      <c r="H428">
        <v>1</v>
      </c>
      <c r="I428" t="s">
        <v>671</v>
      </c>
      <c r="J428" t="s">
        <v>650</v>
      </c>
      <c r="K428" t="s">
        <v>166</v>
      </c>
      <c r="L428">
        <v>608254</v>
      </c>
      <c r="N428">
        <v>1013</v>
      </c>
      <c r="O428" t="s">
        <v>167</v>
      </c>
      <c r="P428" t="s">
        <v>167</v>
      </c>
      <c r="Q428">
        <v>1</v>
      </c>
      <c r="Y428">
        <v>32.756250000000001</v>
      </c>
      <c r="AA428">
        <v>0</v>
      </c>
      <c r="AB428">
        <v>0</v>
      </c>
      <c r="AC428">
        <v>0</v>
      </c>
      <c r="AD428">
        <v>0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650</v>
      </c>
      <c r="AT428">
        <v>17.47</v>
      </c>
      <c r="AU428" t="s">
        <v>667</v>
      </c>
      <c r="AV428">
        <v>2</v>
      </c>
      <c r="AW428">
        <v>2</v>
      </c>
      <c r="AX428">
        <v>11782404</v>
      </c>
      <c r="AY428">
        <v>1</v>
      </c>
      <c r="AZ428">
        <v>0</v>
      </c>
      <c r="BA428">
        <v>419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</row>
    <row r="429" spans="1:75">
      <c r="A429">
        <f>ROW(Source!A135)</f>
        <v>135</v>
      </c>
      <c r="B429">
        <v>11782405</v>
      </c>
      <c r="C429">
        <v>11782401</v>
      </c>
      <c r="D429">
        <v>9596421</v>
      </c>
      <c r="E429">
        <v>1</v>
      </c>
      <c r="F429">
        <v>1</v>
      </c>
      <c r="G429">
        <v>1</v>
      </c>
      <c r="H429">
        <v>2</v>
      </c>
      <c r="I429" t="s">
        <v>389</v>
      </c>
      <c r="J429" t="s">
        <v>390</v>
      </c>
      <c r="K429" t="s">
        <v>391</v>
      </c>
      <c r="L429">
        <v>1480</v>
      </c>
      <c r="N429">
        <v>1013</v>
      </c>
      <c r="O429" t="s">
        <v>161</v>
      </c>
      <c r="P429" t="s">
        <v>162</v>
      </c>
      <c r="Q429">
        <v>1</v>
      </c>
      <c r="Y429">
        <v>14.0625</v>
      </c>
      <c r="AA429">
        <v>0</v>
      </c>
      <c r="AB429">
        <v>31.16</v>
      </c>
      <c r="AC429">
        <v>12.17</v>
      </c>
      <c r="AD429">
        <v>0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650</v>
      </c>
      <c r="AT429">
        <v>7.5</v>
      </c>
      <c r="AU429" t="s">
        <v>667</v>
      </c>
      <c r="AV429">
        <v>0</v>
      </c>
      <c r="AW429">
        <v>2</v>
      </c>
      <c r="AX429">
        <v>11782405</v>
      </c>
      <c r="AY429">
        <v>1</v>
      </c>
      <c r="AZ429">
        <v>0</v>
      </c>
      <c r="BA429">
        <v>420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</row>
    <row r="430" spans="1:75">
      <c r="A430">
        <f>ROW(Source!A135)</f>
        <v>135</v>
      </c>
      <c r="B430">
        <v>11782406</v>
      </c>
      <c r="C430">
        <v>11782401</v>
      </c>
      <c r="D430">
        <v>9595015</v>
      </c>
      <c r="E430">
        <v>1</v>
      </c>
      <c r="F430">
        <v>1</v>
      </c>
      <c r="G430">
        <v>1</v>
      </c>
      <c r="H430">
        <v>2</v>
      </c>
      <c r="I430" t="s">
        <v>420</v>
      </c>
      <c r="J430" t="s">
        <v>421</v>
      </c>
      <c r="K430" t="s">
        <v>422</v>
      </c>
      <c r="L430">
        <v>1480</v>
      </c>
      <c r="N430">
        <v>1013</v>
      </c>
      <c r="O430" t="s">
        <v>161</v>
      </c>
      <c r="P430" t="s">
        <v>162</v>
      </c>
      <c r="Q430">
        <v>1</v>
      </c>
      <c r="Y430">
        <v>18.693750000000001</v>
      </c>
      <c r="AA430">
        <v>0</v>
      </c>
      <c r="AB430">
        <v>187.66</v>
      </c>
      <c r="AC430">
        <v>16.329999999999998</v>
      </c>
      <c r="AD430">
        <v>0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650</v>
      </c>
      <c r="AT430">
        <v>9.9700000000000006</v>
      </c>
      <c r="AU430" t="s">
        <v>667</v>
      </c>
      <c r="AV430">
        <v>0</v>
      </c>
      <c r="AW430">
        <v>2</v>
      </c>
      <c r="AX430">
        <v>11782406</v>
      </c>
      <c r="AY430">
        <v>1</v>
      </c>
      <c r="AZ430">
        <v>0</v>
      </c>
      <c r="BA430">
        <v>421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</row>
    <row r="431" spans="1:75">
      <c r="A431">
        <f>ROW(Source!A135)</f>
        <v>135</v>
      </c>
      <c r="B431">
        <v>11782407</v>
      </c>
      <c r="C431">
        <v>11782401</v>
      </c>
      <c r="D431">
        <v>9683378</v>
      </c>
      <c r="E431">
        <v>1</v>
      </c>
      <c r="F431">
        <v>1</v>
      </c>
      <c r="G431">
        <v>1</v>
      </c>
      <c r="H431">
        <v>2</v>
      </c>
      <c r="I431" t="s">
        <v>407</v>
      </c>
      <c r="J431" t="s">
        <v>408</v>
      </c>
      <c r="K431" t="s">
        <v>409</v>
      </c>
      <c r="L431">
        <v>1480</v>
      </c>
      <c r="N431">
        <v>1013</v>
      </c>
      <c r="O431" t="s">
        <v>161</v>
      </c>
      <c r="P431" t="s">
        <v>162</v>
      </c>
      <c r="Q431">
        <v>1</v>
      </c>
      <c r="Y431">
        <v>28.125</v>
      </c>
      <c r="AA431">
        <v>0</v>
      </c>
      <c r="AB431">
        <v>1.47</v>
      </c>
      <c r="AC431">
        <v>0</v>
      </c>
      <c r="AD431">
        <v>0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650</v>
      </c>
      <c r="AT431">
        <v>15</v>
      </c>
      <c r="AU431" t="s">
        <v>667</v>
      </c>
      <c r="AV431">
        <v>0</v>
      </c>
      <c r="AW431">
        <v>2</v>
      </c>
      <c r="AX431">
        <v>11782407</v>
      </c>
      <c r="AY431">
        <v>1</v>
      </c>
      <c r="AZ431">
        <v>0</v>
      </c>
      <c r="BA431">
        <v>422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</row>
    <row r="432" spans="1:75">
      <c r="A432">
        <f>ROW(Source!A135)</f>
        <v>135</v>
      </c>
      <c r="B432">
        <v>11782408</v>
      </c>
      <c r="C432">
        <v>11782401</v>
      </c>
      <c r="D432">
        <v>9590589</v>
      </c>
      <c r="E432">
        <v>1</v>
      </c>
      <c r="F432">
        <v>1</v>
      </c>
      <c r="G432">
        <v>1</v>
      </c>
      <c r="H432">
        <v>2</v>
      </c>
      <c r="I432" t="s">
        <v>252</v>
      </c>
      <c r="J432" t="s">
        <v>253</v>
      </c>
      <c r="K432" t="s">
        <v>254</v>
      </c>
      <c r="L432">
        <v>1480</v>
      </c>
      <c r="N432">
        <v>1013</v>
      </c>
      <c r="O432" t="s">
        <v>161</v>
      </c>
      <c r="P432" t="s">
        <v>162</v>
      </c>
      <c r="Q432">
        <v>1</v>
      </c>
      <c r="Y432">
        <v>1.7250000000000001</v>
      </c>
      <c r="AA432">
        <v>0</v>
      </c>
      <c r="AB432">
        <v>96.34</v>
      </c>
      <c r="AC432">
        <v>0</v>
      </c>
      <c r="AD432">
        <v>0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650</v>
      </c>
      <c r="AT432">
        <v>0.92</v>
      </c>
      <c r="AU432" t="s">
        <v>667</v>
      </c>
      <c r="AV432">
        <v>0</v>
      </c>
      <c r="AW432">
        <v>2</v>
      </c>
      <c r="AX432">
        <v>11782408</v>
      </c>
      <c r="AY432">
        <v>1</v>
      </c>
      <c r="AZ432">
        <v>0</v>
      </c>
      <c r="BA432">
        <v>423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</row>
    <row r="433" spans="1:75">
      <c r="A433">
        <f>ROW(Source!A135)</f>
        <v>135</v>
      </c>
      <c r="B433">
        <v>11782409</v>
      </c>
      <c r="C433">
        <v>11782401</v>
      </c>
      <c r="D433">
        <v>9636056</v>
      </c>
      <c r="E433">
        <v>1</v>
      </c>
      <c r="F433">
        <v>1</v>
      </c>
      <c r="G433">
        <v>1</v>
      </c>
      <c r="H433">
        <v>3</v>
      </c>
      <c r="I433" t="s">
        <v>481</v>
      </c>
      <c r="J433" t="s">
        <v>482</v>
      </c>
      <c r="K433" t="s">
        <v>483</v>
      </c>
      <c r="L433">
        <v>1327</v>
      </c>
      <c r="N433">
        <v>1005</v>
      </c>
      <c r="O433" t="s">
        <v>264</v>
      </c>
      <c r="P433" t="s">
        <v>264</v>
      </c>
      <c r="Q433">
        <v>1</v>
      </c>
      <c r="Y433">
        <v>0.8</v>
      </c>
      <c r="AA433">
        <v>32.5</v>
      </c>
      <c r="AB433">
        <v>0</v>
      </c>
      <c r="AC433">
        <v>0</v>
      </c>
      <c r="AD433">
        <v>0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650</v>
      </c>
      <c r="AT433">
        <v>0.8</v>
      </c>
      <c r="AU433" t="s">
        <v>650</v>
      </c>
      <c r="AV433">
        <v>0</v>
      </c>
      <c r="AW433">
        <v>2</v>
      </c>
      <c r="AX433">
        <v>11782409</v>
      </c>
      <c r="AY433">
        <v>1</v>
      </c>
      <c r="AZ433">
        <v>0</v>
      </c>
      <c r="BA433">
        <v>424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</row>
    <row r="434" spans="1:75">
      <c r="A434">
        <f>ROW(Source!A135)</f>
        <v>135</v>
      </c>
      <c r="B434">
        <v>11782410</v>
      </c>
      <c r="C434">
        <v>11782401</v>
      </c>
      <c r="D434">
        <v>9609319</v>
      </c>
      <c r="E434">
        <v>1</v>
      </c>
      <c r="F434">
        <v>1</v>
      </c>
      <c r="G434">
        <v>1</v>
      </c>
      <c r="H434">
        <v>3</v>
      </c>
      <c r="I434" t="s">
        <v>265</v>
      </c>
      <c r="J434" t="s">
        <v>266</v>
      </c>
      <c r="K434" t="s">
        <v>267</v>
      </c>
      <c r="L434">
        <v>9521778</v>
      </c>
      <c r="N434">
        <v>1013</v>
      </c>
      <c r="O434" t="s">
        <v>268</v>
      </c>
      <c r="P434" t="s">
        <v>269</v>
      </c>
      <c r="Q434">
        <v>1</v>
      </c>
      <c r="Y434">
        <v>7.0000000000000007E-2</v>
      </c>
      <c r="AA434">
        <v>92.4</v>
      </c>
      <c r="AB434">
        <v>0</v>
      </c>
      <c r="AC434">
        <v>0</v>
      </c>
      <c r="AD434">
        <v>0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650</v>
      </c>
      <c r="AT434">
        <v>7.0000000000000007E-2</v>
      </c>
      <c r="AU434" t="s">
        <v>650</v>
      </c>
      <c r="AV434">
        <v>0</v>
      </c>
      <c r="AW434">
        <v>2</v>
      </c>
      <c r="AX434">
        <v>11782410</v>
      </c>
      <c r="AY434">
        <v>1</v>
      </c>
      <c r="AZ434">
        <v>0</v>
      </c>
      <c r="BA434">
        <v>425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</row>
    <row r="435" spans="1:75">
      <c r="A435">
        <f>ROW(Source!A135)</f>
        <v>135</v>
      </c>
      <c r="B435">
        <v>11782411</v>
      </c>
      <c r="C435">
        <v>11782401</v>
      </c>
      <c r="D435">
        <v>9684441</v>
      </c>
      <c r="E435">
        <v>1</v>
      </c>
      <c r="F435">
        <v>1</v>
      </c>
      <c r="G435">
        <v>1</v>
      </c>
      <c r="H435">
        <v>3</v>
      </c>
      <c r="I435" t="s">
        <v>484</v>
      </c>
      <c r="J435" t="s">
        <v>485</v>
      </c>
      <c r="K435" t="s">
        <v>486</v>
      </c>
      <c r="L435">
        <v>1327</v>
      </c>
      <c r="N435">
        <v>1005</v>
      </c>
      <c r="O435" t="s">
        <v>264</v>
      </c>
      <c r="P435" t="s">
        <v>264</v>
      </c>
      <c r="Q435">
        <v>1</v>
      </c>
      <c r="Y435">
        <v>439</v>
      </c>
      <c r="AA435">
        <v>10.1</v>
      </c>
      <c r="AB435">
        <v>0</v>
      </c>
      <c r="AC435">
        <v>0</v>
      </c>
      <c r="AD435">
        <v>0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650</v>
      </c>
      <c r="AT435">
        <v>439</v>
      </c>
      <c r="AU435" t="s">
        <v>650</v>
      </c>
      <c r="AV435">
        <v>0</v>
      </c>
      <c r="AW435">
        <v>2</v>
      </c>
      <c r="AX435">
        <v>11782411</v>
      </c>
      <c r="AY435">
        <v>1</v>
      </c>
      <c r="AZ435">
        <v>0</v>
      </c>
      <c r="BA435">
        <v>426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</row>
    <row r="436" spans="1:75">
      <c r="A436">
        <f>ROW(Source!A135)</f>
        <v>135</v>
      </c>
      <c r="B436">
        <v>11782412</v>
      </c>
      <c r="C436">
        <v>11782401</v>
      </c>
      <c r="D436">
        <v>9647814</v>
      </c>
      <c r="E436">
        <v>1</v>
      </c>
      <c r="F436">
        <v>1</v>
      </c>
      <c r="G436">
        <v>1</v>
      </c>
      <c r="H436">
        <v>3</v>
      </c>
      <c r="I436" t="s">
        <v>487</v>
      </c>
      <c r="J436" t="s">
        <v>488</v>
      </c>
      <c r="K436" t="s">
        <v>489</v>
      </c>
      <c r="L436">
        <v>1348</v>
      </c>
      <c r="N436">
        <v>1009</v>
      </c>
      <c r="O436" t="s">
        <v>703</v>
      </c>
      <c r="P436" t="s">
        <v>703</v>
      </c>
      <c r="Q436">
        <v>1000</v>
      </c>
      <c r="Y436">
        <v>3.5000000000000003E-2</v>
      </c>
      <c r="AA436">
        <v>28970</v>
      </c>
      <c r="AB436">
        <v>0</v>
      </c>
      <c r="AC436">
        <v>0</v>
      </c>
      <c r="AD436">
        <v>0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650</v>
      </c>
      <c r="AT436">
        <v>3.5000000000000003E-2</v>
      </c>
      <c r="AU436" t="s">
        <v>650</v>
      </c>
      <c r="AV436">
        <v>0</v>
      </c>
      <c r="AW436">
        <v>2</v>
      </c>
      <c r="AX436">
        <v>11782412</v>
      </c>
      <c r="AY436">
        <v>1</v>
      </c>
      <c r="AZ436">
        <v>0</v>
      </c>
      <c r="BA436">
        <v>427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</row>
    <row r="437" spans="1:75">
      <c r="A437">
        <f>ROW(Source!A135)</f>
        <v>135</v>
      </c>
      <c r="B437">
        <v>11782413</v>
      </c>
      <c r="C437">
        <v>11782401</v>
      </c>
      <c r="D437">
        <v>9686539</v>
      </c>
      <c r="E437">
        <v>1</v>
      </c>
      <c r="F437">
        <v>1</v>
      </c>
      <c r="G437">
        <v>1</v>
      </c>
      <c r="H437">
        <v>3</v>
      </c>
      <c r="I437" t="s">
        <v>493</v>
      </c>
      <c r="J437" t="s">
        <v>494</v>
      </c>
      <c r="K437" t="s">
        <v>495</v>
      </c>
      <c r="L437">
        <v>1348</v>
      </c>
      <c r="N437">
        <v>1009</v>
      </c>
      <c r="O437" t="s">
        <v>703</v>
      </c>
      <c r="P437" t="s">
        <v>703</v>
      </c>
      <c r="Q437">
        <v>1000</v>
      </c>
      <c r="Y437">
        <v>6.4999999999999997E-3</v>
      </c>
      <c r="AA437">
        <v>27158</v>
      </c>
      <c r="AB437">
        <v>0</v>
      </c>
      <c r="AC437">
        <v>0</v>
      </c>
      <c r="AD437">
        <v>0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650</v>
      </c>
      <c r="AT437">
        <v>6.4999999999999997E-3</v>
      </c>
      <c r="AU437" t="s">
        <v>650</v>
      </c>
      <c r="AV437">
        <v>0</v>
      </c>
      <c r="AW437">
        <v>2</v>
      </c>
      <c r="AX437">
        <v>11782413</v>
      </c>
      <c r="AY437">
        <v>1</v>
      </c>
      <c r="AZ437">
        <v>0</v>
      </c>
      <c r="BA437">
        <v>428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</row>
    <row r="438" spans="1:75">
      <c r="A438">
        <f>ROW(Source!A135)</f>
        <v>135</v>
      </c>
      <c r="B438">
        <v>11782414</v>
      </c>
      <c r="C438">
        <v>11782401</v>
      </c>
      <c r="D438">
        <v>9686541</v>
      </c>
      <c r="E438">
        <v>1</v>
      </c>
      <c r="F438">
        <v>1</v>
      </c>
      <c r="G438">
        <v>1</v>
      </c>
      <c r="H438">
        <v>3</v>
      </c>
      <c r="I438" t="s">
        <v>496</v>
      </c>
      <c r="J438" t="s">
        <v>497</v>
      </c>
      <c r="K438" t="s">
        <v>498</v>
      </c>
      <c r="L438">
        <v>1327</v>
      </c>
      <c r="N438">
        <v>1005</v>
      </c>
      <c r="O438" t="s">
        <v>264</v>
      </c>
      <c r="P438" t="s">
        <v>264</v>
      </c>
      <c r="Q438">
        <v>1</v>
      </c>
      <c r="Y438">
        <v>776</v>
      </c>
      <c r="AA438">
        <v>15.4</v>
      </c>
      <c r="AB438">
        <v>0</v>
      </c>
      <c r="AC438">
        <v>0</v>
      </c>
      <c r="AD438">
        <v>0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650</v>
      </c>
      <c r="AT438">
        <v>776</v>
      </c>
      <c r="AU438" t="s">
        <v>650</v>
      </c>
      <c r="AV438">
        <v>0</v>
      </c>
      <c r="AW438">
        <v>2</v>
      </c>
      <c r="AX438">
        <v>11782414</v>
      </c>
      <c r="AY438">
        <v>1</v>
      </c>
      <c r="AZ438">
        <v>0</v>
      </c>
      <c r="BA438">
        <v>429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</row>
    <row r="439" spans="1:75">
      <c r="A439">
        <f>ROW(Source!A136)</f>
        <v>136</v>
      </c>
      <c r="B439">
        <v>11782417</v>
      </c>
      <c r="C439">
        <v>11782415</v>
      </c>
      <c r="D439">
        <v>7535140</v>
      </c>
      <c r="E439">
        <v>1</v>
      </c>
      <c r="F439">
        <v>1</v>
      </c>
      <c r="G439">
        <v>1</v>
      </c>
      <c r="H439">
        <v>1</v>
      </c>
      <c r="I439" t="s">
        <v>521</v>
      </c>
      <c r="J439" t="s">
        <v>650</v>
      </c>
      <c r="K439" t="s">
        <v>522</v>
      </c>
      <c r="L439">
        <v>1476</v>
      </c>
      <c r="N439">
        <v>1013</v>
      </c>
      <c r="O439" t="s">
        <v>155</v>
      </c>
      <c r="P439" t="s">
        <v>156</v>
      </c>
      <c r="Q439">
        <v>1</v>
      </c>
      <c r="Y439">
        <v>2.5499999999999998</v>
      </c>
      <c r="AA439">
        <v>0</v>
      </c>
      <c r="AB439">
        <v>0</v>
      </c>
      <c r="AC439">
        <v>0</v>
      </c>
      <c r="AD439">
        <v>16.329999999999998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650</v>
      </c>
      <c r="AT439">
        <v>1.7</v>
      </c>
      <c r="AU439" t="s">
        <v>1135</v>
      </c>
      <c r="AV439">
        <v>1</v>
      </c>
      <c r="AW439">
        <v>2</v>
      </c>
      <c r="AX439">
        <v>11782417</v>
      </c>
      <c r="AY439">
        <v>1</v>
      </c>
      <c r="AZ439">
        <v>0</v>
      </c>
      <c r="BA439">
        <v>430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</row>
    <row r="440" spans="1:75">
      <c r="A440">
        <f>ROW(Source!A136)</f>
        <v>136</v>
      </c>
      <c r="B440">
        <v>11782418</v>
      </c>
      <c r="C440">
        <v>11782415</v>
      </c>
      <c r="D440">
        <v>9640399</v>
      </c>
      <c r="E440">
        <v>1</v>
      </c>
      <c r="F440">
        <v>1</v>
      </c>
      <c r="G440">
        <v>1</v>
      </c>
      <c r="H440">
        <v>2</v>
      </c>
      <c r="I440" t="s">
        <v>523</v>
      </c>
      <c r="J440" t="s">
        <v>524</v>
      </c>
      <c r="K440" t="s">
        <v>525</v>
      </c>
      <c r="L440">
        <v>1480</v>
      </c>
      <c r="N440">
        <v>1013</v>
      </c>
      <c r="O440" t="s">
        <v>161</v>
      </c>
      <c r="P440" t="s">
        <v>162</v>
      </c>
      <c r="Q440">
        <v>1</v>
      </c>
      <c r="Y440">
        <v>0.99</v>
      </c>
      <c r="AA440">
        <v>0</v>
      </c>
      <c r="AB440">
        <v>56.92</v>
      </c>
      <c r="AC440">
        <v>0</v>
      </c>
      <c r="AD440">
        <v>0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650</v>
      </c>
      <c r="AT440">
        <v>0.66</v>
      </c>
      <c r="AU440" t="s">
        <v>1135</v>
      </c>
      <c r="AV440">
        <v>0</v>
      </c>
      <c r="AW440">
        <v>2</v>
      </c>
      <c r="AX440">
        <v>11782418</v>
      </c>
      <c r="AY440">
        <v>1</v>
      </c>
      <c r="AZ440">
        <v>0</v>
      </c>
      <c r="BA440">
        <v>431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</row>
    <row r="441" spans="1:75">
      <c r="A441">
        <f>ROW(Source!A136)</f>
        <v>136</v>
      </c>
      <c r="B441">
        <v>11782419</v>
      </c>
      <c r="C441">
        <v>11782415</v>
      </c>
      <c r="D441">
        <v>9680778</v>
      </c>
      <c r="E441">
        <v>1</v>
      </c>
      <c r="F441">
        <v>1</v>
      </c>
      <c r="G441">
        <v>1</v>
      </c>
      <c r="H441">
        <v>3</v>
      </c>
      <c r="I441" t="s">
        <v>526</v>
      </c>
      <c r="J441" t="s">
        <v>527</v>
      </c>
      <c r="K441" t="s">
        <v>528</v>
      </c>
      <c r="L441">
        <v>1346</v>
      </c>
      <c r="N441">
        <v>1009</v>
      </c>
      <c r="O441" t="s">
        <v>366</v>
      </c>
      <c r="P441" t="s">
        <v>366</v>
      </c>
      <c r="Q441">
        <v>1</v>
      </c>
      <c r="Y441">
        <v>3.8E-3</v>
      </c>
      <c r="AA441">
        <v>103</v>
      </c>
      <c r="AB441">
        <v>0</v>
      </c>
      <c r="AC441">
        <v>0</v>
      </c>
      <c r="AD441">
        <v>0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650</v>
      </c>
      <c r="AT441">
        <v>3.8E-3</v>
      </c>
      <c r="AU441" t="s">
        <v>650</v>
      </c>
      <c r="AV441">
        <v>0</v>
      </c>
      <c r="AW441">
        <v>2</v>
      </c>
      <c r="AX441">
        <v>11782419</v>
      </c>
      <c r="AY441">
        <v>1</v>
      </c>
      <c r="AZ441">
        <v>0</v>
      </c>
      <c r="BA441">
        <v>432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</row>
    <row r="442" spans="1:75">
      <c r="A442">
        <f>ROW(Source!A136)</f>
        <v>136</v>
      </c>
      <c r="B442">
        <v>11782420</v>
      </c>
      <c r="C442">
        <v>11782415</v>
      </c>
      <c r="D442">
        <v>9640356</v>
      </c>
      <c r="E442">
        <v>1</v>
      </c>
      <c r="F442">
        <v>1</v>
      </c>
      <c r="G442">
        <v>1</v>
      </c>
      <c r="H442">
        <v>3</v>
      </c>
      <c r="I442" t="s">
        <v>529</v>
      </c>
      <c r="J442" t="s">
        <v>530</v>
      </c>
      <c r="K442" t="s">
        <v>531</v>
      </c>
      <c r="L442">
        <v>1332</v>
      </c>
      <c r="N442">
        <v>1005</v>
      </c>
      <c r="O442" t="s">
        <v>532</v>
      </c>
      <c r="P442" t="s">
        <v>532</v>
      </c>
      <c r="Q442">
        <v>0.01</v>
      </c>
      <c r="Y442">
        <v>1.92</v>
      </c>
      <c r="AA442">
        <v>8.3000000000000007</v>
      </c>
      <c r="AB442">
        <v>0</v>
      </c>
      <c r="AC442">
        <v>0</v>
      </c>
      <c r="AD442">
        <v>0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650</v>
      </c>
      <c r="AT442">
        <v>1.92</v>
      </c>
      <c r="AU442" t="s">
        <v>650</v>
      </c>
      <c r="AV442">
        <v>0</v>
      </c>
      <c r="AW442">
        <v>2</v>
      </c>
      <c r="AX442">
        <v>11782420</v>
      </c>
      <c r="AY442">
        <v>1</v>
      </c>
      <c r="AZ442">
        <v>0</v>
      </c>
      <c r="BA442">
        <v>433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</row>
    <row r="443" spans="1:75">
      <c r="A443">
        <f>ROW(Source!A136)</f>
        <v>136</v>
      </c>
      <c r="B443">
        <v>11782421</v>
      </c>
      <c r="C443">
        <v>11782415</v>
      </c>
      <c r="D443">
        <v>9640358</v>
      </c>
      <c r="E443">
        <v>1</v>
      </c>
      <c r="F443">
        <v>1</v>
      </c>
      <c r="G443">
        <v>1</v>
      </c>
      <c r="H443">
        <v>3</v>
      </c>
      <c r="I443" t="s">
        <v>533</v>
      </c>
      <c r="J443" t="s">
        <v>534</v>
      </c>
      <c r="K443" t="s">
        <v>535</v>
      </c>
      <c r="L443">
        <v>1296</v>
      </c>
      <c r="N443">
        <v>1002</v>
      </c>
      <c r="O443" t="s">
        <v>536</v>
      </c>
      <c r="P443" t="s">
        <v>536</v>
      </c>
      <c r="Q443">
        <v>1</v>
      </c>
      <c r="Y443">
        <v>1.9E-2</v>
      </c>
      <c r="AA443">
        <v>25.4</v>
      </c>
      <c r="AB443">
        <v>0</v>
      </c>
      <c r="AC443">
        <v>0</v>
      </c>
      <c r="AD443">
        <v>0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650</v>
      </c>
      <c r="AT443">
        <v>1.9E-2</v>
      </c>
      <c r="AU443" t="s">
        <v>650</v>
      </c>
      <c r="AV443">
        <v>0</v>
      </c>
      <c r="AW443">
        <v>2</v>
      </c>
      <c r="AX443">
        <v>11782421</v>
      </c>
      <c r="AY443">
        <v>1</v>
      </c>
      <c r="AZ443">
        <v>0</v>
      </c>
      <c r="BA443">
        <v>434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</row>
    <row r="444" spans="1:75">
      <c r="A444">
        <f>ROW(Source!A136)</f>
        <v>136</v>
      </c>
      <c r="B444">
        <v>11782422</v>
      </c>
      <c r="C444">
        <v>11782415</v>
      </c>
      <c r="D444">
        <v>9640360</v>
      </c>
      <c r="E444">
        <v>1</v>
      </c>
      <c r="F444">
        <v>1</v>
      </c>
      <c r="G444">
        <v>1</v>
      </c>
      <c r="H444">
        <v>3</v>
      </c>
      <c r="I444" t="s">
        <v>537</v>
      </c>
      <c r="J444" t="s">
        <v>538</v>
      </c>
      <c r="K444" t="s">
        <v>539</v>
      </c>
      <c r="L444">
        <v>1296</v>
      </c>
      <c r="N444">
        <v>1002</v>
      </c>
      <c r="O444" t="s">
        <v>536</v>
      </c>
      <c r="P444" t="s">
        <v>536</v>
      </c>
      <c r="Q444">
        <v>1</v>
      </c>
      <c r="Y444">
        <v>1.9E-2</v>
      </c>
      <c r="AA444">
        <v>18.5</v>
      </c>
      <c r="AB444">
        <v>0</v>
      </c>
      <c r="AC444">
        <v>0</v>
      </c>
      <c r="AD444">
        <v>0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650</v>
      </c>
      <c r="AT444">
        <v>1.9E-2</v>
      </c>
      <c r="AU444" t="s">
        <v>650</v>
      </c>
      <c r="AV444">
        <v>0</v>
      </c>
      <c r="AW444">
        <v>2</v>
      </c>
      <c r="AX444">
        <v>11782422</v>
      </c>
      <c r="AY444">
        <v>1</v>
      </c>
      <c r="AZ444">
        <v>0</v>
      </c>
      <c r="BA444">
        <v>435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</row>
    <row r="445" spans="1:75">
      <c r="A445">
        <f>ROW(Source!A136)</f>
        <v>136</v>
      </c>
      <c r="B445">
        <v>11782423</v>
      </c>
      <c r="C445">
        <v>11782415</v>
      </c>
      <c r="D445">
        <v>9761634</v>
      </c>
      <c r="E445">
        <v>1</v>
      </c>
      <c r="F445">
        <v>1</v>
      </c>
      <c r="G445">
        <v>1</v>
      </c>
      <c r="H445">
        <v>3</v>
      </c>
      <c r="I445" t="s">
        <v>540</v>
      </c>
      <c r="J445" t="s">
        <v>541</v>
      </c>
      <c r="K445" t="s">
        <v>542</v>
      </c>
      <c r="L445">
        <v>1346</v>
      </c>
      <c r="N445">
        <v>1009</v>
      </c>
      <c r="O445" t="s">
        <v>366</v>
      </c>
      <c r="P445" t="s">
        <v>366</v>
      </c>
      <c r="Q445">
        <v>1</v>
      </c>
      <c r="Y445">
        <v>5.8E-4</v>
      </c>
      <c r="AA445">
        <v>18.899999999999999</v>
      </c>
      <c r="AB445">
        <v>0</v>
      </c>
      <c r="AC445">
        <v>0</v>
      </c>
      <c r="AD445">
        <v>0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650</v>
      </c>
      <c r="AT445">
        <v>5.8E-4</v>
      </c>
      <c r="AU445" t="s">
        <v>650</v>
      </c>
      <c r="AV445">
        <v>0</v>
      </c>
      <c r="AW445">
        <v>2</v>
      </c>
      <c r="AX445">
        <v>11782423</v>
      </c>
      <c r="AY445">
        <v>1</v>
      </c>
      <c r="AZ445">
        <v>0</v>
      </c>
      <c r="BA445">
        <v>436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</row>
    <row r="446" spans="1:75">
      <c r="A446">
        <f>ROW(Source!A136)</f>
        <v>136</v>
      </c>
      <c r="B446">
        <v>11782424</v>
      </c>
      <c r="C446">
        <v>11782415</v>
      </c>
      <c r="D446">
        <v>9595412</v>
      </c>
      <c r="E446">
        <v>1</v>
      </c>
      <c r="F446">
        <v>1</v>
      </c>
      <c r="G446">
        <v>1</v>
      </c>
      <c r="H446">
        <v>3</v>
      </c>
      <c r="I446" t="s">
        <v>235</v>
      </c>
      <c r="J446" t="s">
        <v>236</v>
      </c>
      <c r="K446" t="s">
        <v>237</v>
      </c>
      <c r="L446">
        <v>1339</v>
      </c>
      <c r="N446">
        <v>1007</v>
      </c>
      <c r="O446" t="s">
        <v>797</v>
      </c>
      <c r="P446" t="s">
        <v>797</v>
      </c>
      <c r="Q446">
        <v>1</v>
      </c>
      <c r="Y446">
        <v>1.9000000000000001E-4</v>
      </c>
      <c r="AA446">
        <v>3.11</v>
      </c>
      <c r="AB446">
        <v>0</v>
      </c>
      <c r="AC446">
        <v>0</v>
      </c>
      <c r="AD446">
        <v>0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650</v>
      </c>
      <c r="AT446">
        <v>1.9000000000000001E-4</v>
      </c>
      <c r="AU446" t="s">
        <v>650</v>
      </c>
      <c r="AV446">
        <v>0</v>
      </c>
      <c r="AW446">
        <v>2</v>
      </c>
      <c r="AX446">
        <v>11782424</v>
      </c>
      <c r="AY446">
        <v>1</v>
      </c>
      <c r="AZ446">
        <v>0</v>
      </c>
      <c r="BA446">
        <v>437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</row>
    <row r="447" spans="1:75">
      <c r="A447">
        <f>ROW(Source!A137)</f>
        <v>137</v>
      </c>
      <c r="B447">
        <v>11782427</v>
      </c>
      <c r="C447">
        <v>11782425</v>
      </c>
      <c r="D447">
        <v>7535123</v>
      </c>
      <c r="E447">
        <v>1</v>
      </c>
      <c r="F447">
        <v>1</v>
      </c>
      <c r="G447">
        <v>1</v>
      </c>
      <c r="H447">
        <v>1</v>
      </c>
      <c r="I447" t="s">
        <v>387</v>
      </c>
      <c r="J447" t="s">
        <v>650</v>
      </c>
      <c r="K447" t="s">
        <v>388</v>
      </c>
      <c r="L447">
        <v>1476</v>
      </c>
      <c r="N447">
        <v>1013</v>
      </c>
      <c r="O447" t="s">
        <v>155</v>
      </c>
      <c r="P447" t="s">
        <v>156</v>
      </c>
      <c r="Q447">
        <v>1</v>
      </c>
      <c r="Y447">
        <v>0.60892499999999994</v>
      </c>
      <c r="AA447">
        <v>0</v>
      </c>
      <c r="AB447">
        <v>0</v>
      </c>
      <c r="AC447">
        <v>0</v>
      </c>
      <c r="AD447">
        <v>13.09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650</v>
      </c>
      <c r="AT447">
        <v>0.35299999999999998</v>
      </c>
      <c r="AU447" t="s">
        <v>668</v>
      </c>
      <c r="AV447">
        <v>1</v>
      </c>
      <c r="AW447">
        <v>2</v>
      </c>
      <c r="AX447">
        <v>11782427</v>
      </c>
      <c r="AY447">
        <v>1</v>
      </c>
      <c r="AZ447">
        <v>0</v>
      </c>
      <c r="BA447">
        <v>438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</row>
    <row r="448" spans="1:75">
      <c r="A448">
        <f>ROW(Source!A137)</f>
        <v>137</v>
      </c>
      <c r="B448">
        <v>11782428</v>
      </c>
      <c r="C448">
        <v>11782425</v>
      </c>
      <c r="D448">
        <v>121548</v>
      </c>
      <c r="E448">
        <v>1</v>
      </c>
      <c r="F448">
        <v>1</v>
      </c>
      <c r="G448">
        <v>1</v>
      </c>
      <c r="H448">
        <v>1</v>
      </c>
      <c r="I448" t="s">
        <v>671</v>
      </c>
      <c r="J448" t="s">
        <v>650</v>
      </c>
      <c r="K448" t="s">
        <v>166</v>
      </c>
      <c r="L448">
        <v>608254</v>
      </c>
      <c r="N448">
        <v>1013</v>
      </c>
      <c r="O448" t="s">
        <v>167</v>
      </c>
      <c r="P448" t="s">
        <v>167</v>
      </c>
      <c r="Q448">
        <v>1</v>
      </c>
      <c r="Y448">
        <v>7.4999999999999997E-2</v>
      </c>
      <c r="AA448">
        <v>0</v>
      </c>
      <c r="AB448">
        <v>0</v>
      </c>
      <c r="AC448">
        <v>0</v>
      </c>
      <c r="AD448">
        <v>0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650</v>
      </c>
      <c r="AT448">
        <v>0.04</v>
      </c>
      <c r="AU448" t="s">
        <v>667</v>
      </c>
      <c r="AV448">
        <v>2</v>
      </c>
      <c r="AW448">
        <v>2</v>
      </c>
      <c r="AX448">
        <v>11782428</v>
      </c>
      <c r="AY448">
        <v>1</v>
      </c>
      <c r="AZ448">
        <v>0</v>
      </c>
      <c r="BA448">
        <v>439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</row>
    <row r="449" spans="1:75">
      <c r="A449">
        <f>ROW(Source!A137)</f>
        <v>137</v>
      </c>
      <c r="B449">
        <v>11782429</v>
      </c>
      <c r="C449">
        <v>11782425</v>
      </c>
      <c r="D449">
        <v>9596421</v>
      </c>
      <c r="E449">
        <v>1</v>
      </c>
      <c r="F449">
        <v>1</v>
      </c>
      <c r="G449">
        <v>1</v>
      </c>
      <c r="H449">
        <v>2</v>
      </c>
      <c r="I449" t="s">
        <v>389</v>
      </c>
      <c r="J449" t="s">
        <v>390</v>
      </c>
      <c r="K449" t="s">
        <v>391</v>
      </c>
      <c r="L449">
        <v>1480</v>
      </c>
      <c r="N449">
        <v>1013</v>
      </c>
      <c r="O449" t="s">
        <v>161</v>
      </c>
      <c r="P449" t="s">
        <v>162</v>
      </c>
      <c r="Q449">
        <v>1</v>
      </c>
      <c r="Y449">
        <v>2.0943749999999997E-2</v>
      </c>
      <c r="AA449">
        <v>0</v>
      </c>
      <c r="AB449">
        <v>31.16</v>
      </c>
      <c r="AC449">
        <v>12.17</v>
      </c>
      <c r="AD449">
        <v>0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650</v>
      </c>
      <c r="AT449">
        <v>1.1169999999999999E-2</v>
      </c>
      <c r="AU449" t="s">
        <v>667</v>
      </c>
      <c r="AV449">
        <v>0</v>
      </c>
      <c r="AW449">
        <v>2</v>
      </c>
      <c r="AX449">
        <v>11782429</v>
      </c>
      <c r="AY449">
        <v>1</v>
      </c>
      <c r="AZ449">
        <v>0</v>
      </c>
      <c r="BA449">
        <v>440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</row>
    <row r="450" spans="1:75">
      <c r="A450">
        <f>ROW(Source!A137)</f>
        <v>137</v>
      </c>
      <c r="B450">
        <v>11782430</v>
      </c>
      <c r="C450">
        <v>11782425</v>
      </c>
      <c r="D450">
        <v>9683368</v>
      </c>
      <c r="E450">
        <v>1</v>
      </c>
      <c r="F450">
        <v>1</v>
      </c>
      <c r="G450">
        <v>1</v>
      </c>
      <c r="H450">
        <v>2</v>
      </c>
      <c r="I450" t="s">
        <v>392</v>
      </c>
      <c r="J450" t="s">
        <v>393</v>
      </c>
      <c r="K450" t="s">
        <v>394</v>
      </c>
      <c r="L450">
        <v>1480</v>
      </c>
      <c r="N450">
        <v>1013</v>
      </c>
      <c r="O450" t="s">
        <v>161</v>
      </c>
      <c r="P450" t="s">
        <v>162</v>
      </c>
      <c r="Q450">
        <v>1</v>
      </c>
      <c r="Y450">
        <v>3.3749999999999995E-3</v>
      </c>
      <c r="AA450">
        <v>0</v>
      </c>
      <c r="AB450">
        <v>3.24</v>
      </c>
      <c r="AC450">
        <v>0</v>
      </c>
      <c r="AD450">
        <v>0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650</v>
      </c>
      <c r="AT450">
        <v>1.8E-3</v>
      </c>
      <c r="AU450" t="s">
        <v>667</v>
      </c>
      <c r="AV450">
        <v>0</v>
      </c>
      <c r="AW450">
        <v>2</v>
      </c>
      <c r="AX450">
        <v>11782430</v>
      </c>
      <c r="AY450">
        <v>1</v>
      </c>
      <c r="AZ450">
        <v>0</v>
      </c>
      <c r="BA450">
        <v>441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</row>
    <row r="451" spans="1:75">
      <c r="A451">
        <f>ROW(Source!A137)</f>
        <v>137</v>
      </c>
      <c r="B451">
        <v>11782431</v>
      </c>
      <c r="C451">
        <v>11782425</v>
      </c>
      <c r="D451">
        <v>9682469</v>
      </c>
      <c r="E451">
        <v>1</v>
      </c>
      <c r="F451">
        <v>1</v>
      </c>
      <c r="G451">
        <v>1</v>
      </c>
      <c r="H451">
        <v>2</v>
      </c>
      <c r="I451" t="s">
        <v>395</v>
      </c>
      <c r="J451" t="s">
        <v>396</v>
      </c>
      <c r="K451" t="s">
        <v>397</v>
      </c>
      <c r="L451">
        <v>1480</v>
      </c>
      <c r="N451">
        <v>1013</v>
      </c>
      <c r="O451" t="s">
        <v>161</v>
      </c>
      <c r="P451" t="s">
        <v>162</v>
      </c>
      <c r="Q451">
        <v>1</v>
      </c>
      <c r="Y451">
        <v>2.2499999999999999E-2</v>
      </c>
      <c r="AA451">
        <v>0</v>
      </c>
      <c r="AB451">
        <v>2.34</v>
      </c>
      <c r="AC451">
        <v>0</v>
      </c>
      <c r="AD451">
        <v>0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650</v>
      </c>
      <c r="AT451">
        <v>1.2E-2</v>
      </c>
      <c r="AU451" t="s">
        <v>667</v>
      </c>
      <c r="AV451">
        <v>0</v>
      </c>
      <c r="AW451">
        <v>2</v>
      </c>
      <c r="AX451">
        <v>11782431</v>
      </c>
      <c r="AY451">
        <v>1</v>
      </c>
      <c r="AZ451">
        <v>0</v>
      </c>
      <c r="BA451">
        <v>442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</row>
    <row r="452" spans="1:75">
      <c r="A452">
        <f>ROW(Source!A137)</f>
        <v>137</v>
      </c>
      <c r="B452">
        <v>11782432</v>
      </c>
      <c r="C452">
        <v>11782425</v>
      </c>
      <c r="D452">
        <v>9683369</v>
      </c>
      <c r="E452">
        <v>1</v>
      </c>
      <c r="F452">
        <v>1</v>
      </c>
      <c r="G452">
        <v>1</v>
      </c>
      <c r="H452">
        <v>2</v>
      </c>
      <c r="I452" t="s">
        <v>398</v>
      </c>
      <c r="J452" t="s">
        <v>399</v>
      </c>
      <c r="K452" t="s">
        <v>400</v>
      </c>
      <c r="L452">
        <v>1480</v>
      </c>
      <c r="N452">
        <v>1013</v>
      </c>
      <c r="O452" t="s">
        <v>161</v>
      </c>
      <c r="P452" t="s">
        <v>162</v>
      </c>
      <c r="Q452">
        <v>1</v>
      </c>
      <c r="Y452">
        <v>2.0625000000000001E-3</v>
      </c>
      <c r="AA452">
        <v>0</v>
      </c>
      <c r="AB452">
        <v>121.91</v>
      </c>
      <c r="AC452">
        <v>16.329999999999998</v>
      </c>
      <c r="AD452">
        <v>0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650</v>
      </c>
      <c r="AT452">
        <v>1.1000000000000001E-3</v>
      </c>
      <c r="AU452" t="s">
        <v>667</v>
      </c>
      <c r="AV452">
        <v>0</v>
      </c>
      <c r="AW452">
        <v>2</v>
      </c>
      <c r="AX452">
        <v>11782432</v>
      </c>
      <c r="AY452">
        <v>1</v>
      </c>
      <c r="AZ452">
        <v>0</v>
      </c>
      <c r="BA452">
        <v>443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</row>
    <row r="453" spans="1:75">
      <c r="A453">
        <f>ROW(Source!A137)</f>
        <v>137</v>
      </c>
      <c r="B453">
        <v>11782433</v>
      </c>
      <c r="C453">
        <v>11782425</v>
      </c>
      <c r="D453">
        <v>9683372</v>
      </c>
      <c r="E453">
        <v>1</v>
      </c>
      <c r="F453">
        <v>1</v>
      </c>
      <c r="G453">
        <v>1</v>
      </c>
      <c r="H453">
        <v>2</v>
      </c>
      <c r="I453" t="s">
        <v>401</v>
      </c>
      <c r="J453" t="s">
        <v>402</v>
      </c>
      <c r="K453" t="s">
        <v>403</v>
      </c>
      <c r="L453">
        <v>1480</v>
      </c>
      <c r="N453">
        <v>1013</v>
      </c>
      <c r="O453" t="s">
        <v>161</v>
      </c>
      <c r="P453" t="s">
        <v>162</v>
      </c>
      <c r="Q453">
        <v>1</v>
      </c>
      <c r="Y453">
        <v>5.1750000000000004E-2</v>
      </c>
      <c r="AA453">
        <v>0</v>
      </c>
      <c r="AB453">
        <v>112.26</v>
      </c>
      <c r="AC453">
        <v>16.329999999999998</v>
      </c>
      <c r="AD453">
        <v>0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650</v>
      </c>
      <c r="AT453">
        <v>2.76E-2</v>
      </c>
      <c r="AU453" t="s">
        <v>667</v>
      </c>
      <c r="AV453">
        <v>0</v>
      </c>
      <c r="AW453">
        <v>2</v>
      </c>
      <c r="AX453">
        <v>11782433</v>
      </c>
      <c r="AY453">
        <v>1</v>
      </c>
      <c r="AZ453">
        <v>0</v>
      </c>
      <c r="BA453">
        <v>444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</row>
    <row r="454" spans="1:75">
      <c r="A454">
        <f>ROW(Source!A137)</f>
        <v>137</v>
      </c>
      <c r="B454">
        <v>11782434</v>
      </c>
      <c r="C454">
        <v>11782425</v>
      </c>
      <c r="D454">
        <v>9683375</v>
      </c>
      <c r="E454">
        <v>1</v>
      </c>
      <c r="F454">
        <v>1</v>
      </c>
      <c r="G454">
        <v>1</v>
      </c>
      <c r="H454">
        <v>2</v>
      </c>
      <c r="I454" t="s">
        <v>404</v>
      </c>
      <c r="J454" t="s">
        <v>405</v>
      </c>
      <c r="K454" t="s">
        <v>406</v>
      </c>
      <c r="L454">
        <v>1480</v>
      </c>
      <c r="N454">
        <v>1013</v>
      </c>
      <c r="O454" t="s">
        <v>161</v>
      </c>
      <c r="P454" t="s">
        <v>162</v>
      </c>
      <c r="Q454">
        <v>1</v>
      </c>
      <c r="Y454">
        <v>2.6062500000000001E-3</v>
      </c>
      <c r="AA454">
        <v>0</v>
      </c>
      <c r="AB454">
        <v>29.05</v>
      </c>
      <c r="AC454">
        <v>14.02</v>
      </c>
      <c r="AD454">
        <v>0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650</v>
      </c>
      <c r="AT454">
        <v>1.39E-3</v>
      </c>
      <c r="AU454" t="s">
        <v>667</v>
      </c>
      <c r="AV454">
        <v>0</v>
      </c>
      <c r="AW454">
        <v>2</v>
      </c>
      <c r="AX454">
        <v>11782434</v>
      </c>
      <c r="AY454">
        <v>1</v>
      </c>
      <c r="AZ454">
        <v>0</v>
      </c>
      <c r="BA454">
        <v>445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</row>
    <row r="455" spans="1:75">
      <c r="A455">
        <f>ROW(Source!A137)</f>
        <v>137</v>
      </c>
      <c r="B455">
        <v>11782435</v>
      </c>
      <c r="C455">
        <v>11782425</v>
      </c>
      <c r="D455">
        <v>9683378</v>
      </c>
      <c r="E455">
        <v>1</v>
      </c>
      <c r="F455">
        <v>1</v>
      </c>
      <c r="G455">
        <v>1</v>
      </c>
      <c r="H455">
        <v>2</v>
      </c>
      <c r="I455" t="s">
        <v>407</v>
      </c>
      <c r="J455" t="s">
        <v>408</v>
      </c>
      <c r="K455" t="s">
        <v>409</v>
      </c>
      <c r="L455">
        <v>1480</v>
      </c>
      <c r="N455">
        <v>1013</v>
      </c>
      <c r="O455" t="s">
        <v>161</v>
      </c>
      <c r="P455" t="s">
        <v>162</v>
      </c>
      <c r="Q455">
        <v>1</v>
      </c>
      <c r="Y455">
        <v>3.09375E-2</v>
      </c>
      <c r="AA455">
        <v>0</v>
      </c>
      <c r="AB455">
        <v>1.47</v>
      </c>
      <c r="AC455">
        <v>0</v>
      </c>
      <c r="AD455">
        <v>0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650</v>
      </c>
      <c r="AT455">
        <v>1.6500000000000001E-2</v>
      </c>
      <c r="AU455" t="s">
        <v>667</v>
      </c>
      <c r="AV455">
        <v>0</v>
      </c>
      <c r="AW455">
        <v>2</v>
      </c>
      <c r="AX455">
        <v>11782435</v>
      </c>
      <c r="AY455">
        <v>1</v>
      </c>
      <c r="AZ455">
        <v>0</v>
      </c>
      <c r="BA455">
        <v>446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</row>
    <row r="456" spans="1:75">
      <c r="A456">
        <f>ROW(Source!A137)</f>
        <v>137</v>
      </c>
      <c r="B456">
        <v>11782436</v>
      </c>
      <c r="C456">
        <v>11782425</v>
      </c>
      <c r="D456">
        <v>9590589</v>
      </c>
      <c r="E456">
        <v>1</v>
      </c>
      <c r="F456">
        <v>1</v>
      </c>
      <c r="G456">
        <v>1</v>
      </c>
      <c r="H456">
        <v>2</v>
      </c>
      <c r="I456" t="s">
        <v>252</v>
      </c>
      <c r="J456" t="s">
        <v>253</v>
      </c>
      <c r="K456" t="s">
        <v>254</v>
      </c>
      <c r="L456">
        <v>1480</v>
      </c>
      <c r="N456">
        <v>1013</v>
      </c>
      <c r="O456" t="s">
        <v>161</v>
      </c>
      <c r="P456" t="s">
        <v>162</v>
      </c>
      <c r="Q456">
        <v>1</v>
      </c>
      <c r="Y456">
        <v>3.9375000000000006E-4</v>
      </c>
      <c r="AA456">
        <v>0</v>
      </c>
      <c r="AB456">
        <v>96.34</v>
      </c>
      <c r="AC456">
        <v>0</v>
      </c>
      <c r="AD456">
        <v>0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650</v>
      </c>
      <c r="AT456">
        <v>2.1000000000000001E-4</v>
      </c>
      <c r="AU456" t="s">
        <v>667</v>
      </c>
      <c r="AV456">
        <v>0</v>
      </c>
      <c r="AW456">
        <v>2</v>
      </c>
      <c r="AX456">
        <v>11782436</v>
      </c>
      <c r="AY456">
        <v>1</v>
      </c>
      <c r="AZ456">
        <v>0</v>
      </c>
      <c r="BA456">
        <v>447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</row>
    <row r="457" spans="1:75">
      <c r="A457">
        <f>ROW(Source!A137)</f>
        <v>137</v>
      </c>
      <c r="B457">
        <v>11782437</v>
      </c>
      <c r="C457">
        <v>11782425</v>
      </c>
      <c r="D457">
        <v>9611946</v>
      </c>
      <c r="E457">
        <v>1</v>
      </c>
      <c r="F457">
        <v>1</v>
      </c>
      <c r="G457">
        <v>1</v>
      </c>
      <c r="H457">
        <v>3</v>
      </c>
      <c r="I457" t="s">
        <v>410</v>
      </c>
      <c r="J457" t="s">
        <v>411</v>
      </c>
      <c r="K457" t="s">
        <v>412</v>
      </c>
      <c r="L457">
        <v>1348</v>
      </c>
      <c r="N457">
        <v>1009</v>
      </c>
      <c r="O457" t="s">
        <v>703</v>
      </c>
      <c r="P457" t="s">
        <v>703</v>
      </c>
      <c r="Q457">
        <v>1000</v>
      </c>
      <c r="Y457">
        <v>4.0000000000000003E-5</v>
      </c>
      <c r="AA457">
        <v>11520</v>
      </c>
      <c r="AB457">
        <v>0</v>
      </c>
      <c r="AC457">
        <v>0</v>
      </c>
      <c r="AD457">
        <v>0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650</v>
      </c>
      <c r="AT457">
        <v>4.0000000000000003E-5</v>
      </c>
      <c r="AU457" t="s">
        <v>650</v>
      </c>
      <c r="AV457">
        <v>0</v>
      </c>
      <c r="AW457">
        <v>2</v>
      </c>
      <c r="AX457">
        <v>11782437</v>
      </c>
      <c r="AY457">
        <v>1</v>
      </c>
      <c r="AZ457">
        <v>0</v>
      </c>
      <c r="BA457">
        <v>448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</row>
    <row r="458" spans="1:75">
      <c r="A458">
        <f>ROW(Source!A137)</f>
        <v>137</v>
      </c>
      <c r="B458">
        <v>11782438</v>
      </c>
      <c r="C458">
        <v>11782425</v>
      </c>
      <c r="D458">
        <v>9635524</v>
      </c>
      <c r="E458">
        <v>1</v>
      </c>
      <c r="F458">
        <v>1</v>
      </c>
      <c r="G458">
        <v>1</v>
      </c>
      <c r="H458">
        <v>3</v>
      </c>
      <c r="I458" t="s">
        <v>413</v>
      </c>
      <c r="J458" t="s">
        <v>414</v>
      </c>
      <c r="K458" t="s">
        <v>415</v>
      </c>
      <c r="L458">
        <v>1485</v>
      </c>
      <c r="N458">
        <v>1013</v>
      </c>
      <c r="O458" t="s">
        <v>1034</v>
      </c>
      <c r="P458" t="s">
        <v>1034</v>
      </c>
      <c r="Q458">
        <v>1</v>
      </c>
      <c r="Y458">
        <v>1.65E-3</v>
      </c>
      <c r="AA458">
        <v>14.2</v>
      </c>
      <c r="AB458">
        <v>0</v>
      </c>
      <c r="AC458">
        <v>0</v>
      </c>
      <c r="AD458">
        <v>0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650</v>
      </c>
      <c r="AT458">
        <v>1.65E-3</v>
      </c>
      <c r="AU458" t="s">
        <v>650</v>
      </c>
      <c r="AV458">
        <v>0</v>
      </c>
      <c r="AW458">
        <v>2</v>
      </c>
      <c r="AX458">
        <v>11782438</v>
      </c>
      <c r="AY458">
        <v>1</v>
      </c>
      <c r="AZ458">
        <v>0</v>
      </c>
      <c r="BA458">
        <v>449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</row>
    <row r="459" spans="1:75">
      <c r="A459">
        <f>ROW(Source!A137)</f>
        <v>137</v>
      </c>
      <c r="B459">
        <v>11782439</v>
      </c>
      <c r="C459">
        <v>11782425</v>
      </c>
      <c r="D459">
        <v>9595052</v>
      </c>
      <c r="E459">
        <v>1</v>
      </c>
      <c r="F459">
        <v>1</v>
      </c>
      <c r="G459">
        <v>1</v>
      </c>
      <c r="H459">
        <v>3</v>
      </c>
      <c r="I459" t="s">
        <v>305</v>
      </c>
      <c r="J459" t="s">
        <v>306</v>
      </c>
      <c r="K459" t="s">
        <v>307</v>
      </c>
      <c r="L459">
        <v>1339</v>
      </c>
      <c r="N459">
        <v>1007</v>
      </c>
      <c r="O459" t="s">
        <v>797</v>
      </c>
      <c r="P459" t="s">
        <v>797</v>
      </c>
      <c r="Q459">
        <v>1</v>
      </c>
      <c r="Y459">
        <v>1.8000000000000001E-4</v>
      </c>
      <c r="AA459">
        <v>996</v>
      </c>
      <c r="AB459">
        <v>0</v>
      </c>
      <c r="AC459">
        <v>0</v>
      </c>
      <c r="AD459">
        <v>0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650</v>
      </c>
      <c r="AT459">
        <v>1.8000000000000001E-4</v>
      </c>
      <c r="AU459" t="s">
        <v>650</v>
      </c>
      <c r="AV459">
        <v>0</v>
      </c>
      <c r="AW459">
        <v>2</v>
      </c>
      <c r="AX459">
        <v>11782439</v>
      </c>
      <c r="AY459">
        <v>1</v>
      </c>
      <c r="AZ459">
        <v>0</v>
      </c>
      <c r="BA459">
        <v>450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</row>
    <row r="460" spans="1:75">
      <c r="A460">
        <f>ROW(Source!A137)</f>
        <v>137</v>
      </c>
      <c r="B460">
        <v>11782440</v>
      </c>
      <c r="C460">
        <v>11782425</v>
      </c>
      <c r="D460">
        <v>9595403</v>
      </c>
      <c r="E460">
        <v>1</v>
      </c>
      <c r="F460">
        <v>1</v>
      </c>
      <c r="G460">
        <v>1</v>
      </c>
      <c r="H460">
        <v>3</v>
      </c>
      <c r="I460" t="s">
        <v>416</v>
      </c>
      <c r="J460" t="s">
        <v>417</v>
      </c>
      <c r="K460" t="s">
        <v>418</v>
      </c>
      <c r="L460">
        <v>1301</v>
      </c>
      <c r="N460">
        <v>1003</v>
      </c>
      <c r="O460" t="s">
        <v>996</v>
      </c>
      <c r="P460" t="s">
        <v>996</v>
      </c>
      <c r="Q460">
        <v>1</v>
      </c>
      <c r="Y460">
        <v>0</v>
      </c>
      <c r="AA460">
        <v>0</v>
      </c>
      <c r="AB460">
        <v>0</v>
      </c>
      <c r="AC460">
        <v>0</v>
      </c>
      <c r="AD460">
        <v>0</v>
      </c>
      <c r="AN460">
        <v>1</v>
      </c>
      <c r="AO460">
        <v>0</v>
      </c>
      <c r="AP460">
        <v>1</v>
      </c>
      <c r="AQ460">
        <v>0</v>
      </c>
      <c r="AR460">
        <v>0</v>
      </c>
      <c r="AS460" t="s">
        <v>650</v>
      </c>
      <c r="AT460">
        <v>0</v>
      </c>
      <c r="AU460" t="s">
        <v>650</v>
      </c>
      <c r="AV460">
        <v>0</v>
      </c>
      <c r="AW460">
        <v>2</v>
      </c>
      <c r="AX460">
        <v>11782440</v>
      </c>
      <c r="AY460">
        <v>1</v>
      </c>
      <c r="AZ460">
        <v>0</v>
      </c>
      <c r="BA460">
        <v>451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</row>
    <row r="461" spans="1:75">
      <c r="A461">
        <f>ROW(Source!A137)</f>
        <v>137</v>
      </c>
      <c r="B461">
        <v>11782441</v>
      </c>
      <c r="C461">
        <v>11782425</v>
      </c>
      <c r="D461">
        <v>9595412</v>
      </c>
      <c r="E461">
        <v>1</v>
      </c>
      <c r="F461">
        <v>1</v>
      </c>
      <c r="G461">
        <v>1</v>
      </c>
      <c r="H461">
        <v>3</v>
      </c>
      <c r="I461" t="s">
        <v>235</v>
      </c>
      <c r="J461" t="s">
        <v>236</v>
      </c>
      <c r="K461" t="s">
        <v>237</v>
      </c>
      <c r="L461">
        <v>1339</v>
      </c>
      <c r="N461">
        <v>1007</v>
      </c>
      <c r="O461" t="s">
        <v>797</v>
      </c>
      <c r="P461" t="s">
        <v>797</v>
      </c>
      <c r="Q461">
        <v>1</v>
      </c>
      <c r="Y461">
        <v>1.5699999999999999E-2</v>
      </c>
      <c r="AA461">
        <v>3.11</v>
      </c>
      <c r="AB461">
        <v>0</v>
      </c>
      <c r="AC461">
        <v>0</v>
      </c>
      <c r="AD461">
        <v>0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650</v>
      </c>
      <c r="AT461">
        <v>1.5699999999999999E-2</v>
      </c>
      <c r="AU461" t="s">
        <v>650</v>
      </c>
      <c r="AV461">
        <v>0</v>
      </c>
      <c r="AW461">
        <v>2</v>
      </c>
      <c r="AX461">
        <v>11782441</v>
      </c>
      <c r="AY461">
        <v>1</v>
      </c>
      <c r="AZ461">
        <v>0</v>
      </c>
      <c r="BA461">
        <v>452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</row>
    <row r="462" spans="1:75">
      <c r="A462">
        <f>ROW(Source!A139)</f>
        <v>139</v>
      </c>
      <c r="B462">
        <v>11782447</v>
      </c>
      <c r="C462">
        <v>11782445</v>
      </c>
      <c r="D462">
        <v>7535122</v>
      </c>
      <c r="E462">
        <v>1</v>
      </c>
      <c r="F462">
        <v>1</v>
      </c>
      <c r="G462">
        <v>1</v>
      </c>
      <c r="H462">
        <v>1</v>
      </c>
      <c r="I462" t="s">
        <v>470</v>
      </c>
      <c r="J462" t="s">
        <v>650</v>
      </c>
      <c r="K462" t="s">
        <v>471</v>
      </c>
      <c r="L462">
        <v>1476</v>
      </c>
      <c r="N462">
        <v>1013</v>
      </c>
      <c r="O462" t="s">
        <v>155</v>
      </c>
      <c r="P462" t="s">
        <v>156</v>
      </c>
      <c r="Q462">
        <v>1</v>
      </c>
      <c r="Y462">
        <v>0.39219599999999999</v>
      </c>
      <c r="AA462">
        <v>0</v>
      </c>
      <c r="AB462">
        <v>0</v>
      </c>
      <c r="AC462">
        <v>0</v>
      </c>
      <c r="AD462">
        <v>12.04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650</v>
      </c>
      <c r="AT462">
        <v>0.22736000000000001</v>
      </c>
      <c r="AU462" t="s">
        <v>668</v>
      </c>
      <c r="AV462">
        <v>1</v>
      </c>
      <c r="AW462">
        <v>2</v>
      </c>
      <c r="AX462">
        <v>11782447</v>
      </c>
      <c r="AY462">
        <v>1</v>
      </c>
      <c r="AZ462">
        <v>0</v>
      </c>
      <c r="BA462">
        <v>453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</row>
    <row r="463" spans="1:75">
      <c r="A463">
        <f>ROW(Source!A139)</f>
        <v>139</v>
      </c>
      <c r="B463">
        <v>11782448</v>
      </c>
      <c r="C463">
        <v>11782445</v>
      </c>
      <c r="D463">
        <v>121548</v>
      </c>
      <c r="E463">
        <v>1</v>
      </c>
      <c r="F463">
        <v>1</v>
      </c>
      <c r="G463">
        <v>1</v>
      </c>
      <c r="H463">
        <v>1</v>
      </c>
      <c r="I463" t="s">
        <v>671</v>
      </c>
      <c r="J463" t="s">
        <v>650</v>
      </c>
      <c r="K463" t="s">
        <v>166</v>
      </c>
      <c r="L463">
        <v>608254</v>
      </c>
      <c r="N463">
        <v>1013</v>
      </c>
      <c r="O463" t="s">
        <v>167</v>
      </c>
      <c r="P463" t="s">
        <v>167</v>
      </c>
      <c r="Q463">
        <v>1</v>
      </c>
      <c r="Y463">
        <v>1.2375000000000001E-2</v>
      </c>
      <c r="AA463">
        <v>0</v>
      </c>
      <c r="AB463">
        <v>0</v>
      </c>
      <c r="AC463">
        <v>0</v>
      </c>
      <c r="AD463">
        <v>0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650</v>
      </c>
      <c r="AT463">
        <v>6.6E-3</v>
      </c>
      <c r="AU463" t="s">
        <v>667</v>
      </c>
      <c r="AV463">
        <v>2</v>
      </c>
      <c r="AW463">
        <v>2</v>
      </c>
      <c r="AX463">
        <v>11782448</v>
      </c>
      <c r="AY463">
        <v>1</v>
      </c>
      <c r="AZ463">
        <v>0</v>
      </c>
      <c r="BA463">
        <v>454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</row>
    <row r="464" spans="1:75">
      <c r="A464">
        <f>ROW(Source!A139)</f>
        <v>139</v>
      </c>
      <c r="B464">
        <v>11782449</v>
      </c>
      <c r="C464">
        <v>11782445</v>
      </c>
      <c r="D464">
        <v>9594081</v>
      </c>
      <c r="E464">
        <v>1</v>
      </c>
      <c r="F464">
        <v>1</v>
      </c>
      <c r="G464">
        <v>1</v>
      </c>
      <c r="H464">
        <v>2</v>
      </c>
      <c r="I464" t="s">
        <v>203</v>
      </c>
      <c r="J464" t="s">
        <v>204</v>
      </c>
      <c r="K464" t="s">
        <v>205</v>
      </c>
      <c r="L464">
        <v>1480</v>
      </c>
      <c r="N464">
        <v>1013</v>
      </c>
      <c r="O464" t="s">
        <v>161</v>
      </c>
      <c r="P464" t="s">
        <v>162</v>
      </c>
      <c r="Q464">
        <v>1</v>
      </c>
      <c r="Y464">
        <v>1.1250000000000001E-4</v>
      </c>
      <c r="AA464">
        <v>0</v>
      </c>
      <c r="AB464">
        <v>111.55</v>
      </c>
      <c r="AC464">
        <v>12.17</v>
      </c>
      <c r="AD464">
        <v>0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650</v>
      </c>
      <c r="AT464">
        <v>6.0000000000000002E-5</v>
      </c>
      <c r="AU464" t="s">
        <v>667</v>
      </c>
      <c r="AV464">
        <v>0</v>
      </c>
      <c r="AW464">
        <v>2</v>
      </c>
      <c r="AX464">
        <v>11782449</v>
      </c>
      <c r="AY464">
        <v>1</v>
      </c>
      <c r="AZ464">
        <v>0</v>
      </c>
      <c r="BA464">
        <v>455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</row>
    <row r="465" spans="1:75">
      <c r="A465">
        <f>ROW(Source!A139)</f>
        <v>139</v>
      </c>
      <c r="B465">
        <v>11782450</v>
      </c>
      <c r="C465">
        <v>11782445</v>
      </c>
      <c r="D465">
        <v>9686542</v>
      </c>
      <c r="E465">
        <v>1</v>
      </c>
      <c r="F465">
        <v>1</v>
      </c>
      <c r="G465">
        <v>1</v>
      </c>
      <c r="H465">
        <v>2</v>
      </c>
      <c r="I465" t="s">
        <v>543</v>
      </c>
      <c r="J465" t="s">
        <v>544</v>
      </c>
      <c r="K465" t="s">
        <v>545</v>
      </c>
      <c r="L465">
        <v>1480</v>
      </c>
      <c r="N465">
        <v>1013</v>
      </c>
      <c r="O465" t="s">
        <v>161</v>
      </c>
      <c r="P465" t="s">
        <v>162</v>
      </c>
      <c r="Q465">
        <v>1</v>
      </c>
      <c r="Y465">
        <v>6.0937500000000002E-3</v>
      </c>
      <c r="AA465">
        <v>0</v>
      </c>
      <c r="AB465">
        <v>192.39</v>
      </c>
      <c r="AC465">
        <v>30.34</v>
      </c>
      <c r="AD465">
        <v>0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650</v>
      </c>
      <c r="AT465">
        <v>3.2499999999999999E-3</v>
      </c>
      <c r="AU465" t="s">
        <v>667</v>
      </c>
      <c r="AV465">
        <v>0</v>
      </c>
      <c r="AW465">
        <v>2</v>
      </c>
      <c r="AX465">
        <v>11782450</v>
      </c>
      <c r="AY465">
        <v>1</v>
      </c>
      <c r="AZ465">
        <v>0</v>
      </c>
      <c r="BA465">
        <v>456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</row>
    <row r="466" spans="1:75">
      <c r="A466">
        <f>ROW(Source!A139)</f>
        <v>139</v>
      </c>
      <c r="B466">
        <v>11782451</v>
      </c>
      <c r="C466">
        <v>11782445</v>
      </c>
      <c r="D466">
        <v>9631339</v>
      </c>
      <c r="E466">
        <v>1</v>
      </c>
      <c r="F466">
        <v>1</v>
      </c>
      <c r="G466">
        <v>1</v>
      </c>
      <c r="H466">
        <v>2</v>
      </c>
      <c r="I466" t="s">
        <v>546</v>
      </c>
      <c r="J466" t="s">
        <v>547</v>
      </c>
      <c r="K466" t="s">
        <v>548</v>
      </c>
      <c r="L466">
        <v>1480</v>
      </c>
      <c r="N466">
        <v>1013</v>
      </c>
      <c r="O466" t="s">
        <v>161</v>
      </c>
      <c r="P466" t="s">
        <v>162</v>
      </c>
      <c r="Q466">
        <v>1</v>
      </c>
      <c r="Y466">
        <v>7.9687499999999994E-2</v>
      </c>
      <c r="AA466">
        <v>0</v>
      </c>
      <c r="AB466">
        <v>1.86</v>
      </c>
      <c r="AC466">
        <v>0</v>
      </c>
      <c r="AD466">
        <v>0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650</v>
      </c>
      <c r="AT466">
        <v>4.2500000000000003E-2</v>
      </c>
      <c r="AU466" t="s">
        <v>667</v>
      </c>
      <c r="AV466">
        <v>0</v>
      </c>
      <c r="AW466">
        <v>2</v>
      </c>
      <c r="AX466">
        <v>11782451</v>
      </c>
      <c r="AY466">
        <v>1</v>
      </c>
      <c r="AZ466">
        <v>0</v>
      </c>
      <c r="BA466">
        <v>457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</row>
    <row r="467" spans="1:75">
      <c r="A467">
        <f>ROW(Source!A139)</f>
        <v>139</v>
      </c>
      <c r="B467">
        <v>11782452</v>
      </c>
      <c r="C467">
        <v>11782445</v>
      </c>
      <c r="D467">
        <v>9636056</v>
      </c>
      <c r="E467">
        <v>1</v>
      </c>
      <c r="F467">
        <v>1</v>
      </c>
      <c r="G467">
        <v>1</v>
      </c>
      <c r="H467">
        <v>3</v>
      </c>
      <c r="I467" t="s">
        <v>481</v>
      </c>
      <c r="J467" t="s">
        <v>482</v>
      </c>
      <c r="K467" t="s">
        <v>483</v>
      </c>
      <c r="L467">
        <v>1327</v>
      </c>
      <c r="N467">
        <v>1005</v>
      </c>
      <c r="O467" t="s">
        <v>264</v>
      </c>
      <c r="P467" t="s">
        <v>264</v>
      </c>
      <c r="Q467">
        <v>1</v>
      </c>
      <c r="Y467">
        <v>5.9999999999999995E-4</v>
      </c>
      <c r="AA467">
        <v>32.5</v>
      </c>
      <c r="AB467">
        <v>0</v>
      </c>
      <c r="AC467">
        <v>0</v>
      </c>
      <c r="AD467">
        <v>0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650</v>
      </c>
      <c r="AT467">
        <v>5.9999999999999995E-4</v>
      </c>
      <c r="AU467" t="s">
        <v>650</v>
      </c>
      <c r="AV467">
        <v>0</v>
      </c>
      <c r="AW467">
        <v>2</v>
      </c>
      <c r="AX467">
        <v>11782452</v>
      </c>
      <c r="AY467">
        <v>1</v>
      </c>
      <c r="AZ467">
        <v>0</v>
      </c>
      <c r="BA467">
        <v>458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</row>
    <row r="468" spans="1:75">
      <c r="A468">
        <f>ROW(Source!A139)</f>
        <v>139</v>
      </c>
      <c r="B468">
        <v>11782453</v>
      </c>
      <c r="C468">
        <v>11782445</v>
      </c>
      <c r="D468">
        <v>9609319</v>
      </c>
      <c r="E468">
        <v>1</v>
      </c>
      <c r="F468">
        <v>1</v>
      </c>
      <c r="G468">
        <v>1</v>
      </c>
      <c r="H468">
        <v>3</v>
      </c>
      <c r="I468" t="s">
        <v>265</v>
      </c>
      <c r="J468" t="s">
        <v>266</v>
      </c>
      <c r="K468" t="s">
        <v>267</v>
      </c>
      <c r="L468">
        <v>9521778</v>
      </c>
      <c r="N468">
        <v>1013</v>
      </c>
      <c r="O468" t="s">
        <v>268</v>
      </c>
      <c r="P468" t="s">
        <v>269</v>
      </c>
      <c r="Q468">
        <v>1</v>
      </c>
      <c r="Y468">
        <v>1.2E-4</v>
      </c>
      <c r="AA468">
        <v>92.4</v>
      </c>
      <c r="AB468">
        <v>0</v>
      </c>
      <c r="AC468">
        <v>0</v>
      </c>
      <c r="AD468">
        <v>0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650</v>
      </c>
      <c r="AT468">
        <v>1.2E-4</v>
      </c>
      <c r="AU468" t="s">
        <v>650</v>
      </c>
      <c r="AV468">
        <v>0</v>
      </c>
      <c r="AW468">
        <v>2</v>
      </c>
      <c r="AX468">
        <v>11782453</v>
      </c>
      <c r="AY468">
        <v>1</v>
      </c>
      <c r="AZ468">
        <v>0</v>
      </c>
      <c r="BA468">
        <v>459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</row>
    <row r="469" spans="1:75">
      <c r="A469">
        <f>ROW(Source!A139)</f>
        <v>139</v>
      </c>
      <c r="B469">
        <v>11782454</v>
      </c>
      <c r="C469">
        <v>11782445</v>
      </c>
      <c r="D469">
        <v>9684441</v>
      </c>
      <c r="E469">
        <v>1</v>
      </c>
      <c r="F469">
        <v>1</v>
      </c>
      <c r="G469">
        <v>1</v>
      </c>
      <c r="H469">
        <v>3</v>
      </c>
      <c r="I469" t="s">
        <v>484</v>
      </c>
      <c r="J469" t="s">
        <v>485</v>
      </c>
      <c r="K469" t="s">
        <v>486</v>
      </c>
      <c r="L469">
        <v>1327</v>
      </c>
      <c r="N469">
        <v>1005</v>
      </c>
      <c r="O469" t="s">
        <v>264</v>
      </c>
      <c r="P469" t="s">
        <v>264</v>
      </c>
      <c r="Q469">
        <v>1</v>
      </c>
      <c r="Y469">
        <v>0.42</v>
      </c>
      <c r="AA469">
        <v>10.1</v>
      </c>
      <c r="AB469">
        <v>0</v>
      </c>
      <c r="AC469">
        <v>0</v>
      </c>
      <c r="AD469">
        <v>0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650</v>
      </c>
      <c r="AT469">
        <v>0.42</v>
      </c>
      <c r="AU469" t="s">
        <v>650</v>
      </c>
      <c r="AV469">
        <v>0</v>
      </c>
      <c r="AW469">
        <v>2</v>
      </c>
      <c r="AX469">
        <v>11782454</v>
      </c>
      <c r="AY469">
        <v>1</v>
      </c>
      <c r="AZ469">
        <v>0</v>
      </c>
      <c r="BA469">
        <v>460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</row>
    <row r="470" spans="1:75">
      <c r="A470">
        <f>ROW(Source!A139)</f>
        <v>139</v>
      </c>
      <c r="B470">
        <v>11782455</v>
      </c>
      <c r="C470">
        <v>11782445</v>
      </c>
      <c r="D470">
        <v>9647814</v>
      </c>
      <c r="E470">
        <v>1</v>
      </c>
      <c r="F470">
        <v>1</v>
      </c>
      <c r="G470">
        <v>1</v>
      </c>
      <c r="H470">
        <v>3</v>
      </c>
      <c r="I470" t="s">
        <v>487</v>
      </c>
      <c r="J470" t="s">
        <v>488</v>
      </c>
      <c r="K470" t="s">
        <v>489</v>
      </c>
      <c r="L470">
        <v>1348</v>
      </c>
      <c r="N470">
        <v>1009</v>
      </c>
      <c r="O470" t="s">
        <v>703</v>
      </c>
      <c r="P470" t="s">
        <v>703</v>
      </c>
      <c r="Q470">
        <v>1000</v>
      </c>
      <c r="Y470">
        <v>5.5000000000000002E-5</v>
      </c>
      <c r="AA470">
        <v>28970</v>
      </c>
      <c r="AB470">
        <v>0</v>
      </c>
      <c r="AC470">
        <v>0</v>
      </c>
      <c r="AD470">
        <v>0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650</v>
      </c>
      <c r="AT470">
        <v>5.5000000000000002E-5</v>
      </c>
      <c r="AU470" t="s">
        <v>650</v>
      </c>
      <c r="AV470">
        <v>0</v>
      </c>
      <c r="AW470">
        <v>2</v>
      </c>
      <c r="AX470">
        <v>11782455</v>
      </c>
      <c r="AY470">
        <v>1</v>
      </c>
      <c r="AZ470">
        <v>0</v>
      </c>
      <c r="BA470">
        <v>461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</row>
    <row r="471" spans="1:75">
      <c r="A471">
        <f>ROW(Source!A139)</f>
        <v>139</v>
      </c>
      <c r="B471">
        <v>11782456</v>
      </c>
      <c r="C471">
        <v>11782445</v>
      </c>
      <c r="D471">
        <v>9592660</v>
      </c>
      <c r="E471">
        <v>1</v>
      </c>
      <c r="F471">
        <v>1</v>
      </c>
      <c r="G471">
        <v>1</v>
      </c>
      <c r="H471">
        <v>3</v>
      </c>
      <c r="I471" t="s">
        <v>490</v>
      </c>
      <c r="J471" t="s">
        <v>491</v>
      </c>
      <c r="K471" t="s">
        <v>492</v>
      </c>
      <c r="L471">
        <v>1339</v>
      </c>
      <c r="N471">
        <v>1007</v>
      </c>
      <c r="O471" t="s">
        <v>797</v>
      </c>
      <c r="P471" t="s">
        <v>797</v>
      </c>
      <c r="Q471">
        <v>1</v>
      </c>
      <c r="Y471">
        <v>2.5000000000000001E-4</v>
      </c>
      <c r="AA471">
        <v>377</v>
      </c>
      <c r="AB471">
        <v>0</v>
      </c>
      <c r="AC471">
        <v>0</v>
      </c>
      <c r="AD471">
        <v>0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650</v>
      </c>
      <c r="AT471">
        <v>2.5000000000000001E-4</v>
      </c>
      <c r="AU471" t="s">
        <v>650</v>
      </c>
      <c r="AV471">
        <v>0</v>
      </c>
      <c r="AW471">
        <v>2</v>
      </c>
      <c r="AX471">
        <v>11782456</v>
      </c>
      <c r="AY471">
        <v>1</v>
      </c>
      <c r="AZ471">
        <v>0</v>
      </c>
      <c r="BA471">
        <v>462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</row>
    <row r="472" spans="1:75">
      <c r="A472">
        <f>ROW(Source!A139)</f>
        <v>139</v>
      </c>
      <c r="B472">
        <v>11782457</v>
      </c>
      <c r="C472">
        <v>11782445</v>
      </c>
      <c r="D472">
        <v>9686539</v>
      </c>
      <c r="E472">
        <v>1</v>
      </c>
      <c r="F472">
        <v>1</v>
      </c>
      <c r="G472">
        <v>1</v>
      </c>
      <c r="H472">
        <v>3</v>
      </c>
      <c r="I472" t="s">
        <v>493</v>
      </c>
      <c r="J472" t="s">
        <v>494</v>
      </c>
      <c r="K472" t="s">
        <v>495</v>
      </c>
      <c r="L472">
        <v>1348</v>
      </c>
      <c r="N472">
        <v>1009</v>
      </c>
      <c r="O472" t="s">
        <v>703</v>
      </c>
      <c r="P472" t="s">
        <v>703</v>
      </c>
      <c r="Q472">
        <v>1000</v>
      </c>
      <c r="Y472">
        <v>1.0000000000000001E-5</v>
      </c>
      <c r="AA472">
        <v>27158</v>
      </c>
      <c r="AB472">
        <v>0</v>
      </c>
      <c r="AC472">
        <v>0</v>
      </c>
      <c r="AD472">
        <v>0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650</v>
      </c>
      <c r="AT472">
        <v>1.0000000000000001E-5</v>
      </c>
      <c r="AU472" t="s">
        <v>650</v>
      </c>
      <c r="AV472">
        <v>0</v>
      </c>
      <c r="AW472">
        <v>2</v>
      </c>
      <c r="AX472">
        <v>11782457</v>
      </c>
      <c r="AY472">
        <v>1</v>
      </c>
      <c r="AZ472">
        <v>0</v>
      </c>
      <c r="BA472">
        <v>463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</row>
    <row r="473" spans="1:75">
      <c r="A473">
        <f>ROW(Source!A139)</f>
        <v>139</v>
      </c>
      <c r="B473">
        <v>11782458</v>
      </c>
      <c r="C473">
        <v>11782445</v>
      </c>
      <c r="D473">
        <v>9686541</v>
      </c>
      <c r="E473">
        <v>1</v>
      </c>
      <c r="F473">
        <v>1</v>
      </c>
      <c r="G473">
        <v>1</v>
      </c>
      <c r="H473">
        <v>3</v>
      </c>
      <c r="I473" t="s">
        <v>496</v>
      </c>
      <c r="J473" t="s">
        <v>497</v>
      </c>
      <c r="K473" t="s">
        <v>498</v>
      </c>
      <c r="L473">
        <v>1327</v>
      </c>
      <c r="N473">
        <v>1005</v>
      </c>
      <c r="O473" t="s">
        <v>264</v>
      </c>
      <c r="P473" t="s">
        <v>264</v>
      </c>
      <c r="Q473">
        <v>1</v>
      </c>
      <c r="Y473">
        <v>1.452</v>
      </c>
      <c r="AA473">
        <v>15.4</v>
      </c>
      <c r="AB473">
        <v>0</v>
      </c>
      <c r="AC473">
        <v>0</v>
      </c>
      <c r="AD473">
        <v>0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650</v>
      </c>
      <c r="AT473">
        <v>1.452</v>
      </c>
      <c r="AU473" t="s">
        <v>650</v>
      </c>
      <c r="AV473">
        <v>0</v>
      </c>
      <c r="AW473">
        <v>2</v>
      </c>
      <c r="AX473">
        <v>11782458</v>
      </c>
      <c r="AY473">
        <v>1</v>
      </c>
      <c r="AZ473">
        <v>0</v>
      </c>
      <c r="BA473">
        <v>464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</row>
    <row r="474" spans="1:75">
      <c r="A474">
        <f>ROW(Source!A140)</f>
        <v>140</v>
      </c>
      <c r="B474">
        <v>11782461</v>
      </c>
      <c r="C474">
        <v>11782459</v>
      </c>
      <c r="D474">
        <v>7535145</v>
      </c>
      <c r="E474">
        <v>1</v>
      </c>
      <c r="F474">
        <v>1</v>
      </c>
      <c r="G474">
        <v>1</v>
      </c>
      <c r="H474">
        <v>1</v>
      </c>
      <c r="I474" t="s">
        <v>549</v>
      </c>
      <c r="J474" t="s">
        <v>650</v>
      </c>
      <c r="K474" t="s">
        <v>550</v>
      </c>
      <c r="L474">
        <v>1476</v>
      </c>
      <c r="N474">
        <v>1013</v>
      </c>
      <c r="O474" t="s">
        <v>155</v>
      </c>
      <c r="P474" t="s">
        <v>156</v>
      </c>
      <c r="Q474">
        <v>1</v>
      </c>
      <c r="Y474">
        <v>265.82249999999999</v>
      </c>
      <c r="AA474">
        <v>0</v>
      </c>
      <c r="AB474">
        <v>0</v>
      </c>
      <c r="AC474">
        <v>0</v>
      </c>
      <c r="AD474">
        <v>14.02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650</v>
      </c>
      <c r="AT474">
        <v>154.1</v>
      </c>
      <c r="AU474" t="s">
        <v>668</v>
      </c>
      <c r="AV474">
        <v>1</v>
      </c>
      <c r="AW474">
        <v>2</v>
      </c>
      <c r="AX474">
        <v>11782461</v>
      </c>
      <c r="AY474">
        <v>1</v>
      </c>
      <c r="AZ474">
        <v>0</v>
      </c>
      <c r="BA474">
        <v>465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</row>
    <row r="475" spans="1:75">
      <c r="A475">
        <f>ROW(Source!A140)</f>
        <v>140</v>
      </c>
      <c r="B475">
        <v>11782462</v>
      </c>
      <c r="C475">
        <v>11782459</v>
      </c>
      <c r="D475">
        <v>121548</v>
      </c>
      <c r="E475">
        <v>1</v>
      </c>
      <c r="F475">
        <v>1</v>
      </c>
      <c r="G475">
        <v>1</v>
      </c>
      <c r="H475">
        <v>1</v>
      </c>
      <c r="I475" t="s">
        <v>671</v>
      </c>
      <c r="J475" t="s">
        <v>650</v>
      </c>
      <c r="K475" t="s">
        <v>166</v>
      </c>
      <c r="L475">
        <v>608254</v>
      </c>
      <c r="N475">
        <v>1013</v>
      </c>
      <c r="O475" t="s">
        <v>167</v>
      </c>
      <c r="P475" t="s">
        <v>167</v>
      </c>
      <c r="Q475">
        <v>1</v>
      </c>
      <c r="Y475">
        <v>152.32499999999999</v>
      </c>
      <c r="AA475">
        <v>0</v>
      </c>
      <c r="AB475">
        <v>0</v>
      </c>
      <c r="AC475">
        <v>0</v>
      </c>
      <c r="AD475">
        <v>0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650</v>
      </c>
      <c r="AT475">
        <v>81.239999999999995</v>
      </c>
      <c r="AU475" t="s">
        <v>667</v>
      </c>
      <c r="AV475">
        <v>2</v>
      </c>
      <c r="AW475">
        <v>2</v>
      </c>
      <c r="AX475">
        <v>11782462</v>
      </c>
      <c r="AY475">
        <v>1</v>
      </c>
      <c r="AZ475">
        <v>0</v>
      </c>
      <c r="BA475">
        <v>466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</row>
    <row r="476" spans="1:75">
      <c r="A476">
        <f>ROW(Source!A140)</f>
        <v>140</v>
      </c>
      <c r="B476">
        <v>11782463</v>
      </c>
      <c r="C476">
        <v>11782459</v>
      </c>
      <c r="D476">
        <v>9683372</v>
      </c>
      <c r="E476">
        <v>1</v>
      </c>
      <c r="F476">
        <v>1</v>
      </c>
      <c r="G476">
        <v>1</v>
      </c>
      <c r="H476">
        <v>2</v>
      </c>
      <c r="I476" t="s">
        <v>401</v>
      </c>
      <c r="J476" t="s">
        <v>402</v>
      </c>
      <c r="K476" t="s">
        <v>403</v>
      </c>
      <c r="L476">
        <v>1480</v>
      </c>
      <c r="N476">
        <v>1013</v>
      </c>
      <c r="O476" t="s">
        <v>161</v>
      </c>
      <c r="P476" t="s">
        <v>162</v>
      </c>
      <c r="Q476">
        <v>1</v>
      </c>
      <c r="Y476">
        <v>122.08125</v>
      </c>
      <c r="AA476">
        <v>0</v>
      </c>
      <c r="AB476">
        <v>112.26</v>
      </c>
      <c r="AC476">
        <v>16.329999999999998</v>
      </c>
      <c r="AD476">
        <v>0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650</v>
      </c>
      <c r="AT476">
        <v>65.11</v>
      </c>
      <c r="AU476" t="s">
        <v>667</v>
      </c>
      <c r="AV476">
        <v>0</v>
      </c>
      <c r="AW476">
        <v>2</v>
      </c>
      <c r="AX476">
        <v>11782463</v>
      </c>
      <c r="AY476">
        <v>1</v>
      </c>
      <c r="AZ476">
        <v>0</v>
      </c>
      <c r="BA476">
        <v>467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</row>
    <row r="477" spans="1:75">
      <c r="A477">
        <f>ROW(Source!A140)</f>
        <v>140</v>
      </c>
      <c r="B477">
        <v>11782464</v>
      </c>
      <c r="C477">
        <v>11782459</v>
      </c>
      <c r="D477">
        <v>9595015</v>
      </c>
      <c r="E477">
        <v>1</v>
      </c>
      <c r="F477">
        <v>1</v>
      </c>
      <c r="G477">
        <v>1</v>
      </c>
      <c r="H477">
        <v>2</v>
      </c>
      <c r="I477" t="s">
        <v>420</v>
      </c>
      <c r="J477" t="s">
        <v>421</v>
      </c>
      <c r="K477" t="s">
        <v>422</v>
      </c>
      <c r="L477">
        <v>1480</v>
      </c>
      <c r="N477">
        <v>1013</v>
      </c>
      <c r="O477" t="s">
        <v>161</v>
      </c>
      <c r="P477" t="s">
        <v>162</v>
      </c>
      <c r="Q477">
        <v>1</v>
      </c>
      <c r="Y477">
        <v>30.243749999999999</v>
      </c>
      <c r="AA477">
        <v>0</v>
      </c>
      <c r="AB477">
        <v>187.66</v>
      </c>
      <c r="AC477">
        <v>16.329999999999998</v>
      </c>
      <c r="AD477">
        <v>0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650</v>
      </c>
      <c r="AT477">
        <v>16.13</v>
      </c>
      <c r="AU477" t="s">
        <v>667</v>
      </c>
      <c r="AV477">
        <v>0</v>
      </c>
      <c r="AW477">
        <v>2</v>
      </c>
      <c r="AX477">
        <v>11782464</v>
      </c>
      <c r="AY477">
        <v>1</v>
      </c>
      <c r="AZ477">
        <v>0</v>
      </c>
      <c r="BA477">
        <v>468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</row>
    <row r="478" spans="1:75">
      <c r="A478">
        <f>ROW(Source!A140)</f>
        <v>140</v>
      </c>
      <c r="B478">
        <v>11782465</v>
      </c>
      <c r="C478">
        <v>11782459</v>
      </c>
      <c r="D478">
        <v>9590589</v>
      </c>
      <c r="E478">
        <v>1</v>
      </c>
      <c r="F478">
        <v>1</v>
      </c>
      <c r="G478">
        <v>1</v>
      </c>
      <c r="H478">
        <v>2</v>
      </c>
      <c r="I478" t="s">
        <v>252</v>
      </c>
      <c r="J478" t="s">
        <v>253</v>
      </c>
      <c r="K478" t="s">
        <v>254</v>
      </c>
      <c r="L478">
        <v>1480</v>
      </c>
      <c r="N478">
        <v>1013</v>
      </c>
      <c r="O478" t="s">
        <v>161</v>
      </c>
      <c r="P478" t="s">
        <v>162</v>
      </c>
      <c r="Q478">
        <v>1</v>
      </c>
      <c r="Y478">
        <v>3.7875000000000001</v>
      </c>
      <c r="AA478">
        <v>0</v>
      </c>
      <c r="AB478">
        <v>96.34</v>
      </c>
      <c r="AC478">
        <v>0</v>
      </c>
      <c r="AD478">
        <v>0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650</v>
      </c>
      <c r="AT478">
        <v>2.02</v>
      </c>
      <c r="AU478" t="s">
        <v>667</v>
      </c>
      <c r="AV478">
        <v>0</v>
      </c>
      <c r="AW478">
        <v>2</v>
      </c>
      <c r="AX478">
        <v>11782465</v>
      </c>
      <c r="AY478">
        <v>1</v>
      </c>
      <c r="AZ478">
        <v>0</v>
      </c>
      <c r="BA478">
        <v>469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</row>
    <row r="479" spans="1:75">
      <c r="A479">
        <f>ROW(Source!A140)</f>
        <v>140</v>
      </c>
      <c r="B479">
        <v>11782466</v>
      </c>
      <c r="C479">
        <v>11782459</v>
      </c>
      <c r="D479">
        <v>9619427</v>
      </c>
      <c r="E479">
        <v>1</v>
      </c>
      <c r="F479">
        <v>1</v>
      </c>
      <c r="G479">
        <v>1</v>
      </c>
      <c r="H479">
        <v>3</v>
      </c>
      <c r="I479" t="s">
        <v>372</v>
      </c>
      <c r="J479" t="s">
        <v>373</v>
      </c>
      <c r="K479" t="s">
        <v>374</v>
      </c>
      <c r="L479">
        <v>1348</v>
      </c>
      <c r="N479">
        <v>1009</v>
      </c>
      <c r="O479" t="s">
        <v>703</v>
      </c>
      <c r="P479" t="s">
        <v>703</v>
      </c>
      <c r="Q479">
        <v>1000</v>
      </c>
      <c r="Y479">
        <v>0.06</v>
      </c>
      <c r="AA479">
        <v>10920</v>
      </c>
      <c r="AB479">
        <v>0</v>
      </c>
      <c r="AC479">
        <v>0</v>
      </c>
      <c r="AD479">
        <v>0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650</v>
      </c>
      <c r="AT479">
        <v>0.06</v>
      </c>
      <c r="AU479" t="s">
        <v>650</v>
      </c>
      <c r="AV479">
        <v>0</v>
      </c>
      <c r="AW479">
        <v>2</v>
      </c>
      <c r="AX479">
        <v>11782466</v>
      </c>
      <c r="AY479">
        <v>1</v>
      </c>
      <c r="AZ479">
        <v>0</v>
      </c>
      <c r="BA479">
        <v>470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</row>
    <row r="480" spans="1:75">
      <c r="A480">
        <f>ROW(Source!A140)</f>
        <v>140</v>
      </c>
      <c r="B480">
        <v>11782467</v>
      </c>
      <c r="C480">
        <v>11782459</v>
      </c>
      <c r="D480">
        <v>9595401</v>
      </c>
      <c r="E480">
        <v>1</v>
      </c>
      <c r="F480">
        <v>1</v>
      </c>
      <c r="G480">
        <v>1</v>
      </c>
      <c r="H480">
        <v>3</v>
      </c>
      <c r="I480" t="s">
        <v>453</v>
      </c>
      <c r="J480" t="s">
        <v>454</v>
      </c>
      <c r="K480" t="s">
        <v>455</v>
      </c>
      <c r="L480">
        <v>1348</v>
      </c>
      <c r="N480">
        <v>1009</v>
      </c>
      <c r="O480" t="s">
        <v>703</v>
      </c>
      <c r="P480" t="s">
        <v>703</v>
      </c>
      <c r="Q480">
        <v>1000</v>
      </c>
      <c r="Y480">
        <v>0</v>
      </c>
      <c r="AA480">
        <v>13960</v>
      </c>
      <c r="AB480">
        <v>0</v>
      </c>
      <c r="AC480">
        <v>0</v>
      </c>
      <c r="AD480">
        <v>0</v>
      </c>
      <c r="AN480">
        <v>1</v>
      </c>
      <c r="AO480">
        <v>0</v>
      </c>
      <c r="AP480">
        <v>1</v>
      </c>
      <c r="AQ480">
        <v>0</v>
      </c>
      <c r="AR480">
        <v>0</v>
      </c>
      <c r="AS480" t="s">
        <v>650</v>
      </c>
      <c r="AT480">
        <v>0</v>
      </c>
      <c r="AU480" t="s">
        <v>650</v>
      </c>
      <c r="AV480">
        <v>0</v>
      </c>
      <c r="AW480">
        <v>2</v>
      </c>
      <c r="AX480">
        <v>11782467</v>
      </c>
      <c r="AY480">
        <v>1</v>
      </c>
      <c r="AZ480">
        <v>0</v>
      </c>
      <c r="BA480">
        <v>471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</row>
    <row r="481" spans="1:75">
      <c r="A481">
        <f>ROW(Source!A140)</f>
        <v>140</v>
      </c>
      <c r="B481">
        <v>11782468</v>
      </c>
      <c r="C481">
        <v>11782459</v>
      </c>
      <c r="D481">
        <v>9688034</v>
      </c>
      <c r="E481">
        <v>1</v>
      </c>
      <c r="F481">
        <v>1</v>
      </c>
      <c r="G481">
        <v>1</v>
      </c>
      <c r="H481">
        <v>3</v>
      </c>
      <c r="I481" t="s">
        <v>551</v>
      </c>
      <c r="J481" t="s">
        <v>552</v>
      </c>
      <c r="K481" t="s">
        <v>553</v>
      </c>
      <c r="L481">
        <v>1391</v>
      </c>
      <c r="N481">
        <v>1013</v>
      </c>
      <c r="O481" t="s">
        <v>14</v>
      </c>
      <c r="P481" t="s">
        <v>14</v>
      </c>
      <c r="Q481">
        <v>1</v>
      </c>
      <c r="Y481">
        <v>0</v>
      </c>
      <c r="AA481">
        <v>0</v>
      </c>
      <c r="AB481">
        <v>0</v>
      </c>
      <c r="AC481">
        <v>0</v>
      </c>
      <c r="AD481">
        <v>0</v>
      </c>
      <c r="AN481">
        <v>1</v>
      </c>
      <c r="AO481">
        <v>0</v>
      </c>
      <c r="AP481">
        <v>1</v>
      </c>
      <c r="AQ481">
        <v>0</v>
      </c>
      <c r="AR481">
        <v>0</v>
      </c>
      <c r="AS481" t="s">
        <v>650</v>
      </c>
      <c r="AT481">
        <v>0</v>
      </c>
      <c r="AU481" t="s">
        <v>650</v>
      </c>
      <c r="AV481">
        <v>0</v>
      </c>
      <c r="AW481">
        <v>2</v>
      </c>
      <c r="AX481">
        <v>11782468</v>
      </c>
      <c r="AY481">
        <v>1</v>
      </c>
      <c r="AZ481">
        <v>0</v>
      </c>
      <c r="BA481">
        <v>472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</row>
    <row r="482" spans="1:75">
      <c r="A482">
        <f>ROW(Source!A143)</f>
        <v>143</v>
      </c>
      <c r="B482">
        <v>11782489</v>
      </c>
      <c r="C482">
        <v>11782487</v>
      </c>
      <c r="D482">
        <v>7535145</v>
      </c>
      <c r="E482">
        <v>1</v>
      </c>
      <c r="F482">
        <v>1</v>
      </c>
      <c r="G482">
        <v>1</v>
      </c>
      <c r="H482">
        <v>1</v>
      </c>
      <c r="I482" t="s">
        <v>549</v>
      </c>
      <c r="J482" t="s">
        <v>650</v>
      </c>
      <c r="K482" t="s">
        <v>550</v>
      </c>
      <c r="L482">
        <v>1476</v>
      </c>
      <c r="N482">
        <v>1013</v>
      </c>
      <c r="O482" t="s">
        <v>155</v>
      </c>
      <c r="P482" t="s">
        <v>156</v>
      </c>
      <c r="Q482">
        <v>1</v>
      </c>
      <c r="Y482">
        <v>610.30499999999995</v>
      </c>
      <c r="AA482">
        <v>0</v>
      </c>
      <c r="AB482">
        <v>0</v>
      </c>
      <c r="AC482">
        <v>0</v>
      </c>
      <c r="AD482">
        <v>14.02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650</v>
      </c>
      <c r="AT482">
        <v>353.8</v>
      </c>
      <c r="AU482" t="s">
        <v>668</v>
      </c>
      <c r="AV482">
        <v>1</v>
      </c>
      <c r="AW482">
        <v>2</v>
      </c>
      <c r="AX482">
        <v>11782489</v>
      </c>
      <c r="AY482">
        <v>1</v>
      </c>
      <c r="AZ482">
        <v>0</v>
      </c>
      <c r="BA482">
        <v>473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</row>
    <row r="483" spans="1:75">
      <c r="A483">
        <f>ROW(Source!A143)</f>
        <v>143</v>
      </c>
      <c r="B483">
        <v>11782490</v>
      </c>
      <c r="C483">
        <v>11782487</v>
      </c>
      <c r="D483">
        <v>121548</v>
      </c>
      <c r="E483">
        <v>1</v>
      </c>
      <c r="F483">
        <v>1</v>
      </c>
      <c r="G483">
        <v>1</v>
      </c>
      <c r="H483">
        <v>1</v>
      </c>
      <c r="I483" t="s">
        <v>671</v>
      </c>
      <c r="J483" t="s">
        <v>650</v>
      </c>
      <c r="K483" t="s">
        <v>166</v>
      </c>
      <c r="L483">
        <v>608254</v>
      </c>
      <c r="N483">
        <v>1013</v>
      </c>
      <c r="O483" t="s">
        <v>167</v>
      </c>
      <c r="P483" t="s">
        <v>167</v>
      </c>
      <c r="Q483">
        <v>1</v>
      </c>
      <c r="Y483">
        <v>193.42500000000001</v>
      </c>
      <c r="AA483">
        <v>0</v>
      </c>
      <c r="AB483">
        <v>0</v>
      </c>
      <c r="AC483">
        <v>0</v>
      </c>
      <c r="AD483">
        <v>0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650</v>
      </c>
      <c r="AT483">
        <v>103.16</v>
      </c>
      <c r="AU483" t="s">
        <v>667</v>
      </c>
      <c r="AV483">
        <v>2</v>
      </c>
      <c r="AW483">
        <v>2</v>
      </c>
      <c r="AX483">
        <v>11782490</v>
      </c>
      <c r="AY483">
        <v>1</v>
      </c>
      <c r="AZ483">
        <v>0</v>
      </c>
      <c r="BA483">
        <v>474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</row>
    <row r="484" spans="1:75">
      <c r="A484">
        <f>ROW(Source!A143)</f>
        <v>143</v>
      </c>
      <c r="B484">
        <v>11782491</v>
      </c>
      <c r="C484">
        <v>11782487</v>
      </c>
      <c r="D484">
        <v>9683372</v>
      </c>
      <c r="E484">
        <v>1</v>
      </c>
      <c r="F484">
        <v>1</v>
      </c>
      <c r="G484">
        <v>1</v>
      </c>
      <c r="H484">
        <v>2</v>
      </c>
      <c r="I484" t="s">
        <v>401</v>
      </c>
      <c r="J484" t="s">
        <v>402</v>
      </c>
      <c r="K484" t="s">
        <v>403</v>
      </c>
      <c r="L484">
        <v>1480</v>
      </c>
      <c r="N484">
        <v>1013</v>
      </c>
      <c r="O484" t="s">
        <v>161</v>
      </c>
      <c r="P484" t="s">
        <v>162</v>
      </c>
      <c r="Q484">
        <v>1</v>
      </c>
      <c r="Y484">
        <v>193.42500000000001</v>
      </c>
      <c r="AA484">
        <v>0</v>
      </c>
      <c r="AB484">
        <v>112.26</v>
      </c>
      <c r="AC484">
        <v>16.329999999999998</v>
      </c>
      <c r="AD484">
        <v>0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650</v>
      </c>
      <c r="AT484">
        <v>103.16</v>
      </c>
      <c r="AU484" t="s">
        <v>667</v>
      </c>
      <c r="AV484">
        <v>0</v>
      </c>
      <c r="AW484">
        <v>2</v>
      </c>
      <c r="AX484">
        <v>11782491</v>
      </c>
      <c r="AY484">
        <v>1</v>
      </c>
      <c r="AZ484">
        <v>0</v>
      </c>
      <c r="BA484">
        <v>475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</row>
    <row r="485" spans="1:75">
      <c r="A485">
        <f>ROW(Source!A143)</f>
        <v>143</v>
      </c>
      <c r="B485">
        <v>11782492</v>
      </c>
      <c r="C485">
        <v>11782487</v>
      </c>
      <c r="D485">
        <v>9590589</v>
      </c>
      <c r="E485">
        <v>1</v>
      </c>
      <c r="F485">
        <v>1</v>
      </c>
      <c r="G485">
        <v>1</v>
      </c>
      <c r="H485">
        <v>2</v>
      </c>
      <c r="I485" t="s">
        <v>252</v>
      </c>
      <c r="J485" t="s">
        <v>253</v>
      </c>
      <c r="K485" t="s">
        <v>254</v>
      </c>
      <c r="L485">
        <v>1480</v>
      </c>
      <c r="N485">
        <v>1013</v>
      </c>
      <c r="O485" t="s">
        <v>161</v>
      </c>
      <c r="P485" t="s">
        <v>162</v>
      </c>
      <c r="Q485">
        <v>1</v>
      </c>
      <c r="Y485">
        <v>4.1062500000000002</v>
      </c>
      <c r="AA485">
        <v>0</v>
      </c>
      <c r="AB485">
        <v>96.34</v>
      </c>
      <c r="AC485">
        <v>0</v>
      </c>
      <c r="AD485">
        <v>0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650</v>
      </c>
      <c r="AT485">
        <v>2.19</v>
      </c>
      <c r="AU485" t="s">
        <v>667</v>
      </c>
      <c r="AV485">
        <v>0</v>
      </c>
      <c r="AW485">
        <v>2</v>
      </c>
      <c r="AX485">
        <v>11782492</v>
      </c>
      <c r="AY485">
        <v>1</v>
      </c>
      <c r="AZ485">
        <v>0</v>
      </c>
      <c r="BA485">
        <v>476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</row>
    <row r="486" spans="1:75">
      <c r="A486">
        <f>ROW(Source!A143)</f>
        <v>143</v>
      </c>
      <c r="B486">
        <v>11782493</v>
      </c>
      <c r="C486">
        <v>11782487</v>
      </c>
      <c r="D486">
        <v>9619427</v>
      </c>
      <c r="E486">
        <v>1</v>
      </c>
      <c r="F486">
        <v>1</v>
      </c>
      <c r="G486">
        <v>1</v>
      </c>
      <c r="H486">
        <v>3</v>
      </c>
      <c r="I486" t="s">
        <v>372</v>
      </c>
      <c r="J486" t="s">
        <v>373</v>
      </c>
      <c r="K486" t="s">
        <v>374</v>
      </c>
      <c r="L486">
        <v>1348</v>
      </c>
      <c r="N486">
        <v>1009</v>
      </c>
      <c r="O486" t="s">
        <v>703</v>
      </c>
      <c r="P486" t="s">
        <v>703</v>
      </c>
      <c r="Q486">
        <v>1000</v>
      </c>
      <c r="Y486">
        <v>0.09</v>
      </c>
      <c r="AA486">
        <v>10920</v>
      </c>
      <c r="AB486">
        <v>0</v>
      </c>
      <c r="AC486">
        <v>0</v>
      </c>
      <c r="AD486">
        <v>0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650</v>
      </c>
      <c r="AT486">
        <v>0.09</v>
      </c>
      <c r="AU486" t="s">
        <v>650</v>
      </c>
      <c r="AV486">
        <v>0</v>
      </c>
      <c r="AW486">
        <v>2</v>
      </c>
      <c r="AX486">
        <v>11782493</v>
      </c>
      <c r="AY486">
        <v>1</v>
      </c>
      <c r="AZ486">
        <v>0</v>
      </c>
      <c r="BA486">
        <v>477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</row>
    <row r="487" spans="1:75">
      <c r="A487">
        <f>ROW(Source!A143)</f>
        <v>143</v>
      </c>
      <c r="B487">
        <v>11782494</v>
      </c>
      <c r="C487">
        <v>11782487</v>
      </c>
      <c r="D487">
        <v>9595401</v>
      </c>
      <c r="E487">
        <v>1</v>
      </c>
      <c r="F487">
        <v>1</v>
      </c>
      <c r="G487">
        <v>1</v>
      </c>
      <c r="H487">
        <v>3</v>
      </c>
      <c r="I487" t="s">
        <v>453</v>
      </c>
      <c r="J487" t="s">
        <v>454</v>
      </c>
      <c r="K487" t="s">
        <v>455</v>
      </c>
      <c r="L487">
        <v>1348</v>
      </c>
      <c r="N487">
        <v>1009</v>
      </c>
      <c r="O487" t="s">
        <v>703</v>
      </c>
      <c r="P487" t="s">
        <v>703</v>
      </c>
      <c r="Q487">
        <v>1000</v>
      </c>
      <c r="Y487">
        <v>0</v>
      </c>
      <c r="AA487">
        <v>13960</v>
      </c>
      <c r="AB487">
        <v>0</v>
      </c>
      <c r="AC487">
        <v>0</v>
      </c>
      <c r="AD487">
        <v>0</v>
      </c>
      <c r="AN487">
        <v>1</v>
      </c>
      <c r="AO487">
        <v>0</v>
      </c>
      <c r="AP487">
        <v>1</v>
      </c>
      <c r="AQ487">
        <v>0</v>
      </c>
      <c r="AR487">
        <v>0</v>
      </c>
      <c r="AS487" t="s">
        <v>650</v>
      </c>
      <c r="AT487">
        <v>0</v>
      </c>
      <c r="AU487" t="s">
        <v>650</v>
      </c>
      <c r="AV487">
        <v>0</v>
      </c>
      <c r="AW487">
        <v>2</v>
      </c>
      <c r="AX487">
        <v>11782494</v>
      </c>
      <c r="AY487">
        <v>1</v>
      </c>
      <c r="AZ487">
        <v>0</v>
      </c>
      <c r="BA487">
        <v>478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</row>
    <row r="488" spans="1:75">
      <c r="A488">
        <f>ROW(Source!A143)</f>
        <v>143</v>
      </c>
      <c r="B488">
        <v>11782495</v>
      </c>
      <c r="C488">
        <v>11782487</v>
      </c>
      <c r="D488">
        <v>9688034</v>
      </c>
      <c r="E488">
        <v>1</v>
      </c>
      <c r="F488">
        <v>1</v>
      </c>
      <c r="G488">
        <v>1</v>
      </c>
      <c r="H488">
        <v>3</v>
      </c>
      <c r="I488" t="s">
        <v>551</v>
      </c>
      <c r="J488" t="s">
        <v>552</v>
      </c>
      <c r="K488" t="s">
        <v>553</v>
      </c>
      <c r="L488">
        <v>1391</v>
      </c>
      <c r="N488">
        <v>1013</v>
      </c>
      <c r="O488" t="s">
        <v>14</v>
      </c>
      <c r="P488" t="s">
        <v>14</v>
      </c>
      <c r="Q488">
        <v>1</v>
      </c>
      <c r="Y488">
        <v>0</v>
      </c>
      <c r="AA488">
        <v>0</v>
      </c>
      <c r="AB488">
        <v>0</v>
      </c>
      <c r="AC488">
        <v>0</v>
      </c>
      <c r="AD488">
        <v>0</v>
      </c>
      <c r="AN488">
        <v>1</v>
      </c>
      <c r="AO488">
        <v>0</v>
      </c>
      <c r="AP488">
        <v>1</v>
      </c>
      <c r="AQ488">
        <v>0</v>
      </c>
      <c r="AR488">
        <v>0</v>
      </c>
      <c r="AS488" t="s">
        <v>650</v>
      </c>
      <c r="AT488">
        <v>0</v>
      </c>
      <c r="AU488" t="s">
        <v>650</v>
      </c>
      <c r="AV488">
        <v>0</v>
      </c>
      <c r="AW488">
        <v>2</v>
      </c>
      <c r="AX488">
        <v>11782495</v>
      </c>
      <c r="AY488">
        <v>1</v>
      </c>
      <c r="AZ488">
        <v>0</v>
      </c>
      <c r="BA488">
        <v>479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</row>
    <row r="489" spans="1:75">
      <c r="A489">
        <f>ROW(Source!A145)</f>
        <v>145</v>
      </c>
      <c r="B489">
        <v>11782502</v>
      </c>
      <c r="C489">
        <v>11782500</v>
      </c>
      <c r="D489">
        <v>7535103</v>
      </c>
      <c r="E489">
        <v>1</v>
      </c>
      <c r="F489">
        <v>1</v>
      </c>
      <c r="G489">
        <v>1</v>
      </c>
      <c r="H489">
        <v>1</v>
      </c>
      <c r="I489" t="s">
        <v>437</v>
      </c>
      <c r="J489" t="s">
        <v>650</v>
      </c>
      <c r="K489" t="s">
        <v>438</v>
      </c>
      <c r="L489">
        <v>1476</v>
      </c>
      <c r="N489">
        <v>1013</v>
      </c>
      <c r="O489" t="s">
        <v>155</v>
      </c>
      <c r="P489" t="s">
        <v>156</v>
      </c>
      <c r="Q489">
        <v>1</v>
      </c>
      <c r="Y489">
        <v>2.9325000000000001</v>
      </c>
      <c r="AA489">
        <v>0</v>
      </c>
      <c r="AB489">
        <v>0</v>
      </c>
      <c r="AC489">
        <v>0</v>
      </c>
      <c r="AD489">
        <v>11.2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650</v>
      </c>
      <c r="AT489">
        <v>1.7</v>
      </c>
      <c r="AU489" t="s">
        <v>668</v>
      </c>
      <c r="AV489">
        <v>1</v>
      </c>
      <c r="AW489">
        <v>2</v>
      </c>
      <c r="AX489">
        <v>11782502</v>
      </c>
      <c r="AY489">
        <v>1</v>
      </c>
      <c r="AZ489">
        <v>0</v>
      </c>
      <c r="BA489">
        <v>480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</row>
    <row r="490" spans="1:75">
      <c r="A490">
        <f>ROW(Source!A145)</f>
        <v>145</v>
      </c>
      <c r="B490">
        <v>11782503</v>
      </c>
      <c r="C490">
        <v>11782500</v>
      </c>
      <c r="D490">
        <v>9590589</v>
      </c>
      <c r="E490">
        <v>1</v>
      </c>
      <c r="F490">
        <v>1</v>
      </c>
      <c r="G490">
        <v>1</v>
      </c>
      <c r="H490">
        <v>2</v>
      </c>
      <c r="I490" t="s">
        <v>252</v>
      </c>
      <c r="J490" t="s">
        <v>253</v>
      </c>
      <c r="K490" t="s">
        <v>254</v>
      </c>
      <c r="L490">
        <v>1480</v>
      </c>
      <c r="N490">
        <v>1013</v>
      </c>
      <c r="O490" t="s">
        <v>161</v>
      </c>
      <c r="P490" t="s">
        <v>162</v>
      </c>
      <c r="Q490">
        <v>1</v>
      </c>
      <c r="Y490">
        <v>5.6250000000000001E-2</v>
      </c>
      <c r="AA490">
        <v>0</v>
      </c>
      <c r="AB490">
        <v>96.34</v>
      </c>
      <c r="AC490">
        <v>0</v>
      </c>
      <c r="AD490">
        <v>0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650</v>
      </c>
      <c r="AT490">
        <v>0.03</v>
      </c>
      <c r="AU490" t="s">
        <v>667</v>
      </c>
      <c r="AV490">
        <v>0</v>
      </c>
      <c r="AW490">
        <v>2</v>
      </c>
      <c r="AX490">
        <v>11782503</v>
      </c>
      <c r="AY490">
        <v>1</v>
      </c>
      <c r="AZ490">
        <v>0</v>
      </c>
      <c r="BA490">
        <v>481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</row>
    <row r="491" spans="1:75">
      <c r="A491">
        <f>ROW(Source!A145)</f>
        <v>145</v>
      </c>
      <c r="B491">
        <v>11782504</v>
      </c>
      <c r="C491">
        <v>11782500</v>
      </c>
      <c r="D491">
        <v>9595397</v>
      </c>
      <c r="E491">
        <v>1</v>
      </c>
      <c r="F491">
        <v>1</v>
      </c>
      <c r="G491">
        <v>1</v>
      </c>
      <c r="H491">
        <v>3</v>
      </c>
      <c r="I491" t="s">
        <v>554</v>
      </c>
      <c r="J491" t="s">
        <v>555</v>
      </c>
      <c r="K491" t="s">
        <v>556</v>
      </c>
      <c r="L491">
        <v>1346</v>
      </c>
      <c r="N491">
        <v>1009</v>
      </c>
      <c r="O491" t="s">
        <v>366</v>
      </c>
      <c r="P491" t="s">
        <v>366</v>
      </c>
      <c r="Q491">
        <v>1</v>
      </c>
      <c r="Y491">
        <v>0.1</v>
      </c>
      <c r="AA491">
        <v>22.8</v>
      </c>
      <c r="AB491">
        <v>0</v>
      </c>
      <c r="AC491">
        <v>0</v>
      </c>
      <c r="AD491">
        <v>0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650</v>
      </c>
      <c r="AT491">
        <v>0.1</v>
      </c>
      <c r="AU491" t="s">
        <v>650</v>
      </c>
      <c r="AV491">
        <v>0</v>
      </c>
      <c r="AW491">
        <v>2</v>
      </c>
      <c r="AX491">
        <v>11782504</v>
      </c>
      <c r="AY491">
        <v>1</v>
      </c>
      <c r="AZ491">
        <v>0</v>
      </c>
      <c r="BA491">
        <v>482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</row>
    <row r="492" spans="1:75">
      <c r="A492">
        <f>ROW(Source!A145)</f>
        <v>145</v>
      </c>
      <c r="B492">
        <v>11782505</v>
      </c>
      <c r="C492">
        <v>11782500</v>
      </c>
      <c r="D492">
        <v>9598376</v>
      </c>
      <c r="E492">
        <v>1</v>
      </c>
      <c r="F492">
        <v>1</v>
      </c>
      <c r="G492">
        <v>1</v>
      </c>
      <c r="H492">
        <v>3</v>
      </c>
      <c r="I492" t="s">
        <v>557</v>
      </c>
      <c r="J492" t="s">
        <v>558</v>
      </c>
      <c r="K492" t="s">
        <v>559</v>
      </c>
      <c r="L492">
        <v>1348</v>
      </c>
      <c r="N492">
        <v>1009</v>
      </c>
      <c r="O492" t="s">
        <v>703</v>
      </c>
      <c r="P492" t="s">
        <v>703</v>
      </c>
      <c r="Q492">
        <v>1000</v>
      </c>
      <c r="Y492">
        <v>1.5E-3</v>
      </c>
      <c r="AA492">
        <v>20910</v>
      </c>
      <c r="AB492">
        <v>0</v>
      </c>
      <c r="AC492">
        <v>0</v>
      </c>
      <c r="AD492">
        <v>0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650</v>
      </c>
      <c r="AT492">
        <v>1.5E-3</v>
      </c>
      <c r="AU492" t="s">
        <v>650</v>
      </c>
      <c r="AV492">
        <v>0</v>
      </c>
      <c r="AW492">
        <v>2</v>
      </c>
      <c r="AX492">
        <v>11782505</v>
      </c>
      <c r="AY492">
        <v>1</v>
      </c>
      <c r="AZ492">
        <v>0</v>
      </c>
      <c r="BA492">
        <v>483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</row>
    <row r="493" spans="1:75">
      <c r="A493">
        <f>ROW(Source!A145)</f>
        <v>145</v>
      </c>
      <c r="B493">
        <v>11782506</v>
      </c>
      <c r="C493">
        <v>11782500</v>
      </c>
      <c r="D493">
        <v>9688147</v>
      </c>
      <c r="E493">
        <v>1</v>
      </c>
      <c r="F493">
        <v>1</v>
      </c>
      <c r="G493">
        <v>1</v>
      </c>
      <c r="H493">
        <v>3</v>
      </c>
      <c r="I493" t="s">
        <v>560</v>
      </c>
      <c r="J493" t="s">
        <v>561</v>
      </c>
      <c r="K493" t="s">
        <v>562</v>
      </c>
      <c r="L493">
        <v>1485</v>
      </c>
      <c r="N493">
        <v>1013</v>
      </c>
      <c r="O493" t="s">
        <v>1034</v>
      </c>
      <c r="P493" t="s">
        <v>1034</v>
      </c>
      <c r="Q493">
        <v>1</v>
      </c>
      <c r="Y493">
        <v>0</v>
      </c>
      <c r="AA493">
        <v>0</v>
      </c>
      <c r="AB493">
        <v>0</v>
      </c>
      <c r="AC493">
        <v>0</v>
      </c>
      <c r="AD493">
        <v>0</v>
      </c>
      <c r="AN493">
        <v>1</v>
      </c>
      <c r="AO493">
        <v>0</v>
      </c>
      <c r="AP493">
        <v>1</v>
      </c>
      <c r="AQ493">
        <v>0</v>
      </c>
      <c r="AR493">
        <v>0</v>
      </c>
      <c r="AS493" t="s">
        <v>650</v>
      </c>
      <c r="AT493">
        <v>0</v>
      </c>
      <c r="AU493" t="s">
        <v>650</v>
      </c>
      <c r="AV493">
        <v>0</v>
      </c>
      <c r="AW493">
        <v>2</v>
      </c>
      <c r="AX493">
        <v>11782506</v>
      </c>
      <c r="AY493">
        <v>1</v>
      </c>
      <c r="AZ493">
        <v>0</v>
      </c>
      <c r="BA493">
        <v>484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</row>
    <row r="494" spans="1:75">
      <c r="A494">
        <f>ROW(Source!A147)</f>
        <v>147</v>
      </c>
      <c r="B494">
        <v>11782512</v>
      </c>
      <c r="C494">
        <v>11782510</v>
      </c>
      <c r="D494">
        <v>7535122</v>
      </c>
      <c r="E494">
        <v>1</v>
      </c>
      <c r="F494">
        <v>1</v>
      </c>
      <c r="G494">
        <v>1</v>
      </c>
      <c r="H494">
        <v>1</v>
      </c>
      <c r="I494" t="s">
        <v>470</v>
      </c>
      <c r="J494" t="s">
        <v>650</v>
      </c>
      <c r="K494" t="s">
        <v>471</v>
      </c>
      <c r="L494">
        <v>1476</v>
      </c>
      <c r="N494">
        <v>1013</v>
      </c>
      <c r="O494" t="s">
        <v>155</v>
      </c>
      <c r="P494" t="s">
        <v>156</v>
      </c>
      <c r="Q494">
        <v>1</v>
      </c>
      <c r="Y494">
        <v>23.942999999999998</v>
      </c>
      <c r="AA494">
        <v>0</v>
      </c>
      <c r="AB494">
        <v>0</v>
      </c>
      <c r="AC494">
        <v>0</v>
      </c>
      <c r="AD494">
        <v>12.04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650</v>
      </c>
      <c r="AT494">
        <v>13.88</v>
      </c>
      <c r="AU494" t="s">
        <v>668</v>
      </c>
      <c r="AV494">
        <v>1</v>
      </c>
      <c r="AW494">
        <v>2</v>
      </c>
      <c r="AX494">
        <v>11782512</v>
      </c>
      <c r="AY494">
        <v>1</v>
      </c>
      <c r="AZ494">
        <v>0</v>
      </c>
      <c r="BA494">
        <v>485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</row>
    <row r="495" spans="1:75">
      <c r="A495">
        <f>ROW(Source!A147)</f>
        <v>147</v>
      </c>
      <c r="B495">
        <v>11782513</v>
      </c>
      <c r="C495">
        <v>11782510</v>
      </c>
      <c r="D495">
        <v>121548</v>
      </c>
      <c r="E495">
        <v>1</v>
      </c>
      <c r="F495">
        <v>1</v>
      </c>
      <c r="G495">
        <v>1</v>
      </c>
      <c r="H495">
        <v>1</v>
      </c>
      <c r="I495" t="s">
        <v>671</v>
      </c>
      <c r="J495" t="s">
        <v>650</v>
      </c>
      <c r="K495" t="s">
        <v>166</v>
      </c>
      <c r="L495">
        <v>608254</v>
      </c>
      <c r="N495">
        <v>1013</v>
      </c>
      <c r="O495" t="s">
        <v>167</v>
      </c>
      <c r="P495" t="s">
        <v>167</v>
      </c>
      <c r="Q495">
        <v>1</v>
      </c>
      <c r="Y495">
        <v>2.6812499999999999</v>
      </c>
      <c r="AA495">
        <v>0</v>
      </c>
      <c r="AB495">
        <v>0</v>
      </c>
      <c r="AC495">
        <v>0</v>
      </c>
      <c r="AD495">
        <v>0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650</v>
      </c>
      <c r="AT495">
        <v>1.43</v>
      </c>
      <c r="AU495" t="s">
        <v>667</v>
      </c>
      <c r="AV495">
        <v>2</v>
      </c>
      <c r="AW495">
        <v>2</v>
      </c>
      <c r="AX495">
        <v>11782513</v>
      </c>
      <c r="AY495">
        <v>1</v>
      </c>
      <c r="AZ495">
        <v>0</v>
      </c>
      <c r="BA495">
        <v>486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</row>
    <row r="496" spans="1:75">
      <c r="A496">
        <f>ROW(Source!A147)</f>
        <v>147</v>
      </c>
      <c r="B496">
        <v>11782514</v>
      </c>
      <c r="C496">
        <v>11782510</v>
      </c>
      <c r="D496">
        <v>9590652</v>
      </c>
      <c r="E496">
        <v>1</v>
      </c>
      <c r="F496">
        <v>1</v>
      </c>
      <c r="G496">
        <v>1</v>
      </c>
      <c r="H496">
        <v>2</v>
      </c>
      <c r="I496" t="s">
        <v>240</v>
      </c>
      <c r="J496" t="s">
        <v>241</v>
      </c>
      <c r="K496" t="s">
        <v>242</v>
      </c>
      <c r="L496">
        <v>1480</v>
      </c>
      <c r="N496">
        <v>1013</v>
      </c>
      <c r="O496" t="s">
        <v>161</v>
      </c>
      <c r="P496" t="s">
        <v>162</v>
      </c>
      <c r="Q496">
        <v>1</v>
      </c>
      <c r="Y496">
        <v>0.375</v>
      </c>
      <c r="AA496">
        <v>0</v>
      </c>
      <c r="AB496">
        <v>134.07</v>
      </c>
      <c r="AC496">
        <v>16.329999999999998</v>
      </c>
      <c r="AD496">
        <v>0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650</v>
      </c>
      <c r="AT496">
        <v>0.2</v>
      </c>
      <c r="AU496" t="s">
        <v>667</v>
      </c>
      <c r="AV496">
        <v>0</v>
      </c>
      <c r="AW496">
        <v>2</v>
      </c>
      <c r="AX496">
        <v>11782514</v>
      </c>
      <c r="AY496">
        <v>1</v>
      </c>
      <c r="AZ496">
        <v>0</v>
      </c>
      <c r="BA496">
        <v>487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</row>
    <row r="497" spans="1:75">
      <c r="A497">
        <f>ROW(Source!A147)</f>
        <v>147</v>
      </c>
      <c r="B497">
        <v>11782515</v>
      </c>
      <c r="C497">
        <v>11782510</v>
      </c>
      <c r="D497">
        <v>9595015</v>
      </c>
      <c r="E497">
        <v>1</v>
      </c>
      <c r="F497">
        <v>1</v>
      </c>
      <c r="G497">
        <v>1</v>
      </c>
      <c r="H497">
        <v>2</v>
      </c>
      <c r="I497" t="s">
        <v>420</v>
      </c>
      <c r="J497" t="s">
        <v>421</v>
      </c>
      <c r="K497" t="s">
        <v>422</v>
      </c>
      <c r="L497">
        <v>1480</v>
      </c>
      <c r="N497">
        <v>1013</v>
      </c>
      <c r="O497" t="s">
        <v>161</v>
      </c>
      <c r="P497" t="s">
        <v>162</v>
      </c>
      <c r="Q497">
        <v>1</v>
      </c>
      <c r="Y497">
        <v>2.3062499999999999</v>
      </c>
      <c r="AA497">
        <v>0</v>
      </c>
      <c r="AB497">
        <v>187.66</v>
      </c>
      <c r="AC497">
        <v>16.329999999999998</v>
      </c>
      <c r="AD497">
        <v>0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650</v>
      </c>
      <c r="AT497">
        <v>1.23</v>
      </c>
      <c r="AU497" t="s">
        <v>667</v>
      </c>
      <c r="AV497">
        <v>0</v>
      </c>
      <c r="AW497">
        <v>2</v>
      </c>
      <c r="AX497">
        <v>11782515</v>
      </c>
      <c r="AY497">
        <v>1</v>
      </c>
      <c r="AZ497">
        <v>0</v>
      </c>
      <c r="BA497">
        <v>488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</row>
    <row r="498" spans="1:75">
      <c r="A498">
        <f>ROW(Source!A147)</f>
        <v>147</v>
      </c>
      <c r="B498">
        <v>11782516</v>
      </c>
      <c r="C498">
        <v>11782510</v>
      </c>
      <c r="D498">
        <v>9590589</v>
      </c>
      <c r="E498">
        <v>1</v>
      </c>
      <c r="F498">
        <v>1</v>
      </c>
      <c r="G498">
        <v>1</v>
      </c>
      <c r="H498">
        <v>2</v>
      </c>
      <c r="I498" t="s">
        <v>252</v>
      </c>
      <c r="J498" t="s">
        <v>253</v>
      </c>
      <c r="K498" t="s">
        <v>254</v>
      </c>
      <c r="L498">
        <v>1480</v>
      </c>
      <c r="N498">
        <v>1013</v>
      </c>
      <c r="O498" t="s">
        <v>161</v>
      </c>
      <c r="P498" t="s">
        <v>162</v>
      </c>
      <c r="Q498">
        <v>1</v>
      </c>
      <c r="Y498">
        <v>1.125</v>
      </c>
      <c r="AA498">
        <v>0</v>
      </c>
      <c r="AB498">
        <v>96.34</v>
      </c>
      <c r="AC498">
        <v>0</v>
      </c>
      <c r="AD498">
        <v>0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650</v>
      </c>
      <c r="AT498">
        <v>0.6</v>
      </c>
      <c r="AU498" t="s">
        <v>667</v>
      </c>
      <c r="AV498">
        <v>0</v>
      </c>
      <c r="AW498">
        <v>2</v>
      </c>
      <c r="AX498">
        <v>11782516</v>
      </c>
      <c r="AY498">
        <v>1</v>
      </c>
      <c r="AZ498">
        <v>0</v>
      </c>
      <c r="BA498">
        <v>489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</row>
    <row r="499" spans="1:75">
      <c r="A499">
        <f>ROW(Source!A147)</f>
        <v>147</v>
      </c>
      <c r="B499">
        <v>11782517</v>
      </c>
      <c r="C499">
        <v>11782510</v>
      </c>
      <c r="D499">
        <v>9595397</v>
      </c>
      <c r="E499">
        <v>1</v>
      </c>
      <c r="F499">
        <v>1</v>
      </c>
      <c r="G499">
        <v>1</v>
      </c>
      <c r="H499">
        <v>3</v>
      </c>
      <c r="I499" t="s">
        <v>554</v>
      </c>
      <c r="J499" t="s">
        <v>555</v>
      </c>
      <c r="K499" t="s">
        <v>556</v>
      </c>
      <c r="L499">
        <v>1346</v>
      </c>
      <c r="N499">
        <v>1009</v>
      </c>
      <c r="O499" t="s">
        <v>366</v>
      </c>
      <c r="P499" t="s">
        <v>366</v>
      </c>
      <c r="Q499">
        <v>1</v>
      </c>
      <c r="Y499">
        <v>0.65</v>
      </c>
      <c r="AA499">
        <v>22.8</v>
      </c>
      <c r="AB499">
        <v>0</v>
      </c>
      <c r="AC499">
        <v>0</v>
      </c>
      <c r="AD499">
        <v>0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650</v>
      </c>
      <c r="AT499">
        <v>0.65</v>
      </c>
      <c r="AU499" t="s">
        <v>650</v>
      </c>
      <c r="AV499">
        <v>0</v>
      </c>
      <c r="AW499">
        <v>2</v>
      </c>
      <c r="AX499">
        <v>11782517</v>
      </c>
      <c r="AY499">
        <v>1</v>
      </c>
      <c r="AZ499">
        <v>0</v>
      </c>
      <c r="BA499">
        <v>490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</row>
    <row r="500" spans="1:75">
      <c r="A500">
        <f>ROW(Source!A147)</f>
        <v>147</v>
      </c>
      <c r="B500">
        <v>11782518</v>
      </c>
      <c r="C500">
        <v>11782510</v>
      </c>
      <c r="D500">
        <v>9688198</v>
      </c>
      <c r="E500">
        <v>1</v>
      </c>
      <c r="F500">
        <v>1</v>
      </c>
      <c r="G500">
        <v>1</v>
      </c>
      <c r="H500">
        <v>3</v>
      </c>
      <c r="I500" t="s">
        <v>563</v>
      </c>
      <c r="J500" t="s">
        <v>564</v>
      </c>
      <c r="K500" t="s">
        <v>565</v>
      </c>
      <c r="L500">
        <v>1348</v>
      </c>
      <c r="N500">
        <v>1009</v>
      </c>
      <c r="O500" t="s">
        <v>703</v>
      </c>
      <c r="P500" t="s">
        <v>703</v>
      </c>
      <c r="Q500">
        <v>1000</v>
      </c>
      <c r="Y500">
        <v>9.4000000000000004E-3</v>
      </c>
      <c r="AA500">
        <v>17310</v>
      </c>
      <c r="AB500">
        <v>0</v>
      </c>
      <c r="AC500">
        <v>0</v>
      </c>
      <c r="AD500">
        <v>0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650</v>
      </c>
      <c r="AT500">
        <v>9.4000000000000004E-3</v>
      </c>
      <c r="AU500" t="s">
        <v>650</v>
      </c>
      <c r="AV500">
        <v>0</v>
      </c>
      <c r="AW500">
        <v>2</v>
      </c>
      <c r="AX500">
        <v>11782518</v>
      </c>
      <c r="AY500">
        <v>1</v>
      </c>
      <c r="AZ500">
        <v>0</v>
      </c>
      <c r="BA500">
        <v>491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</row>
    <row r="501" spans="1:75">
      <c r="A501">
        <f>ROW(Source!A147)</f>
        <v>147</v>
      </c>
      <c r="B501">
        <v>11782519</v>
      </c>
      <c r="C501">
        <v>11782510</v>
      </c>
      <c r="D501">
        <v>9688147</v>
      </c>
      <c r="E501">
        <v>1</v>
      </c>
      <c r="F501">
        <v>1</v>
      </c>
      <c r="G501">
        <v>1</v>
      </c>
      <c r="H501">
        <v>3</v>
      </c>
      <c r="I501" t="s">
        <v>560</v>
      </c>
      <c r="J501" t="s">
        <v>561</v>
      </c>
      <c r="K501" t="s">
        <v>562</v>
      </c>
      <c r="L501">
        <v>1485</v>
      </c>
      <c r="N501">
        <v>1013</v>
      </c>
      <c r="O501" t="s">
        <v>1034</v>
      </c>
      <c r="P501" t="s">
        <v>1034</v>
      </c>
      <c r="Q501">
        <v>1</v>
      </c>
      <c r="Y501">
        <v>0</v>
      </c>
      <c r="AA501">
        <v>0</v>
      </c>
      <c r="AB501">
        <v>0</v>
      </c>
      <c r="AC501">
        <v>0</v>
      </c>
      <c r="AD501">
        <v>0</v>
      </c>
      <c r="AN501">
        <v>1</v>
      </c>
      <c r="AO501">
        <v>0</v>
      </c>
      <c r="AP501">
        <v>1</v>
      </c>
      <c r="AQ501">
        <v>0</v>
      </c>
      <c r="AR501">
        <v>0</v>
      </c>
      <c r="AS501" t="s">
        <v>650</v>
      </c>
      <c r="AT501">
        <v>0</v>
      </c>
      <c r="AU501" t="s">
        <v>650</v>
      </c>
      <c r="AV501">
        <v>0</v>
      </c>
      <c r="AW501">
        <v>2</v>
      </c>
      <c r="AX501">
        <v>11782519</v>
      </c>
      <c r="AY501">
        <v>1</v>
      </c>
      <c r="AZ501">
        <v>0</v>
      </c>
      <c r="BA501">
        <v>492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</row>
    <row r="502" spans="1:75">
      <c r="A502">
        <f>ROW(Source!A149)</f>
        <v>149</v>
      </c>
      <c r="B502">
        <v>11782524</v>
      </c>
      <c r="C502">
        <v>11782523</v>
      </c>
      <c r="D502">
        <v>7535136</v>
      </c>
      <c r="E502">
        <v>1</v>
      </c>
      <c r="F502">
        <v>1</v>
      </c>
      <c r="G502">
        <v>1</v>
      </c>
      <c r="H502">
        <v>1</v>
      </c>
      <c r="I502" t="s">
        <v>566</v>
      </c>
      <c r="J502" t="s">
        <v>650</v>
      </c>
      <c r="K502" t="s">
        <v>567</v>
      </c>
      <c r="L502">
        <v>1476</v>
      </c>
      <c r="N502">
        <v>1013</v>
      </c>
      <c r="O502" t="s">
        <v>155</v>
      </c>
      <c r="P502" t="s">
        <v>156</v>
      </c>
      <c r="Q502">
        <v>1</v>
      </c>
      <c r="Y502">
        <v>4.1572500000000003</v>
      </c>
      <c r="AA502">
        <v>0</v>
      </c>
      <c r="AB502">
        <v>0</v>
      </c>
      <c r="AC502">
        <v>0</v>
      </c>
      <c r="AD502">
        <v>12.36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650</v>
      </c>
      <c r="AT502">
        <v>2.41</v>
      </c>
      <c r="AU502" t="s">
        <v>668</v>
      </c>
      <c r="AV502">
        <v>1</v>
      </c>
      <c r="AW502">
        <v>2</v>
      </c>
      <c r="AX502">
        <v>11782524</v>
      </c>
      <c r="AY502">
        <v>1</v>
      </c>
      <c r="AZ502">
        <v>0</v>
      </c>
      <c r="BA502">
        <v>493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</row>
    <row r="503" spans="1:75">
      <c r="A503">
        <f>ROW(Source!A149)</f>
        <v>149</v>
      </c>
      <c r="B503">
        <v>11782525</v>
      </c>
      <c r="C503">
        <v>11782523</v>
      </c>
      <c r="D503">
        <v>121548</v>
      </c>
      <c r="E503">
        <v>1</v>
      </c>
      <c r="F503">
        <v>1</v>
      </c>
      <c r="G503">
        <v>1</v>
      </c>
      <c r="H503">
        <v>1</v>
      </c>
      <c r="I503" t="s">
        <v>671</v>
      </c>
      <c r="J503" t="s">
        <v>650</v>
      </c>
      <c r="K503" t="s">
        <v>166</v>
      </c>
      <c r="L503">
        <v>608254</v>
      </c>
      <c r="N503">
        <v>1013</v>
      </c>
      <c r="O503" t="s">
        <v>167</v>
      </c>
      <c r="P503" t="s">
        <v>167</v>
      </c>
      <c r="Q503">
        <v>1</v>
      </c>
      <c r="Y503">
        <v>5.6250000000000001E-2</v>
      </c>
      <c r="AA503">
        <v>0</v>
      </c>
      <c r="AB503">
        <v>0</v>
      </c>
      <c r="AC503">
        <v>0</v>
      </c>
      <c r="AD503">
        <v>0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650</v>
      </c>
      <c r="AT503">
        <v>0.03</v>
      </c>
      <c r="AU503" t="s">
        <v>667</v>
      </c>
      <c r="AV503">
        <v>2</v>
      </c>
      <c r="AW503">
        <v>2</v>
      </c>
      <c r="AX503">
        <v>11782525</v>
      </c>
      <c r="AY503">
        <v>1</v>
      </c>
      <c r="AZ503">
        <v>0</v>
      </c>
      <c r="BA503">
        <v>494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</row>
    <row r="504" spans="1:75">
      <c r="A504">
        <f>ROW(Source!A149)</f>
        <v>149</v>
      </c>
      <c r="B504">
        <v>11782526</v>
      </c>
      <c r="C504">
        <v>11782523</v>
      </c>
      <c r="D504">
        <v>9590652</v>
      </c>
      <c r="E504">
        <v>1</v>
      </c>
      <c r="F504">
        <v>1</v>
      </c>
      <c r="G504">
        <v>1</v>
      </c>
      <c r="H504">
        <v>2</v>
      </c>
      <c r="I504" t="s">
        <v>240</v>
      </c>
      <c r="J504" t="s">
        <v>241</v>
      </c>
      <c r="K504" t="s">
        <v>242</v>
      </c>
      <c r="L504">
        <v>1480</v>
      </c>
      <c r="N504">
        <v>1013</v>
      </c>
      <c r="O504" t="s">
        <v>161</v>
      </c>
      <c r="P504" t="s">
        <v>162</v>
      </c>
      <c r="Q504">
        <v>1</v>
      </c>
      <c r="Y504">
        <v>5.6250000000000001E-2</v>
      </c>
      <c r="AA504">
        <v>0</v>
      </c>
      <c r="AB504">
        <v>134.07</v>
      </c>
      <c r="AC504">
        <v>16.329999999999998</v>
      </c>
      <c r="AD504">
        <v>0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650</v>
      </c>
      <c r="AT504">
        <v>0.03</v>
      </c>
      <c r="AU504" t="s">
        <v>667</v>
      </c>
      <c r="AV504">
        <v>0</v>
      </c>
      <c r="AW504">
        <v>2</v>
      </c>
      <c r="AX504">
        <v>11782526</v>
      </c>
      <c r="AY504">
        <v>1</v>
      </c>
      <c r="AZ504">
        <v>0</v>
      </c>
      <c r="BA504">
        <v>495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</row>
    <row r="505" spans="1:75">
      <c r="A505">
        <f>ROW(Source!A149)</f>
        <v>149</v>
      </c>
      <c r="B505">
        <v>11782527</v>
      </c>
      <c r="C505">
        <v>11782523</v>
      </c>
      <c r="D505">
        <v>9590589</v>
      </c>
      <c r="E505">
        <v>1</v>
      </c>
      <c r="F505">
        <v>1</v>
      </c>
      <c r="G505">
        <v>1</v>
      </c>
      <c r="H505">
        <v>2</v>
      </c>
      <c r="I505" t="s">
        <v>252</v>
      </c>
      <c r="J505" t="s">
        <v>253</v>
      </c>
      <c r="K505" t="s">
        <v>254</v>
      </c>
      <c r="L505">
        <v>1480</v>
      </c>
      <c r="N505">
        <v>1013</v>
      </c>
      <c r="O505" t="s">
        <v>161</v>
      </c>
      <c r="P505" t="s">
        <v>162</v>
      </c>
      <c r="Q505">
        <v>1</v>
      </c>
      <c r="Y505">
        <v>7.4999999999999997E-2</v>
      </c>
      <c r="AA505">
        <v>0</v>
      </c>
      <c r="AB505">
        <v>96.34</v>
      </c>
      <c r="AC505">
        <v>0</v>
      </c>
      <c r="AD505">
        <v>0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650</v>
      </c>
      <c r="AT505">
        <v>0.04</v>
      </c>
      <c r="AU505" t="s">
        <v>667</v>
      </c>
      <c r="AV505">
        <v>0</v>
      </c>
      <c r="AW505">
        <v>2</v>
      </c>
      <c r="AX505">
        <v>11782527</v>
      </c>
      <c r="AY505">
        <v>1</v>
      </c>
      <c r="AZ505">
        <v>0</v>
      </c>
      <c r="BA505">
        <v>496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</row>
    <row r="506" spans="1:75">
      <c r="A506">
        <f>ROW(Source!A149)</f>
        <v>149</v>
      </c>
      <c r="B506">
        <v>11782528</v>
      </c>
      <c r="C506">
        <v>11782523</v>
      </c>
      <c r="D506">
        <v>9595397</v>
      </c>
      <c r="E506">
        <v>1</v>
      </c>
      <c r="F506">
        <v>1</v>
      </c>
      <c r="G506">
        <v>1</v>
      </c>
      <c r="H506">
        <v>3</v>
      </c>
      <c r="I506" t="s">
        <v>554</v>
      </c>
      <c r="J506" t="s">
        <v>555</v>
      </c>
      <c r="K506" t="s">
        <v>556</v>
      </c>
      <c r="L506">
        <v>1346</v>
      </c>
      <c r="N506">
        <v>1009</v>
      </c>
      <c r="O506" t="s">
        <v>366</v>
      </c>
      <c r="P506" t="s">
        <v>366</v>
      </c>
      <c r="Q506">
        <v>1</v>
      </c>
      <c r="Y506">
        <v>0.03</v>
      </c>
      <c r="AA506">
        <v>22.8</v>
      </c>
      <c r="AB506">
        <v>0</v>
      </c>
      <c r="AC506">
        <v>0</v>
      </c>
      <c r="AD506">
        <v>0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650</v>
      </c>
      <c r="AT506">
        <v>0.03</v>
      </c>
      <c r="AU506" t="s">
        <v>650</v>
      </c>
      <c r="AV506">
        <v>0</v>
      </c>
      <c r="AW506">
        <v>2</v>
      </c>
      <c r="AX506">
        <v>11782528</v>
      </c>
      <c r="AY506">
        <v>1</v>
      </c>
      <c r="AZ506">
        <v>0</v>
      </c>
      <c r="BA506">
        <v>497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</row>
    <row r="507" spans="1:75">
      <c r="A507">
        <f>ROW(Source!A149)</f>
        <v>149</v>
      </c>
      <c r="B507">
        <v>11782529</v>
      </c>
      <c r="C507">
        <v>11782523</v>
      </c>
      <c r="D507">
        <v>9598376</v>
      </c>
      <c r="E507">
        <v>1</v>
      </c>
      <c r="F507">
        <v>1</v>
      </c>
      <c r="G507">
        <v>1</v>
      </c>
      <c r="H507">
        <v>3</v>
      </c>
      <c r="I507" t="s">
        <v>557</v>
      </c>
      <c r="J507" t="s">
        <v>558</v>
      </c>
      <c r="K507" t="s">
        <v>559</v>
      </c>
      <c r="L507">
        <v>1348</v>
      </c>
      <c r="N507">
        <v>1009</v>
      </c>
      <c r="O507" t="s">
        <v>703</v>
      </c>
      <c r="P507" t="s">
        <v>703</v>
      </c>
      <c r="Q507">
        <v>1000</v>
      </c>
      <c r="Y507">
        <v>1.2999999999999999E-3</v>
      </c>
      <c r="AA507">
        <v>20910</v>
      </c>
      <c r="AB507">
        <v>0</v>
      </c>
      <c r="AC507">
        <v>0</v>
      </c>
      <c r="AD507">
        <v>0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650</v>
      </c>
      <c r="AT507">
        <v>1.2999999999999999E-3</v>
      </c>
      <c r="AU507" t="s">
        <v>650</v>
      </c>
      <c r="AV507">
        <v>0</v>
      </c>
      <c r="AW507">
        <v>2</v>
      </c>
      <c r="AX507">
        <v>11782529</v>
      </c>
      <c r="AY507">
        <v>1</v>
      </c>
      <c r="AZ507">
        <v>0</v>
      </c>
      <c r="BA507">
        <v>498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</row>
    <row r="508" spans="1:75">
      <c r="A508">
        <f>ROW(Source!A149)</f>
        <v>149</v>
      </c>
      <c r="B508">
        <v>11782530</v>
      </c>
      <c r="C508">
        <v>11782523</v>
      </c>
      <c r="D508">
        <v>9688336</v>
      </c>
      <c r="E508">
        <v>1</v>
      </c>
      <c r="F508">
        <v>1</v>
      </c>
      <c r="G508">
        <v>1</v>
      </c>
      <c r="H508">
        <v>3</v>
      </c>
      <c r="I508" t="s">
        <v>568</v>
      </c>
      <c r="J508" t="s">
        <v>569</v>
      </c>
      <c r="K508" t="s">
        <v>570</v>
      </c>
      <c r="L508">
        <v>1391</v>
      </c>
      <c r="N508">
        <v>1013</v>
      </c>
      <c r="O508" t="s">
        <v>14</v>
      </c>
      <c r="P508" t="s">
        <v>14</v>
      </c>
      <c r="Q508">
        <v>1</v>
      </c>
      <c r="Y508">
        <v>0</v>
      </c>
      <c r="AA508">
        <v>0</v>
      </c>
      <c r="AB508">
        <v>0</v>
      </c>
      <c r="AC508">
        <v>0</v>
      </c>
      <c r="AD508">
        <v>0</v>
      </c>
      <c r="AN508">
        <v>1</v>
      </c>
      <c r="AO508">
        <v>0</v>
      </c>
      <c r="AP508">
        <v>1</v>
      </c>
      <c r="AQ508">
        <v>0</v>
      </c>
      <c r="AR508">
        <v>0</v>
      </c>
      <c r="AS508" t="s">
        <v>650</v>
      </c>
      <c r="AT508">
        <v>0</v>
      </c>
      <c r="AU508" t="s">
        <v>650</v>
      </c>
      <c r="AV508">
        <v>0</v>
      </c>
      <c r="AW508">
        <v>2</v>
      </c>
      <c r="AX508">
        <v>11782530</v>
      </c>
      <c r="AY508">
        <v>1</v>
      </c>
      <c r="AZ508">
        <v>0</v>
      </c>
      <c r="BA508">
        <v>499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</row>
    <row r="509" spans="1:75">
      <c r="A509">
        <f>ROW(Source!A151)</f>
        <v>151</v>
      </c>
      <c r="B509">
        <v>11782536</v>
      </c>
      <c r="C509">
        <v>11782534</v>
      </c>
      <c r="D509">
        <v>7535145</v>
      </c>
      <c r="E509">
        <v>1</v>
      </c>
      <c r="F509">
        <v>1</v>
      </c>
      <c r="G509">
        <v>1</v>
      </c>
      <c r="H509">
        <v>1</v>
      </c>
      <c r="I509" t="s">
        <v>549</v>
      </c>
      <c r="J509" t="s">
        <v>650</v>
      </c>
      <c r="K509" t="s">
        <v>550</v>
      </c>
      <c r="L509">
        <v>1476</v>
      </c>
      <c r="N509">
        <v>1013</v>
      </c>
      <c r="O509" t="s">
        <v>155</v>
      </c>
      <c r="P509" t="s">
        <v>156</v>
      </c>
      <c r="Q509">
        <v>1</v>
      </c>
      <c r="Y509">
        <v>1.2075</v>
      </c>
      <c r="AA509">
        <v>0</v>
      </c>
      <c r="AB509">
        <v>0</v>
      </c>
      <c r="AC509">
        <v>0</v>
      </c>
      <c r="AD509">
        <v>14.02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650</v>
      </c>
      <c r="AT509">
        <v>0.7</v>
      </c>
      <c r="AU509" t="s">
        <v>668</v>
      </c>
      <c r="AV509">
        <v>1</v>
      </c>
      <c r="AW509">
        <v>2</v>
      </c>
      <c r="AX509">
        <v>11782536</v>
      </c>
      <c r="AY509">
        <v>1</v>
      </c>
      <c r="AZ509">
        <v>0</v>
      </c>
      <c r="BA509">
        <v>500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</row>
    <row r="510" spans="1:75">
      <c r="A510">
        <f>ROW(Source!A151)</f>
        <v>151</v>
      </c>
      <c r="B510">
        <v>11782537</v>
      </c>
      <c r="C510">
        <v>11782534</v>
      </c>
      <c r="D510">
        <v>121548</v>
      </c>
      <c r="E510">
        <v>1</v>
      </c>
      <c r="F510">
        <v>1</v>
      </c>
      <c r="G510">
        <v>1</v>
      </c>
      <c r="H510">
        <v>1</v>
      </c>
      <c r="I510" t="s">
        <v>671</v>
      </c>
      <c r="J510" t="s">
        <v>650</v>
      </c>
      <c r="K510" t="s">
        <v>166</v>
      </c>
      <c r="L510">
        <v>608254</v>
      </c>
      <c r="N510">
        <v>1013</v>
      </c>
      <c r="O510" t="s">
        <v>167</v>
      </c>
      <c r="P510" t="s">
        <v>167</v>
      </c>
      <c r="Q510">
        <v>1</v>
      </c>
      <c r="Y510">
        <v>0.73124999999999996</v>
      </c>
      <c r="AA510">
        <v>0</v>
      </c>
      <c r="AB510">
        <v>0</v>
      </c>
      <c r="AC510">
        <v>0</v>
      </c>
      <c r="AD510">
        <v>0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650</v>
      </c>
      <c r="AT510">
        <v>0.39</v>
      </c>
      <c r="AU510" t="s">
        <v>667</v>
      </c>
      <c r="AV510">
        <v>2</v>
      </c>
      <c r="AW510">
        <v>2</v>
      </c>
      <c r="AX510">
        <v>11782537</v>
      </c>
      <c r="AY510">
        <v>1</v>
      </c>
      <c r="AZ510">
        <v>0</v>
      </c>
      <c r="BA510">
        <v>501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</row>
    <row r="511" spans="1:75">
      <c r="A511">
        <f>ROW(Source!A151)</f>
        <v>151</v>
      </c>
      <c r="B511">
        <v>11782538</v>
      </c>
      <c r="C511">
        <v>11782534</v>
      </c>
      <c r="D511">
        <v>9683372</v>
      </c>
      <c r="E511">
        <v>1</v>
      </c>
      <c r="F511">
        <v>1</v>
      </c>
      <c r="G511">
        <v>1</v>
      </c>
      <c r="H511">
        <v>2</v>
      </c>
      <c r="I511" t="s">
        <v>401</v>
      </c>
      <c r="J511" t="s">
        <v>402</v>
      </c>
      <c r="K511" t="s">
        <v>403</v>
      </c>
      <c r="L511">
        <v>1480</v>
      </c>
      <c r="N511">
        <v>1013</v>
      </c>
      <c r="O511" t="s">
        <v>161</v>
      </c>
      <c r="P511" t="s">
        <v>162</v>
      </c>
      <c r="Q511">
        <v>1</v>
      </c>
      <c r="Y511">
        <v>0.73124999999999996</v>
      </c>
      <c r="AA511">
        <v>0</v>
      </c>
      <c r="AB511">
        <v>112.26</v>
      </c>
      <c r="AC511">
        <v>16.329999999999998</v>
      </c>
      <c r="AD511">
        <v>0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650</v>
      </c>
      <c r="AT511">
        <v>0.39</v>
      </c>
      <c r="AU511" t="s">
        <v>667</v>
      </c>
      <c r="AV511">
        <v>0</v>
      </c>
      <c r="AW511">
        <v>2</v>
      </c>
      <c r="AX511">
        <v>11782538</v>
      </c>
      <c r="AY511">
        <v>1</v>
      </c>
      <c r="AZ511">
        <v>0</v>
      </c>
      <c r="BA511">
        <v>502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</row>
    <row r="512" spans="1:75">
      <c r="A512">
        <f>ROW(Source!A151)</f>
        <v>151</v>
      </c>
      <c r="B512">
        <v>11782539</v>
      </c>
      <c r="C512">
        <v>11782534</v>
      </c>
      <c r="D512">
        <v>9611946</v>
      </c>
      <c r="E512">
        <v>1</v>
      </c>
      <c r="F512">
        <v>1</v>
      </c>
      <c r="G512">
        <v>1</v>
      </c>
      <c r="H512">
        <v>3</v>
      </c>
      <c r="I512" t="s">
        <v>410</v>
      </c>
      <c r="J512" t="s">
        <v>411</v>
      </c>
      <c r="K512" t="s">
        <v>412</v>
      </c>
      <c r="L512">
        <v>1348</v>
      </c>
      <c r="N512">
        <v>1009</v>
      </c>
      <c r="O512" t="s">
        <v>703</v>
      </c>
      <c r="P512" t="s">
        <v>703</v>
      </c>
      <c r="Q512">
        <v>1000</v>
      </c>
      <c r="Y512">
        <v>2.9E-4</v>
      </c>
      <c r="AA512">
        <v>11520</v>
      </c>
      <c r="AB512">
        <v>0</v>
      </c>
      <c r="AC512">
        <v>0</v>
      </c>
      <c r="AD512">
        <v>0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650</v>
      </c>
      <c r="AT512">
        <v>2.9E-4</v>
      </c>
      <c r="AU512" t="s">
        <v>650</v>
      </c>
      <c r="AV512">
        <v>0</v>
      </c>
      <c r="AW512">
        <v>2</v>
      </c>
      <c r="AX512">
        <v>11782539</v>
      </c>
      <c r="AY512">
        <v>1</v>
      </c>
      <c r="AZ512">
        <v>0</v>
      </c>
      <c r="BA512">
        <v>503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</row>
    <row r="513" spans="1:75">
      <c r="A513">
        <f>ROW(Source!A151)</f>
        <v>151</v>
      </c>
      <c r="B513">
        <v>11782540</v>
      </c>
      <c r="C513">
        <v>11782534</v>
      </c>
      <c r="D513">
        <v>9688372</v>
      </c>
      <c r="E513">
        <v>1</v>
      </c>
      <c r="F513">
        <v>1</v>
      </c>
      <c r="G513">
        <v>1</v>
      </c>
      <c r="H513">
        <v>3</v>
      </c>
      <c r="I513" t="s">
        <v>571</v>
      </c>
      <c r="J513" t="s">
        <v>572</v>
      </c>
      <c r="K513" t="s">
        <v>573</v>
      </c>
      <c r="L513">
        <v>1485</v>
      </c>
      <c r="N513">
        <v>1013</v>
      </c>
      <c r="O513" t="s">
        <v>1034</v>
      </c>
      <c r="P513" t="s">
        <v>1034</v>
      </c>
      <c r="Q513">
        <v>1</v>
      </c>
      <c r="Y513">
        <v>0</v>
      </c>
      <c r="AA513">
        <v>0</v>
      </c>
      <c r="AB513">
        <v>0</v>
      </c>
      <c r="AC513">
        <v>0</v>
      </c>
      <c r="AD513">
        <v>0</v>
      </c>
      <c r="AN513">
        <v>1</v>
      </c>
      <c r="AO513">
        <v>0</v>
      </c>
      <c r="AP513">
        <v>1</v>
      </c>
      <c r="AQ513">
        <v>0</v>
      </c>
      <c r="AR513">
        <v>0</v>
      </c>
      <c r="AS513" t="s">
        <v>650</v>
      </c>
      <c r="AT513">
        <v>0</v>
      </c>
      <c r="AU513" t="s">
        <v>650</v>
      </c>
      <c r="AV513">
        <v>0</v>
      </c>
      <c r="AW513">
        <v>2</v>
      </c>
      <c r="AX513">
        <v>11782540</v>
      </c>
      <c r="AY513">
        <v>1</v>
      </c>
      <c r="AZ513">
        <v>0</v>
      </c>
      <c r="BA513">
        <v>504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</row>
    <row r="514" spans="1:75">
      <c r="A514">
        <f>ROW(Source!A153)</f>
        <v>153</v>
      </c>
      <c r="B514">
        <v>11782546</v>
      </c>
      <c r="C514">
        <v>11782544</v>
      </c>
      <c r="D514">
        <v>7535145</v>
      </c>
      <c r="E514">
        <v>1</v>
      </c>
      <c r="F514">
        <v>1</v>
      </c>
      <c r="G514">
        <v>1</v>
      </c>
      <c r="H514">
        <v>1</v>
      </c>
      <c r="I514" t="s">
        <v>549</v>
      </c>
      <c r="J514" t="s">
        <v>650</v>
      </c>
      <c r="K514" t="s">
        <v>550</v>
      </c>
      <c r="L514">
        <v>1476</v>
      </c>
      <c r="N514">
        <v>1013</v>
      </c>
      <c r="O514" t="s">
        <v>155</v>
      </c>
      <c r="P514" t="s">
        <v>156</v>
      </c>
      <c r="Q514">
        <v>1</v>
      </c>
      <c r="Y514">
        <v>6.4859999999999998</v>
      </c>
      <c r="AA514">
        <v>0</v>
      </c>
      <c r="AB514">
        <v>0</v>
      </c>
      <c r="AC514">
        <v>0</v>
      </c>
      <c r="AD514">
        <v>14.02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650</v>
      </c>
      <c r="AT514">
        <v>3.76</v>
      </c>
      <c r="AU514" t="s">
        <v>668</v>
      </c>
      <c r="AV514">
        <v>1</v>
      </c>
      <c r="AW514">
        <v>2</v>
      </c>
      <c r="AX514">
        <v>11782546</v>
      </c>
      <c r="AY514">
        <v>1</v>
      </c>
      <c r="AZ514">
        <v>0</v>
      </c>
      <c r="BA514">
        <v>505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</row>
    <row r="515" spans="1:75">
      <c r="A515">
        <f>ROW(Source!A153)</f>
        <v>153</v>
      </c>
      <c r="B515">
        <v>11782547</v>
      </c>
      <c r="C515">
        <v>11782544</v>
      </c>
      <c r="D515">
        <v>121548</v>
      </c>
      <c r="E515">
        <v>1</v>
      </c>
      <c r="F515">
        <v>1</v>
      </c>
      <c r="G515">
        <v>1</v>
      </c>
      <c r="H515">
        <v>1</v>
      </c>
      <c r="I515" t="s">
        <v>671</v>
      </c>
      <c r="J515" t="s">
        <v>650</v>
      </c>
      <c r="K515" t="s">
        <v>166</v>
      </c>
      <c r="L515">
        <v>608254</v>
      </c>
      <c r="N515">
        <v>1013</v>
      </c>
      <c r="O515" t="s">
        <v>167</v>
      </c>
      <c r="P515" t="s">
        <v>167</v>
      </c>
      <c r="Q515">
        <v>1</v>
      </c>
      <c r="Y515">
        <v>9.09375</v>
      </c>
      <c r="AA515">
        <v>0</v>
      </c>
      <c r="AB515">
        <v>0</v>
      </c>
      <c r="AC515">
        <v>0</v>
      </c>
      <c r="AD515">
        <v>0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650</v>
      </c>
      <c r="AT515">
        <v>4.8499999999999996</v>
      </c>
      <c r="AU515" t="s">
        <v>667</v>
      </c>
      <c r="AV515">
        <v>2</v>
      </c>
      <c r="AW515">
        <v>2</v>
      </c>
      <c r="AX515">
        <v>11782547</v>
      </c>
      <c r="AY515">
        <v>1</v>
      </c>
      <c r="AZ515">
        <v>0</v>
      </c>
      <c r="BA515">
        <v>506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</row>
    <row r="516" spans="1:75">
      <c r="A516">
        <f>ROW(Source!A153)</f>
        <v>153</v>
      </c>
      <c r="B516">
        <v>11782548</v>
      </c>
      <c r="C516">
        <v>11782544</v>
      </c>
      <c r="D516">
        <v>9683372</v>
      </c>
      <c r="E516">
        <v>1</v>
      </c>
      <c r="F516">
        <v>1</v>
      </c>
      <c r="G516">
        <v>1</v>
      </c>
      <c r="H516">
        <v>2</v>
      </c>
      <c r="I516" t="s">
        <v>401</v>
      </c>
      <c r="J516" t="s">
        <v>402</v>
      </c>
      <c r="K516" t="s">
        <v>403</v>
      </c>
      <c r="L516">
        <v>1480</v>
      </c>
      <c r="N516">
        <v>1013</v>
      </c>
      <c r="O516" t="s">
        <v>161</v>
      </c>
      <c r="P516" t="s">
        <v>162</v>
      </c>
      <c r="Q516">
        <v>1</v>
      </c>
      <c r="Y516">
        <v>4.21875</v>
      </c>
      <c r="AA516">
        <v>0</v>
      </c>
      <c r="AB516">
        <v>112.26</v>
      </c>
      <c r="AC516">
        <v>16.329999999999998</v>
      </c>
      <c r="AD516">
        <v>0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650</v>
      </c>
      <c r="AT516">
        <v>2.25</v>
      </c>
      <c r="AU516" t="s">
        <v>667</v>
      </c>
      <c r="AV516">
        <v>0</v>
      </c>
      <c r="AW516">
        <v>2</v>
      </c>
      <c r="AX516">
        <v>11782548</v>
      </c>
      <c r="AY516">
        <v>1</v>
      </c>
      <c r="AZ516">
        <v>0</v>
      </c>
      <c r="BA516">
        <v>507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</row>
    <row r="517" spans="1:75">
      <c r="A517">
        <f>ROW(Source!A153)</f>
        <v>153</v>
      </c>
      <c r="B517">
        <v>11782549</v>
      </c>
      <c r="C517">
        <v>11782544</v>
      </c>
      <c r="D517">
        <v>9595015</v>
      </c>
      <c r="E517">
        <v>1</v>
      </c>
      <c r="F517">
        <v>1</v>
      </c>
      <c r="G517">
        <v>1</v>
      </c>
      <c r="H517">
        <v>2</v>
      </c>
      <c r="I517" t="s">
        <v>420</v>
      </c>
      <c r="J517" t="s">
        <v>421</v>
      </c>
      <c r="K517" t="s">
        <v>422</v>
      </c>
      <c r="L517">
        <v>1480</v>
      </c>
      <c r="N517">
        <v>1013</v>
      </c>
      <c r="O517" t="s">
        <v>161</v>
      </c>
      <c r="P517" t="s">
        <v>162</v>
      </c>
      <c r="Q517">
        <v>1</v>
      </c>
      <c r="Y517">
        <v>4.875</v>
      </c>
      <c r="AA517">
        <v>0</v>
      </c>
      <c r="AB517">
        <v>187.66</v>
      </c>
      <c r="AC517">
        <v>16.329999999999998</v>
      </c>
      <c r="AD517">
        <v>0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650</v>
      </c>
      <c r="AT517">
        <v>2.6</v>
      </c>
      <c r="AU517" t="s">
        <v>667</v>
      </c>
      <c r="AV517">
        <v>0</v>
      </c>
      <c r="AW517">
        <v>2</v>
      </c>
      <c r="AX517">
        <v>11782549</v>
      </c>
      <c r="AY517">
        <v>1</v>
      </c>
      <c r="AZ517">
        <v>0</v>
      </c>
      <c r="BA517">
        <v>508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</row>
    <row r="518" spans="1:75">
      <c r="A518">
        <f>ROW(Source!A153)</f>
        <v>153</v>
      </c>
      <c r="B518">
        <v>11782550</v>
      </c>
      <c r="C518">
        <v>11782544</v>
      </c>
      <c r="D518">
        <v>9590589</v>
      </c>
      <c r="E518">
        <v>1</v>
      </c>
      <c r="F518">
        <v>1</v>
      </c>
      <c r="G518">
        <v>1</v>
      </c>
      <c r="H518">
        <v>2</v>
      </c>
      <c r="I518" t="s">
        <v>252</v>
      </c>
      <c r="J518" t="s">
        <v>253</v>
      </c>
      <c r="K518" t="s">
        <v>254</v>
      </c>
      <c r="L518">
        <v>1480</v>
      </c>
      <c r="N518">
        <v>1013</v>
      </c>
      <c r="O518" t="s">
        <v>161</v>
      </c>
      <c r="P518" t="s">
        <v>162</v>
      </c>
      <c r="Q518">
        <v>1</v>
      </c>
      <c r="Y518">
        <v>5.6250000000000001E-2</v>
      </c>
      <c r="AA518">
        <v>0</v>
      </c>
      <c r="AB518">
        <v>96.34</v>
      </c>
      <c r="AC518">
        <v>0</v>
      </c>
      <c r="AD518">
        <v>0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650</v>
      </c>
      <c r="AT518">
        <v>0.03</v>
      </c>
      <c r="AU518" t="s">
        <v>667</v>
      </c>
      <c r="AV518">
        <v>0</v>
      </c>
      <c r="AW518">
        <v>2</v>
      </c>
      <c r="AX518">
        <v>11782550</v>
      </c>
      <c r="AY518">
        <v>1</v>
      </c>
      <c r="AZ518">
        <v>0</v>
      </c>
      <c r="BA518">
        <v>509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</row>
    <row r="519" spans="1:75">
      <c r="A519">
        <f>ROW(Source!A153)</f>
        <v>153</v>
      </c>
      <c r="B519">
        <v>11782551</v>
      </c>
      <c r="C519">
        <v>11782544</v>
      </c>
      <c r="D519">
        <v>9611946</v>
      </c>
      <c r="E519">
        <v>1</v>
      </c>
      <c r="F519">
        <v>1</v>
      </c>
      <c r="G519">
        <v>1</v>
      </c>
      <c r="H519">
        <v>3</v>
      </c>
      <c r="I519" t="s">
        <v>410</v>
      </c>
      <c r="J519" t="s">
        <v>411</v>
      </c>
      <c r="K519" t="s">
        <v>412</v>
      </c>
      <c r="L519">
        <v>1348</v>
      </c>
      <c r="N519">
        <v>1009</v>
      </c>
      <c r="O519" t="s">
        <v>703</v>
      </c>
      <c r="P519" t="s">
        <v>703</v>
      </c>
      <c r="Q519">
        <v>1000</v>
      </c>
      <c r="Y519">
        <v>2.3E-3</v>
      </c>
      <c r="AA519">
        <v>11520</v>
      </c>
      <c r="AB519">
        <v>0</v>
      </c>
      <c r="AC519">
        <v>0</v>
      </c>
      <c r="AD519">
        <v>0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650</v>
      </c>
      <c r="AT519">
        <v>2.3E-3</v>
      </c>
      <c r="AU519" t="s">
        <v>650</v>
      </c>
      <c r="AV519">
        <v>0</v>
      </c>
      <c r="AW519">
        <v>2</v>
      </c>
      <c r="AX519">
        <v>11782551</v>
      </c>
      <c r="AY519">
        <v>1</v>
      </c>
      <c r="AZ519">
        <v>0</v>
      </c>
      <c r="BA519">
        <v>510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</row>
    <row r="520" spans="1:75">
      <c r="A520">
        <f>ROW(Source!A153)</f>
        <v>153</v>
      </c>
      <c r="B520">
        <v>11782552</v>
      </c>
      <c r="C520">
        <v>11782544</v>
      </c>
      <c r="D520">
        <v>9688372</v>
      </c>
      <c r="E520">
        <v>1</v>
      </c>
      <c r="F520">
        <v>1</v>
      </c>
      <c r="G520">
        <v>1</v>
      </c>
      <c r="H520">
        <v>3</v>
      </c>
      <c r="I520" t="s">
        <v>571</v>
      </c>
      <c r="J520" t="s">
        <v>572</v>
      </c>
      <c r="K520" t="s">
        <v>573</v>
      </c>
      <c r="L520">
        <v>1485</v>
      </c>
      <c r="N520">
        <v>1013</v>
      </c>
      <c r="O520" t="s">
        <v>1034</v>
      </c>
      <c r="P520" t="s">
        <v>1034</v>
      </c>
      <c r="Q520">
        <v>1</v>
      </c>
      <c r="Y520">
        <v>0</v>
      </c>
      <c r="AA520">
        <v>0</v>
      </c>
      <c r="AB520">
        <v>0</v>
      </c>
      <c r="AC520">
        <v>0</v>
      </c>
      <c r="AD520">
        <v>0</v>
      </c>
      <c r="AN520">
        <v>1</v>
      </c>
      <c r="AO520">
        <v>0</v>
      </c>
      <c r="AP520">
        <v>1</v>
      </c>
      <c r="AQ520">
        <v>0</v>
      </c>
      <c r="AR520">
        <v>0</v>
      </c>
      <c r="AS520" t="s">
        <v>650</v>
      </c>
      <c r="AT520">
        <v>0</v>
      </c>
      <c r="AU520" t="s">
        <v>650</v>
      </c>
      <c r="AV520">
        <v>0</v>
      </c>
      <c r="AW520">
        <v>2</v>
      </c>
      <c r="AX520">
        <v>11782552</v>
      </c>
      <c r="AY520">
        <v>1</v>
      </c>
      <c r="AZ520">
        <v>0</v>
      </c>
      <c r="BA520">
        <v>511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</row>
    <row r="521" spans="1:75">
      <c r="A521">
        <f>ROW(Source!A155)</f>
        <v>155</v>
      </c>
      <c r="B521">
        <v>11782558</v>
      </c>
      <c r="C521">
        <v>11782556</v>
      </c>
      <c r="D521">
        <v>7535107</v>
      </c>
      <c r="E521">
        <v>1</v>
      </c>
      <c r="F521">
        <v>1</v>
      </c>
      <c r="G521">
        <v>1</v>
      </c>
      <c r="H521">
        <v>1</v>
      </c>
      <c r="I521" t="s">
        <v>191</v>
      </c>
      <c r="J521" t="s">
        <v>650</v>
      </c>
      <c r="K521" t="s">
        <v>192</v>
      </c>
      <c r="L521">
        <v>1476</v>
      </c>
      <c r="N521">
        <v>1013</v>
      </c>
      <c r="O521" t="s">
        <v>155</v>
      </c>
      <c r="P521" t="s">
        <v>156</v>
      </c>
      <c r="Q521">
        <v>1</v>
      </c>
      <c r="Y521">
        <v>106.605</v>
      </c>
      <c r="AA521">
        <v>0</v>
      </c>
      <c r="AB521">
        <v>0</v>
      </c>
      <c r="AC521">
        <v>0</v>
      </c>
      <c r="AD521">
        <v>10.78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650</v>
      </c>
      <c r="AT521">
        <v>61.8</v>
      </c>
      <c r="AU521" t="s">
        <v>668</v>
      </c>
      <c r="AV521">
        <v>1</v>
      </c>
      <c r="AW521">
        <v>2</v>
      </c>
      <c r="AX521">
        <v>11782558</v>
      </c>
      <c r="AY521">
        <v>1</v>
      </c>
      <c r="AZ521">
        <v>0</v>
      </c>
      <c r="BA521">
        <v>512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</row>
    <row r="522" spans="1:75">
      <c r="A522">
        <f>ROW(Source!A155)</f>
        <v>155</v>
      </c>
      <c r="B522">
        <v>11782559</v>
      </c>
      <c r="C522">
        <v>11782556</v>
      </c>
      <c r="D522">
        <v>9595412</v>
      </c>
      <c r="E522">
        <v>1</v>
      </c>
      <c r="F522">
        <v>1</v>
      </c>
      <c r="G522">
        <v>1</v>
      </c>
      <c r="H522">
        <v>3</v>
      </c>
      <c r="I522" t="s">
        <v>235</v>
      </c>
      <c r="J522" t="s">
        <v>236</v>
      </c>
      <c r="K522" t="s">
        <v>237</v>
      </c>
      <c r="L522">
        <v>1339</v>
      </c>
      <c r="N522">
        <v>1007</v>
      </c>
      <c r="O522" t="s">
        <v>797</v>
      </c>
      <c r="P522" t="s">
        <v>797</v>
      </c>
      <c r="Q522">
        <v>1</v>
      </c>
      <c r="Y522">
        <v>710</v>
      </c>
      <c r="AA522">
        <v>3.11</v>
      </c>
      <c r="AB522">
        <v>0</v>
      </c>
      <c r="AC522">
        <v>0</v>
      </c>
      <c r="AD522">
        <v>0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650</v>
      </c>
      <c r="AT522">
        <v>710</v>
      </c>
      <c r="AU522" t="s">
        <v>650</v>
      </c>
      <c r="AV522">
        <v>0</v>
      </c>
      <c r="AW522">
        <v>2</v>
      </c>
      <c r="AX522">
        <v>11782559</v>
      </c>
      <c r="AY522">
        <v>1</v>
      </c>
      <c r="AZ522">
        <v>0</v>
      </c>
      <c r="BA522">
        <v>513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</row>
    <row r="523" spans="1:75">
      <c r="A523">
        <f>ROW(Source!A156)</f>
        <v>156</v>
      </c>
      <c r="B523">
        <v>11782562</v>
      </c>
      <c r="C523">
        <v>11782560</v>
      </c>
      <c r="D523">
        <v>7535107</v>
      </c>
      <c r="E523">
        <v>1</v>
      </c>
      <c r="F523">
        <v>1</v>
      </c>
      <c r="G523">
        <v>1</v>
      </c>
      <c r="H523">
        <v>1</v>
      </c>
      <c r="I523" t="s">
        <v>191</v>
      </c>
      <c r="J523" t="s">
        <v>650</v>
      </c>
      <c r="K523" t="s">
        <v>192</v>
      </c>
      <c r="L523">
        <v>1476</v>
      </c>
      <c r="N523">
        <v>1013</v>
      </c>
      <c r="O523" t="s">
        <v>155</v>
      </c>
      <c r="P523" t="s">
        <v>156</v>
      </c>
      <c r="Q523">
        <v>1</v>
      </c>
      <c r="Y523">
        <v>48.817500000000003</v>
      </c>
      <c r="AA523">
        <v>0</v>
      </c>
      <c r="AB523">
        <v>0</v>
      </c>
      <c r="AC523">
        <v>0</v>
      </c>
      <c r="AD523">
        <v>10.78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650</v>
      </c>
      <c r="AT523">
        <v>28.3</v>
      </c>
      <c r="AU523" t="s">
        <v>668</v>
      </c>
      <c r="AV523">
        <v>1</v>
      </c>
      <c r="AW523">
        <v>2</v>
      </c>
      <c r="AX523">
        <v>11782562</v>
      </c>
      <c r="AY523">
        <v>1</v>
      </c>
      <c r="AZ523">
        <v>0</v>
      </c>
      <c r="BA523">
        <v>514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</row>
    <row r="524" spans="1:75">
      <c r="A524">
        <f>ROW(Source!A156)</f>
        <v>156</v>
      </c>
      <c r="B524">
        <v>11782563</v>
      </c>
      <c r="C524">
        <v>11782560</v>
      </c>
      <c r="D524">
        <v>9595412</v>
      </c>
      <c r="E524">
        <v>1</v>
      </c>
      <c r="F524">
        <v>1</v>
      </c>
      <c r="G524">
        <v>1</v>
      </c>
      <c r="H524">
        <v>3</v>
      </c>
      <c r="I524" t="s">
        <v>235</v>
      </c>
      <c r="J524" t="s">
        <v>236</v>
      </c>
      <c r="K524" t="s">
        <v>237</v>
      </c>
      <c r="L524">
        <v>1339</v>
      </c>
      <c r="N524">
        <v>1007</v>
      </c>
      <c r="O524" t="s">
        <v>797</v>
      </c>
      <c r="P524" t="s">
        <v>797</v>
      </c>
      <c r="Q524">
        <v>1</v>
      </c>
      <c r="Y524">
        <v>28.2</v>
      </c>
      <c r="AA524">
        <v>3.11</v>
      </c>
      <c r="AB524">
        <v>0</v>
      </c>
      <c r="AC524">
        <v>0</v>
      </c>
      <c r="AD524">
        <v>0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650</v>
      </c>
      <c r="AT524">
        <v>28.2</v>
      </c>
      <c r="AU524" t="s">
        <v>650</v>
      </c>
      <c r="AV524">
        <v>0</v>
      </c>
      <c r="AW524">
        <v>2</v>
      </c>
      <c r="AX524">
        <v>11782563</v>
      </c>
      <c r="AY524">
        <v>1</v>
      </c>
      <c r="AZ524">
        <v>0</v>
      </c>
      <c r="BA524">
        <v>515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</row>
    <row r="525" spans="1:75">
      <c r="A525">
        <f>ROW(Source!A157)</f>
        <v>157</v>
      </c>
      <c r="B525">
        <v>11782566</v>
      </c>
      <c r="C525">
        <v>11782564</v>
      </c>
      <c r="D525">
        <v>7535121</v>
      </c>
      <c r="E525">
        <v>1</v>
      </c>
      <c r="F525">
        <v>1</v>
      </c>
      <c r="G525">
        <v>1</v>
      </c>
      <c r="H525">
        <v>1</v>
      </c>
      <c r="I525" t="s">
        <v>574</v>
      </c>
      <c r="J525" t="s">
        <v>650</v>
      </c>
      <c r="K525" t="s">
        <v>575</v>
      </c>
      <c r="L525">
        <v>1476</v>
      </c>
      <c r="N525">
        <v>1013</v>
      </c>
      <c r="O525" t="s">
        <v>155</v>
      </c>
      <c r="P525" t="s">
        <v>156</v>
      </c>
      <c r="Q525">
        <v>1</v>
      </c>
      <c r="Y525">
        <v>17.508749999999999</v>
      </c>
      <c r="AA525">
        <v>0</v>
      </c>
      <c r="AB525">
        <v>0</v>
      </c>
      <c r="AC525">
        <v>0</v>
      </c>
      <c r="AD525">
        <v>13.83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650</v>
      </c>
      <c r="AT525">
        <v>10.15</v>
      </c>
      <c r="AU525" t="s">
        <v>668</v>
      </c>
      <c r="AV525">
        <v>1</v>
      </c>
      <c r="AW525">
        <v>2</v>
      </c>
      <c r="AX525">
        <v>11782566</v>
      </c>
      <c r="AY525">
        <v>1</v>
      </c>
      <c r="AZ525">
        <v>0</v>
      </c>
      <c r="BA525">
        <v>516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</row>
    <row r="526" spans="1:75">
      <c r="A526">
        <f>ROW(Source!A157)</f>
        <v>157</v>
      </c>
      <c r="B526">
        <v>11782567</v>
      </c>
      <c r="C526">
        <v>11782564</v>
      </c>
      <c r="D526">
        <v>121548</v>
      </c>
      <c r="E526">
        <v>1</v>
      </c>
      <c r="F526">
        <v>1</v>
      </c>
      <c r="G526">
        <v>1</v>
      </c>
      <c r="H526">
        <v>1</v>
      </c>
      <c r="I526" t="s">
        <v>671</v>
      </c>
      <c r="J526" t="s">
        <v>650</v>
      </c>
      <c r="K526" t="s">
        <v>166</v>
      </c>
      <c r="L526">
        <v>608254</v>
      </c>
      <c r="N526">
        <v>1013</v>
      </c>
      <c r="O526" t="s">
        <v>167</v>
      </c>
      <c r="P526" t="s">
        <v>167</v>
      </c>
      <c r="Q526">
        <v>1</v>
      </c>
      <c r="Y526">
        <v>9.6937499999999996</v>
      </c>
      <c r="AA526">
        <v>0</v>
      </c>
      <c r="AB526">
        <v>0</v>
      </c>
      <c r="AC526">
        <v>0</v>
      </c>
      <c r="AD526">
        <v>0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650</v>
      </c>
      <c r="AT526">
        <v>5.17</v>
      </c>
      <c r="AU526" t="s">
        <v>667</v>
      </c>
      <c r="AV526">
        <v>2</v>
      </c>
      <c r="AW526">
        <v>2</v>
      </c>
      <c r="AX526">
        <v>11782567</v>
      </c>
      <c r="AY526">
        <v>1</v>
      </c>
      <c r="AZ526">
        <v>0</v>
      </c>
      <c r="BA526">
        <v>517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</row>
    <row r="527" spans="1:75">
      <c r="A527">
        <f>ROW(Source!A157)</f>
        <v>157</v>
      </c>
      <c r="B527">
        <v>11782568</v>
      </c>
      <c r="C527">
        <v>11782564</v>
      </c>
      <c r="D527">
        <v>9598131</v>
      </c>
      <c r="E527">
        <v>1</v>
      </c>
      <c r="F527">
        <v>1</v>
      </c>
      <c r="G527">
        <v>1</v>
      </c>
      <c r="H527">
        <v>2</v>
      </c>
      <c r="I527" t="s">
        <v>316</v>
      </c>
      <c r="J527" t="s">
        <v>317</v>
      </c>
      <c r="K527" t="s">
        <v>318</v>
      </c>
      <c r="L527">
        <v>1480</v>
      </c>
      <c r="N527">
        <v>1013</v>
      </c>
      <c r="O527" t="s">
        <v>161</v>
      </c>
      <c r="P527" t="s">
        <v>162</v>
      </c>
      <c r="Q527">
        <v>1</v>
      </c>
      <c r="Y527">
        <v>5.0062499999999996</v>
      </c>
      <c r="AA527">
        <v>0</v>
      </c>
      <c r="AB527">
        <v>1.29</v>
      </c>
      <c r="AC527">
        <v>0</v>
      </c>
      <c r="AD527">
        <v>0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650</v>
      </c>
      <c r="AT527">
        <v>2.67</v>
      </c>
      <c r="AU527" t="s">
        <v>667</v>
      </c>
      <c r="AV527">
        <v>0</v>
      </c>
      <c r="AW527">
        <v>2</v>
      </c>
      <c r="AX527">
        <v>11782568</v>
      </c>
      <c r="AY527">
        <v>1</v>
      </c>
      <c r="AZ527">
        <v>0</v>
      </c>
      <c r="BA527">
        <v>518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</row>
    <row r="528" spans="1:75">
      <c r="A528">
        <f>ROW(Source!A157)</f>
        <v>157</v>
      </c>
      <c r="B528">
        <v>11782569</v>
      </c>
      <c r="C528">
        <v>11782564</v>
      </c>
      <c r="D528">
        <v>9683372</v>
      </c>
      <c r="E528">
        <v>1</v>
      </c>
      <c r="F528">
        <v>1</v>
      </c>
      <c r="G528">
        <v>1</v>
      </c>
      <c r="H528">
        <v>2</v>
      </c>
      <c r="I528" t="s">
        <v>401</v>
      </c>
      <c r="J528" t="s">
        <v>402</v>
      </c>
      <c r="K528" t="s">
        <v>403</v>
      </c>
      <c r="L528">
        <v>1480</v>
      </c>
      <c r="N528">
        <v>1013</v>
      </c>
      <c r="O528" t="s">
        <v>161</v>
      </c>
      <c r="P528" t="s">
        <v>162</v>
      </c>
      <c r="Q528">
        <v>1</v>
      </c>
      <c r="Y528">
        <v>7.35</v>
      </c>
      <c r="AA528">
        <v>0</v>
      </c>
      <c r="AB528">
        <v>112.26</v>
      </c>
      <c r="AC528">
        <v>16.329999999999998</v>
      </c>
      <c r="AD528">
        <v>0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650</v>
      </c>
      <c r="AT528">
        <v>3.92</v>
      </c>
      <c r="AU528" t="s">
        <v>667</v>
      </c>
      <c r="AV528">
        <v>0</v>
      </c>
      <c r="AW528">
        <v>2</v>
      </c>
      <c r="AX528">
        <v>11782569</v>
      </c>
      <c r="AY528">
        <v>1</v>
      </c>
      <c r="AZ528">
        <v>0</v>
      </c>
      <c r="BA528">
        <v>519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</row>
    <row r="529" spans="1:75">
      <c r="A529">
        <f>ROW(Source!A157)</f>
        <v>157</v>
      </c>
      <c r="B529">
        <v>11782570</v>
      </c>
      <c r="C529">
        <v>11782564</v>
      </c>
      <c r="D529">
        <v>9595015</v>
      </c>
      <c r="E529">
        <v>1</v>
      </c>
      <c r="F529">
        <v>1</v>
      </c>
      <c r="G529">
        <v>1</v>
      </c>
      <c r="H529">
        <v>2</v>
      </c>
      <c r="I529" t="s">
        <v>420</v>
      </c>
      <c r="J529" t="s">
        <v>421</v>
      </c>
      <c r="K529" t="s">
        <v>422</v>
      </c>
      <c r="L529">
        <v>1480</v>
      </c>
      <c r="N529">
        <v>1013</v>
      </c>
      <c r="O529" t="s">
        <v>161</v>
      </c>
      <c r="P529" t="s">
        <v>162</v>
      </c>
      <c r="Q529">
        <v>1</v>
      </c>
      <c r="Y529">
        <v>2.34375</v>
      </c>
      <c r="AA529">
        <v>0</v>
      </c>
      <c r="AB529">
        <v>187.66</v>
      </c>
      <c r="AC529">
        <v>16.329999999999998</v>
      </c>
      <c r="AD529">
        <v>0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650</v>
      </c>
      <c r="AT529">
        <v>1.25</v>
      </c>
      <c r="AU529" t="s">
        <v>667</v>
      </c>
      <c r="AV529">
        <v>0</v>
      </c>
      <c r="AW529">
        <v>2</v>
      </c>
      <c r="AX529">
        <v>11782570</v>
      </c>
      <c r="AY529">
        <v>1</v>
      </c>
      <c r="AZ529">
        <v>0</v>
      </c>
      <c r="BA529">
        <v>520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</row>
    <row r="530" spans="1:75">
      <c r="A530">
        <f>ROW(Source!A157)</f>
        <v>157</v>
      </c>
      <c r="B530">
        <v>11782571</v>
      </c>
      <c r="C530">
        <v>11782564</v>
      </c>
      <c r="D530">
        <v>9590589</v>
      </c>
      <c r="E530">
        <v>1</v>
      </c>
      <c r="F530">
        <v>1</v>
      </c>
      <c r="G530">
        <v>1</v>
      </c>
      <c r="H530">
        <v>2</v>
      </c>
      <c r="I530" t="s">
        <v>252</v>
      </c>
      <c r="J530" t="s">
        <v>253</v>
      </c>
      <c r="K530" t="s">
        <v>254</v>
      </c>
      <c r="L530">
        <v>1480</v>
      </c>
      <c r="N530">
        <v>1013</v>
      </c>
      <c r="O530" t="s">
        <v>161</v>
      </c>
      <c r="P530" t="s">
        <v>162</v>
      </c>
      <c r="Q530">
        <v>1</v>
      </c>
      <c r="Y530">
        <v>0.80625000000000002</v>
      </c>
      <c r="AA530">
        <v>0</v>
      </c>
      <c r="AB530">
        <v>96.34</v>
      </c>
      <c r="AC530">
        <v>0</v>
      </c>
      <c r="AD530">
        <v>0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650</v>
      </c>
      <c r="AT530">
        <v>0.43</v>
      </c>
      <c r="AU530" t="s">
        <v>667</v>
      </c>
      <c r="AV530">
        <v>0</v>
      </c>
      <c r="AW530">
        <v>2</v>
      </c>
      <c r="AX530">
        <v>11782571</v>
      </c>
      <c r="AY530">
        <v>1</v>
      </c>
      <c r="AZ530">
        <v>0</v>
      </c>
      <c r="BA530">
        <v>521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</row>
    <row r="531" spans="1:75">
      <c r="A531">
        <f>ROW(Source!A157)</f>
        <v>157</v>
      </c>
      <c r="B531">
        <v>11782572</v>
      </c>
      <c r="C531">
        <v>11782564</v>
      </c>
      <c r="D531">
        <v>9598113</v>
      </c>
      <c r="E531">
        <v>1</v>
      </c>
      <c r="F531">
        <v>1</v>
      </c>
      <c r="G531">
        <v>1</v>
      </c>
      <c r="H531">
        <v>3</v>
      </c>
      <c r="I531" t="s">
        <v>328</v>
      </c>
      <c r="J531" t="s">
        <v>329</v>
      </c>
      <c r="K531" t="s">
        <v>330</v>
      </c>
      <c r="L531">
        <v>1339</v>
      </c>
      <c r="N531">
        <v>1007</v>
      </c>
      <c r="O531" t="s">
        <v>797</v>
      </c>
      <c r="P531" t="s">
        <v>797</v>
      </c>
      <c r="Q531">
        <v>1</v>
      </c>
      <c r="Y531">
        <v>2.2000000000000002</v>
      </c>
      <c r="AA531">
        <v>6.2</v>
      </c>
      <c r="AB531">
        <v>0</v>
      </c>
      <c r="AC531">
        <v>0</v>
      </c>
      <c r="AD531">
        <v>0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650</v>
      </c>
      <c r="AT531">
        <v>2.2000000000000002</v>
      </c>
      <c r="AU531" t="s">
        <v>650</v>
      </c>
      <c r="AV531">
        <v>0</v>
      </c>
      <c r="AW531">
        <v>2</v>
      </c>
      <c r="AX531">
        <v>11782572</v>
      </c>
      <c r="AY531">
        <v>1</v>
      </c>
      <c r="AZ531">
        <v>0</v>
      </c>
      <c r="BA531">
        <v>522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</row>
    <row r="532" spans="1:75">
      <c r="A532">
        <f>ROW(Source!A157)</f>
        <v>157</v>
      </c>
      <c r="B532">
        <v>11782573</v>
      </c>
      <c r="C532">
        <v>11782564</v>
      </c>
      <c r="D532">
        <v>9611946</v>
      </c>
      <c r="E532">
        <v>1</v>
      </c>
      <c r="F532">
        <v>1</v>
      </c>
      <c r="G532">
        <v>1</v>
      </c>
      <c r="H532">
        <v>3</v>
      </c>
      <c r="I532" t="s">
        <v>410</v>
      </c>
      <c r="J532" t="s">
        <v>411</v>
      </c>
      <c r="K532" t="s">
        <v>412</v>
      </c>
      <c r="L532">
        <v>1348</v>
      </c>
      <c r="N532">
        <v>1009</v>
      </c>
      <c r="O532" t="s">
        <v>703</v>
      </c>
      <c r="P532" t="s">
        <v>703</v>
      </c>
      <c r="Q532">
        <v>1000</v>
      </c>
      <c r="Y532">
        <v>2.0999999999999999E-3</v>
      </c>
      <c r="AA532">
        <v>11520</v>
      </c>
      <c r="AB532">
        <v>0</v>
      </c>
      <c r="AC532">
        <v>0</v>
      </c>
      <c r="AD532">
        <v>0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650</v>
      </c>
      <c r="AT532">
        <v>2.0999999999999999E-3</v>
      </c>
      <c r="AU532" t="s">
        <v>650</v>
      </c>
      <c r="AV532">
        <v>0</v>
      </c>
      <c r="AW532">
        <v>2</v>
      </c>
      <c r="AX532">
        <v>11782573</v>
      </c>
      <c r="AY532">
        <v>1</v>
      </c>
      <c r="AZ532">
        <v>0</v>
      </c>
      <c r="BA532">
        <v>523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</row>
    <row r="533" spans="1:75">
      <c r="A533">
        <f>ROW(Source!A157)</f>
        <v>157</v>
      </c>
      <c r="B533">
        <v>11782574</v>
      </c>
      <c r="C533">
        <v>11782564</v>
      </c>
      <c r="D533">
        <v>9602151</v>
      </c>
      <c r="E533">
        <v>1</v>
      </c>
      <c r="F533">
        <v>1</v>
      </c>
      <c r="G533">
        <v>1</v>
      </c>
      <c r="H533">
        <v>3</v>
      </c>
      <c r="I533" t="s">
        <v>434</v>
      </c>
      <c r="J533" t="s">
        <v>435</v>
      </c>
      <c r="K533" t="s">
        <v>436</v>
      </c>
      <c r="L533">
        <v>1339</v>
      </c>
      <c r="N533">
        <v>1007</v>
      </c>
      <c r="O533" t="s">
        <v>797</v>
      </c>
      <c r="P533" t="s">
        <v>797</v>
      </c>
      <c r="Q533">
        <v>1</v>
      </c>
      <c r="Y533">
        <v>0.35</v>
      </c>
      <c r="AA533">
        <v>101</v>
      </c>
      <c r="AB533">
        <v>0</v>
      </c>
      <c r="AC533">
        <v>0</v>
      </c>
      <c r="AD533">
        <v>0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650</v>
      </c>
      <c r="AT533">
        <v>0.35</v>
      </c>
      <c r="AU533" t="s">
        <v>650</v>
      </c>
      <c r="AV533">
        <v>0</v>
      </c>
      <c r="AW533">
        <v>2</v>
      </c>
      <c r="AX533">
        <v>11782574</v>
      </c>
      <c r="AY533">
        <v>1</v>
      </c>
      <c r="AZ533">
        <v>0</v>
      </c>
      <c r="BA533">
        <v>524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</row>
    <row r="534" spans="1:75">
      <c r="A534">
        <f>ROW(Source!A157)</f>
        <v>157</v>
      </c>
      <c r="B534">
        <v>11782575</v>
      </c>
      <c r="C534">
        <v>11782564</v>
      </c>
      <c r="D534">
        <v>9689831</v>
      </c>
      <c r="E534">
        <v>1</v>
      </c>
      <c r="F534">
        <v>1</v>
      </c>
      <c r="G534">
        <v>1</v>
      </c>
      <c r="H534">
        <v>3</v>
      </c>
      <c r="I534" t="s">
        <v>576</v>
      </c>
      <c r="J534" t="s">
        <v>577</v>
      </c>
      <c r="K534" t="s">
        <v>578</v>
      </c>
      <c r="L534">
        <v>1301</v>
      </c>
      <c r="N534">
        <v>1003</v>
      </c>
      <c r="O534" t="s">
        <v>996</v>
      </c>
      <c r="P534" t="s">
        <v>996</v>
      </c>
      <c r="Q534">
        <v>1</v>
      </c>
      <c r="Y534">
        <v>0.5</v>
      </c>
      <c r="AA534">
        <v>755</v>
      </c>
      <c r="AB534">
        <v>0</v>
      </c>
      <c r="AC534">
        <v>0</v>
      </c>
      <c r="AD534">
        <v>0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650</v>
      </c>
      <c r="AT534">
        <v>0.5</v>
      </c>
      <c r="AU534" t="s">
        <v>650</v>
      </c>
      <c r="AV534">
        <v>0</v>
      </c>
      <c r="AW534">
        <v>2</v>
      </c>
      <c r="AX534">
        <v>11782575</v>
      </c>
      <c r="AY534">
        <v>1</v>
      </c>
      <c r="AZ534">
        <v>0</v>
      </c>
      <c r="BA534">
        <v>525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</row>
    <row r="535" spans="1:75">
      <c r="A535">
        <f>ROW(Source!A158)</f>
        <v>158</v>
      </c>
      <c r="B535">
        <v>11782578</v>
      </c>
      <c r="C535">
        <v>11782576</v>
      </c>
      <c r="D535">
        <v>7535145</v>
      </c>
      <c r="E535">
        <v>1</v>
      </c>
      <c r="F535">
        <v>1</v>
      </c>
      <c r="G535">
        <v>1</v>
      </c>
      <c r="H535">
        <v>1</v>
      </c>
      <c r="I535" t="s">
        <v>549</v>
      </c>
      <c r="J535" t="s">
        <v>650</v>
      </c>
      <c r="K535" t="s">
        <v>550</v>
      </c>
      <c r="L535">
        <v>1476</v>
      </c>
      <c r="N535">
        <v>1013</v>
      </c>
      <c r="O535" t="s">
        <v>155</v>
      </c>
      <c r="P535" t="s">
        <v>156</v>
      </c>
      <c r="Q535">
        <v>1</v>
      </c>
      <c r="Y535">
        <v>610.30499999999995</v>
      </c>
      <c r="AA535">
        <v>0</v>
      </c>
      <c r="AB535">
        <v>0</v>
      </c>
      <c r="AC535">
        <v>0</v>
      </c>
      <c r="AD535">
        <v>14.02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650</v>
      </c>
      <c r="AT535">
        <v>353.8</v>
      </c>
      <c r="AU535" t="s">
        <v>668</v>
      </c>
      <c r="AV535">
        <v>1</v>
      </c>
      <c r="AW535">
        <v>2</v>
      </c>
      <c r="AX535">
        <v>11782578</v>
      </c>
      <c r="AY535">
        <v>1</v>
      </c>
      <c r="AZ535">
        <v>0</v>
      </c>
      <c r="BA535">
        <v>526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</row>
    <row r="536" spans="1:75">
      <c r="A536">
        <f>ROW(Source!A158)</f>
        <v>158</v>
      </c>
      <c r="B536">
        <v>11782579</v>
      </c>
      <c r="C536">
        <v>11782576</v>
      </c>
      <c r="D536">
        <v>121548</v>
      </c>
      <c r="E536">
        <v>1</v>
      </c>
      <c r="F536">
        <v>1</v>
      </c>
      <c r="G536">
        <v>1</v>
      </c>
      <c r="H536">
        <v>1</v>
      </c>
      <c r="I536" t="s">
        <v>671</v>
      </c>
      <c r="J536" t="s">
        <v>650</v>
      </c>
      <c r="K536" t="s">
        <v>166</v>
      </c>
      <c r="L536">
        <v>608254</v>
      </c>
      <c r="N536">
        <v>1013</v>
      </c>
      <c r="O536" t="s">
        <v>167</v>
      </c>
      <c r="P536" t="s">
        <v>167</v>
      </c>
      <c r="Q536">
        <v>1</v>
      </c>
      <c r="Y536">
        <v>193.42500000000001</v>
      </c>
      <c r="AA536">
        <v>0</v>
      </c>
      <c r="AB536">
        <v>0</v>
      </c>
      <c r="AC536">
        <v>0</v>
      </c>
      <c r="AD536">
        <v>0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650</v>
      </c>
      <c r="AT536">
        <v>103.16</v>
      </c>
      <c r="AU536" t="s">
        <v>667</v>
      </c>
      <c r="AV536">
        <v>2</v>
      </c>
      <c r="AW536">
        <v>2</v>
      </c>
      <c r="AX536">
        <v>11782579</v>
      </c>
      <c r="AY536">
        <v>1</v>
      </c>
      <c r="AZ536">
        <v>0</v>
      </c>
      <c r="BA536">
        <v>527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</row>
    <row r="537" spans="1:75">
      <c r="A537">
        <f>ROW(Source!A158)</f>
        <v>158</v>
      </c>
      <c r="B537">
        <v>11782580</v>
      </c>
      <c r="C537">
        <v>11782576</v>
      </c>
      <c r="D537">
        <v>9683372</v>
      </c>
      <c r="E537">
        <v>1</v>
      </c>
      <c r="F537">
        <v>1</v>
      </c>
      <c r="G537">
        <v>1</v>
      </c>
      <c r="H537">
        <v>2</v>
      </c>
      <c r="I537" t="s">
        <v>401</v>
      </c>
      <c r="J537" t="s">
        <v>402</v>
      </c>
      <c r="K537" t="s">
        <v>403</v>
      </c>
      <c r="L537">
        <v>1480</v>
      </c>
      <c r="N537">
        <v>1013</v>
      </c>
      <c r="O537" t="s">
        <v>161</v>
      </c>
      <c r="P537" t="s">
        <v>162</v>
      </c>
      <c r="Q537">
        <v>1</v>
      </c>
      <c r="Y537">
        <v>193.42500000000001</v>
      </c>
      <c r="AA537">
        <v>0</v>
      </c>
      <c r="AB537">
        <v>112.26</v>
      </c>
      <c r="AC537">
        <v>16.329999999999998</v>
      </c>
      <c r="AD537">
        <v>0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650</v>
      </c>
      <c r="AT537">
        <v>103.16</v>
      </c>
      <c r="AU537" t="s">
        <v>667</v>
      </c>
      <c r="AV537">
        <v>0</v>
      </c>
      <c r="AW537">
        <v>2</v>
      </c>
      <c r="AX537">
        <v>11782580</v>
      </c>
      <c r="AY537">
        <v>1</v>
      </c>
      <c r="AZ537">
        <v>0</v>
      </c>
      <c r="BA537">
        <v>528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</row>
    <row r="538" spans="1:75">
      <c r="A538">
        <f>ROW(Source!A158)</f>
        <v>158</v>
      </c>
      <c r="B538">
        <v>11782581</v>
      </c>
      <c r="C538">
        <v>11782576</v>
      </c>
      <c r="D538">
        <v>9590589</v>
      </c>
      <c r="E538">
        <v>1</v>
      </c>
      <c r="F538">
        <v>1</v>
      </c>
      <c r="G538">
        <v>1</v>
      </c>
      <c r="H538">
        <v>2</v>
      </c>
      <c r="I538" t="s">
        <v>252</v>
      </c>
      <c r="J538" t="s">
        <v>253</v>
      </c>
      <c r="K538" t="s">
        <v>254</v>
      </c>
      <c r="L538">
        <v>1480</v>
      </c>
      <c r="N538">
        <v>1013</v>
      </c>
      <c r="O538" t="s">
        <v>161</v>
      </c>
      <c r="P538" t="s">
        <v>162</v>
      </c>
      <c r="Q538">
        <v>1</v>
      </c>
      <c r="Y538">
        <v>4.1062500000000002</v>
      </c>
      <c r="AA538">
        <v>0</v>
      </c>
      <c r="AB538">
        <v>96.34</v>
      </c>
      <c r="AC538">
        <v>0</v>
      </c>
      <c r="AD538">
        <v>0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650</v>
      </c>
      <c r="AT538">
        <v>2.19</v>
      </c>
      <c r="AU538" t="s">
        <v>667</v>
      </c>
      <c r="AV538">
        <v>0</v>
      </c>
      <c r="AW538">
        <v>2</v>
      </c>
      <c r="AX538">
        <v>11782581</v>
      </c>
      <c r="AY538">
        <v>1</v>
      </c>
      <c r="AZ538">
        <v>0</v>
      </c>
      <c r="BA538">
        <v>529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</row>
    <row r="539" spans="1:75">
      <c r="A539">
        <f>ROW(Source!A158)</f>
        <v>158</v>
      </c>
      <c r="B539">
        <v>11782582</v>
      </c>
      <c r="C539">
        <v>11782576</v>
      </c>
      <c r="D539">
        <v>9619427</v>
      </c>
      <c r="E539">
        <v>1</v>
      </c>
      <c r="F539">
        <v>1</v>
      </c>
      <c r="G539">
        <v>1</v>
      </c>
      <c r="H539">
        <v>3</v>
      </c>
      <c r="I539" t="s">
        <v>372</v>
      </c>
      <c r="J539" t="s">
        <v>373</v>
      </c>
      <c r="K539" t="s">
        <v>374</v>
      </c>
      <c r="L539">
        <v>1348</v>
      </c>
      <c r="N539">
        <v>1009</v>
      </c>
      <c r="O539" t="s">
        <v>703</v>
      </c>
      <c r="P539" t="s">
        <v>703</v>
      </c>
      <c r="Q539">
        <v>1000</v>
      </c>
      <c r="Y539">
        <v>0.09</v>
      </c>
      <c r="AA539">
        <v>10920</v>
      </c>
      <c r="AB539">
        <v>0</v>
      </c>
      <c r="AC539">
        <v>0</v>
      </c>
      <c r="AD539">
        <v>0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650</v>
      </c>
      <c r="AT539">
        <v>0.09</v>
      </c>
      <c r="AU539" t="s">
        <v>650</v>
      </c>
      <c r="AV539">
        <v>0</v>
      </c>
      <c r="AW539">
        <v>2</v>
      </c>
      <c r="AX539">
        <v>11782582</v>
      </c>
      <c r="AY539">
        <v>1</v>
      </c>
      <c r="AZ539">
        <v>0</v>
      </c>
      <c r="BA539">
        <v>530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</row>
    <row r="540" spans="1:75">
      <c r="A540">
        <f>ROW(Source!A158)</f>
        <v>158</v>
      </c>
      <c r="B540">
        <v>11782583</v>
      </c>
      <c r="C540">
        <v>11782576</v>
      </c>
      <c r="D540">
        <v>9595401</v>
      </c>
      <c r="E540">
        <v>1</v>
      </c>
      <c r="F540">
        <v>1</v>
      </c>
      <c r="G540">
        <v>1</v>
      </c>
      <c r="H540">
        <v>3</v>
      </c>
      <c r="I540" t="s">
        <v>453</v>
      </c>
      <c r="J540" t="s">
        <v>454</v>
      </c>
      <c r="K540" t="s">
        <v>455</v>
      </c>
      <c r="L540">
        <v>1348</v>
      </c>
      <c r="N540">
        <v>1009</v>
      </c>
      <c r="O540" t="s">
        <v>703</v>
      </c>
      <c r="P540" t="s">
        <v>703</v>
      </c>
      <c r="Q540">
        <v>1000</v>
      </c>
      <c r="Y540">
        <v>1</v>
      </c>
      <c r="AA540">
        <v>13960</v>
      </c>
      <c r="AB540">
        <v>0</v>
      </c>
      <c r="AC540">
        <v>0</v>
      </c>
      <c r="AD540">
        <v>0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650</v>
      </c>
      <c r="AT540">
        <v>1</v>
      </c>
      <c r="AU540" t="s">
        <v>650</v>
      </c>
      <c r="AV540">
        <v>0</v>
      </c>
      <c r="AW540">
        <v>2</v>
      </c>
      <c r="AX540">
        <v>11782583</v>
      </c>
      <c r="AY540">
        <v>1</v>
      </c>
      <c r="AZ540">
        <v>0</v>
      </c>
      <c r="BA540">
        <v>531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</row>
    <row r="541" spans="1:75">
      <c r="A541">
        <f>ROW(Source!A158)</f>
        <v>158</v>
      </c>
      <c r="B541">
        <v>11782584</v>
      </c>
      <c r="C541">
        <v>11782576</v>
      </c>
      <c r="D541">
        <v>9688034</v>
      </c>
      <c r="E541">
        <v>1</v>
      </c>
      <c r="F541">
        <v>1</v>
      </c>
      <c r="G541">
        <v>1</v>
      </c>
      <c r="H541">
        <v>3</v>
      </c>
      <c r="I541" t="s">
        <v>551</v>
      </c>
      <c r="J541" t="s">
        <v>552</v>
      </c>
      <c r="K541" t="s">
        <v>553</v>
      </c>
      <c r="L541">
        <v>1391</v>
      </c>
      <c r="N541">
        <v>1013</v>
      </c>
      <c r="O541" t="s">
        <v>14</v>
      </c>
      <c r="P541" t="s">
        <v>14</v>
      </c>
      <c r="Q541">
        <v>1</v>
      </c>
      <c r="Y541">
        <v>0</v>
      </c>
      <c r="AA541">
        <v>0</v>
      </c>
      <c r="AB541">
        <v>0</v>
      </c>
      <c r="AC541">
        <v>0</v>
      </c>
      <c r="AD541">
        <v>0</v>
      </c>
      <c r="AN541">
        <v>1</v>
      </c>
      <c r="AO541">
        <v>0</v>
      </c>
      <c r="AP541">
        <v>1</v>
      </c>
      <c r="AQ541">
        <v>0</v>
      </c>
      <c r="AR541">
        <v>0</v>
      </c>
      <c r="AS541" t="s">
        <v>650</v>
      </c>
      <c r="AT541">
        <v>0</v>
      </c>
      <c r="AU541" t="s">
        <v>650</v>
      </c>
      <c r="AV541">
        <v>0</v>
      </c>
      <c r="AW541">
        <v>2</v>
      </c>
      <c r="AX541">
        <v>11782584</v>
      </c>
      <c r="AY541">
        <v>1</v>
      </c>
      <c r="AZ541">
        <v>0</v>
      </c>
      <c r="BA541">
        <v>532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</row>
    <row r="542" spans="1:75">
      <c r="A542">
        <f>ROW(Source!A159)</f>
        <v>159</v>
      </c>
      <c r="B542">
        <v>11782588</v>
      </c>
      <c r="C542">
        <v>11782586</v>
      </c>
      <c r="D542">
        <v>7535145</v>
      </c>
      <c r="E542">
        <v>1</v>
      </c>
      <c r="F542">
        <v>1</v>
      </c>
      <c r="G542">
        <v>1</v>
      </c>
      <c r="H542">
        <v>1</v>
      </c>
      <c r="I542" t="s">
        <v>549</v>
      </c>
      <c r="J542" t="s">
        <v>650</v>
      </c>
      <c r="K542" t="s">
        <v>550</v>
      </c>
      <c r="L542">
        <v>1476</v>
      </c>
      <c r="N542">
        <v>1013</v>
      </c>
      <c r="O542" t="s">
        <v>155</v>
      </c>
      <c r="P542" t="s">
        <v>156</v>
      </c>
      <c r="Q542">
        <v>1</v>
      </c>
      <c r="Y542">
        <v>265.82249999999999</v>
      </c>
      <c r="AA542">
        <v>0</v>
      </c>
      <c r="AB542">
        <v>0</v>
      </c>
      <c r="AC542">
        <v>0</v>
      </c>
      <c r="AD542">
        <v>14.02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650</v>
      </c>
      <c r="AT542">
        <v>154.1</v>
      </c>
      <c r="AU542" t="s">
        <v>668</v>
      </c>
      <c r="AV542">
        <v>1</v>
      </c>
      <c r="AW542">
        <v>2</v>
      </c>
      <c r="AX542">
        <v>11782588</v>
      </c>
      <c r="AY542">
        <v>1</v>
      </c>
      <c r="AZ542">
        <v>0</v>
      </c>
      <c r="BA542">
        <v>533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</row>
    <row r="543" spans="1:75">
      <c r="A543">
        <f>ROW(Source!A159)</f>
        <v>159</v>
      </c>
      <c r="B543">
        <v>11782589</v>
      </c>
      <c r="C543">
        <v>11782586</v>
      </c>
      <c r="D543">
        <v>121548</v>
      </c>
      <c r="E543">
        <v>1</v>
      </c>
      <c r="F543">
        <v>1</v>
      </c>
      <c r="G543">
        <v>1</v>
      </c>
      <c r="H543">
        <v>1</v>
      </c>
      <c r="I543" t="s">
        <v>671</v>
      </c>
      <c r="J543" t="s">
        <v>650</v>
      </c>
      <c r="K543" t="s">
        <v>166</v>
      </c>
      <c r="L543">
        <v>608254</v>
      </c>
      <c r="N543">
        <v>1013</v>
      </c>
      <c r="O543" t="s">
        <v>167</v>
      </c>
      <c r="P543" t="s">
        <v>167</v>
      </c>
      <c r="Q543">
        <v>1</v>
      </c>
      <c r="Y543">
        <v>152.32499999999999</v>
      </c>
      <c r="AA543">
        <v>0</v>
      </c>
      <c r="AB543">
        <v>0</v>
      </c>
      <c r="AC543">
        <v>0</v>
      </c>
      <c r="AD543">
        <v>0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650</v>
      </c>
      <c r="AT543">
        <v>81.239999999999995</v>
      </c>
      <c r="AU543" t="s">
        <v>667</v>
      </c>
      <c r="AV543">
        <v>2</v>
      </c>
      <c r="AW543">
        <v>2</v>
      </c>
      <c r="AX543">
        <v>11782589</v>
      </c>
      <c r="AY543">
        <v>1</v>
      </c>
      <c r="AZ543">
        <v>0</v>
      </c>
      <c r="BA543">
        <v>534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</row>
    <row r="544" spans="1:75">
      <c r="A544">
        <f>ROW(Source!A159)</f>
        <v>159</v>
      </c>
      <c r="B544">
        <v>11782590</v>
      </c>
      <c r="C544">
        <v>11782586</v>
      </c>
      <c r="D544">
        <v>9683372</v>
      </c>
      <c r="E544">
        <v>1</v>
      </c>
      <c r="F544">
        <v>1</v>
      </c>
      <c r="G544">
        <v>1</v>
      </c>
      <c r="H544">
        <v>2</v>
      </c>
      <c r="I544" t="s">
        <v>401</v>
      </c>
      <c r="J544" t="s">
        <v>402</v>
      </c>
      <c r="K544" t="s">
        <v>403</v>
      </c>
      <c r="L544">
        <v>1480</v>
      </c>
      <c r="N544">
        <v>1013</v>
      </c>
      <c r="O544" t="s">
        <v>161</v>
      </c>
      <c r="P544" t="s">
        <v>162</v>
      </c>
      <c r="Q544">
        <v>1</v>
      </c>
      <c r="Y544">
        <v>122.08125</v>
      </c>
      <c r="AA544">
        <v>0</v>
      </c>
      <c r="AB544">
        <v>112.26</v>
      </c>
      <c r="AC544">
        <v>16.329999999999998</v>
      </c>
      <c r="AD544">
        <v>0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650</v>
      </c>
      <c r="AT544">
        <v>65.11</v>
      </c>
      <c r="AU544" t="s">
        <v>667</v>
      </c>
      <c r="AV544">
        <v>0</v>
      </c>
      <c r="AW544">
        <v>2</v>
      </c>
      <c r="AX544">
        <v>11782590</v>
      </c>
      <c r="AY544">
        <v>1</v>
      </c>
      <c r="AZ544">
        <v>0</v>
      </c>
      <c r="BA544">
        <v>535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</row>
    <row r="545" spans="1:75">
      <c r="A545">
        <f>ROW(Source!A159)</f>
        <v>159</v>
      </c>
      <c r="B545">
        <v>11782591</v>
      </c>
      <c r="C545">
        <v>11782586</v>
      </c>
      <c r="D545">
        <v>9595015</v>
      </c>
      <c r="E545">
        <v>1</v>
      </c>
      <c r="F545">
        <v>1</v>
      </c>
      <c r="G545">
        <v>1</v>
      </c>
      <c r="H545">
        <v>2</v>
      </c>
      <c r="I545" t="s">
        <v>420</v>
      </c>
      <c r="J545" t="s">
        <v>421</v>
      </c>
      <c r="K545" t="s">
        <v>422</v>
      </c>
      <c r="L545">
        <v>1480</v>
      </c>
      <c r="N545">
        <v>1013</v>
      </c>
      <c r="O545" t="s">
        <v>161</v>
      </c>
      <c r="P545" t="s">
        <v>162</v>
      </c>
      <c r="Q545">
        <v>1</v>
      </c>
      <c r="Y545">
        <v>30.243749999999999</v>
      </c>
      <c r="AA545">
        <v>0</v>
      </c>
      <c r="AB545">
        <v>187.66</v>
      </c>
      <c r="AC545">
        <v>16.329999999999998</v>
      </c>
      <c r="AD545">
        <v>0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650</v>
      </c>
      <c r="AT545">
        <v>16.13</v>
      </c>
      <c r="AU545" t="s">
        <v>667</v>
      </c>
      <c r="AV545">
        <v>0</v>
      </c>
      <c r="AW545">
        <v>2</v>
      </c>
      <c r="AX545">
        <v>11782591</v>
      </c>
      <c r="AY545">
        <v>1</v>
      </c>
      <c r="AZ545">
        <v>0</v>
      </c>
      <c r="BA545">
        <v>536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</row>
    <row r="546" spans="1:75">
      <c r="A546">
        <f>ROW(Source!A159)</f>
        <v>159</v>
      </c>
      <c r="B546">
        <v>11782592</v>
      </c>
      <c r="C546">
        <v>11782586</v>
      </c>
      <c r="D546">
        <v>9590589</v>
      </c>
      <c r="E546">
        <v>1</v>
      </c>
      <c r="F546">
        <v>1</v>
      </c>
      <c r="G546">
        <v>1</v>
      </c>
      <c r="H546">
        <v>2</v>
      </c>
      <c r="I546" t="s">
        <v>252</v>
      </c>
      <c r="J546" t="s">
        <v>253</v>
      </c>
      <c r="K546" t="s">
        <v>254</v>
      </c>
      <c r="L546">
        <v>1480</v>
      </c>
      <c r="N546">
        <v>1013</v>
      </c>
      <c r="O546" t="s">
        <v>161</v>
      </c>
      <c r="P546" t="s">
        <v>162</v>
      </c>
      <c r="Q546">
        <v>1</v>
      </c>
      <c r="Y546">
        <v>3.7875000000000001</v>
      </c>
      <c r="AA546">
        <v>0</v>
      </c>
      <c r="AB546">
        <v>96.34</v>
      </c>
      <c r="AC546">
        <v>0</v>
      </c>
      <c r="AD546">
        <v>0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650</v>
      </c>
      <c r="AT546">
        <v>2.02</v>
      </c>
      <c r="AU546" t="s">
        <v>667</v>
      </c>
      <c r="AV546">
        <v>0</v>
      </c>
      <c r="AW546">
        <v>2</v>
      </c>
      <c r="AX546">
        <v>11782592</v>
      </c>
      <c r="AY546">
        <v>1</v>
      </c>
      <c r="AZ546">
        <v>0</v>
      </c>
      <c r="BA546">
        <v>537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</row>
    <row r="547" spans="1:75">
      <c r="A547">
        <f>ROW(Source!A159)</f>
        <v>159</v>
      </c>
      <c r="B547">
        <v>11782593</v>
      </c>
      <c r="C547">
        <v>11782586</v>
      </c>
      <c r="D547">
        <v>9619427</v>
      </c>
      <c r="E547">
        <v>1</v>
      </c>
      <c r="F547">
        <v>1</v>
      </c>
      <c r="G547">
        <v>1</v>
      </c>
      <c r="H547">
        <v>3</v>
      </c>
      <c r="I547" t="s">
        <v>372</v>
      </c>
      <c r="J547" t="s">
        <v>373</v>
      </c>
      <c r="K547" t="s">
        <v>374</v>
      </c>
      <c r="L547">
        <v>1348</v>
      </c>
      <c r="N547">
        <v>1009</v>
      </c>
      <c r="O547" t="s">
        <v>703</v>
      </c>
      <c r="P547" t="s">
        <v>703</v>
      </c>
      <c r="Q547">
        <v>1000</v>
      </c>
      <c r="Y547">
        <v>0.06</v>
      </c>
      <c r="AA547">
        <v>10920</v>
      </c>
      <c r="AB547">
        <v>0</v>
      </c>
      <c r="AC547">
        <v>0</v>
      </c>
      <c r="AD547">
        <v>0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650</v>
      </c>
      <c r="AT547">
        <v>0.06</v>
      </c>
      <c r="AU547" t="s">
        <v>650</v>
      </c>
      <c r="AV547">
        <v>0</v>
      </c>
      <c r="AW547">
        <v>2</v>
      </c>
      <c r="AX547">
        <v>11782593</v>
      </c>
      <c r="AY547">
        <v>1</v>
      </c>
      <c r="AZ547">
        <v>0</v>
      </c>
      <c r="BA547">
        <v>538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</row>
    <row r="548" spans="1:75">
      <c r="A548">
        <f>ROW(Source!A159)</f>
        <v>159</v>
      </c>
      <c r="B548">
        <v>11782594</v>
      </c>
      <c r="C548">
        <v>11782586</v>
      </c>
      <c r="D548">
        <v>9595401</v>
      </c>
      <c r="E548">
        <v>1</v>
      </c>
      <c r="F548">
        <v>1</v>
      </c>
      <c r="G548">
        <v>1</v>
      </c>
      <c r="H548">
        <v>3</v>
      </c>
      <c r="I548" t="s">
        <v>453</v>
      </c>
      <c r="J548" t="s">
        <v>454</v>
      </c>
      <c r="K548" t="s">
        <v>455</v>
      </c>
      <c r="L548">
        <v>1348</v>
      </c>
      <c r="N548">
        <v>1009</v>
      </c>
      <c r="O548" t="s">
        <v>703</v>
      </c>
      <c r="P548" t="s">
        <v>703</v>
      </c>
      <c r="Q548">
        <v>1000</v>
      </c>
      <c r="Y548">
        <v>1</v>
      </c>
      <c r="AA548">
        <v>13960</v>
      </c>
      <c r="AB548">
        <v>0</v>
      </c>
      <c r="AC548">
        <v>0</v>
      </c>
      <c r="AD548">
        <v>0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650</v>
      </c>
      <c r="AT548">
        <v>1</v>
      </c>
      <c r="AU548" t="s">
        <v>650</v>
      </c>
      <c r="AV548">
        <v>0</v>
      </c>
      <c r="AW548">
        <v>2</v>
      </c>
      <c r="AX548">
        <v>11782594</v>
      </c>
      <c r="AY548">
        <v>1</v>
      </c>
      <c r="AZ548">
        <v>0</v>
      </c>
      <c r="BA548">
        <v>539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</row>
    <row r="549" spans="1:75">
      <c r="A549">
        <f>ROW(Source!A159)</f>
        <v>159</v>
      </c>
      <c r="B549">
        <v>11782595</v>
      </c>
      <c r="C549">
        <v>11782586</v>
      </c>
      <c r="D549">
        <v>9688034</v>
      </c>
      <c r="E549">
        <v>1</v>
      </c>
      <c r="F549">
        <v>1</v>
      </c>
      <c r="G549">
        <v>1</v>
      </c>
      <c r="H549">
        <v>3</v>
      </c>
      <c r="I549" t="s">
        <v>551</v>
      </c>
      <c r="J549" t="s">
        <v>552</v>
      </c>
      <c r="K549" t="s">
        <v>553</v>
      </c>
      <c r="L549">
        <v>1391</v>
      </c>
      <c r="N549">
        <v>1013</v>
      </c>
      <c r="O549" t="s">
        <v>14</v>
      </c>
      <c r="P549" t="s">
        <v>14</v>
      </c>
      <c r="Q549">
        <v>1</v>
      </c>
      <c r="Y549">
        <v>0</v>
      </c>
      <c r="AA549">
        <v>0</v>
      </c>
      <c r="AB549">
        <v>0</v>
      </c>
      <c r="AC549">
        <v>0</v>
      </c>
      <c r="AD549">
        <v>0</v>
      </c>
      <c r="AN549">
        <v>1</v>
      </c>
      <c r="AO549">
        <v>0</v>
      </c>
      <c r="AP549">
        <v>1</v>
      </c>
      <c r="AQ549">
        <v>0</v>
      </c>
      <c r="AR549">
        <v>0</v>
      </c>
      <c r="AS549" t="s">
        <v>650</v>
      </c>
      <c r="AT549">
        <v>0</v>
      </c>
      <c r="AU549" t="s">
        <v>650</v>
      </c>
      <c r="AV549">
        <v>0</v>
      </c>
      <c r="AW549">
        <v>2</v>
      </c>
      <c r="AX549">
        <v>11782595</v>
      </c>
      <c r="AY549">
        <v>1</v>
      </c>
      <c r="AZ549">
        <v>0</v>
      </c>
      <c r="BA549">
        <v>540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</row>
    <row r="550" spans="1:75">
      <c r="A550">
        <f>ROW(Source!A160)</f>
        <v>160</v>
      </c>
      <c r="B550">
        <v>11782599</v>
      </c>
      <c r="C550">
        <v>11782597</v>
      </c>
      <c r="D550">
        <v>7535108</v>
      </c>
      <c r="E550">
        <v>1</v>
      </c>
      <c r="F550">
        <v>1</v>
      </c>
      <c r="G550">
        <v>1</v>
      </c>
      <c r="H550">
        <v>1</v>
      </c>
      <c r="I550" t="s">
        <v>201</v>
      </c>
      <c r="J550" t="s">
        <v>650</v>
      </c>
      <c r="K550" t="s">
        <v>202</v>
      </c>
      <c r="L550">
        <v>1476</v>
      </c>
      <c r="N550">
        <v>1013</v>
      </c>
      <c r="O550" t="s">
        <v>155</v>
      </c>
      <c r="P550" t="s">
        <v>156</v>
      </c>
      <c r="Q550">
        <v>1</v>
      </c>
      <c r="Y550">
        <v>1.7594999999999996</v>
      </c>
      <c r="AA550">
        <v>0</v>
      </c>
      <c r="AB550">
        <v>0</v>
      </c>
      <c r="AC550">
        <v>0</v>
      </c>
      <c r="AD550">
        <v>10.32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650</v>
      </c>
      <c r="AT550">
        <v>1.02</v>
      </c>
      <c r="AU550" t="s">
        <v>668</v>
      </c>
      <c r="AV550">
        <v>1</v>
      </c>
      <c r="AW550">
        <v>2</v>
      </c>
      <c r="AX550">
        <v>11782599</v>
      </c>
      <c r="AY550">
        <v>1</v>
      </c>
      <c r="AZ550">
        <v>0</v>
      </c>
      <c r="BA550">
        <v>541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</row>
    <row r="551" spans="1:75">
      <c r="A551">
        <f>ROW(Source!A160)</f>
        <v>160</v>
      </c>
      <c r="B551">
        <v>11782600</v>
      </c>
      <c r="C551">
        <v>11782597</v>
      </c>
      <c r="D551">
        <v>121548</v>
      </c>
      <c r="E551">
        <v>1</v>
      </c>
      <c r="F551">
        <v>1</v>
      </c>
      <c r="G551">
        <v>1</v>
      </c>
      <c r="H551">
        <v>1</v>
      </c>
      <c r="I551" t="s">
        <v>671</v>
      </c>
      <c r="J551" t="s">
        <v>650</v>
      </c>
      <c r="K551" t="s">
        <v>166</v>
      </c>
      <c r="L551">
        <v>608254</v>
      </c>
      <c r="N551">
        <v>1013</v>
      </c>
      <c r="O551" t="s">
        <v>167</v>
      </c>
      <c r="P551" t="s">
        <v>167</v>
      </c>
      <c r="Q551">
        <v>1</v>
      </c>
      <c r="Y551">
        <v>9.5625000000000002E-2</v>
      </c>
      <c r="AA551">
        <v>0</v>
      </c>
      <c r="AB551">
        <v>0</v>
      </c>
      <c r="AC551">
        <v>0</v>
      </c>
      <c r="AD551">
        <v>0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650</v>
      </c>
      <c r="AT551">
        <v>5.0999999999999997E-2</v>
      </c>
      <c r="AU551" t="s">
        <v>667</v>
      </c>
      <c r="AV551">
        <v>2</v>
      </c>
      <c r="AW551">
        <v>2</v>
      </c>
      <c r="AX551">
        <v>11782600</v>
      </c>
      <c r="AY551">
        <v>1</v>
      </c>
      <c r="AZ551">
        <v>0</v>
      </c>
      <c r="BA551">
        <v>542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</row>
    <row r="552" spans="1:75">
      <c r="A552">
        <f>ROW(Source!A160)</f>
        <v>160</v>
      </c>
      <c r="B552">
        <v>11782601</v>
      </c>
      <c r="C552">
        <v>11782597</v>
      </c>
      <c r="D552">
        <v>9594081</v>
      </c>
      <c r="E552">
        <v>1</v>
      </c>
      <c r="F552">
        <v>1</v>
      </c>
      <c r="G552">
        <v>1</v>
      </c>
      <c r="H552">
        <v>2</v>
      </c>
      <c r="I552" t="s">
        <v>203</v>
      </c>
      <c r="J552" t="s">
        <v>204</v>
      </c>
      <c r="K552" t="s">
        <v>205</v>
      </c>
      <c r="L552">
        <v>1480</v>
      </c>
      <c r="N552">
        <v>1013</v>
      </c>
      <c r="O552" t="s">
        <v>161</v>
      </c>
      <c r="P552" t="s">
        <v>162</v>
      </c>
      <c r="Q552">
        <v>1</v>
      </c>
      <c r="Y552">
        <v>9.5625000000000002E-2</v>
      </c>
      <c r="AA552">
        <v>0</v>
      </c>
      <c r="AB552">
        <v>111.55</v>
      </c>
      <c r="AC552">
        <v>12.17</v>
      </c>
      <c r="AD552">
        <v>0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650</v>
      </c>
      <c r="AT552">
        <v>5.0999999999999997E-2</v>
      </c>
      <c r="AU552" t="s">
        <v>667</v>
      </c>
      <c r="AV552">
        <v>0</v>
      </c>
      <c r="AW552">
        <v>2</v>
      </c>
      <c r="AX552">
        <v>11782601</v>
      </c>
      <c r="AY552">
        <v>1</v>
      </c>
      <c r="AZ552">
        <v>0</v>
      </c>
      <c r="BA552">
        <v>543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</row>
    <row r="553" spans="1:75">
      <c r="A553">
        <f>ROW(Source!A160)</f>
        <v>160</v>
      </c>
      <c r="B553">
        <v>11782602</v>
      </c>
      <c r="C553">
        <v>11782597</v>
      </c>
      <c r="D553">
        <v>9623283</v>
      </c>
      <c r="E553">
        <v>1</v>
      </c>
      <c r="F553">
        <v>1</v>
      </c>
      <c r="G553">
        <v>1</v>
      </c>
      <c r="H553">
        <v>3</v>
      </c>
      <c r="I553" t="s">
        <v>816</v>
      </c>
      <c r="J553" t="s">
        <v>818</v>
      </c>
      <c r="K553" t="s">
        <v>817</v>
      </c>
      <c r="L553">
        <v>1339</v>
      </c>
      <c r="N553">
        <v>1007</v>
      </c>
      <c r="O553" t="s">
        <v>797</v>
      </c>
      <c r="P553" t="s">
        <v>797</v>
      </c>
      <c r="Q553">
        <v>1</v>
      </c>
      <c r="Y553">
        <v>1.25</v>
      </c>
      <c r="AA553">
        <v>125</v>
      </c>
      <c r="AB553">
        <v>0</v>
      </c>
      <c r="AC553">
        <v>0</v>
      </c>
      <c r="AD553">
        <v>0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650</v>
      </c>
      <c r="AT553">
        <v>1.25</v>
      </c>
      <c r="AU553" t="s">
        <v>650</v>
      </c>
      <c r="AV553">
        <v>0</v>
      </c>
      <c r="AW553">
        <v>2</v>
      </c>
      <c r="AX553">
        <v>11782602</v>
      </c>
      <c r="AY553">
        <v>1</v>
      </c>
      <c r="AZ553">
        <v>0</v>
      </c>
      <c r="BA553">
        <v>544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</row>
    <row r="554" spans="1:75">
      <c r="A554">
        <f>ROW(Source!A161)</f>
        <v>161</v>
      </c>
      <c r="B554">
        <v>11782604</v>
      </c>
      <c r="C554">
        <v>11782603</v>
      </c>
      <c r="D554">
        <v>7535124</v>
      </c>
      <c r="E554">
        <v>1</v>
      </c>
      <c r="F554">
        <v>1</v>
      </c>
      <c r="G554">
        <v>1</v>
      </c>
      <c r="H554">
        <v>1</v>
      </c>
      <c r="I554" t="s">
        <v>378</v>
      </c>
      <c r="J554" t="s">
        <v>650</v>
      </c>
      <c r="K554" t="s">
        <v>379</v>
      </c>
      <c r="L554">
        <v>1476</v>
      </c>
      <c r="N554">
        <v>1013</v>
      </c>
      <c r="O554" t="s">
        <v>155</v>
      </c>
      <c r="P554" t="s">
        <v>156</v>
      </c>
      <c r="Q554">
        <v>1</v>
      </c>
      <c r="Y554">
        <v>18.336750000000002</v>
      </c>
      <c r="AA554">
        <v>0</v>
      </c>
      <c r="AB554">
        <v>0</v>
      </c>
      <c r="AC554">
        <v>0</v>
      </c>
      <c r="AD554">
        <v>11.06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650</v>
      </c>
      <c r="AT554">
        <v>10.63</v>
      </c>
      <c r="AU554" t="s">
        <v>668</v>
      </c>
      <c r="AV554">
        <v>1</v>
      </c>
      <c r="AW554">
        <v>2</v>
      </c>
      <c r="AX554">
        <v>11782604</v>
      </c>
      <c r="AY554">
        <v>1</v>
      </c>
      <c r="AZ554">
        <v>0</v>
      </c>
      <c r="BA554">
        <v>545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</row>
    <row r="555" spans="1:75">
      <c r="A555">
        <f>ROW(Source!A161)</f>
        <v>161</v>
      </c>
      <c r="B555">
        <v>11782605</v>
      </c>
      <c r="C555">
        <v>11782603</v>
      </c>
      <c r="D555">
        <v>121548</v>
      </c>
      <c r="E555">
        <v>1</v>
      </c>
      <c r="F555">
        <v>1</v>
      </c>
      <c r="G555">
        <v>1</v>
      </c>
      <c r="H555">
        <v>1</v>
      </c>
      <c r="I555" t="s">
        <v>671</v>
      </c>
      <c r="J555" t="s">
        <v>650</v>
      </c>
      <c r="K555" t="s">
        <v>166</v>
      </c>
      <c r="L555">
        <v>608254</v>
      </c>
      <c r="N555">
        <v>1013</v>
      </c>
      <c r="O555" t="s">
        <v>167</v>
      </c>
      <c r="P555" t="s">
        <v>167</v>
      </c>
      <c r="Q555">
        <v>1</v>
      </c>
      <c r="Y555">
        <v>3.9</v>
      </c>
      <c r="AA555">
        <v>0</v>
      </c>
      <c r="AB555">
        <v>0</v>
      </c>
      <c r="AC555">
        <v>0</v>
      </c>
      <c r="AD555">
        <v>0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650</v>
      </c>
      <c r="AT555">
        <v>2.08</v>
      </c>
      <c r="AU555" t="s">
        <v>667</v>
      </c>
      <c r="AV555">
        <v>2</v>
      </c>
      <c r="AW555">
        <v>2</v>
      </c>
      <c r="AX555">
        <v>11782605</v>
      </c>
      <c r="AY555">
        <v>1</v>
      </c>
      <c r="AZ555">
        <v>0</v>
      </c>
      <c r="BA555">
        <v>546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</row>
    <row r="556" spans="1:75">
      <c r="A556">
        <f>ROW(Source!A161)</f>
        <v>161</v>
      </c>
      <c r="B556">
        <v>11782606</v>
      </c>
      <c r="C556">
        <v>11782603</v>
      </c>
      <c r="D556">
        <v>9590652</v>
      </c>
      <c r="E556">
        <v>1</v>
      </c>
      <c r="F556">
        <v>1</v>
      </c>
      <c r="G556">
        <v>1</v>
      </c>
      <c r="H556">
        <v>2</v>
      </c>
      <c r="I556" t="s">
        <v>240</v>
      </c>
      <c r="J556" t="s">
        <v>241</v>
      </c>
      <c r="K556" t="s">
        <v>242</v>
      </c>
      <c r="L556">
        <v>1480</v>
      </c>
      <c r="N556">
        <v>1013</v>
      </c>
      <c r="O556" t="s">
        <v>161</v>
      </c>
      <c r="P556" t="s">
        <v>162</v>
      </c>
      <c r="Q556">
        <v>1</v>
      </c>
      <c r="Y556">
        <v>3.8174999999999999</v>
      </c>
      <c r="AA556">
        <v>0</v>
      </c>
      <c r="AB556">
        <v>134.07</v>
      </c>
      <c r="AC556">
        <v>16.329999999999998</v>
      </c>
      <c r="AD556">
        <v>0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650</v>
      </c>
      <c r="AT556">
        <v>2.036</v>
      </c>
      <c r="AU556" t="s">
        <v>667</v>
      </c>
      <c r="AV556">
        <v>0</v>
      </c>
      <c r="AW556">
        <v>2</v>
      </c>
      <c r="AX556">
        <v>11782606</v>
      </c>
      <c r="AY556">
        <v>1</v>
      </c>
      <c r="AZ556">
        <v>0</v>
      </c>
      <c r="BA556">
        <v>547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</row>
    <row r="557" spans="1:75">
      <c r="A557">
        <f>ROW(Source!A161)</f>
        <v>161</v>
      </c>
      <c r="B557">
        <v>11782607</v>
      </c>
      <c r="C557">
        <v>11782603</v>
      </c>
      <c r="D557">
        <v>9594081</v>
      </c>
      <c r="E557">
        <v>1</v>
      </c>
      <c r="F557">
        <v>1</v>
      </c>
      <c r="G557">
        <v>1</v>
      </c>
      <c r="H557">
        <v>2</v>
      </c>
      <c r="I557" t="s">
        <v>203</v>
      </c>
      <c r="J557" t="s">
        <v>204</v>
      </c>
      <c r="K557" t="s">
        <v>205</v>
      </c>
      <c r="L557">
        <v>1480</v>
      </c>
      <c r="N557">
        <v>1013</v>
      </c>
      <c r="O557" t="s">
        <v>161</v>
      </c>
      <c r="P557" t="s">
        <v>162</v>
      </c>
      <c r="Q557">
        <v>1</v>
      </c>
      <c r="Y557">
        <v>4.6875E-2</v>
      </c>
      <c r="AA557">
        <v>0</v>
      </c>
      <c r="AB557">
        <v>111.55</v>
      </c>
      <c r="AC557">
        <v>12.17</v>
      </c>
      <c r="AD557">
        <v>0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650</v>
      </c>
      <c r="AT557">
        <v>2.5000000000000001E-2</v>
      </c>
      <c r="AU557" t="s">
        <v>667</v>
      </c>
      <c r="AV557">
        <v>0</v>
      </c>
      <c r="AW557">
        <v>2</v>
      </c>
      <c r="AX557">
        <v>11782607</v>
      </c>
      <c r="AY557">
        <v>1</v>
      </c>
      <c r="AZ557">
        <v>0</v>
      </c>
      <c r="BA557">
        <v>548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</row>
    <row r="558" spans="1:75">
      <c r="A558">
        <f>ROW(Source!A161)</f>
        <v>161</v>
      </c>
      <c r="B558">
        <v>11782608</v>
      </c>
      <c r="C558">
        <v>11782603</v>
      </c>
      <c r="D558">
        <v>9596421</v>
      </c>
      <c r="E558">
        <v>1</v>
      </c>
      <c r="F558">
        <v>1</v>
      </c>
      <c r="G558">
        <v>1</v>
      </c>
      <c r="H558">
        <v>2</v>
      </c>
      <c r="I558" t="s">
        <v>389</v>
      </c>
      <c r="J558" t="s">
        <v>390</v>
      </c>
      <c r="K558" t="s">
        <v>391</v>
      </c>
      <c r="L558">
        <v>1480</v>
      </c>
      <c r="N558">
        <v>1013</v>
      </c>
      <c r="O558" t="s">
        <v>161</v>
      </c>
      <c r="P558" t="s">
        <v>162</v>
      </c>
      <c r="Q558">
        <v>1</v>
      </c>
      <c r="Y558">
        <v>0.03</v>
      </c>
      <c r="AA558">
        <v>0</v>
      </c>
      <c r="AB558">
        <v>31.16</v>
      </c>
      <c r="AC558">
        <v>12.17</v>
      </c>
      <c r="AD558">
        <v>0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650</v>
      </c>
      <c r="AT558">
        <v>1.6E-2</v>
      </c>
      <c r="AU558" t="s">
        <v>667</v>
      </c>
      <c r="AV558">
        <v>0</v>
      </c>
      <c r="AW558">
        <v>2</v>
      </c>
      <c r="AX558">
        <v>11782608</v>
      </c>
      <c r="AY558">
        <v>1</v>
      </c>
      <c r="AZ558">
        <v>0</v>
      </c>
      <c r="BA558">
        <v>549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</row>
    <row r="559" spans="1:75">
      <c r="A559">
        <f>ROW(Source!A161)</f>
        <v>161</v>
      </c>
      <c r="B559">
        <v>11782609</v>
      </c>
      <c r="C559">
        <v>11782603</v>
      </c>
      <c r="D559">
        <v>9688498</v>
      </c>
      <c r="E559">
        <v>1</v>
      </c>
      <c r="F559">
        <v>1</v>
      </c>
      <c r="G559">
        <v>1</v>
      </c>
      <c r="H559">
        <v>2</v>
      </c>
      <c r="I559" t="s">
        <v>579</v>
      </c>
      <c r="J559" t="s">
        <v>580</v>
      </c>
      <c r="K559" t="s">
        <v>581</v>
      </c>
      <c r="L559">
        <v>1480</v>
      </c>
      <c r="N559">
        <v>1013</v>
      </c>
      <c r="O559" t="s">
        <v>161</v>
      </c>
      <c r="P559" t="s">
        <v>162</v>
      </c>
      <c r="Q559">
        <v>1</v>
      </c>
      <c r="Y559">
        <v>0.06</v>
      </c>
      <c r="AA559">
        <v>0</v>
      </c>
      <c r="AB559">
        <v>0.75</v>
      </c>
      <c r="AC559">
        <v>0</v>
      </c>
      <c r="AD559">
        <v>0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650</v>
      </c>
      <c r="AT559">
        <v>3.2000000000000001E-2</v>
      </c>
      <c r="AU559" t="s">
        <v>667</v>
      </c>
      <c r="AV559">
        <v>0</v>
      </c>
      <c r="AW559">
        <v>2</v>
      </c>
      <c r="AX559">
        <v>11782609</v>
      </c>
      <c r="AY559">
        <v>1</v>
      </c>
      <c r="AZ559">
        <v>0</v>
      </c>
      <c r="BA559">
        <v>550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</row>
    <row r="560" spans="1:75">
      <c r="A560">
        <f>ROW(Source!A161)</f>
        <v>161</v>
      </c>
      <c r="B560">
        <v>11782610</v>
      </c>
      <c r="C560">
        <v>11782603</v>
      </c>
      <c r="D560">
        <v>9590589</v>
      </c>
      <c r="E560">
        <v>1</v>
      </c>
      <c r="F560">
        <v>1</v>
      </c>
      <c r="G560">
        <v>1</v>
      </c>
      <c r="H560">
        <v>2</v>
      </c>
      <c r="I560" t="s">
        <v>252</v>
      </c>
      <c r="J560" t="s">
        <v>253</v>
      </c>
      <c r="K560" t="s">
        <v>254</v>
      </c>
      <c r="L560">
        <v>1480</v>
      </c>
      <c r="N560">
        <v>1013</v>
      </c>
      <c r="O560" t="s">
        <v>161</v>
      </c>
      <c r="P560" t="s">
        <v>162</v>
      </c>
      <c r="Q560">
        <v>1</v>
      </c>
      <c r="Y560">
        <v>1.4568749999999999</v>
      </c>
      <c r="AA560">
        <v>0</v>
      </c>
      <c r="AB560">
        <v>96.34</v>
      </c>
      <c r="AC560">
        <v>0</v>
      </c>
      <c r="AD560">
        <v>0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650</v>
      </c>
      <c r="AT560">
        <v>0.77700000000000002</v>
      </c>
      <c r="AU560" t="s">
        <v>667</v>
      </c>
      <c r="AV560">
        <v>0</v>
      </c>
      <c r="AW560">
        <v>2</v>
      </c>
      <c r="AX560">
        <v>11782610</v>
      </c>
      <c r="AY560">
        <v>1</v>
      </c>
      <c r="AZ560">
        <v>0</v>
      </c>
      <c r="BA560">
        <v>551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</row>
    <row r="561" spans="1:75">
      <c r="A561">
        <f>ROW(Source!A161)</f>
        <v>161</v>
      </c>
      <c r="B561">
        <v>11782611</v>
      </c>
      <c r="C561">
        <v>11782603</v>
      </c>
      <c r="D561">
        <v>9617074</v>
      </c>
      <c r="E561">
        <v>1</v>
      </c>
      <c r="F561">
        <v>1</v>
      </c>
      <c r="G561">
        <v>1</v>
      </c>
      <c r="H561">
        <v>3</v>
      </c>
      <c r="I561" t="s">
        <v>582</v>
      </c>
      <c r="J561" t="s">
        <v>583</v>
      </c>
      <c r="K561" t="s">
        <v>584</v>
      </c>
      <c r="L561">
        <v>1348</v>
      </c>
      <c r="N561">
        <v>1009</v>
      </c>
      <c r="O561" t="s">
        <v>703</v>
      </c>
      <c r="P561" t="s">
        <v>703</v>
      </c>
      <c r="Q561">
        <v>1000</v>
      </c>
      <c r="Y561">
        <v>1.1E-4</v>
      </c>
      <c r="AA561">
        <v>562</v>
      </c>
      <c r="AB561">
        <v>0</v>
      </c>
      <c r="AC561">
        <v>0</v>
      </c>
      <c r="AD561">
        <v>0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650</v>
      </c>
      <c r="AT561">
        <v>1.1E-4</v>
      </c>
      <c r="AU561" t="s">
        <v>650</v>
      </c>
      <c r="AV561">
        <v>0</v>
      </c>
      <c r="AW561">
        <v>2</v>
      </c>
      <c r="AX561">
        <v>11782611</v>
      </c>
      <c r="AY561">
        <v>1</v>
      </c>
      <c r="AZ561">
        <v>0</v>
      </c>
      <c r="BA561">
        <v>552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</row>
    <row r="562" spans="1:75">
      <c r="A562">
        <f>ROW(Source!A161)</f>
        <v>161</v>
      </c>
      <c r="B562">
        <v>11782612</v>
      </c>
      <c r="C562">
        <v>11782603</v>
      </c>
      <c r="D562">
        <v>9688479</v>
      </c>
      <c r="E562">
        <v>1</v>
      </c>
      <c r="F562">
        <v>1</v>
      </c>
      <c r="G562">
        <v>1</v>
      </c>
      <c r="H562">
        <v>3</v>
      </c>
      <c r="I562" t="s">
        <v>585</v>
      </c>
      <c r="J562" t="s">
        <v>586</v>
      </c>
      <c r="K562" t="s">
        <v>587</v>
      </c>
      <c r="L562">
        <v>1348</v>
      </c>
      <c r="N562">
        <v>1009</v>
      </c>
      <c r="O562" t="s">
        <v>703</v>
      </c>
      <c r="P562" t="s">
        <v>703</v>
      </c>
      <c r="Q562">
        <v>1000</v>
      </c>
      <c r="Y562">
        <v>6.4000000000000001E-2</v>
      </c>
      <c r="AA562">
        <v>4740</v>
      </c>
      <c r="AB562">
        <v>0</v>
      </c>
      <c r="AC562">
        <v>0</v>
      </c>
      <c r="AD562">
        <v>0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650</v>
      </c>
      <c r="AT562">
        <v>6.4000000000000001E-2</v>
      </c>
      <c r="AU562" t="s">
        <v>650</v>
      </c>
      <c r="AV562">
        <v>0</v>
      </c>
      <c r="AW562">
        <v>2</v>
      </c>
      <c r="AX562">
        <v>11782612</v>
      </c>
      <c r="AY562">
        <v>1</v>
      </c>
      <c r="AZ562">
        <v>0</v>
      </c>
      <c r="BA562">
        <v>553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</row>
    <row r="563" spans="1:75">
      <c r="A563">
        <f>ROW(Source!A161)</f>
        <v>161</v>
      </c>
      <c r="B563">
        <v>11782613</v>
      </c>
      <c r="C563">
        <v>11782603</v>
      </c>
      <c r="D563">
        <v>9590644</v>
      </c>
      <c r="E563">
        <v>1</v>
      </c>
      <c r="F563">
        <v>1</v>
      </c>
      <c r="G563">
        <v>1</v>
      </c>
      <c r="H563">
        <v>3</v>
      </c>
      <c r="I563" t="s">
        <v>346</v>
      </c>
      <c r="J563" t="s">
        <v>347</v>
      </c>
      <c r="K563" t="s">
        <v>348</v>
      </c>
      <c r="L563">
        <v>1348</v>
      </c>
      <c r="N563">
        <v>1009</v>
      </c>
      <c r="O563" t="s">
        <v>703</v>
      </c>
      <c r="P563" t="s">
        <v>703</v>
      </c>
      <c r="Q563">
        <v>1000</v>
      </c>
      <c r="Y563">
        <v>8.0000000000000007E-5</v>
      </c>
      <c r="AA563">
        <v>9190</v>
      </c>
      <c r="AB563">
        <v>0</v>
      </c>
      <c r="AC563">
        <v>0</v>
      </c>
      <c r="AD563">
        <v>0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650</v>
      </c>
      <c r="AT563">
        <v>8.0000000000000007E-5</v>
      </c>
      <c r="AU563" t="s">
        <v>650</v>
      </c>
      <c r="AV563">
        <v>0</v>
      </c>
      <c r="AW563">
        <v>2</v>
      </c>
      <c r="AX563">
        <v>11782613</v>
      </c>
      <c r="AY563">
        <v>1</v>
      </c>
      <c r="AZ563">
        <v>0</v>
      </c>
      <c r="BA563">
        <v>554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</row>
    <row r="564" spans="1:75">
      <c r="A564">
        <f>ROW(Source!A161)</f>
        <v>161</v>
      </c>
      <c r="B564">
        <v>11782614</v>
      </c>
      <c r="C564">
        <v>11782603</v>
      </c>
      <c r="D564">
        <v>9595052</v>
      </c>
      <c r="E564">
        <v>1</v>
      </c>
      <c r="F564">
        <v>1</v>
      </c>
      <c r="G564">
        <v>1</v>
      </c>
      <c r="H564">
        <v>3</v>
      </c>
      <c r="I564" t="s">
        <v>305</v>
      </c>
      <c r="J564" t="s">
        <v>306</v>
      </c>
      <c r="K564" t="s">
        <v>307</v>
      </c>
      <c r="L564">
        <v>1339</v>
      </c>
      <c r="N564">
        <v>1007</v>
      </c>
      <c r="O564" t="s">
        <v>797</v>
      </c>
      <c r="P564" t="s">
        <v>797</v>
      </c>
      <c r="Q564">
        <v>1</v>
      </c>
      <c r="Y564">
        <v>4.0000000000000001E-3</v>
      </c>
      <c r="AA564">
        <v>996</v>
      </c>
      <c r="AB564">
        <v>0</v>
      </c>
      <c r="AC564">
        <v>0</v>
      </c>
      <c r="AD564">
        <v>0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650</v>
      </c>
      <c r="AT564">
        <v>4.0000000000000001E-3</v>
      </c>
      <c r="AU564" t="s">
        <v>650</v>
      </c>
      <c r="AV564">
        <v>0</v>
      </c>
      <c r="AW564">
        <v>2</v>
      </c>
      <c r="AX564">
        <v>11782614</v>
      </c>
      <c r="AY564">
        <v>1</v>
      </c>
      <c r="AZ564">
        <v>0</v>
      </c>
      <c r="BA564">
        <v>555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</row>
    <row r="565" spans="1:75">
      <c r="A565">
        <f>ROW(Source!A161)</f>
        <v>161</v>
      </c>
      <c r="B565">
        <v>11782615</v>
      </c>
      <c r="C565">
        <v>11782603</v>
      </c>
      <c r="D565">
        <v>9632274</v>
      </c>
      <c r="E565">
        <v>1</v>
      </c>
      <c r="F565">
        <v>1</v>
      </c>
      <c r="G565">
        <v>1</v>
      </c>
      <c r="H565">
        <v>3</v>
      </c>
      <c r="I565" t="s">
        <v>588</v>
      </c>
      <c r="J565" t="s">
        <v>589</v>
      </c>
      <c r="K565" t="s">
        <v>590</v>
      </c>
      <c r="L565">
        <v>1485</v>
      </c>
      <c r="N565">
        <v>1013</v>
      </c>
      <c r="O565" t="s">
        <v>1034</v>
      </c>
      <c r="P565" t="s">
        <v>1034</v>
      </c>
      <c r="Q565">
        <v>1</v>
      </c>
      <c r="Y565">
        <v>0</v>
      </c>
      <c r="AA565">
        <v>0</v>
      </c>
      <c r="AB565">
        <v>0</v>
      </c>
      <c r="AC565">
        <v>0</v>
      </c>
      <c r="AD565">
        <v>0</v>
      </c>
      <c r="AN565">
        <v>1</v>
      </c>
      <c r="AO565">
        <v>0</v>
      </c>
      <c r="AP565">
        <v>1</v>
      </c>
      <c r="AQ565">
        <v>0</v>
      </c>
      <c r="AR565">
        <v>0</v>
      </c>
      <c r="AS565" t="s">
        <v>650</v>
      </c>
      <c r="AT565">
        <v>0</v>
      </c>
      <c r="AU565" t="s">
        <v>650</v>
      </c>
      <c r="AV565">
        <v>0</v>
      </c>
      <c r="AW565">
        <v>2</v>
      </c>
      <c r="AX565">
        <v>11782615</v>
      </c>
      <c r="AY565">
        <v>1</v>
      </c>
      <c r="AZ565">
        <v>0</v>
      </c>
      <c r="BA565">
        <v>556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</row>
    <row r="566" spans="1:75">
      <c r="A566">
        <f>ROW(Source!A161)</f>
        <v>161</v>
      </c>
      <c r="B566">
        <v>11782616</v>
      </c>
      <c r="C566">
        <v>11782603</v>
      </c>
      <c r="D566">
        <v>9688481</v>
      </c>
      <c r="E566">
        <v>1</v>
      </c>
      <c r="F566">
        <v>1</v>
      </c>
      <c r="G566">
        <v>1</v>
      </c>
      <c r="H566">
        <v>3</v>
      </c>
      <c r="I566" t="s">
        <v>591</v>
      </c>
      <c r="J566" t="s">
        <v>592</v>
      </c>
      <c r="K566" t="s">
        <v>597</v>
      </c>
      <c r="L566">
        <v>1348</v>
      </c>
      <c r="N566">
        <v>1009</v>
      </c>
      <c r="O566" t="s">
        <v>703</v>
      </c>
      <c r="P566" t="s">
        <v>703</v>
      </c>
      <c r="Q566">
        <v>1000</v>
      </c>
      <c r="Y566">
        <v>0</v>
      </c>
      <c r="AA566">
        <v>0</v>
      </c>
      <c r="AB566">
        <v>0</v>
      </c>
      <c r="AC566">
        <v>0</v>
      </c>
      <c r="AD566">
        <v>0</v>
      </c>
      <c r="AN566">
        <v>1</v>
      </c>
      <c r="AO566">
        <v>0</v>
      </c>
      <c r="AP566">
        <v>1</v>
      </c>
      <c r="AQ566">
        <v>0</v>
      </c>
      <c r="AR566">
        <v>0</v>
      </c>
      <c r="AS566" t="s">
        <v>650</v>
      </c>
      <c r="AT566">
        <v>0</v>
      </c>
      <c r="AU566" t="s">
        <v>650</v>
      </c>
      <c r="AV566">
        <v>0</v>
      </c>
      <c r="AW566">
        <v>2</v>
      </c>
      <c r="AX566">
        <v>11782616</v>
      </c>
      <c r="AY566">
        <v>1</v>
      </c>
      <c r="AZ566">
        <v>0</v>
      </c>
      <c r="BA566">
        <v>557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</row>
    <row r="567" spans="1:75">
      <c r="A567">
        <f>ROW(Source!A161)</f>
        <v>161</v>
      </c>
      <c r="B567">
        <v>11782617</v>
      </c>
      <c r="C567">
        <v>11782603</v>
      </c>
      <c r="D567">
        <v>9592777</v>
      </c>
      <c r="E567">
        <v>1</v>
      </c>
      <c r="F567">
        <v>1</v>
      </c>
      <c r="G567">
        <v>1</v>
      </c>
      <c r="H567">
        <v>3</v>
      </c>
      <c r="I567" t="s">
        <v>276</v>
      </c>
      <c r="J567" t="s">
        <v>277</v>
      </c>
      <c r="K567" t="s">
        <v>278</v>
      </c>
      <c r="L567">
        <v>1327</v>
      </c>
      <c r="N567">
        <v>1005</v>
      </c>
      <c r="O567" t="s">
        <v>264</v>
      </c>
      <c r="P567" t="s">
        <v>264</v>
      </c>
      <c r="Q567">
        <v>1</v>
      </c>
      <c r="Y567">
        <v>0.12</v>
      </c>
      <c r="AA567">
        <v>101</v>
      </c>
      <c r="AB567">
        <v>0</v>
      </c>
      <c r="AC567">
        <v>0</v>
      </c>
      <c r="AD567">
        <v>0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650</v>
      </c>
      <c r="AT567">
        <v>0.12</v>
      </c>
      <c r="AU567" t="s">
        <v>650</v>
      </c>
      <c r="AV567">
        <v>0</v>
      </c>
      <c r="AW567">
        <v>2</v>
      </c>
      <c r="AX567">
        <v>11782617</v>
      </c>
      <c r="AY567">
        <v>1</v>
      </c>
      <c r="AZ567">
        <v>0</v>
      </c>
      <c r="BA567">
        <v>558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</row>
    <row r="568" spans="1:75">
      <c r="A568">
        <f>ROW(Source!A161)</f>
        <v>161</v>
      </c>
      <c r="B568">
        <v>11782618</v>
      </c>
      <c r="C568">
        <v>11782603</v>
      </c>
      <c r="D568">
        <v>9619001</v>
      </c>
      <c r="E568">
        <v>1</v>
      </c>
      <c r="F568">
        <v>1</v>
      </c>
      <c r="G568">
        <v>1</v>
      </c>
      <c r="H568">
        <v>3</v>
      </c>
      <c r="I568" t="s">
        <v>598</v>
      </c>
      <c r="J568" t="s">
        <v>599</v>
      </c>
      <c r="K568" t="s">
        <v>600</v>
      </c>
      <c r="L568">
        <v>1339</v>
      </c>
      <c r="N568">
        <v>1007</v>
      </c>
      <c r="O568" t="s">
        <v>797</v>
      </c>
      <c r="P568" t="s">
        <v>797</v>
      </c>
      <c r="Q568">
        <v>1</v>
      </c>
      <c r="Y568">
        <v>0.13300000000000001</v>
      </c>
      <c r="AA568">
        <v>538</v>
      </c>
      <c r="AB568">
        <v>0</v>
      </c>
      <c r="AC568">
        <v>0</v>
      </c>
      <c r="AD568">
        <v>0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650</v>
      </c>
      <c r="AT568">
        <v>0.13300000000000001</v>
      </c>
      <c r="AU568" t="s">
        <v>650</v>
      </c>
      <c r="AV568">
        <v>0</v>
      </c>
      <c r="AW568">
        <v>2</v>
      </c>
      <c r="AX568">
        <v>11782618</v>
      </c>
      <c r="AY568">
        <v>1</v>
      </c>
      <c r="AZ568">
        <v>0</v>
      </c>
      <c r="BA568">
        <v>559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</row>
    <row r="569" spans="1:75">
      <c r="A569">
        <f>ROW(Source!A161)</f>
        <v>161</v>
      </c>
      <c r="B569">
        <v>11782619</v>
      </c>
      <c r="C569">
        <v>11782603</v>
      </c>
      <c r="D569">
        <v>9688484</v>
      </c>
      <c r="E569">
        <v>1</v>
      </c>
      <c r="F569">
        <v>1</v>
      </c>
      <c r="G569">
        <v>1</v>
      </c>
      <c r="H569">
        <v>3</v>
      </c>
      <c r="I569" t="s">
        <v>601</v>
      </c>
      <c r="J569" t="s">
        <v>602</v>
      </c>
      <c r="K569" t="s">
        <v>603</v>
      </c>
      <c r="L569">
        <v>1344</v>
      </c>
      <c r="N569">
        <v>1008</v>
      </c>
      <c r="O569" t="s">
        <v>604</v>
      </c>
      <c r="P569" t="s">
        <v>604</v>
      </c>
      <c r="Q569">
        <v>1</v>
      </c>
      <c r="Y569">
        <v>-0.39500000000000002</v>
      </c>
      <c r="AA569">
        <v>38.64</v>
      </c>
      <c r="AB569">
        <v>0</v>
      </c>
      <c r="AC569">
        <v>0</v>
      </c>
      <c r="AD569">
        <v>0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650</v>
      </c>
      <c r="AT569">
        <v>-0.39500000000000002</v>
      </c>
      <c r="AU569" t="s">
        <v>650</v>
      </c>
      <c r="AV569">
        <v>0</v>
      </c>
      <c r="AW569">
        <v>2</v>
      </c>
      <c r="AX569">
        <v>11782619</v>
      </c>
      <c r="AY569">
        <v>1</v>
      </c>
      <c r="AZ569">
        <v>0</v>
      </c>
      <c r="BA569">
        <v>560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</row>
    <row r="570" spans="1:75">
      <c r="A570">
        <f>ROW(Source!A161)</f>
        <v>161</v>
      </c>
      <c r="B570">
        <v>11782620</v>
      </c>
      <c r="C570">
        <v>11782603</v>
      </c>
      <c r="D570">
        <v>9688486</v>
      </c>
      <c r="E570">
        <v>1</v>
      </c>
      <c r="F570">
        <v>1</v>
      </c>
      <c r="G570">
        <v>1</v>
      </c>
      <c r="H570">
        <v>3</v>
      </c>
      <c r="I570" t="s">
        <v>605</v>
      </c>
      <c r="J570" t="s">
        <v>606</v>
      </c>
      <c r="K570" t="s">
        <v>607</v>
      </c>
      <c r="L570">
        <v>1344</v>
      </c>
      <c r="N570">
        <v>1008</v>
      </c>
      <c r="O570" t="s">
        <v>604</v>
      </c>
      <c r="P570" t="s">
        <v>604</v>
      </c>
      <c r="Q570">
        <v>1</v>
      </c>
      <c r="Y570">
        <v>-0.39500000000000002</v>
      </c>
      <c r="AA570">
        <v>20.93</v>
      </c>
      <c r="AB570">
        <v>0</v>
      </c>
      <c r="AC570">
        <v>0</v>
      </c>
      <c r="AD570">
        <v>0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650</v>
      </c>
      <c r="AT570">
        <v>-0.39500000000000002</v>
      </c>
      <c r="AU570" t="s">
        <v>650</v>
      </c>
      <c r="AV570">
        <v>0</v>
      </c>
      <c r="AW570">
        <v>2</v>
      </c>
      <c r="AX570">
        <v>11782620</v>
      </c>
      <c r="AY570">
        <v>1</v>
      </c>
      <c r="AZ570">
        <v>0</v>
      </c>
      <c r="BA570">
        <v>561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</row>
    <row r="571" spans="1:75">
      <c r="A571">
        <f>ROW(Source!A161)</f>
        <v>161</v>
      </c>
      <c r="B571">
        <v>11782621</v>
      </c>
      <c r="C571">
        <v>11782603</v>
      </c>
      <c r="D571">
        <v>9608338</v>
      </c>
      <c r="E571">
        <v>1</v>
      </c>
      <c r="F571">
        <v>1</v>
      </c>
      <c r="G571">
        <v>1</v>
      </c>
      <c r="H571">
        <v>3</v>
      </c>
      <c r="I571" t="s">
        <v>608</v>
      </c>
      <c r="J571" t="s">
        <v>609</v>
      </c>
      <c r="K571" t="s">
        <v>610</v>
      </c>
      <c r="L571">
        <v>1339</v>
      </c>
      <c r="N571">
        <v>1007</v>
      </c>
      <c r="O571" t="s">
        <v>797</v>
      </c>
      <c r="P571" t="s">
        <v>797</v>
      </c>
      <c r="Q571">
        <v>1</v>
      </c>
      <c r="Y571">
        <v>0.01</v>
      </c>
      <c r="AA571">
        <v>627</v>
      </c>
      <c r="AB571">
        <v>0</v>
      </c>
      <c r="AC571">
        <v>0</v>
      </c>
      <c r="AD571">
        <v>0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650</v>
      </c>
      <c r="AT571">
        <v>0.01</v>
      </c>
      <c r="AU571" t="s">
        <v>650</v>
      </c>
      <c r="AV571">
        <v>0</v>
      </c>
      <c r="AW571">
        <v>2</v>
      </c>
      <c r="AX571">
        <v>11782621</v>
      </c>
      <c r="AY571">
        <v>1</v>
      </c>
      <c r="AZ571">
        <v>0</v>
      </c>
      <c r="BA571">
        <v>562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</row>
    <row r="572" spans="1:75">
      <c r="A572">
        <f>ROW(Source!A161)</f>
        <v>161</v>
      </c>
      <c r="B572">
        <v>11782622</v>
      </c>
      <c r="C572">
        <v>11782603</v>
      </c>
      <c r="D572">
        <v>9590225</v>
      </c>
      <c r="E572">
        <v>1</v>
      </c>
      <c r="F572">
        <v>1</v>
      </c>
      <c r="G572">
        <v>1</v>
      </c>
      <c r="H572">
        <v>3</v>
      </c>
      <c r="I572" t="s">
        <v>185</v>
      </c>
      <c r="J572" t="s">
        <v>186</v>
      </c>
      <c r="K572" t="s">
        <v>187</v>
      </c>
      <c r="L572">
        <v>1339</v>
      </c>
      <c r="N572">
        <v>1007</v>
      </c>
      <c r="O572" t="s">
        <v>797</v>
      </c>
      <c r="P572" t="s">
        <v>797</v>
      </c>
      <c r="Q572">
        <v>1</v>
      </c>
      <c r="Y572">
        <v>0.22600000000000001</v>
      </c>
      <c r="AA572">
        <v>122</v>
      </c>
      <c r="AB572">
        <v>0</v>
      </c>
      <c r="AC572">
        <v>0</v>
      </c>
      <c r="AD572">
        <v>0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650</v>
      </c>
      <c r="AT572">
        <v>0.22600000000000001</v>
      </c>
      <c r="AU572" t="s">
        <v>650</v>
      </c>
      <c r="AV572">
        <v>0</v>
      </c>
      <c r="AW572">
        <v>2</v>
      </c>
      <c r="AX572">
        <v>11782622</v>
      </c>
      <c r="AY572">
        <v>1</v>
      </c>
      <c r="AZ572">
        <v>0</v>
      </c>
      <c r="BA572">
        <v>563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</row>
    <row r="573" spans="1:75">
      <c r="A573">
        <f>ROW(Source!A161)</f>
        <v>161</v>
      </c>
      <c r="B573">
        <v>11782623</v>
      </c>
      <c r="C573">
        <v>11782603</v>
      </c>
      <c r="D573">
        <v>9595412</v>
      </c>
      <c r="E573">
        <v>1</v>
      </c>
      <c r="F573">
        <v>1</v>
      </c>
      <c r="G573">
        <v>1</v>
      </c>
      <c r="H573">
        <v>3</v>
      </c>
      <c r="I573" t="s">
        <v>235</v>
      </c>
      <c r="J573" t="s">
        <v>236</v>
      </c>
      <c r="K573" t="s">
        <v>237</v>
      </c>
      <c r="L573">
        <v>1339</v>
      </c>
      <c r="N573">
        <v>1007</v>
      </c>
      <c r="O573" t="s">
        <v>797</v>
      </c>
      <c r="P573" t="s">
        <v>797</v>
      </c>
      <c r="Q573">
        <v>1</v>
      </c>
      <c r="Y573">
        <v>3.1E-4</v>
      </c>
      <c r="AA573">
        <v>3.11</v>
      </c>
      <c r="AB573">
        <v>0</v>
      </c>
      <c r="AC573">
        <v>0</v>
      </c>
      <c r="AD573">
        <v>0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650</v>
      </c>
      <c r="AT573">
        <v>3.1E-4</v>
      </c>
      <c r="AU573" t="s">
        <v>650</v>
      </c>
      <c r="AV573">
        <v>0</v>
      </c>
      <c r="AW573">
        <v>2</v>
      </c>
      <c r="AX573">
        <v>11782623</v>
      </c>
      <c r="AY573">
        <v>1</v>
      </c>
      <c r="AZ573">
        <v>0</v>
      </c>
      <c r="BA573">
        <v>564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</row>
    <row r="574" spans="1:75">
      <c r="A574">
        <f>ROW(Source!A161)</f>
        <v>161</v>
      </c>
      <c r="B574">
        <v>11782624</v>
      </c>
      <c r="C574">
        <v>11782603</v>
      </c>
      <c r="D574">
        <v>9688491</v>
      </c>
      <c r="E574">
        <v>1</v>
      </c>
      <c r="F574">
        <v>1</v>
      </c>
      <c r="G574">
        <v>1</v>
      </c>
      <c r="H574">
        <v>3</v>
      </c>
      <c r="I574" t="s">
        <v>611</v>
      </c>
      <c r="J574" t="s">
        <v>612</v>
      </c>
      <c r="K574" t="s">
        <v>613</v>
      </c>
      <c r="L574">
        <v>1339</v>
      </c>
      <c r="N574">
        <v>1007</v>
      </c>
      <c r="O574" t="s">
        <v>797</v>
      </c>
      <c r="P574" t="s">
        <v>797</v>
      </c>
      <c r="Q574">
        <v>1</v>
      </c>
      <c r="Y574">
        <v>0.39500000000000002</v>
      </c>
      <c r="AA574">
        <v>1510</v>
      </c>
      <c r="AB574">
        <v>0</v>
      </c>
      <c r="AC574">
        <v>0</v>
      </c>
      <c r="AD574">
        <v>0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650</v>
      </c>
      <c r="AT574">
        <v>0.39500000000000002</v>
      </c>
      <c r="AU574" t="s">
        <v>650</v>
      </c>
      <c r="AV574">
        <v>0</v>
      </c>
      <c r="AW574">
        <v>2</v>
      </c>
      <c r="AX574">
        <v>11782624</v>
      </c>
      <c r="AY574">
        <v>1</v>
      </c>
      <c r="AZ574">
        <v>0</v>
      </c>
      <c r="BA574">
        <v>565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</row>
    <row r="575" spans="1:75">
      <c r="A575">
        <f>ROW(Source!A161)</f>
        <v>161</v>
      </c>
      <c r="B575">
        <v>11782625</v>
      </c>
      <c r="C575">
        <v>11782603</v>
      </c>
      <c r="D575">
        <v>9688496</v>
      </c>
      <c r="E575">
        <v>1</v>
      </c>
      <c r="F575">
        <v>1</v>
      </c>
      <c r="G575">
        <v>1</v>
      </c>
      <c r="H575">
        <v>3</v>
      </c>
      <c r="I575" t="s">
        <v>614</v>
      </c>
      <c r="J575" t="s">
        <v>615</v>
      </c>
      <c r="K575" t="s">
        <v>616</v>
      </c>
      <c r="L575">
        <v>1301</v>
      </c>
      <c r="N575">
        <v>1003</v>
      </c>
      <c r="O575" t="s">
        <v>996</v>
      </c>
      <c r="P575" t="s">
        <v>996</v>
      </c>
      <c r="Q575">
        <v>1</v>
      </c>
      <c r="Y575">
        <v>0.96</v>
      </c>
      <c r="AA575">
        <v>783</v>
      </c>
      <c r="AB575">
        <v>0</v>
      </c>
      <c r="AC575">
        <v>0</v>
      </c>
      <c r="AD575">
        <v>0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650</v>
      </c>
      <c r="AT575">
        <v>0.96</v>
      </c>
      <c r="AU575" t="s">
        <v>650</v>
      </c>
      <c r="AV575">
        <v>0</v>
      </c>
      <c r="AW575">
        <v>2</v>
      </c>
      <c r="AX575">
        <v>11782625</v>
      </c>
      <c r="AY575">
        <v>1</v>
      </c>
      <c r="AZ575">
        <v>0</v>
      </c>
      <c r="BA575">
        <v>566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</row>
    <row r="576" spans="1:75">
      <c r="A576">
        <f>ROW(Source!A161)</f>
        <v>161</v>
      </c>
      <c r="B576">
        <v>11782626</v>
      </c>
      <c r="C576">
        <v>11782603</v>
      </c>
      <c r="D576">
        <v>9688494</v>
      </c>
      <c r="E576">
        <v>1</v>
      </c>
      <c r="F576">
        <v>1</v>
      </c>
      <c r="G576">
        <v>1</v>
      </c>
      <c r="H576">
        <v>3</v>
      </c>
      <c r="I576" t="s">
        <v>617</v>
      </c>
      <c r="J576" t="s">
        <v>618</v>
      </c>
      <c r="K576" t="s">
        <v>619</v>
      </c>
      <c r="L576">
        <v>1301</v>
      </c>
      <c r="N576">
        <v>1003</v>
      </c>
      <c r="O576" t="s">
        <v>996</v>
      </c>
      <c r="P576" t="s">
        <v>996</v>
      </c>
      <c r="Q576">
        <v>1</v>
      </c>
      <c r="Y576">
        <v>0.57999999999999996</v>
      </c>
      <c r="AA576">
        <v>360</v>
      </c>
      <c r="AB576">
        <v>0</v>
      </c>
      <c r="AC576">
        <v>0</v>
      </c>
      <c r="AD576">
        <v>0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650</v>
      </c>
      <c r="AT576">
        <v>0.57999999999999996</v>
      </c>
      <c r="AU576" t="s">
        <v>650</v>
      </c>
      <c r="AV576">
        <v>0</v>
      </c>
      <c r="AW576">
        <v>2</v>
      </c>
      <c r="AX576">
        <v>11782626</v>
      </c>
      <c r="AY576">
        <v>1</v>
      </c>
      <c r="AZ576">
        <v>0</v>
      </c>
      <c r="BA576">
        <v>567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</row>
    <row r="577" spans="1:75">
      <c r="A577">
        <f>ROW(Source!A164)</f>
        <v>164</v>
      </c>
      <c r="B577">
        <v>11782824</v>
      </c>
      <c r="C577">
        <v>11782823</v>
      </c>
      <c r="D577">
        <v>9650463</v>
      </c>
      <c r="E577">
        <v>1</v>
      </c>
      <c r="F577">
        <v>1</v>
      </c>
      <c r="G577">
        <v>1</v>
      </c>
      <c r="H577">
        <v>1</v>
      </c>
      <c r="I577" t="s">
        <v>620</v>
      </c>
      <c r="J577" t="s">
        <v>650</v>
      </c>
      <c r="K577" t="s">
        <v>621</v>
      </c>
      <c r="L577">
        <v>1476</v>
      </c>
      <c r="N577">
        <v>1013</v>
      </c>
      <c r="O577" t="s">
        <v>155</v>
      </c>
      <c r="P577" t="s">
        <v>156</v>
      </c>
      <c r="Q577">
        <v>1</v>
      </c>
      <c r="Y577">
        <v>9.1597499999999989</v>
      </c>
      <c r="AA577">
        <v>0</v>
      </c>
      <c r="AB577">
        <v>0</v>
      </c>
      <c r="AC577">
        <v>0</v>
      </c>
      <c r="AD577">
        <v>14.54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650</v>
      </c>
      <c r="AT577">
        <v>5.31</v>
      </c>
      <c r="AU577" t="s">
        <v>668</v>
      </c>
      <c r="AV577">
        <v>1</v>
      </c>
      <c r="AW577">
        <v>2</v>
      </c>
      <c r="AX577">
        <v>11782832</v>
      </c>
      <c r="AY577">
        <v>1</v>
      </c>
      <c r="AZ577">
        <v>0</v>
      </c>
      <c r="BA577">
        <v>568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</row>
    <row r="578" spans="1:75">
      <c r="A578">
        <f>ROW(Source!A164)</f>
        <v>164</v>
      </c>
      <c r="B578">
        <v>11782825</v>
      </c>
      <c r="C578">
        <v>11782823</v>
      </c>
      <c r="D578">
        <v>121548</v>
      </c>
      <c r="E578">
        <v>1</v>
      </c>
      <c r="F578">
        <v>1</v>
      </c>
      <c r="G578">
        <v>1</v>
      </c>
      <c r="H578">
        <v>1</v>
      </c>
      <c r="I578" t="s">
        <v>671</v>
      </c>
      <c r="J578" t="s">
        <v>650</v>
      </c>
      <c r="K578" t="s">
        <v>166</v>
      </c>
      <c r="L578">
        <v>608254</v>
      </c>
      <c r="N578">
        <v>1013</v>
      </c>
      <c r="O578" t="s">
        <v>167</v>
      </c>
      <c r="P578" t="s">
        <v>167</v>
      </c>
      <c r="Q578">
        <v>1</v>
      </c>
      <c r="Y578">
        <v>1.8749999999999999E-2</v>
      </c>
      <c r="AA578">
        <v>0</v>
      </c>
      <c r="AB578">
        <v>0</v>
      </c>
      <c r="AC578">
        <v>0</v>
      </c>
      <c r="AD578">
        <v>0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650</v>
      </c>
      <c r="AT578">
        <v>0.01</v>
      </c>
      <c r="AU578" t="s">
        <v>667</v>
      </c>
      <c r="AV578">
        <v>2</v>
      </c>
      <c r="AW578">
        <v>2</v>
      </c>
      <c r="AX578">
        <v>11782833</v>
      </c>
      <c r="AY578">
        <v>1</v>
      </c>
      <c r="AZ578">
        <v>0</v>
      </c>
      <c r="BA578">
        <v>569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</row>
    <row r="579" spans="1:75">
      <c r="A579">
        <f>ROW(Source!A164)</f>
        <v>164</v>
      </c>
      <c r="B579">
        <v>11782826</v>
      </c>
      <c r="C579">
        <v>11782823</v>
      </c>
      <c r="D579">
        <v>9594081</v>
      </c>
      <c r="E579">
        <v>1</v>
      </c>
      <c r="F579">
        <v>1</v>
      </c>
      <c r="G579">
        <v>1</v>
      </c>
      <c r="H579">
        <v>2</v>
      </c>
      <c r="I579" t="s">
        <v>203</v>
      </c>
      <c r="J579" t="s">
        <v>204</v>
      </c>
      <c r="K579" t="s">
        <v>205</v>
      </c>
      <c r="L579">
        <v>1480</v>
      </c>
      <c r="N579">
        <v>1013</v>
      </c>
      <c r="O579" t="s">
        <v>161</v>
      </c>
      <c r="P579" t="s">
        <v>162</v>
      </c>
      <c r="Q579">
        <v>1</v>
      </c>
      <c r="Y579">
        <v>1.8749999999999999E-2</v>
      </c>
      <c r="AA579">
        <v>0</v>
      </c>
      <c r="AB579">
        <v>111.55</v>
      </c>
      <c r="AC579">
        <v>12.17</v>
      </c>
      <c r="AD579">
        <v>0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650</v>
      </c>
      <c r="AT579">
        <v>0.01</v>
      </c>
      <c r="AU579" t="s">
        <v>667</v>
      </c>
      <c r="AV579">
        <v>0</v>
      </c>
      <c r="AW579">
        <v>2</v>
      </c>
      <c r="AX579">
        <v>11782834</v>
      </c>
      <c r="AY579">
        <v>1</v>
      </c>
      <c r="AZ579">
        <v>0</v>
      </c>
      <c r="BA579">
        <v>570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</row>
    <row r="580" spans="1:75">
      <c r="A580">
        <f>ROW(Source!A164)</f>
        <v>164</v>
      </c>
      <c r="B580">
        <v>11782827</v>
      </c>
      <c r="C580">
        <v>11782823</v>
      </c>
      <c r="D580">
        <v>9636218</v>
      </c>
      <c r="E580">
        <v>1</v>
      </c>
      <c r="F580">
        <v>1</v>
      </c>
      <c r="G580">
        <v>1</v>
      </c>
      <c r="H580">
        <v>2</v>
      </c>
      <c r="I580" t="s">
        <v>458</v>
      </c>
      <c r="J580" t="s">
        <v>459</v>
      </c>
      <c r="K580" t="s">
        <v>460</v>
      </c>
      <c r="L580">
        <v>1480</v>
      </c>
      <c r="N580">
        <v>1013</v>
      </c>
      <c r="O580" t="s">
        <v>161</v>
      </c>
      <c r="P580" t="s">
        <v>162</v>
      </c>
      <c r="Q580">
        <v>1</v>
      </c>
      <c r="Y580">
        <v>1.8749999999999999E-2</v>
      </c>
      <c r="AA580">
        <v>0</v>
      </c>
      <c r="AB580">
        <v>2.31</v>
      </c>
      <c r="AC580">
        <v>0</v>
      </c>
      <c r="AD580">
        <v>0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650</v>
      </c>
      <c r="AT580">
        <v>0.01</v>
      </c>
      <c r="AU580" t="s">
        <v>667</v>
      </c>
      <c r="AV580">
        <v>0</v>
      </c>
      <c r="AW580">
        <v>2</v>
      </c>
      <c r="AX580">
        <v>11782835</v>
      </c>
      <c r="AY580">
        <v>1</v>
      </c>
      <c r="AZ580">
        <v>0</v>
      </c>
      <c r="BA580">
        <v>571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</row>
    <row r="581" spans="1:75">
      <c r="A581">
        <f>ROW(Source!A164)</f>
        <v>164</v>
      </c>
      <c r="B581">
        <v>11782828</v>
      </c>
      <c r="C581">
        <v>11782823</v>
      </c>
      <c r="D581">
        <v>9617093</v>
      </c>
      <c r="E581">
        <v>1</v>
      </c>
      <c r="F581">
        <v>1</v>
      </c>
      <c r="G581">
        <v>1</v>
      </c>
      <c r="H581">
        <v>2</v>
      </c>
      <c r="I581" t="s">
        <v>461</v>
      </c>
      <c r="J581" t="s">
        <v>462</v>
      </c>
      <c r="K581" t="s">
        <v>463</v>
      </c>
      <c r="L581">
        <v>1480</v>
      </c>
      <c r="N581">
        <v>1013</v>
      </c>
      <c r="O581" t="s">
        <v>161</v>
      </c>
      <c r="P581" t="s">
        <v>162</v>
      </c>
      <c r="Q581">
        <v>1</v>
      </c>
      <c r="Y581">
        <v>2.1</v>
      </c>
      <c r="AA581">
        <v>0</v>
      </c>
      <c r="AB581">
        <v>7.12</v>
      </c>
      <c r="AC581">
        <v>0</v>
      </c>
      <c r="AD581">
        <v>0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650</v>
      </c>
      <c r="AT581">
        <v>1.1200000000000001</v>
      </c>
      <c r="AU581" t="s">
        <v>667</v>
      </c>
      <c r="AV581">
        <v>0</v>
      </c>
      <c r="AW581">
        <v>2</v>
      </c>
      <c r="AX581">
        <v>11782836</v>
      </c>
      <c r="AY581">
        <v>1</v>
      </c>
      <c r="AZ581">
        <v>0</v>
      </c>
      <c r="BA581">
        <v>572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</row>
    <row r="582" spans="1:75">
      <c r="A582">
        <f>ROW(Source!A164)</f>
        <v>164</v>
      </c>
      <c r="B582">
        <v>11782829</v>
      </c>
      <c r="C582">
        <v>11782823</v>
      </c>
      <c r="D582">
        <v>9590589</v>
      </c>
      <c r="E582">
        <v>1</v>
      </c>
      <c r="F582">
        <v>1</v>
      </c>
      <c r="G582">
        <v>1</v>
      </c>
      <c r="H582">
        <v>2</v>
      </c>
      <c r="I582" t="s">
        <v>252</v>
      </c>
      <c r="J582" t="s">
        <v>253</v>
      </c>
      <c r="K582" t="s">
        <v>254</v>
      </c>
      <c r="L582">
        <v>1480</v>
      </c>
      <c r="N582">
        <v>1013</v>
      </c>
      <c r="O582" t="s">
        <v>161</v>
      </c>
      <c r="P582" t="s">
        <v>162</v>
      </c>
      <c r="Q582">
        <v>1</v>
      </c>
      <c r="Y582">
        <v>1.8749999999999999E-2</v>
      </c>
      <c r="AA582">
        <v>0</v>
      </c>
      <c r="AB582">
        <v>96.34</v>
      </c>
      <c r="AC582">
        <v>0</v>
      </c>
      <c r="AD582">
        <v>0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650</v>
      </c>
      <c r="AT582">
        <v>0.01</v>
      </c>
      <c r="AU582" t="s">
        <v>667</v>
      </c>
      <c r="AV582">
        <v>0</v>
      </c>
      <c r="AW582">
        <v>2</v>
      </c>
      <c r="AX582">
        <v>11782837</v>
      </c>
      <c r="AY582">
        <v>1</v>
      </c>
      <c r="AZ582">
        <v>0</v>
      </c>
      <c r="BA582">
        <v>573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</row>
    <row r="583" spans="1:75">
      <c r="A583">
        <f>ROW(Source!A164)</f>
        <v>164</v>
      </c>
      <c r="B583">
        <v>11782830</v>
      </c>
      <c r="C583">
        <v>11782823</v>
      </c>
      <c r="D583">
        <v>9651308</v>
      </c>
      <c r="E583">
        <v>1</v>
      </c>
      <c r="F583">
        <v>1</v>
      </c>
      <c r="G583">
        <v>1</v>
      </c>
      <c r="H583">
        <v>3</v>
      </c>
      <c r="I583" t="s">
        <v>622</v>
      </c>
      <c r="J583" t="s">
        <v>623</v>
      </c>
      <c r="K583" t="s">
        <v>624</v>
      </c>
      <c r="L583">
        <v>1348</v>
      </c>
      <c r="N583">
        <v>1009</v>
      </c>
      <c r="O583" t="s">
        <v>703</v>
      </c>
      <c r="P583" t="s">
        <v>703</v>
      </c>
      <c r="Q583">
        <v>1000</v>
      </c>
      <c r="Y583">
        <v>1.2E-2</v>
      </c>
      <c r="AA583">
        <v>18440</v>
      </c>
      <c r="AB583">
        <v>0</v>
      </c>
      <c r="AC583">
        <v>0</v>
      </c>
      <c r="AD583">
        <v>0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650</v>
      </c>
      <c r="AT583">
        <v>1.2E-2</v>
      </c>
      <c r="AU583" t="s">
        <v>650</v>
      </c>
      <c r="AV583">
        <v>0</v>
      </c>
      <c r="AW583">
        <v>2</v>
      </c>
      <c r="AX583">
        <v>11782838</v>
      </c>
      <c r="AY583">
        <v>1</v>
      </c>
      <c r="AZ583">
        <v>0</v>
      </c>
      <c r="BA583">
        <v>574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</row>
    <row r="584" spans="1:75">
      <c r="A584">
        <f>ROW(Source!A164)</f>
        <v>164</v>
      </c>
      <c r="B584">
        <v>11782831</v>
      </c>
      <c r="C584">
        <v>11782823</v>
      </c>
      <c r="D584">
        <v>9651288</v>
      </c>
      <c r="E584">
        <v>1</v>
      </c>
      <c r="F584">
        <v>1</v>
      </c>
      <c r="G584">
        <v>1</v>
      </c>
      <c r="H584">
        <v>3</v>
      </c>
      <c r="I584" t="s">
        <v>625</v>
      </c>
      <c r="J584" t="s">
        <v>626</v>
      </c>
      <c r="K584" t="s">
        <v>627</v>
      </c>
      <c r="L584">
        <v>1348</v>
      </c>
      <c r="N584">
        <v>1009</v>
      </c>
      <c r="O584" t="s">
        <v>703</v>
      </c>
      <c r="P584" t="s">
        <v>703</v>
      </c>
      <c r="Q584">
        <v>1000</v>
      </c>
      <c r="Y584">
        <v>2E-3</v>
      </c>
      <c r="AA584">
        <v>14540</v>
      </c>
      <c r="AB584">
        <v>0</v>
      </c>
      <c r="AC584">
        <v>0</v>
      </c>
      <c r="AD584">
        <v>0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650</v>
      </c>
      <c r="AT584">
        <v>2E-3</v>
      </c>
      <c r="AU584" t="s">
        <v>650</v>
      </c>
      <c r="AV584">
        <v>0</v>
      </c>
      <c r="AW584">
        <v>2</v>
      </c>
      <c r="AX584">
        <v>11782839</v>
      </c>
      <c r="AY584">
        <v>1</v>
      </c>
      <c r="AZ584">
        <v>0</v>
      </c>
      <c r="BA584">
        <v>575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</row>
    <row r="585" spans="1:75">
      <c r="A585">
        <f>ROW(Source!A165)</f>
        <v>165</v>
      </c>
      <c r="B585">
        <v>11782634</v>
      </c>
      <c r="C585">
        <v>11782632</v>
      </c>
      <c r="D585">
        <v>7535101</v>
      </c>
      <c r="E585">
        <v>1</v>
      </c>
      <c r="F585">
        <v>1</v>
      </c>
      <c r="G585">
        <v>1</v>
      </c>
      <c r="H585">
        <v>1</v>
      </c>
      <c r="I585" t="s">
        <v>153</v>
      </c>
      <c r="J585" t="s">
        <v>650</v>
      </c>
      <c r="K585" t="s">
        <v>154</v>
      </c>
      <c r="L585">
        <v>1476</v>
      </c>
      <c r="N585">
        <v>1013</v>
      </c>
      <c r="O585" t="s">
        <v>155</v>
      </c>
      <c r="P585" t="s">
        <v>156</v>
      </c>
      <c r="Q585">
        <v>1</v>
      </c>
      <c r="Y585">
        <v>2.06724</v>
      </c>
      <c r="AA585">
        <v>0</v>
      </c>
      <c r="AB585">
        <v>0</v>
      </c>
      <c r="AC585">
        <v>0</v>
      </c>
      <c r="AD585">
        <v>11.9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650</v>
      </c>
      <c r="AT585">
        <v>1.1983999999999999</v>
      </c>
      <c r="AU585" t="s">
        <v>668</v>
      </c>
      <c r="AV585">
        <v>1</v>
      </c>
      <c r="AW585">
        <v>2</v>
      </c>
      <c r="AX585">
        <v>11782634</v>
      </c>
      <c r="AY585">
        <v>1</v>
      </c>
      <c r="AZ585">
        <v>0</v>
      </c>
      <c r="BA585">
        <v>576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</row>
    <row r="586" spans="1:75">
      <c r="A586">
        <f>ROW(Source!A165)</f>
        <v>165</v>
      </c>
      <c r="B586">
        <v>11782635</v>
      </c>
      <c r="C586">
        <v>11782632</v>
      </c>
      <c r="D586">
        <v>121548</v>
      </c>
      <c r="E586">
        <v>1</v>
      </c>
      <c r="F586">
        <v>1</v>
      </c>
      <c r="G586">
        <v>1</v>
      </c>
      <c r="H586">
        <v>1</v>
      </c>
      <c r="I586" t="s">
        <v>671</v>
      </c>
      <c r="J586" t="s">
        <v>650</v>
      </c>
      <c r="K586" t="s">
        <v>166</v>
      </c>
      <c r="L586">
        <v>608254</v>
      </c>
      <c r="N586">
        <v>1013</v>
      </c>
      <c r="O586" t="s">
        <v>167</v>
      </c>
      <c r="P586" t="s">
        <v>167</v>
      </c>
      <c r="Q586">
        <v>1</v>
      </c>
      <c r="Y586">
        <v>1.0923750000000001</v>
      </c>
      <c r="AA586">
        <v>0</v>
      </c>
      <c r="AB586">
        <v>0</v>
      </c>
      <c r="AC586">
        <v>0</v>
      </c>
      <c r="AD586">
        <v>0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650</v>
      </c>
      <c r="AT586">
        <v>0.58260000000000001</v>
      </c>
      <c r="AU586" t="s">
        <v>667</v>
      </c>
      <c r="AV586">
        <v>2</v>
      </c>
      <c r="AW586">
        <v>2</v>
      </c>
      <c r="AX586">
        <v>11782635</v>
      </c>
      <c r="AY586">
        <v>1</v>
      </c>
      <c r="AZ586">
        <v>0</v>
      </c>
      <c r="BA586">
        <v>577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</row>
    <row r="587" spans="1:75">
      <c r="A587">
        <f>ROW(Source!A165)</f>
        <v>165</v>
      </c>
      <c r="B587">
        <v>11782636</v>
      </c>
      <c r="C587">
        <v>11782632</v>
      </c>
      <c r="D587">
        <v>9594810</v>
      </c>
      <c r="E587">
        <v>1</v>
      </c>
      <c r="F587">
        <v>1</v>
      </c>
      <c r="G587">
        <v>1</v>
      </c>
      <c r="H587">
        <v>2</v>
      </c>
      <c r="I587" t="s">
        <v>380</v>
      </c>
      <c r="J587" t="s">
        <v>381</v>
      </c>
      <c r="K587" t="s">
        <v>382</v>
      </c>
      <c r="L587">
        <v>1480</v>
      </c>
      <c r="N587">
        <v>1013</v>
      </c>
      <c r="O587" t="s">
        <v>161</v>
      </c>
      <c r="P587" t="s">
        <v>162</v>
      </c>
      <c r="Q587">
        <v>1</v>
      </c>
      <c r="Y587">
        <v>1.0923750000000001</v>
      </c>
      <c r="AA587">
        <v>0</v>
      </c>
      <c r="AB587">
        <v>107.27</v>
      </c>
      <c r="AC587">
        <v>16.329999999999998</v>
      </c>
      <c r="AD587">
        <v>0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650</v>
      </c>
      <c r="AT587">
        <v>0.58260000000000001</v>
      </c>
      <c r="AU587" t="s">
        <v>667</v>
      </c>
      <c r="AV587">
        <v>0</v>
      </c>
      <c r="AW587">
        <v>2</v>
      </c>
      <c r="AX587">
        <v>11782636</v>
      </c>
      <c r="AY587">
        <v>1</v>
      </c>
      <c r="AZ587">
        <v>0</v>
      </c>
      <c r="BA587">
        <v>578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</row>
    <row r="588" spans="1:75">
      <c r="A588">
        <f>ROW(Source!A165)</f>
        <v>165</v>
      </c>
      <c r="B588">
        <v>11782637</v>
      </c>
      <c r="C588">
        <v>11782632</v>
      </c>
      <c r="D588">
        <v>9608338</v>
      </c>
      <c r="E588">
        <v>1</v>
      </c>
      <c r="F588">
        <v>1</v>
      </c>
      <c r="G588">
        <v>1</v>
      </c>
      <c r="H588">
        <v>3</v>
      </c>
      <c r="I588" t="s">
        <v>608</v>
      </c>
      <c r="J588" t="s">
        <v>609</v>
      </c>
      <c r="K588" t="s">
        <v>610</v>
      </c>
      <c r="L588">
        <v>1339</v>
      </c>
      <c r="N588">
        <v>1007</v>
      </c>
      <c r="O588" t="s">
        <v>797</v>
      </c>
      <c r="P588" t="s">
        <v>797</v>
      </c>
      <c r="Q588">
        <v>1</v>
      </c>
      <c r="Y588">
        <v>5.1000000000000004E-3</v>
      </c>
      <c r="AA588">
        <v>627</v>
      </c>
      <c r="AB588">
        <v>0</v>
      </c>
      <c r="AC588">
        <v>0</v>
      </c>
      <c r="AD588">
        <v>0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650</v>
      </c>
      <c r="AT588">
        <v>5.1000000000000004E-3</v>
      </c>
      <c r="AU588" t="s">
        <v>650</v>
      </c>
      <c r="AV588">
        <v>0</v>
      </c>
      <c r="AW588">
        <v>2</v>
      </c>
      <c r="AX588">
        <v>11782637</v>
      </c>
      <c r="AY588">
        <v>1</v>
      </c>
      <c r="AZ588">
        <v>0</v>
      </c>
      <c r="BA588">
        <v>579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</row>
    <row r="589" spans="1:75">
      <c r="A589">
        <f>ROW(Source!A165)</f>
        <v>165</v>
      </c>
      <c r="B589">
        <v>11782638</v>
      </c>
      <c r="C589">
        <v>11782632</v>
      </c>
      <c r="D589">
        <v>9625254</v>
      </c>
      <c r="E589">
        <v>1</v>
      </c>
      <c r="F589">
        <v>1</v>
      </c>
      <c r="G589">
        <v>1</v>
      </c>
      <c r="H589">
        <v>3</v>
      </c>
      <c r="I589" t="s">
        <v>383</v>
      </c>
      <c r="J589" t="s">
        <v>384</v>
      </c>
      <c r="K589" t="s">
        <v>385</v>
      </c>
      <c r="L589">
        <v>1504999</v>
      </c>
      <c r="N589">
        <v>1010</v>
      </c>
      <c r="O589" t="s">
        <v>980</v>
      </c>
      <c r="P589" t="s">
        <v>386</v>
      </c>
      <c r="Q589">
        <v>1</v>
      </c>
      <c r="Y589">
        <v>0</v>
      </c>
      <c r="AA589">
        <v>0</v>
      </c>
      <c r="AB589">
        <v>0</v>
      </c>
      <c r="AC589">
        <v>0</v>
      </c>
      <c r="AD589">
        <v>0</v>
      </c>
      <c r="AN589">
        <v>1</v>
      </c>
      <c r="AO589">
        <v>0</v>
      </c>
      <c r="AP589">
        <v>1</v>
      </c>
      <c r="AQ589">
        <v>0</v>
      </c>
      <c r="AR589">
        <v>0</v>
      </c>
      <c r="AS589" t="s">
        <v>650</v>
      </c>
      <c r="AT589">
        <v>0</v>
      </c>
      <c r="AU589" t="s">
        <v>650</v>
      </c>
      <c r="AV589">
        <v>0</v>
      </c>
      <c r="AW589">
        <v>2</v>
      </c>
      <c r="AX589">
        <v>11782638</v>
      </c>
      <c r="AY589">
        <v>1</v>
      </c>
      <c r="AZ589">
        <v>0</v>
      </c>
      <c r="BA589">
        <v>580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</row>
    <row r="590" spans="1:75">
      <c r="A590">
        <f>ROW(Source!A168)</f>
        <v>168</v>
      </c>
      <c r="B590">
        <v>11782653</v>
      </c>
      <c r="C590">
        <v>11782651</v>
      </c>
      <c r="D590">
        <v>7535108</v>
      </c>
      <c r="E590">
        <v>1</v>
      </c>
      <c r="F590">
        <v>1</v>
      </c>
      <c r="G590">
        <v>1</v>
      </c>
      <c r="H590">
        <v>1</v>
      </c>
      <c r="I590" t="s">
        <v>201</v>
      </c>
      <c r="J590" t="s">
        <v>650</v>
      </c>
      <c r="K590" t="s">
        <v>202</v>
      </c>
      <c r="L590">
        <v>1476</v>
      </c>
      <c r="N590">
        <v>1013</v>
      </c>
      <c r="O590" t="s">
        <v>155</v>
      </c>
      <c r="P590" t="s">
        <v>156</v>
      </c>
      <c r="Q590">
        <v>1</v>
      </c>
      <c r="Y590">
        <v>1.7594999999999996</v>
      </c>
      <c r="AA590">
        <v>0</v>
      </c>
      <c r="AB590">
        <v>0</v>
      </c>
      <c r="AC590">
        <v>0</v>
      </c>
      <c r="AD590">
        <v>10.32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650</v>
      </c>
      <c r="AT590">
        <v>1.02</v>
      </c>
      <c r="AU590" t="s">
        <v>668</v>
      </c>
      <c r="AV590">
        <v>1</v>
      </c>
      <c r="AW590">
        <v>2</v>
      </c>
      <c r="AX590">
        <v>11782653</v>
      </c>
      <c r="AY590">
        <v>1</v>
      </c>
      <c r="AZ590">
        <v>0</v>
      </c>
      <c r="BA590">
        <v>581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</row>
    <row r="591" spans="1:75">
      <c r="A591">
        <f>ROW(Source!A168)</f>
        <v>168</v>
      </c>
      <c r="B591">
        <v>11782654</v>
      </c>
      <c r="C591">
        <v>11782651</v>
      </c>
      <c r="D591">
        <v>121548</v>
      </c>
      <c r="E591">
        <v>1</v>
      </c>
      <c r="F591">
        <v>1</v>
      </c>
      <c r="G591">
        <v>1</v>
      </c>
      <c r="H591">
        <v>1</v>
      </c>
      <c r="I591" t="s">
        <v>671</v>
      </c>
      <c r="J591" t="s">
        <v>650</v>
      </c>
      <c r="K591" t="s">
        <v>166</v>
      </c>
      <c r="L591">
        <v>608254</v>
      </c>
      <c r="N591">
        <v>1013</v>
      </c>
      <c r="O591" t="s">
        <v>167</v>
      </c>
      <c r="P591" t="s">
        <v>167</v>
      </c>
      <c r="Q591">
        <v>1</v>
      </c>
      <c r="Y591">
        <v>9.5625000000000002E-2</v>
      </c>
      <c r="AA591">
        <v>0</v>
      </c>
      <c r="AB591">
        <v>0</v>
      </c>
      <c r="AC591">
        <v>0</v>
      </c>
      <c r="AD591">
        <v>0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650</v>
      </c>
      <c r="AT591">
        <v>5.0999999999999997E-2</v>
      </c>
      <c r="AU591" t="s">
        <v>667</v>
      </c>
      <c r="AV591">
        <v>2</v>
      </c>
      <c r="AW591">
        <v>2</v>
      </c>
      <c r="AX591">
        <v>11782654</v>
      </c>
      <c r="AY591">
        <v>1</v>
      </c>
      <c r="AZ591">
        <v>0</v>
      </c>
      <c r="BA591">
        <v>582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</row>
    <row r="592" spans="1:75">
      <c r="A592">
        <f>ROW(Source!A168)</f>
        <v>168</v>
      </c>
      <c r="B592">
        <v>11782655</v>
      </c>
      <c r="C592">
        <v>11782651</v>
      </c>
      <c r="D592">
        <v>9594081</v>
      </c>
      <c r="E592">
        <v>1</v>
      </c>
      <c r="F592">
        <v>1</v>
      </c>
      <c r="G592">
        <v>1</v>
      </c>
      <c r="H592">
        <v>2</v>
      </c>
      <c r="I592" t="s">
        <v>203</v>
      </c>
      <c r="J592" t="s">
        <v>204</v>
      </c>
      <c r="K592" t="s">
        <v>205</v>
      </c>
      <c r="L592">
        <v>1480</v>
      </c>
      <c r="N592">
        <v>1013</v>
      </c>
      <c r="O592" t="s">
        <v>161</v>
      </c>
      <c r="P592" t="s">
        <v>162</v>
      </c>
      <c r="Q592">
        <v>1</v>
      </c>
      <c r="Y592">
        <v>9.5625000000000002E-2</v>
      </c>
      <c r="AA592">
        <v>0</v>
      </c>
      <c r="AB592">
        <v>111.55</v>
      </c>
      <c r="AC592">
        <v>12.17</v>
      </c>
      <c r="AD592">
        <v>0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650</v>
      </c>
      <c r="AT592">
        <v>5.0999999999999997E-2</v>
      </c>
      <c r="AU592" t="s">
        <v>667</v>
      </c>
      <c r="AV592">
        <v>0</v>
      </c>
      <c r="AW592">
        <v>2</v>
      </c>
      <c r="AX592">
        <v>11782655</v>
      </c>
      <c r="AY592">
        <v>1</v>
      </c>
      <c r="AZ592">
        <v>0</v>
      </c>
      <c r="BA592">
        <v>583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</row>
    <row r="593" spans="1:75">
      <c r="A593">
        <f>ROW(Source!A168)</f>
        <v>168</v>
      </c>
      <c r="B593">
        <v>11782656</v>
      </c>
      <c r="C593">
        <v>11782651</v>
      </c>
      <c r="D593">
        <v>9623283</v>
      </c>
      <c r="E593">
        <v>1</v>
      </c>
      <c r="F593">
        <v>1</v>
      </c>
      <c r="G593">
        <v>1</v>
      </c>
      <c r="H593">
        <v>3</v>
      </c>
      <c r="I593" t="s">
        <v>816</v>
      </c>
      <c r="J593" t="s">
        <v>818</v>
      </c>
      <c r="K593" t="s">
        <v>817</v>
      </c>
      <c r="L593">
        <v>1339</v>
      </c>
      <c r="N593">
        <v>1007</v>
      </c>
      <c r="O593" t="s">
        <v>797</v>
      </c>
      <c r="P593" t="s">
        <v>797</v>
      </c>
      <c r="Q593">
        <v>1</v>
      </c>
      <c r="Y593">
        <v>1.25</v>
      </c>
      <c r="AA593">
        <v>125</v>
      </c>
      <c r="AB593">
        <v>0</v>
      </c>
      <c r="AC593">
        <v>0</v>
      </c>
      <c r="AD593">
        <v>0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650</v>
      </c>
      <c r="AT593">
        <v>1.25</v>
      </c>
      <c r="AU593" t="s">
        <v>650</v>
      </c>
      <c r="AV593">
        <v>0</v>
      </c>
      <c r="AW593">
        <v>2</v>
      </c>
      <c r="AX593">
        <v>11782656</v>
      </c>
      <c r="AY593">
        <v>1</v>
      </c>
      <c r="AZ593">
        <v>0</v>
      </c>
      <c r="BA593">
        <v>584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</row>
    <row r="594" spans="1:75">
      <c r="A594">
        <f>ROW(Source!A169)</f>
        <v>169</v>
      </c>
      <c r="B594">
        <v>11782659</v>
      </c>
      <c r="C594">
        <v>11782657</v>
      </c>
      <c r="D594">
        <v>7535108</v>
      </c>
      <c r="E594">
        <v>1</v>
      </c>
      <c r="F594">
        <v>1</v>
      </c>
      <c r="G594">
        <v>1</v>
      </c>
      <c r="H594">
        <v>1</v>
      </c>
      <c r="I594" t="s">
        <v>201</v>
      </c>
      <c r="J594" t="s">
        <v>650</v>
      </c>
      <c r="K594" t="s">
        <v>202</v>
      </c>
      <c r="L594">
        <v>1476</v>
      </c>
      <c r="N594">
        <v>1013</v>
      </c>
      <c r="O594" t="s">
        <v>155</v>
      </c>
      <c r="P594" t="s">
        <v>156</v>
      </c>
      <c r="Q594">
        <v>1</v>
      </c>
      <c r="Y594">
        <v>3.0015000000000001</v>
      </c>
      <c r="AA594">
        <v>0</v>
      </c>
      <c r="AB594">
        <v>0</v>
      </c>
      <c r="AC594">
        <v>0</v>
      </c>
      <c r="AD594">
        <v>10.32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650</v>
      </c>
      <c r="AT594">
        <v>1.74</v>
      </c>
      <c r="AU594" t="s">
        <v>668</v>
      </c>
      <c r="AV594">
        <v>1</v>
      </c>
      <c r="AW594">
        <v>2</v>
      </c>
      <c r="AX594">
        <v>11782659</v>
      </c>
      <c r="AY594">
        <v>1</v>
      </c>
      <c r="AZ594">
        <v>0</v>
      </c>
      <c r="BA594">
        <v>585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</row>
    <row r="595" spans="1:75">
      <c r="A595">
        <f>ROW(Source!A169)</f>
        <v>169</v>
      </c>
      <c r="B595">
        <v>11782660</v>
      </c>
      <c r="C595">
        <v>11782657</v>
      </c>
      <c r="D595">
        <v>121548</v>
      </c>
      <c r="E595">
        <v>1</v>
      </c>
      <c r="F595">
        <v>1</v>
      </c>
      <c r="G595">
        <v>1</v>
      </c>
      <c r="H595">
        <v>1</v>
      </c>
      <c r="I595" t="s">
        <v>671</v>
      </c>
      <c r="J595" t="s">
        <v>650</v>
      </c>
      <c r="K595" t="s">
        <v>166</v>
      </c>
      <c r="L595">
        <v>608254</v>
      </c>
      <c r="N595">
        <v>1013</v>
      </c>
      <c r="O595" t="s">
        <v>167</v>
      </c>
      <c r="P595" t="s">
        <v>167</v>
      </c>
      <c r="Q595">
        <v>1</v>
      </c>
      <c r="Y595">
        <v>1.29375</v>
      </c>
      <c r="AA595">
        <v>0</v>
      </c>
      <c r="AB595">
        <v>0</v>
      </c>
      <c r="AC595">
        <v>0</v>
      </c>
      <c r="AD595">
        <v>0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650</v>
      </c>
      <c r="AT595">
        <v>0.69</v>
      </c>
      <c r="AU595" t="s">
        <v>667</v>
      </c>
      <c r="AV595">
        <v>2</v>
      </c>
      <c r="AW595">
        <v>2</v>
      </c>
      <c r="AX595">
        <v>11782660</v>
      </c>
      <c r="AY595">
        <v>1</v>
      </c>
      <c r="AZ595">
        <v>0</v>
      </c>
      <c r="BA595">
        <v>586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</row>
    <row r="596" spans="1:75">
      <c r="A596">
        <f>ROW(Source!A169)</f>
        <v>169</v>
      </c>
      <c r="B596">
        <v>11782661</v>
      </c>
      <c r="C596">
        <v>11782657</v>
      </c>
      <c r="D596">
        <v>9590652</v>
      </c>
      <c r="E596">
        <v>1</v>
      </c>
      <c r="F596">
        <v>1</v>
      </c>
      <c r="G596">
        <v>1</v>
      </c>
      <c r="H596">
        <v>2</v>
      </c>
      <c r="I596" t="s">
        <v>240</v>
      </c>
      <c r="J596" t="s">
        <v>241</v>
      </c>
      <c r="K596" t="s">
        <v>242</v>
      </c>
      <c r="L596">
        <v>1480</v>
      </c>
      <c r="N596">
        <v>1013</v>
      </c>
      <c r="O596" t="s">
        <v>161</v>
      </c>
      <c r="P596" t="s">
        <v>162</v>
      </c>
      <c r="Q596">
        <v>1</v>
      </c>
      <c r="Y596">
        <v>0.46124999999999999</v>
      </c>
      <c r="AA596">
        <v>0</v>
      </c>
      <c r="AB596">
        <v>134.07</v>
      </c>
      <c r="AC596">
        <v>16.329999999999998</v>
      </c>
      <c r="AD596">
        <v>0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650</v>
      </c>
      <c r="AT596">
        <v>0.246</v>
      </c>
      <c r="AU596" t="s">
        <v>667</v>
      </c>
      <c r="AV596">
        <v>0</v>
      </c>
      <c r="AW596">
        <v>2</v>
      </c>
      <c r="AX596">
        <v>11782661</v>
      </c>
      <c r="AY596">
        <v>1</v>
      </c>
      <c r="AZ596">
        <v>0</v>
      </c>
      <c r="BA596">
        <v>587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</row>
    <row r="597" spans="1:75">
      <c r="A597">
        <f>ROW(Source!A169)</f>
        <v>169</v>
      </c>
      <c r="B597">
        <v>11782662</v>
      </c>
      <c r="C597">
        <v>11782657</v>
      </c>
      <c r="D597">
        <v>9596421</v>
      </c>
      <c r="E597">
        <v>1</v>
      </c>
      <c r="F597">
        <v>1</v>
      </c>
      <c r="G597">
        <v>1</v>
      </c>
      <c r="H597">
        <v>2</v>
      </c>
      <c r="I597" t="s">
        <v>389</v>
      </c>
      <c r="J597" t="s">
        <v>390</v>
      </c>
      <c r="K597" t="s">
        <v>391</v>
      </c>
      <c r="L597">
        <v>1480</v>
      </c>
      <c r="N597">
        <v>1013</v>
      </c>
      <c r="O597" t="s">
        <v>161</v>
      </c>
      <c r="P597" t="s">
        <v>162</v>
      </c>
      <c r="Q597">
        <v>1</v>
      </c>
      <c r="Y597">
        <v>0.83250000000000002</v>
      </c>
      <c r="AA597">
        <v>0</v>
      </c>
      <c r="AB597">
        <v>31.16</v>
      </c>
      <c r="AC597">
        <v>12.17</v>
      </c>
      <c r="AD597">
        <v>0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650</v>
      </c>
      <c r="AT597">
        <v>0.44400000000000001</v>
      </c>
      <c r="AU597" t="s">
        <v>667</v>
      </c>
      <c r="AV597">
        <v>0</v>
      </c>
      <c r="AW597">
        <v>2</v>
      </c>
      <c r="AX597">
        <v>11782662</v>
      </c>
      <c r="AY597">
        <v>1</v>
      </c>
      <c r="AZ597">
        <v>0</v>
      </c>
      <c r="BA597">
        <v>588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</row>
    <row r="598" spans="1:75">
      <c r="A598">
        <f>ROW(Source!A169)</f>
        <v>169</v>
      </c>
      <c r="B598">
        <v>11782663</v>
      </c>
      <c r="C598">
        <v>11782657</v>
      </c>
      <c r="D598">
        <v>9688555</v>
      </c>
      <c r="E598">
        <v>1</v>
      </c>
      <c r="F598">
        <v>1</v>
      </c>
      <c r="G598">
        <v>1</v>
      </c>
      <c r="H598">
        <v>2</v>
      </c>
      <c r="I598" t="s">
        <v>246</v>
      </c>
      <c r="J598" t="s">
        <v>247</v>
      </c>
      <c r="K598" t="s">
        <v>248</v>
      </c>
      <c r="L598">
        <v>1480</v>
      </c>
      <c r="N598">
        <v>1013</v>
      </c>
      <c r="O598" t="s">
        <v>161</v>
      </c>
      <c r="P598" t="s">
        <v>162</v>
      </c>
      <c r="Q598">
        <v>1</v>
      </c>
      <c r="Y598">
        <v>1.663125</v>
      </c>
      <c r="AA598">
        <v>0</v>
      </c>
      <c r="AB598">
        <v>0.4</v>
      </c>
      <c r="AC598">
        <v>0</v>
      </c>
      <c r="AD598">
        <v>0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650</v>
      </c>
      <c r="AT598">
        <v>0.88700000000000001</v>
      </c>
      <c r="AU598" t="s">
        <v>667</v>
      </c>
      <c r="AV598">
        <v>0</v>
      </c>
      <c r="AW598">
        <v>2</v>
      </c>
      <c r="AX598">
        <v>11782663</v>
      </c>
      <c r="AY598">
        <v>1</v>
      </c>
      <c r="AZ598">
        <v>0</v>
      </c>
      <c r="BA598">
        <v>589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</row>
    <row r="599" spans="1:75">
      <c r="A599">
        <f>ROW(Source!A169)</f>
        <v>169</v>
      </c>
      <c r="B599">
        <v>11782664</v>
      </c>
      <c r="C599">
        <v>11782657</v>
      </c>
      <c r="D599">
        <v>9590589</v>
      </c>
      <c r="E599">
        <v>1</v>
      </c>
      <c r="F599">
        <v>1</v>
      </c>
      <c r="G599">
        <v>1</v>
      </c>
      <c r="H599">
        <v>2</v>
      </c>
      <c r="I599" t="s">
        <v>252</v>
      </c>
      <c r="J599" t="s">
        <v>253</v>
      </c>
      <c r="K599" t="s">
        <v>254</v>
      </c>
      <c r="L599">
        <v>1480</v>
      </c>
      <c r="N599">
        <v>1013</v>
      </c>
      <c r="O599" t="s">
        <v>161</v>
      </c>
      <c r="P599" t="s">
        <v>162</v>
      </c>
      <c r="Q599">
        <v>1</v>
      </c>
      <c r="Y599">
        <v>2.8125000000000001E-2</v>
      </c>
      <c r="AA599">
        <v>0</v>
      </c>
      <c r="AB599">
        <v>96.34</v>
      </c>
      <c r="AC599">
        <v>0</v>
      </c>
      <c r="AD599">
        <v>0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650</v>
      </c>
      <c r="AT599">
        <v>1.4999999999999999E-2</v>
      </c>
      <c r="AU599" t="s">
        <v>667</v>
      </c>
      <c r="AV599">
        <v>0</v>
      </c>
      <c r="AW599">
        <v>2</v>
      </c>
      <c r="AX599">
        <v>11782664</v>
      </c>
      <c r="AY599">
        <v>1</v>
      </c>
      <c r="AZ599">
        <v>0</v>
      </c>
      <c r="BA599">
        <v>590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</row>
    <row r="600" spans="1:75">
      <c r="A600">
        <f>ROW(Source!A169)</f>
        <v>169</v>
      </c>
      <c r="B600">
        <v>11782665</v>
      </c>
      <c r="C600">
        <v>11782657</v>
      </c>
      <c r="D600">
        <v>9596837</v>
      </c>
      <c r="E600">
        <v>1</v>
      </c>
      <c r="F600">
        <v>1</v>
      </c>
      <c r="G600">
        <v>1</v>
      </c>
      <c r="H600">
        <v>3</v>
      </c>
      <c r="I600" t="s">
        <v>628</v>
      </c>
      <c r="J600" t="s">
        <v>629</v>
      </c>
      <c r="K600" t="s">
        <v>630</v>
      </c>
      <c r="L600">
        <v>1327</v>
      </c>
      <c r="N600">
        <v>1005</v>
      </c>
      <c r="O600" t="s">
        <v>264</v>
      </c>
      <c r="P600" t="s">
        <v>264</v>
      </c>
      <c r="Q600">
        <v>1</v>
      </c>
      <c r="Y600">
        <v>1.78</v>
      </c>
      <c r="AA600">
        <v>11.6</v>
      </c>
      <c r="AB600">
        <v>0</v>
      </c>
      <c r="AC600">
        <v>0</v>
      </c>
      <c r="AD600">
        <v>0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650</v>
      </c>
      <c r="AT600">
        <v>1.78</v>
      </c>
      <c r="AU600" t="s">
        <v>650</v>
      </c>
      <c r="AV600">
        <v>0</v>
      </c>
      <c r="AW600">
        <v>2</v>
      </c>
      <c r="AX600">
        <v>11782665</v>
      </c>
      <c r="AY600">
        <v>1</v>
      </c>
      <c r="AZ600">
        <v>0</v>
      </c>
      <c r="BA600">
        <v>591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</row>
    <row r="601" spans="1:75">
      <c r="A601">
        <f>ROW(Source!A169)</f>
        <v>169</v>
      </c>
      <c r="B601">
        <v>11782666</v>
      </c>
      <c r="C601">
        <v>11782657</v>
      </c>
      <c r="D601">
        <v>9590644</v>
      </c>
      <c r="E601">
        <v>1</v>
      </c>
      <c r="F601">
        <v>1</v>
      </c>
      <c r="G601">
        <v>1</v>
      </c>
      <c r="H601">
        <v>3</v>
      </c>
      <c r="I601" t="s">
        <v>346</v>
      </c>
      <c r="J601" t="s">
        <v>347</v>
      </c>
      <c r="K601" t="s">
        <v>348</v>
      </c>
      <c r="L601">
        <v>1348</v>
      </c>
      <c r="N601">
        <v>1009</v>
      </c>
      <c r="O601" t="s">
        <v>703</v>
      </c>
      <c r="P601" t="s">
        <v>703</v>
      </c>
      <c r="Q601">
        <v>1000</v>
      </c>
      <c r="Y601">
        <v>2.9999999999999997E-4</v>
      </c>
      <c r="AA601">
        <v>9190</v>
      </c>
      <c r="AB601">
        <v>0</v>
      </c>
      <c r="AC601">
        <v>0</v>
      </c>
      <c r="AD601">
        <v>0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650</v>
      </c>
      <c r="AT601">
        <v>2.9999999999999997E-4</v>
      </c>
      <c r="AU601" t="s">
        <v>650</v>
      </c>
      <c r="AV601">
        <v>0</v>
      </c>
      <c r="AW601">
        <v>2</v>
      </c>
      <c r="AX601">
        <v>11782666</v>
      </c>
      <c r="AY601">
        <v>1</v>
      </c>
      <c r="AZ601">
        <v>0</v>
      </c>
      <c r="BA601">
        <v>592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</row>
    <row r="602" spans="1:75">
      <c r="A602">
        <f>ROW(Source!A169)</f>
        <v>169</v>
      </c>
      <c r="B602">
        <v>11782667</v>
      </c>
      <c r="C602">
        <v>11782657</v>
      </c>
      <c r="D602">
        <v>9622378</v>
      </c>
      <c r="E602">
        <v>1</v>
      </c>
      <c r="F602">
        <v>1</v>
      </c>
      <c r="G602">
        <v>1</v>
      </c>
      <c r="H602">
        <v>3</v>
      </c>
      <c r="I602" t="s">
        <v>631</v>
      </c>
      <c r="J602" t="s">
        <v>632</v>
      </c>
      <c r="K602" t="s">
        <v>633</v>
      </c>
      <c r="L602">
        <v>1339</v>
      </c>
      <c r="N602">
        <v>1007</v>
      </c>
      <c r="O602" t="s">
        <v>797</v>
      </c>
      <c r="P602" t="s">
        <v>797</v>
      </c>
      <c r="Q602">
        <v>1</v>
      </c>
      <c r="Y602">
        <v>2.1999999999999999E-2</v>
      </c>
      <c r="AA602">
        <v>978</v>
      </c>
      <c r="AB602">
        <v>0</v>
      </c>
      <c r="AC602">
        <v>0</v>
      </c>
      <c r="AD602">
        <v>0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650</v>
      </c>
      <c r="AT602">
        <v>2.1999999999999999E-2</v>
      </c>
      <c r="AU602" t="s">
        <v>650</v>
      </c>
      <c r="AV602">
        <v>0</v>
      </c>
      <c r="AW602">
        <v>2</v>
      </c>
      <c r="AX602">
        <v>11782667</v>
      </c>
      <c r="AY602">
        <v>1</v>
      </c>
      <c r="AZ602">
        <v>0</v>
      </c>
      <c r="BA602">
        <v>593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</row>
    <row r="603" spans="1:75">
      <c r="A603">
        <f>ROW(Source!A169)</f>
        <v>169</v>
      </c>
      <c r="B603">
        <v>11782668</v>
      </c>
      <c r="C603">
        <v>11782657</v>
      </c>
      <c r="D603">
        <v>9619001</v>
      </c>
      <c r="E603">
        <v>1</v>
      </c>
      <c r="F603">
        <v>1</v>
      </c>
      <c r="G603">
        <v>1</v>
      </c>
      <c r="H603">
        <v>3</v>
      </c>
      <c r="I603" t="s">
        <v>598</v>
      </c>
      <c r="J603" t="s">
        <v>599</v>
      </c>
      <c r="K603" t="s">
        <v>600</v>
      </c>
      <c r="L603">
        <v>1339</v>
      </c>
      <c r="N603">
        <v>1007</v>
      </c>
      <c r="O603" t="s">
        <v>797</v>
      </c>
      <c r="P603" t="s">
        <v>797</v>
      </c>
      <c r="Q603">
        <v>1</v>
      </c>
      <c r="Y603">
        <v>1.02</v>
      </c>
      <c r="AA603">
        <v>538</v>
      </c>
      <c r="AB603">
        <v>0</v>
      </c>
      <c r="AC603">
        <v>0</v>
      </c>
      <c r="AD603">
        <v>0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650</v>
      </c>
      <c r="AT603">
        <v>1.02</v>
      </c>
      <c r="AU603" t="s">
        <v>650</v>
      </c>
      <c r="AV603">
        <v>0</v>
      </c>
      <c r="AW603">
        <v>2</v>
      </c>
      <c r="AX603">
        <v>11782668</v>
      </c>
      <c r="AY603">
        <v>1</v>
      </c>
      <c r="AZ603">
        <v>0</v>
      </c>
      <c r="BA603">
        <v>594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</row>
    <row r="604" spans="1:75">
      <c r="A604">
        <f>ROW(Source!A169)</f>
        <v>169</v>
      </c>
      <c r="B604">
        <v>11782669</v>
      </c>
      <c r="C604">
        <v>11782657</v>
      </c>
      <c r="D604">
        <v>9595412</v>
      </c>
      <c r="E604">
        <v>1</v>
      </c>
      <c r="F604">
        <v>1</v>
      </c>
      <c r="G604">
        <v>1</v>
      </c>
      <c r="H604">
        <v>3</v>
      </c>
      <c r="I604" t="s">
        <v>235</v>
      </c>
      <c r="J604" t="s">
        <v>236</v>
      </c>
      <c r="K604" t="s">
        <v>237</v>
      </c>
      <c r="L604">
        <v>1339</v>
      </c>
      <c r="N604">
        <v>1007</v>
      </c>
      <c r="O604" t="s">
        <v>797</v>
      </c>
      <c r="P604" t="s">
        <v>797</v>
      </c>
      <c r="Q604">
        <v>1</v>
      </c>
      <c r="Y604">
        <v>1.2E-2</v>
      </c>
      <c r="AA604">
        <v>3.11</v>
      </c>
      <c r="AB604">
        <v>0</v>
      </c>
      <c r="AC604">
        <v>0</v>
      </c>
      <c r="AD604">
        <v>0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650</v>
      </c>
      <c r="AT604">
        <v>1.2E-2</v>
      </c>
      <c r="AU604" t="s">
        <v>650</v>
      </c>
      <c r="AV604">
        <v>0</v>
      </c>
      <c r="AW604">
        <v>2</v>
      </c>
      <c r="AX604">
        <v>11782669</v>
      </c>
      <c r="AY604">
        <v>1</v>
      </c>
      <c r="AZ604">
        <v>0</v>
      </c>
      <c r="BA604">
        <v>595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R595"/>
  <sheetViews>
    <sheetView workbookViewId="0"/>
  </sheetViews>
  <sheetFormatPr defaultRowHeight="12.75"/>
  <sheetData>
    <row r="1" spans="1:44">
      <c r="A1">
        <f>ROW(Source!A26)</f>
        <v>26</v>
      </c>
      <c r="B1">
        <v>11781792</v>
      </c>
      <c r="C1">
        <v>11781790</v>
      </c>
      <c r="D1">
        <v>7535101</v>
      </c>
      <c r="E1">
        <v>1</v>
      </c>
      <c r="F1">
        <v>1</v>
      </c>
      <c r="G1">
        <v>1</v>
      </c>
      <c r="H1">
        <v>1</v>
      </c>
      <c r="I1" t="s">
        <v>153</v>
      </c>
      <c r="J1" t="s">
        <v>650</v>
      </c>
      <c r="K1" t="s">
        <v>154</v>
      </c>
      <c r="L1">
        <v>1476</v>
      </c>
      <c r="N1">
        <v>1013</v>
      </c>
      <c r="O1" t="s">
        <v>155</v>
      </c>
      <c r="P1" t="s">
        <v>156</v>
      </c>
      <c r="Q1">
        <v>1</v>
      </c>
      <c r="X1">
        <v>8.4600000000000009</v>
      </c>
      <c r="Y1">
        <v>0</v>
      </c>
      <c r="Z1">
        <v>0</v>
      </c>
      <c r="AA1">
        <v>0</v>
      </c>
      <c r="AB1">
        <v>11.9</v>
      </c>
      <c r="AC1">
        <v>0</v>
      </c>
      <c r="AD1">
        <v>1</v>
      </c>
      <c r="AE1">
        <v>1</v>
      </c>
      <c r="AF1" t="s">
        <v>668</v>
      </c>
      <c r="AG1">
        <v>14.593500000000002</v>
      </c>
      <c r="AH1">
        <v>2</v>
      </c>
      <c r="AI1">
        <v>11781792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ROW(Source!A26)</f>
        <v>26</v>
      </c>
      <c r="B2">
        <v>11781793</v>
      </c>
      <c r="C2">
        <v>11781790</v>
      </c>
      <c r="D2">
        <v>9597495</v>
      </c>
      <c r="E2">
        <v>1</v>
      </c>
      <c r="F2">
        <v>1</v>
      </c>
      <c r="G2">
        <v>1</v>
      </c>
      <c r="H2">
        <v>2</v>
      </c>
      <c r="I2" t="s">
        <v>158</v>
      </c>
      <c r="J2" t="s">
        <v>159</v>
      </c>
      <c r="K2" t="s">
        <v>160</v>
      </c>
      <c r="L2">
        <v>1480</v>
      </c>
      <c r="N2">
        <v>1013</v>
      </c>
      <c r="O2" t="s">
        <v>161</v>
      </c>
      <c r="P2" t="s">
        <v>162</v>
      </c>
      <c r="Q2">
        <v>1</v>
      </c>
      <c r="X2">
        <v>2.82</v>
      </c>
      <c r="Y2">
        <v>0</v>
      </c>
      <c r="Z2">
        <v>5.88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667</v>
      </c>
      <c r="AG2">
        <v>5.2874999999999996</v>
      </c>
      <c r="AH2">
        <v>2</v>
      </c>
      <c r="AI2">
        <v>11781793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ROW(Source!A27)</f>
        <v>27</v>
      </c>
      <c r="B3">
        <v>11781796</v>
      </c>
      <c r="C3">
        <v>11781794</v>
      </c>
      <c r="D3">
        <v>7535104</v>
      </c>
      <c r="E3">
        <v>1</v>
      </c>
      <c r="F3">
        <v>1</v>
      </c>
      <c r="G3">
        <v>1</v>
      </c>
      <c r="H3">
        <v>1</v>
      </c>
      <c r="I3" t="s">
        <v>164</v>
      </c>
      <c r="J3" t="s">
        <v>650</v>
      </c>
      <c r="K3" t="s">
        <v>165</v>
      </c>
      <c r="L3">
        <v>1476</v>
      </c>
      <c r="N3">
        <v>1013</v>
      </c>
      <c r="O3" t="s">
        <v>155</v>
      </c>
      <c r="P3" t="s">
        <v>156</v>
      </c>
      <c r="Q3">
        <v>1</v>
      </c>
      <c r="X3">
        <v>12.43</v>
      </c>
      <c r="Y3">
        <v>0</v>
      </c>
      <c r="Z3">
        <v>0</v>
      </c>
      <c r="AA3">
        <v>0</v>
      </c>
      <c r="AB3">
        <v>9.86</v>
      </c>
      <c r="AC3">
        <v>0</v>
      </c>
      <c r="AD3">
        <v>1</v>
      </c>
      <c r="AE3">
        <v>1</v>
      </c>
      <c r="AF3" t="s">
        <v>668</v>
      </c>
      <c r="AG3">
        <v>21.441749999999999</v>
      </c>
      <c r="AH3">
        <v>2</v>
      </c>
      <c r="AI3">
        <v>11781796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ROW(Source!A27)</f>
        <v>27</v>
      </c>
      <c r="B4">
        <v>11781797</v>
      </c>
      <c r="C4">
        <v>11781794</v>
      </c>
      <c r="D4">
        <v>121548</v>
      </c>
      <c r="E4">
        <v>1</v>
      </c>
      <c r="F4">
        <v>1</v>
      </c>
      <c r="G4">
        <v>1</v>
      </c>
      <c r="H4">
        <v>1</v>
      </c>
      <c r="I4" t="s">
        <v>671</v>
      </c>
      <c r="J4" t="s">
        <v>650</v>
      </c>
      <c r="K4" t="s">
        <v>166</v>
      </c>
      <c r="L4">
        <v>608254</v>
      </c>
      <c r="N4">
        <v>1013</v>
      </c>
      <c r="O4" t="s">
        <v>167</v>
      </c>
      <c r="P4" t="s">
        <v>167</v>
      </c>
      <c r="Q4">
        <v>1</v>
      </c>
      <c r="X4">
        <v>7.08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667</v>
      </c>
      <c r="AG4">
        <v>13.275</v>
      </c>
      <c r="AH4">
        <v>2</v>
      </c>
      <c r="AI4">
        <v>11781797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ROW(Source!A27)</f>
        <v>27</v>
      </c>
      <c r="B5">
        <v>11781798</v>
      </c>
      <c r="C5">
        <v>11781794</v>
      </c>
      <c r="D5">
        <v>9591401</v>
      </c>
      <c r="E5">
        <v>1</v>
      </c>
      <c r="F5">
        <v>1</v>
      </c>
      <c r="G5">
        <v>1</v>
      </c>
      <c r="H5">
        <v>2</v>
      </c>
      <c r="I5" t="s">
        <v>168</v>
      </c>
      <c r="J5" t="s">
        <v>169</v>
      </c>
      <c r="K5" t="s">
        <v>170</v>
      </c>
      <c r="L5">
        <v>1480</v>
      </c>
      <c r="N5">
        <v>1013</v>
      </c>
      <c r="O5" t="s">
        <v>161</v>
      </c>
      <c r="P5" t="s">
        <v>162</v>
      </c>
      <c r="Q5">
        <v>1</v>
      </c>
      <c r="X5">
        <v>7.08</v>
      </c>
      <c r="Y5">
        <v>0</v>
      </c>
      <c r="Z5">
        <v>83.99</v>
      </c>
      <c r="AA5">
        <v>16.329999999999998</v>
      </c>
      <c r="AB5">
        <v>0</v>
      </c>
      <c r="AC5">
        <v>0</v>
      </c>
      <c r="AD5">
        <v>1</v>
      </c>
      <c r="AE5">
        <v>0</v>
      </c>
      <c r="AF5" t="s">
        <v>667</v>
      </c>
      <c r="AG5">
        <v>13.275</v>
      </c>
      <c r="AH5">
        <v>2</v>
      </c>
      <c r="AI5">
        <v>11781798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11781801</v>
      </c>
      <c r="C6">
        <v>11781799</v>
      </c>
      <c r="D6">
        <v>7535118</v>
      </c>
      <c r="E6">
        <v>1</v>
      </c>
      <c r="F6">
        <v>1</v>
      </c>
      <c r="G6">
        <v>1</v>
      </c>
      <c r="H6">
        <v>1</v>
      </c>
      <c r="I6" t="s">
        <v>171</v>
      </c>
      <c r="J6" t="s">
        <v>650</v>
      </c>
      <c r="K6" t="s">
        <v>172</v>
      </c>
      <c r="L6">
        <v>1476</v>
      </c>
      <c r="N6">
        <v>1013</v>
      </c>
      <c r="O6" t="s">
        <v>155</v>
      </c>
      <c r="P6" t="s">
        <v>156</v>
      </c>
      <c r="Q6">
        <v>1</v>
      </c>
      <c r="X6">
        <v>28.8</v>
      </c>
      <c r="Y6">
        <v>0</v>
      </c>
      <c r="Z6">
        <v>0</v>
      </c>
      <c r="AA6">
        <v>0</v>
      </c>
      <c r="AB6">
        <v>10.6</v>
      </c>
      <c r="AC6">
        <v>0</v>
      </c>
      <c r="AD6">
        <v>1</v>
      </c>
      <c r="AE6">
        <v>1</v>
      </c>
      <c r="AF6" t="s">
        <v>668</v>
      </c>
      <c r="AG6">
        <v>49.68</v>
      </c>
      <c r="AH6">
        <v>2</v>
      </c>
      <c r="AI6">
        <v>11781801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11781802</v>
      </c>
      <c r="C7">
        <v>11781799</v>
      </c>
      <c r="D7">
        <v>9597495</v>
      </c>
      <c r="E7">
        <v>1</v>
      </c>
      <c r="F7">
        <v>1</v>
      </c>
      <c r="G7">
        <v>1</v>
      </c>
      <c r="H7">
        <v>2</v>
      </c>
      <c r="I7" t="s">
        <v>158</v>
      </c>
      <c r="J7" t="s">
        <v>159</v>
      </c>
      <c r="K7" t="s">
        <v>160</v>
      </c>
      <c r="L7">
        <v>1480</v>
      </c>
      <c r="N7">
        <v>1013</v>
      </c>
      <c r="O7" t="s">
        <v>161</v>
      </c>
      <c r="P7" t="s">
        <v>162</v>
      </c>
      <c r="Q7">
        <v>1</v>
      </c>
      <c r="X7">
        <v>9.6</v>
      </c>
      <c r="Y7">
        <v>0</v>
      </c>
      <c r="Z7">
        <v>5.88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667</v>
      </c>
      <c r="AG7">
        <v>18</v>
      </c>
      <c r="AH7">
        <v>2</v>
      </c>
      <c r="AI7">
        <v>11781802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ROW(Source!A29)</f>
        <v>29</v>
      </c>
      <c r="B8">
        <v>11781805</v>
      </c>
      <c r="C8">
        <v>11781803</v>
      </c>
      <c r="D8">
        <v>121548</v>
      </c>
      <c r="E8">
        <v>1</v>
      </c>
      <c r="F8">
        <v>1</v>
      </c>
      <c r="G8">
        <v>1</v>
      </c>
      <c r="H8">
        <v>1</v>
      </c>
      <c r="I8" t="s">
        <v>671</v>
      </c>
      <c r="J8" t="s">
        <v>650</v>
      </c>
      <c r="K8" t="s">
        <v>166</v>
      </c>
      <c r="L8">
        <v>608254</v>
      </c>
      <c r="N8">
        <v>1013</v>
      </c>
      <c r="O8" t="s">
        <v>167</v>
      </c>
      <c r="P8" t="s">
        <v>167</v>
      </c>
      <c r="Q8">
        <v>1</v>
      </c>
      <c r="X8">
        <v>2.44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667</v>
      </c>
      <c r="AG8">
        <v>4.5750000000000002</v>
      </c>
      <c r="AH8">
        <v>2</v>
      </c>
      <c r="AI8">
        <v>11781805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ROW(Source!A29)</f>
        <v>29</v>
      </c>
      <c r="B9">
        <v>11781806</v>
      </c>
      <c r="C9">
        <v>11781803</v>
      </c>
      <c r="D9">
        <v>9597626</v>
      </c>
      <c r="E9">
        <v>1</v>
      </c>
      <c r="F9">
        <v>1</v>
      </c>
      <c r="G9">
        <v>1</v>
      </c>
      <c r="H9">
        <v>2</v>
      </c>
      <c r="I9" t="s">
        <v>173</v>
      </c>
      <c r="J9" t="s">
        <v>174</v>
      </c>
      <c r="K9" t="s">
        <v>175</v>
      </c>
      <c r="L9">
        <v>1480</v>
      </c>
      <c r="N9">
        <v>1013</v>
      </c>
      <c r="O9" t="s">
        <v>161</v>
      </c>
      <c r="P9" t="s">
        <v>162</v>
      </c>
      <c r="Q9">
        <v>1</v>
      </c>
      <c r="X9">
        <v>2.44</v>
      </c>
      <c r="Y9">
        <v>0</v>
      </c>
      <c r="Z9">
        <v>100.8</v>
      </c>
      <c r="AA9">
        <v>16.329999999999998</v>
      </c>
      <c r="AB9">
        <v>0</v>
      </c>
      <c r="AC9">
        <v>0</v>
      </c>
      <c r="AD9">
        <v>1</v>
      </c>
      <c r="AE9">
        <v>0</v>
      </c>
      <c r="AF9" t="s">
        <v>667</v>
      </c>
      <c r="AG9">
        <v>4.5750000000000002</v>
      </c>
      <c r="AH9">
        <v>2</v>
      </c>
      <c r="AI9">
        <v>11781806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ROW(Source!A30)</f>
        <v>30</v>
      </c>
      <c r="B10">
        <v>11781809</v>
      </c>
      <c r="C10">
        <v>11781807</v>
      </c>
      <c r="D10">
        <v>7535101</v>
      </c>
      <c r="E10">
        <v>1</v>
      </c>
      <c r="F10">
        <v>1</v>
      </c>
      <c r="G10">
        <v>1</v>
      </c>
      <c r="H10">
        <v>1</v>
      </c>
      <c r="I10" t="s">
        <v>153</v>
      </c>
      <c r="J10" t="s">
        <v>650</v>
      </c>
      <c r="K10" t="s">
        <v>154</v>
      </c>
      <c r="L10">
        <v>1476</v>
      </c>
      <c r="N10">
        <v>1013</v>
      </c>
      <c r="O10" t="s">
        <v>155</v>
      </c>
      <c r="P10" t="s">
        <v>156</v>
      </c>
      <c r="Q10">
        <v>1</v>
      </c>
      <c r="X10">
        <v>13.4</v>
      </c>
      <c r="Y10">
        <v>0</v>
      </c>
      <c r="Z10">
        <v>0</v>
      </c>
      <c r="AA10">
        <v>0</v>
      </c>
      <c r="AB10">
        <v>11.9</v>
      </c>
      <c r="AC10">
        <v>0</v>
      </c>
      <c r="AD10">
        <v>1</v>
      </c>
      <c r="AE10">
        <v>1</v>
      </c>
      <c r="AF10" t="s">
        <v>668</v>
      </c>
      <c r="AG10">
        <v>23.114999999999998</v>
      </c>
      <c r="AH10">
        <v>2</v>
      </c>
      <c r="AI10">
        <v>11781809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ROW(Source!A30)</f>
        <v>30</v>
      </c>
      <c r="B11">
        <v>11781810</v>
      </c>
      <c r="C11">
        <v>11781807</v>
      </c>
      <c r="D11">
        <v>9597495</v>
      </c>
      <c r="E11">
        <v>1</v>
      </c>
      <c r="F11">
        <v>1</v>
      </c>
      <c r="G11">
        <v>1</v>
      </c>
      <c r="H11">
        <v>2</v>
      </c>
      <c r="I11" t="s">
        <v>158</v>
      </c>
      <c r="J11" t="s">
        <v>159</v>
      </c>
      <c r="K11" t="s">
        <v>160</v>
      </c>
      <c r="L11">
        <v>1480</v>
      </c>
      <c r="N11">
        <v>1013</v>
      </c>
      <c r="O11" t="s">
        <v>161</v>
      </c>
      <c r="P11" t="s">
        <v>162</v>
      </c>
      <c r="Q11">
        <v>1</v>
      </c>
      <c r="X11">
        <v>4.67</v>
      </c>
      <c r="Y11">
        <v>0</v>
      </c>
      <c r="Z11">
        <v>5.88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667</v>
      </c>
      <c r="AG11">
        <v>8.7562499999999996</v>
      </c>
      <c r="AH11">
        <v>2</v>
      </c>
      <c r="AI11">
        <v>11781810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ROW(Source!A31)</f>
        <v>31</v>
      </c>
      <c r="B12">
        <v>11781813</v>
      </c>
      <c r="C12">
        <v>11781811</v>
      </c>
      <c r="D12">
        <v>7535104</v>
      </c>
      <c r="E12">
        <v>1</v>
      </c>
      <c r="F12">
        <v>1</v>
      </c>
      <c r="G12">
        <v>1</v>
      </c>
      <c r="H12">
        <v>1</v>
      </c>
      <c r="I12" t="s">
        <v>164</v>
      </c>
      <c r="J12" t="s">
        <v>650</v>
      </c>
      <c r="K12" t="s">
        <v>165</v>
      </c>
      <c r="L12">
        <v>1476</v>
      </c>
      <c r="N12">
        <v>1013</v>
      </c>
      <c r="O12" t="s">
        <v>155</v>
      </c>
      <c r="P12" t="s">
        <v>156</v>
      </c>
      <c r="Q12">
        <v>1</v>
      </c>
      <c r="X12">
        <v>20.13</v>
      </c>
      <c r="Y12">
        <v>0</v>
      </c>
      <c r="Z12">
        <v>0</v>
      </c>
      <c r="AA12">
        <v>0</v>
      </c>
      <c r="AB12">
        <v>9.86</v>
      </c>
      <c r="AC12">
        <v>0</v>
      </c>
      <c r="AD12">
        <v>1</v>
      </c>
      <c r="AE12">
        <v>1</v>
      </c>
      <c r="AF12" t="s">
        <v>668</v>
      </c>
      <c r="AG12">
        <v>34.724249999999998</v>
      </c>
      <c r="AH12">
        <v>2</v>
      </c>
      <c r="AI12">
        <v>11781813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ROW(Source!A31)</f>
        <v>31</v>
      </c>
      <c r="B13">
        <v>11781814</v>
      </c>
      <c r="C13">
        <v>11781811</v>
      </c>
      <c r="D13">
        <v>121548</v>
      </c>
      <c r="E13">
        <v>1</v>
      </c>
      <c r="F13">
        <v>1</v>
      </c>
      <c r="G13">
        <v>1</v>
      </c>
      <c r="H13">
        <v>1</v>
      </c>
      <c r="I13" t="s">
        <v>671</v>
      </c>
      <c r="J13" t="s">
        <v>650</v>
      </c>
      <c r="K13" t="s">
        <v>166</v>
      </c>
      <c r="L13">
        <v>608254</v>
      </c>
      <c r="N13">
        <v>1013</v>
      </c>
      <c r="O13" t="s">
        <v>167</v>
      </c>
      <c r="P13" t="s">
        <v>167</v>
      </c>
      <c r="Q13">
        <v>1</v>
      </c>
      <c r="X13">
        <v>11.55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667</v>
      </c>
      <c r="AG13">
        <v>21.65625</v>
      </c>
      <c r="AH13">
        <v>2</v>
      </c>
      <c r="AI13">
        <v>11781814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ROW(Source!A31)</f>
        <v>31</v>
      </c>
      <c r="B14">
        <v>11781815</v>
      </c>
      <c r="C14">
        <v>11781811</v>
      </c>
      <c r="D14">
        <v>9591401</v>
      </c>
      <c r="E14">
        <v>1</v>
      </c>
      <c r="F14">
        <v>1</v>
      </c>
      <c r="G14">
        <v>1</v>
      </c>
      <c r="H14">
        <v>2</v>
      </c>
      <c r="I14" t="s">
        <v>168</v>
      </c>
      <c r="J14" t="s">
        <v>169</v>
      </c>
      <c r="K14" t="s">
        <v>170</v>
      </c>
      <c r="L14">
        <v>1480</v>
      </c>
      <c r="N14">
        <v>1013</v>
      </c>
      <c r="O14" t="s">
        <v>161</v>
      </c>
      <c r="P14" t="s">
        <v>162</v>
      </c>
      <c r="Q14">
        <v>1</v>
      </c>
      <c r="X14">
        <v>11.55</v>
      </c>
      <c r="Y14">
        <v>0</v>
      </c>
      <c r="Z14">
        <v>83.99</v>
      </c>
      <c r="AA14">
        <v>16.329999999999998</v>
      </c>
      <c r="AB14">
        <v>0</v>
      </c>
      <c r="AC14">
        <v>0</v>
      </c>
      <c r="AD14">
        <v>1</v>
      </c>
      <c r="AE14">
        <v>0</v>
      </c>
      <c r="AF14" t="s">
        <v>667</v>
      </c>
      <c r="AG14">
        <v>21.65625</v>
      </c>
      <c r="AH14">
        <v>2</v>
      </c>
      <c r="AI14">
        <v>11781815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ROW(Source!A32)</f>
        <v>32</v>
      </c>
      <c r="B15">
        <v>11781818</v>
      </c>
      <c r="C15">
        <v>11781816</v>
      </c>
      <c r="D15">
        <v>7535118</v>
      </c>
      <c r="E15">
        <v>1</v>
      </c>
      <c r="F15">
        <v>1</v>
      </c>
      <c r="G15">
        <v>1</v>
      </c>
      <c r="H15">
        <v>1</v>
      </c>
      <c r="I15" t="s">
        <v>171</v>
      </c>
      <c r="J15" t="s">
        <v>650</v>
      </c>
      <c r="K15" t="s">
        <v>172</v>
      </c>
      <c r="L15">
        <v>1476</v>
      </c>
      <c r="N15">
        <v>1013</v>
      </c>
      <c r="O15" t="s">
        <v>155</v>
      </c>
      <c r="P15" t="s">
        <v>156</v>
      </c>
      <c r="Q15">
        <v>1</v>
      </c>
      <c r="X15">
        <v>48.5</v>
      </c>
      <c r="Y15">
        <v>0</v>
      </c>
      <c r="Z15">
        <v>0</v>
      </c>
      <c r="AA15">
        <v>0</v>
      </c>
      <c r="AB15">
        <v>10.6</v>
      </c>
      <c r="AC15">
        <v>0</v>
      </c>
      <c r="AD15">
        <v>1</v>
      </c>
      <c r="AE15">
        <v>1</v>
      </c>
      <c r="AF15" t="s">
        <v>668</v>
      </c>
      <c r="AG15">
        <v>83.662499999999994</v>
      </c>
      <c r="AH15">
        <v>2</v>
      </c>
      <c r="AI15">
        <v>11781818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ROW(Source!A32)</f>
        <v>32</v>
      </c>
      <c r="B16">
        <v>11781819</v>
      </c>
      <c r="C16">
        <v>11781816</v>
      </c>
      <c r="D16">
        <v>9597495</v>
      </c>
      <c r="E16">
        <v>1</v>
      </c>
      <c r="F16">
        <v>1</v>
      </c>
      <c r="G16">
        <v>1</v>
      </c>
      <c r="H16">
        <v>2</v>
      </c>
      <c r="I16" t="s">
        <v>158</v>
      </c>
      <c r="J16" t="s">
        <v>159</v>
      </c>
      <c r="K16" t="s">
        <v>160</v>
      </c>
      <c r="L16">
        <v>1480</v>
      </c>
      <c r="N16">
        <v>1013</v>
      </c>
      <c r="O16" t="s">
        <v>161</v>
      </c>
      <c r="P16" t="s">
        <v>162</v>
      </c>
      <c r="Q16">
        <v>1</v>
      </c>
      <c r="X16">
        <v>16.170000000000002</v>
      </c>
      <c r="Y16">
        <v>0</v>
      </c>
      <c r="Z16">
        <v>5.88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667</v>
      </c>
      <c r="AG16">
        <v>30.318750000000001</v>
      </c>
      <c r="AH16">
        <v>2</v>
      </c>
      <c r="AI16">
        <v>11781819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ROW(Source!A34)</f>
        <v>34</v>
      </c>
      <c r="B17">
        <v>11781822</v>
      </c>
      <c r="C17">
        <v>11781820</v>
      </c>
      <c r="D17">
        <v>121548</v>
      </c>
      <c r="E17">
        <v>1</v>
      </c>
      <c r="F17">
        <v>1</v>
      </c>
      <c r="G17">
        <v>1</v>
      </c>
      <c r="H17">
        <v>1</v>
      </c>
      <c r="I17" t="s">
        <v>671</v>
      </c>
      <c r="J17" t="s">
        <v>650</v>
      </c>
      <c r="K17" t="s">
        <v>166</v>
      </c>
      <c r="L17">
        <v>608254</v>
      </c>
      <c r="N17">
        <v>1013</v>
      </c>
      <c r="O17" t="s">
        <v>167</v>
      </c>
      <c r="P17" t="s">
        <v>167</v>
      </c>
      <c r="Q17">
        <v>1</v>
      </c>
      <c r="X17">
        <v>4.1399999999999997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</v>
      </c>
      <c r="AF17" t="s">
        <v>667</v>
      </c>
      <c r="AG17">
        <v>7.7625000000000002</v>
      </c>
      <c r="AH17">
        <v>2</v>
      </c>
      <c r="AI17">
        <v>11781822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ROW(Source!A34)</f>
        <v>34</v>
      </c>
      <c r="B18">
        <v>11781823</v>
      </c>
      <c r="C18">
        <v>11781820</v>
      </c>
      <c r="D18">
        <v>9597626</v>
      </c>
      <c r="E18">
        <v>1</v>
      </c>
      <c r="F18">
        <v>1</v>
      </c>
      <c r="G18">
        <v>1</v>
      </c>
      <c r="H18">
        <v>2</v>
      </c>
      <c r="I18" t="s">
        <v>173</v>
      </c>
      <c r="J18" t="s">
        <v>174</v>
      </c>
      <c r="K18" t="s">
        <v>175</v>
      </c>
      <c r="L18">
        <v>1480</v>
      </c>
      <c r="N18">
        <v>1013</v>
      </c>
      <c r="O18" t="s">
        <v>161</v>
      </c>
      <c r="P18" t="s">
        <v>162</v>
      </c>
      <c r="Q18">
        <v>1</v>
      </c>
      <c r="X18">
        <v>4.1399999999999997</v>
      </c>
      <c r="Y18">
        <v>0</v>
      </c>
      <c r="Z18">
        <v>100.8</v>
      </c>
      <c r="AA18">
        <v>16.329999999999998</v>
      </c>
      <c r="AB18">
        <v>0</v>
      </c>
      <c r="AC18">
        <v>0</v>
      </c>
      <c r="AD18">
        <v>1</v>
      </c>
      <c r="AE18">
        <v>0</v>
      </c>
      <c r="AF18" t="s">
        <v>667</v>
      </c>
      <c r="AG18">
        <v>7.7625000000000002</v>
      </c>
      <c r="AH18">
        <v>2</v>
      </c>
      <c r="AI18">
        <v>11781823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ROW(Source!A35)</f>
        <v>35</v>
      </c>
      <c r="B19">
        <v>11781826</v>
      </c>
      <c r="C19">
        <v>11781824</v>
      </c>
      <c r="D19">
        <v>121548</v>
      </c>
      <c r="E19">
        <v>1</v>
      </c>
      <c r="F19">
        <v>1</v>
      </c>
      <c r="G19">
        <v>1</v>
      </c>
      <c r="H19">
        <v>1</v>
      </c>
      <c r="I19" t="s">
        <v>671</v>
      </c>
      <c r="J19" t="s">
        <v>650</v>
      </c>
      <c r="K19" t="s">
        <v>166</v>
      </c>
      <c r="L19">
        <v>608254</v>
      </c>
      <c r="N19">
        <v>1013</v>
      </c>
      <c r="O19" t="s">
        <v>167</v>
      </c>
      <c r="P19" t="s">
        <v>167</v>
      </c>
      <c r="Q19">
        <v>1</v>
      </c>
      <c r="X19">
        <v>2.33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667</v>
      </c>
      <c r="AG19">
        <v>4.3687500000000004</v>
      </c>
      <c r="AH19">
        <v>2</v>
      </c>
      <c r="AI19">
        <v>11781826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ROW(Source!A35)</f>
        <v>35</v>
      </c>
      <c r="B20">
        <v>11781827</v>
      </c>
      <c r="C20">
        <v>11781824</v>
      </c>
      <c r="D20">
        <v>9590323</v>
      </c>
      <c r="E20">
        <v>1</v>
      </c>
      <c r="F20">
        <v>1</v>
      </c>
      <c r="G20">
        <v>1</v>
      </c>
      <c r="H20">
        <v>2</v>
      </c>
      <c r="I20" t="s">
        <v>176</v>
      </c>
      <c r="J20" t="s">
        <v>177</v>
      </c>
      <c r="K20" t="s">
        <v>178</v>
      </c>
      <c r="L20">
        <v>1480</v>
      </c>
      <c r="N20">
        <v>1013</v>
      </c>
      <c r="O20" t="s">
        <v>161</v>
      </c>
      <c r="P20" t="s">
        <v>162</v>
      </c>
      <c r="Q20">
        <v>1</v>
      </c>
      <c r="X20">
        <v>2.33</v>
      </c>
      <c r="Y20">
        <v>0</v>
      </c>
      <c r="Z20">
        <v>87.96</v>
      </c>
      <c r="AA20">
        <v>16.329999999999998</v>
      </c>
      <c r="AB20">
        <v>0</v>
      </c>
      <c r="AC20">
        <v>0</v>
      </c>
      <c r="AD20">
        <v>1</v>
      </c>
      <c r="AE20">
        <v>0</v>
      </c>
      <c r="AF20" t="s">
        <v>667</v>
      </c>
      <c r="AG20">
        <v>4.3687500000000004</v>
      </c>
      <c r="AH20">
        <v>2</v>
      </c>
      <c r="AI20">
        <v>11781827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ROW(Source!A36)</f>
        <v>36</v>
      </c>
      <c r="B21">
        <v>11781837</v>
      </c>
      <c r="C21">
        <v>11781835</v>
      </c>
      <c r="D21">
        <v>121548</v>
      </c>
      <c r="E21">
        <v>1</v>
      </c>
      <c r="F21">
        <v>1</v>
      </c>
      <c r="G21">
        <v>1</v>
      </c>
      <c r="H21">
        <v>1</v>
      </c>
      <c r="I21" t="s">
        <v>671</v>
      </c>
      <c r="J21" t="s">
        <v>650</v>
      </c>
      <c r="K21" t="s">
        <v>166</v>
      </c>
      <c r="L21">
        <v>608254</v>
      </c>
      <c r="N21">
        <v>1013</v>
      </c>
      <c r="O21" t="s">
        <v>167</v>
      </c>
      <c r="P21" t="s">
        <v>167</v>
      </c>
      <c r="Q21">
        <v>1</v>
      </c>
      <c r="X21">
        <v>2.08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667</v>
      </c>
      <c r="AG21">
        <v>3.9</v>
      </c>
      <c r="AH21">
        <v>2</v>
      </c>
      <c r="AI21">
        <v>11781837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ROW(Source!A36)</f>
        <v>36</v>
      </c>
      <c r="B22">
        <v>11781838</v>
      </c>
      <c r="C22">
        <v>11781835</v>
      </c>
      <c r="D22">
        <v>9597819</v>
      </c>
      <c r="E22">
        <v>1</v>
      </c>
      <c r="F22">
        <v>1</v>
      </c>
      <c r="G22">
        <v>1</v>
      </c>
      <c r="H22">
        <v>2</v>
      </c>
      <c r="I22" t="s">
        <v>179</v>
      </c>
      <c r="J22" t="s">
        <v>180</v>
      </c>
      <c r="K22" t="s">
        <v>181</v>
      </c>
      <c r="L22">
        <v>1480</v>
      </c>
      <c r="N22">
        <v>1013</v>
      </c>
      <c r="O22" t="s">
        <v>161</v>
      </c>
      <c r="P22" t="s">
        <v>162</v>
      </c>
      <c r="Q22">
        <v>1</v>
      </c>
      <c r="X22">
        <v>2.08</v>
      </c>
      <c r="Y22">
        <v>0</v>
      </c>
      <c r="Z22">
        <v>100.85</v>
      </c>
      <c r="AA22">
        <v>16.329999999999998</v>
      </c>
      <c r="AB22">
        <v>0</v>
      </c>
      <c r="AC22">
        <v>0</v>
      </c>
      <c r="AD22">
        <v>1</v>
      </c>
      <c r="AE22">
        <v>0</v>
      </c>
      <c r="AF22" t="s">
        <v>667</v>
      </c>
      <c r="AG22">
        <v>3.9</v>
      </c>
      <c r="AH22">
        <v>2</v>
      </c>
      <c r="AI22">
        <v>11781838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ROW(Source!A37)</f>
        <v>37</v>
      </c>
      <c r="B23">
        <v>11781841</v>
      </c>
      <c r="C23">
        <v>11781839</v>
      </c>
      <c r="D23">
        <v>121548</v>
      </c>
      <c r="E23">
        <v>1</v>
      </c>
      <c r="F23">
        <v>1</v>
      </c>
      <c r="G23">
        <v>1</v>
      </c>
      <c r="H23">
        <v>1</v>
      </c>
      <c r="I23" t="s">
        <v>671</v>
      </c>
      <c r="J23" t="s">
        <v>650</v>
      </c>
      <c r="K23" t="s">
        <v>166</v>
      </c>
      <c r="L23">
        <v>608254</v>
      </c>
      <c r="N23">
        <v>1013</v>
      </c>
      <c r="O23" t="s">
        <v>167</v>
      </c>
      <c r="P23" t="s">
        <v>167</v>
      </c>
      <c r="Q23">
        <v>1</v>
      </c>
      <c r="X23">
        <v>6.75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667</v>
      </c>
      <c r="AG23">
        <v>12.65625</v>
      </c>
      <c r="AH23">
        <v>2</v>
      </c>
      <c r="AI23">
        <v>11781841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ROW(Source!A37)</f>
        <v>37</v>
      </c>
      <c r="B24">
        <v>11781842</v>
      </c>
      <c r="C24">
        <v>11781839</v>
      </c>
      <c r="D24">
        <v>9597626</v>
      </c>
      <c r="E24">
        <v>1</v>
      </c>
      <c r="F24">
        <v>1</v>
      </c>
      <c r="G24">
        <v>1</v>
      </c>
      <c r="H24">
        <v>2</v>
      </c>
      <c r="I24" t="s">
        <v>173</v>
      </c>
      <c r="J24" t="s">
        <v>174</v>
      </c>
      <c r="K24" t="s">
        <v>175</v>
      </c>
      <c r="L24">
        <v>1480</v>
      </c>
      <c r="N24">
        <v>1013</v>
      </c>
      <c r="O24" t="s">
        <v>161</v>
      </c>
      <c r="P24" t="s">
        <v>162</v>
      </c>
      <c r="Q24">
        <v>1</v>
      </c>
      <c r="X24">
        <v>6.75</v>
      </c>
      <c r="Y24">
        <v>0</v>
      </c>
      <c r="Z24">
        <v>100.8</v>
      </c>
      <c r="AA24">
        <v>16.329999999999998</v>
      </c>
      <c r="AB24">
        <v>0</v>
      </c>
      <c r="AC24">
        <v>0</v>
      </c>
      <c r="AD24">
        <v>1</v>
      </c>
      <c r="AE24">
        <v>0</v>
      </c>
      <c r="AF24" t="s">
        <v>667</v>
      </c>
      <c r="AG24">
        <v>12.65625</v>
      </c>
      <c r="AH24">
        <v>2</v>
      </c>
      <c r="AI24">
        <v>11781842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ROW(Source!A38)</f>
        <v>38</v>
      </c>
      <c r="B25">
        <v>11782685</v>
      </c>
      <c r="C25">
        <v>11782679</v>
      </c>
      <c r="D25">
        <v>7535104</v>
      </c>
      <c r="E25">
        <v>1</v>
      </c>
      <c r="F25">
        <v>1</v>
      </c>
      <c r="G25">
        <v>1</v>
      </c>
      <c r="H25">
        <v>1</v>
      </c>
      <c r="I25" t="s">
        <v>164</v>
      </c>
      <c r="J25" t="s">
        <v>650</v>
      </c>
      <c r="K25" t="s">
        <v>165</v>
      </c>
      <c r="L25">
        <v>1476</v>
      </c>
      <c r="N25">
        <v>1013</v>
      </c>
      <c r="O25" t="s">
        <v>155</v>
      </c>
      <c r="P25" t="s">
        <v>156</v>
      </c>
      <c r="Q25">
        <v>1</v>
      </c>
      <c r="X25">
        <v>11.41</v>
      </c>
      <c r="Y25">
        <v>0</v>
      </c>
      <c r="Z25">
        <v>0</v>
      </c>
      <c r="AA25">
        <v>0</v>
      </c>
      <c r="AB25">
        <v>9.86</v>
      </c>
      <c r="AC25">
        <v>0</v>
      </c>
      <c r="AD25">
        <v>1</v>
      </c>
      <c r="AE25">
        <v>1</v>
      </c>
      <c r="AF25" t="s">
        <v>668</v>
      </c>
      <c r="AG25">
        <v>19.68225</v>
      </c>
      <c r="AH25">
        <v>2</v>
      </c>
      <c r="AI25">
        <v>11782680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ROW(Source!A38)</f>
        <v>38</v>
      </c>
      <c r="B26">
        <v>11782686</v>
      </c>
      <c r="C26">
        <v>11782679</v>
      </c>
      <c r="D26">
        <v>121548</v>
      </c>
      <c r="E26">
        <v>1</v>
      </c>
      <c r="F26">
        <v>1</v>
      </c>
      <c r="G26">
        <v>1</v>
      </c>
      <c r="H26">
        <v>1</v>
      </c>
      <c r="I26" t="s">
        <v>671</v>
      </c>
      <c r="J26" t="s">
        <v>650</v>
      </c>
      <c r="K26" t="s">
        <v>166</v>
      </c>
      <c r="L26">
        <v>608254</v>
      </c>
      <c r="N26">
        <v>1013</v>
      </c>
      <c r="O26" t="s">
        <v>167</v>
      </c>
      <c r="P26" t="s">
        <v>167</v>
      </c>
      <c r="Q26">
        <v>1</v>
      </c>
      <c r="X26">
        <v>33.090000000000003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667</v>
      </c>
      <c r="AG26">
        <v>62.043750000000003</v>
      </c>
      <c r="AH26">
        <v>2</v>
      </c>
      <c r="AI26">
        <v>11782681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ROW(Source!A38)</f>
        <v>38</v>
      </c>
      <c r="B27">
        <v>11782687</v>
      </c>
      <c r="C27">
        <v>11782679</v>
      </c>
      <c r="D27">
        <v>9590011</v>
      </c>
      <c r="E27">
        <v>1</v>
      </c>
      <c r="F27">
        <v>1</v>
      </c>
      <c r="G27">
        <v>1</v>
      </c>
      <c r="H27">
        <v>2</v>
      </c>
      <c r="I27" t="s">
        <v>182</v>
      </c>
      <c r="J27" t="s">
        <v>183</v>
      </c>
      <c r="K27" t="s">
        <v>184</v>
      </c>
      <c r="L27">
        <v>1480</v>
      </c>
      <c r="N27">
        <v>1013</v>
      </c>
      <c r="O27" t="s">
        <v>161</v>
      </c>
      <c r="P27" t="s">
        <v>162</v>
      </c>
      <c r="Q27">
        <v>1</v>
      </c>
      <c r="X27">
        <v>25.25</v>
      </c>
      <c r="Y27">
        <v>0</v>
      </c>
      <c r="Z27">
        <v>145.69</v>
      </c>
      <c r="AA27">
        <v>16.329999999999998</v>
      </c>
      <c r="AB27">
        <v>0</v>
      </c>
      <c r="AC27">
        <v>0</v>
      </c>
      <c r="AD27">
        <v>1</v>
      </c>
      <c r="AE27">
        <v>0</v>
      </c>
      <c r="AF27" t="s">
        <v>667</v>
      </c>
      <c r="AG27">
        <v>47.34375</v>
      </c>
      <c r="AH27">
        <v>2</v>
      </c>
      <c r="AI27">
        <v>11782682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ROW(Source!A38)</f>
        <v>38</v>
      </c>
      <c r="B28">
        <v>11782688</v>
      </c>
      <c r="C28">
        <v>11782679</v>
      </c>
      <c r="D28">
        <v>9590323</v>
      </c>
      <c r="E28">
        <v>1</v>
      </c>
      <c r="F28">
        <v>1</v>
      </c>
      <c r="G28">
        <v>1</v>
      </c>
      <c r="H28">
        <v>2</v>
      </c>
      <c r="I28" t="s">
        <v>176</v>
      </c>
      <c r="J28" t="s">
        <v>177</v>
      </c>
      <c r="K28" t="s">
        <v>178</v>
      </c>
      <c r="L28">
        <v>1480</v>
      </c>
      <c r="N28">
        <v>1013</v>
      </c>
      <c r="O28" t="s">
        <v>161</v>
      </c>
      <c r="P28" t="s">
        <v>162</v>
      </c>
      <c r="Q28">
        <v>1</v>
      </c>
      <c r="X28">
        <v>7.84</v>
      </c>
      <c r="Y28">
        <v>0</v>
      </c>
      <c r="Z28">
        <v>87.96</v>
      </c>
      <c r="AA28">
        <v>16.329999999999998</v>
      </c>
      <c r="AB28">
        <v>0</v>
      </c>
      <c r="AC28">
        <v>0</v>
      </c>
      <c r="AD28">
        <v>1</v>
      </c>
      <c r="AE28">
        <v>0</v>
      </c>
      <c r="AF28" t="s">
        <v>667</v>
      </c>
      <c r="AG28">
        <v>14.7</v>
      </c>
      <c r="AH28">
        <v>2</v>
      </c>
      <c r="AI28">
        <v>11782683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ROW(Source!A38)</f>
        <v>38</v>
      </c>
      <c r="B29">
        <v>11782689</v>
      </c>
      <c r="C29">
        <v>11782679</v>
      </c>
      <c r="D29">
        <v>9590225</v>
      </c>
      <c r="E29">
        <v>1</v>
      </c>
      <c r="F29">
        <v>1</v>
      </c>
      <c r="G29">
        <v>1</v>
      </c>
      <c r="H29">
        <v>3</v>
      </c>
      <c r="I29" t="s">
        <v>185</v>
      </c>
      <c r="J29" t="s">
        <v>186</v>
      </c>
      <c r="K29" t="s">
        <v>187</v>
      </c>
      <c r="L29">
        <v>1339</v>
      </c>
      <c r="N29">
        <v>1007</v>
      </c>
      <c r="O29" t="s">
        <v>797</v>
      </c>
      <c r="P29" t="s">
        <v>797</v>
      </c>
      <c r="Q29">
        <v>1</v>
      </c>
      <c r="X29">
        <v>0.04</v>
      </c>
      <c r="Y29">
        <v>122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650</v>
      </c>
      <c r="AG29">
        <v>0.04</v>
      </c>
      <c r="AH29">
        <v>2</v>
      </c>
      <c r="AI29">
        <v>11782684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ROW(Source!A40)</f>
        <v>40</v>
      </c>
      <c r="B30">
        <v>11781853</v>
      </c>
      <c r="C30">
        <v>11781851</v>
      </c>
      <c r="D30">
        <v>121548</v>
      </c>
      <c r="E30">
        <v>1</v>
      </c>
      <c r="F30">
        <v>1</v>
      </c>
      <c r="G30">
        <v>1</v>
      </c>
      <c r="H30">
        <v>1</v>
      </c>
      <c r="I30" t="s">
        <v>671</v>
      </c>
      <c r="J30" t="s">
        <v>650</v>
      </c>
      <c r="K30" t="s">
        <v>166</v>
      </c>
      <c r="L30">
        <v>608254</v>
      </c>
      <c r="N30">
        <v>1013</v>
      </c>
      <c r="O30" t="s">
        <v>167</v>
      </c>
      <c r="P30" t="s">
        <v>167</v>
      </c>
      <c r="Q30">
        <v>1</v>
      </c>
      <c r="X30">
        <v>8.5299999999999994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667</v>
      </c>
      <c r="AG30">
        <v>15.99375</v>
      </c>
      <c r="AH30">
        <v>2</v>
      </c>
      <c r="AI30">
        <v>11781853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ROW(Source!A40)</f>
        <v>40</v>
      </c>
      <c r="B31">
        <v>11781854</v>
      </c>
      <c r="C31">
        <v>11781851</v>
      </c>
      <c r="D31">
        <v>9590323</v>
      </c>
      <c r="E31">
        <v>1</v>
      </c>
      <c r="F31">
        <v>1</v>
      </c>
      <c r="G31">
        <v>1</v>
      </c>
      <c r="H31">
        <v>2</v>
      </c>
      <c r="I31" t="s">
        <v>176</v>
      </c>
      <c r="J31" t="s">
        <v>177</v>
      </c>
      <c r="K31" t="s">
        <v>178</v>
      </c>
      <c r="L31">
        <v>1480</v>
      </c>
      <c r="N31">
        <v>1013</v>
      </c>
      <c r="O31" t="s">
        <v>161</v>
      </c>
      <c r="P31" t="s">
        <v>162</v>
      </c>
      <c r="Q31">
        <v>1</v>
      </c>
      <c r="X31">
        <v>8.5299999999999994</v>
      </c>
      <c r="Y31">
        <v>0</v>
      </c>
      <c r="Z31">
        <v>87.96</v>
      </c>
      <c r="AA31">
        <v>16.329999999999998</v>
      </c>
      <c r="AB31">
        <v>0</v>
      </c>
      <c r="AC31">
        <v>0</v>
      </c>
      <c r="AD31">
        <v>1</v>
      </c>
      <c r="AE31">
        <v>0</v>
      </c>
      <c r="AF31" t="s">
        <v>667</v>
      </c>
      <c r="AG31">
        <v>15.99375</v>
      </c>
      <c r="AH31">
        <v>2</v>
      </c>
      <c r="AI31">
        <v>11781854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ROW(Source!A41)</f>
        <v>41</v>
      </c>
      <c r="B32">
        <v>11781857</v>
      </c>
      <c r="C32">
        <v>11781855</v>
      </c>
      <c r="D32">
        <v>121548</v>
      </c>
      <c r="E32">
        <v>1</v>
      </c>
      <c r="F32">
        <v>1</v>
      </c>
      <c r="G32">
        <v>1</v>
      </c>
      <c r="H32">
        <v>1</v>
      </c>
      <c r="I32" t="s">
        <v>671</v>
      </c>
      <c r="J32" t="s">
        <v>650</v>
      </c>
      <c r="K32" t="s">
        <v>166</v>
      </c>
      <c r="L32">
        <v>608254</v>
      </c>
      <c r="N32">
        <v>1013</v>
      </c>
      <c r="O32" t="s">
        <v>167</v>
      </c>
      <c r="P32" t="s">
        <v>167</v>
      </c>
      <c r="Q32">
        <v>1</v>
      </c>
      <c r="X32">
        <v>6.16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667</v>
      </c>
      <c r="AG32">
        <v>11.55</v>
      </c>
      <c r="AH32">
        <v>2</v>
      </c>
      <c r="AI32">
        <v>11781857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ROW(Source!A41)</f>
        <v>41</v>
      </c>
      <c r="B33">
        <v>11781858</v>
      </c>
      <c r="C33">
        <v>11781855</v>
      </c>
      <c r="D33">
        <v>9590323</v>
      </c>
      <c r="E33">
        <v>1</v>
      </c>
      <c r="F33">
        <v>1</v>
      </c>
      <c r="G33">
        <v>1</v>
      </c>
      <c r="H33">
        <v>2</v>
      </c>
      <c r="I33" t="s">
        <v>176</v>
      </c>
      <c r="J33" t="s">
        <v>177</v>
      </c>
      <c r="K33" t="s">
        <v>178</v>
      </c>
      <c r="L33">
        <v>1480</v>
      </c>
      <c r="N33">
        <v>1013</v>
      </c>
      <c r="O33" t="s">
        <v>161</v>
      </c>
      <c r="P33" t="s">
        <v>162</v>
      </c>
      <c r="Q33">
        <v>1</v>
      </c>
      <c r="X33">
        <v>6.16</v>
      </c>
      <c r="Y33">
        <v>0</v>
      </c>
      <c r="Z33">
        <v>87.96</v>
      </c>
      <c r="AA33">
        <v>16.329999999999998</v>
      </c>
      <c r="AB33">
        <v>0</v>
      </c>
      <c r="AC33">
        <v>0</v>
      </c>
      <c r="AD33">
        <v>1</v>
      </c>
      <c r="AE33">
        <v>0</v>
      </c>
      <c r="AF33" t="s">
        <v>667</v>
      </c>
      <c r="AG33">
        <v>11.55</v>
      </c>
      <c r="AH33">
        <v>2</v>
      </c>
      <c r="AI33">
        <v>11781858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ROW(Source!A42)</f>
        <v>42</v>
      </c>
      <c r="B34">
        <v>11781860</v>
      </c>
      <c r="C34">
        <v>11781859</v>
      </c>
      <c r="D34">
        <v>121548</v>
      </c>
      <c r="E34">
        <v>1</v>
      </c>
      <c r="F34">
        <v>1</v>
      </c>
      <c r="G34">
        <v>1</v>
      </c>
      <c r="H34">
        <v>1</v>
      </c>
      <c r="I34" t="s">
        <v>671</v>
      </c>
      <c r="J34" t="s">
        <v>650</v>
      </c>
      <c r="K34" t="s">
        <v>166</v>
      </c>
      <c r="L34">
        <v>608254</v>
      </c>
      <c r="N34">
        <v>1013</v>
      </c>
      <c r="O34" t="s">
        <v>167</v>
      </c>
      <c r="P34" t="s">
        <v>167</v>
      </c>
      <c r="Q34">
        <v>1</v>
      </c>
      <c r="X34">
        <v>0.25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667</v>
      </c>
      <c r="AG34">
        <v>0.46875</v>
      </c>
      <c r="AH34">
        <v>2</v>
      </c>
      <c r="AI34">
        <v>11781860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ROW(Source!A42)</f>
        <v>42</v>
      </c>
      <c r="B35">
        <v>11781861</v>
      </c>
      <c r="C35">
        <v>11781859</v>
      </c>
      <c r="D35">
        <v>9590323</v>
      </c>
      <c r="E35">
        <v>1</v>
      </c>
      <c r="F35">
        <v>1</v>
      </c>
      <c r="G35">
        <v>1</v>
      </c>
      <c r="H35">
        <v>2</v>
      </c>
      <c r="I35" t="s">
        <v>176</v>
      </c>
      <c r="J35" t="s">
        <v>177</v>
      </c>
      <c r="K35" t="s">
        <v>178</v>
      </c>
      <c r="L35">
        <v>1480</v>
      </c>
      <c r="N35">
        <v>1013</v>
      </c>
      <c r="O35" t="s">
        <v>161</v>
      </c>
      <c r="P35" t="s">
        <v>162</v>
      </c>
      <c r="Q35">
        <v>1</v>
      </c>
      <c r="X35">
        <v>0.25</v>
      </c>
      <c r="Y35">
        <v>0</v>
      </c>
      <c r="Z35">
        <v>87.96</v>
      </c>
      <c r="AA35">
        <v>16.329999999999998</v>
      </c>
      <c r="AB35">
        <v>0</v>
      </c>
      <c r="AC35">
        <v>0</v>
      </c>
      <c r="AD35">
        <v>1</v>
      </c>
      <c r="AE35">
        <v>0</v>
      </c>
      <c r="AF35" t="s">
        <v>667</v>
      </c>
      <c r="AG35">
        <v>0.46875</v>
      </c>
      <c r="AH35">
        <v>2</v>
      </c>
      <c r="AI35">
        <v>11781861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ROW(Source!A44)</f>
        <v>44</v>
      </c>
      <c r="B36">
        <v>11781868</v>
      </c>
      <c r="C36">
        <v>11781866</v>
      </c>
      <c r="D36">
        <v>7535104</v>
      </c>
      <c r="E36">
        <v>1</v>
      </c>
      <c r="F36">
        <v>1</v>
      </c>
      <c r="G36">
        <v>1</v>
      </c>
      <c r="H36">
        <v>1</v>
      </c>
      <c r="I36" t="s">
        <v>164</v>
      </c>
      <c r="J36" t="s">
        <v>650</v>
      </c>
      <c r="K36" t="s">
        <v>165</v>
      </c>
      <c r="L36">
        <v>1476</v>
      </c>
      <c r="N36">
        <v>1013</v>
      </c>
      <c r="O36" t="s">
        <v>155</v>
      </c>
      <c r="P36" t="s">
        <v>156</v>
      </c>
      <c r="Q36">
        <v>1</v>
      </c>
      <c r="X36">
        <v>17.23</v>
      </c>
      <c r="Y36">
        <v>0</v>
      </c>
      <c r="Z36">
        <v>0</v>
      </c>
      <c r="AA36">
        <v>0</v>
      </c>
      <c r="AB36">
        <v>9.86</v>
      </c>
      <c r="AC36">
        <v>0</v>
      </c>
      <c r="AD36">
        <v>1</v>
      </c>
      <c r="AE36">
        <v>1</v>
      </c>
      <c r="AF36" t="s">
        <v>668</v>
      </c>
      <c r="AG36">
        <v>29.72175</v>
      </c>
      <c r="AH36">
        <v>2</v>
      </c>
      <c r="AI36">
        <v>11781868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ROW(Source!A44)</f>
        <v>44</v>
      </c>
      <c r="B37">
        <v>11781869</v>
      </c>
      <c r="C37">
        <v>11781866</v>
      </c>
      <c r="D37">
        <v>121548</v>
      </c>
      <c r="E37">
        <v>1</v>
      </c>
      <c r="F37">
        <v>1</v>
      </c>
      <c r="G37">
        <v>1</v>
      </c>
      <c r="H37">
        <v>1</v>
      </c>
      <c r="I37" t="s">
        <v>671</v>
      </c>
      <c r="J37" t="s">
        <v>650</v>
      </c>
      <c r="K37" t="s">
        <v>166</v>
      </c>
      <c r="L37">
        <v>608254</v>
      </c>
      <c r="N37">
        <v>1013</v>
      </c>
      <c r="O37" t="s">
        <v>167</v>
      </c>
      <c r="P37" t="s">
        <v>167</v>
      </c>
      <c r="Q37">
        <v>1</v>
      </c>
      <c r="X37">
        <v>37.409999999999997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667</v>
      </c>
      <c r="AG37">
        <v>70.143749999999997</v>
      </c>
      <c r="AH37">
        <v>2</v>
      </c>
      <c r="AI37">
        <v>11781869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ROW(Source!A44)</f>
        <v>44</v>
      </c>
      <c r="B38">
        <v>11781870</v>
      </c>
      <c r="C38">
        <v>11781866</v>
      </c>
      <c r="D38">
        <v>9590031</v>
      </c>
      <c r="E38">
        <v>1</v>
      </c>
      <c r="F38">
        <v>1</v>
      </c>
      <c r="G38">
        <v>1</v>
      </c>
      <c r="H38">
        <v>2</v>
      </c>
      <c r="I38" t="s">
        <v>188</v>
      </c>
      <c r="J38" t="s">
        <v>189</v>
      </c>
      <c r="K38" t="s">
        <v>190</v>
      </c>
      <c r="L38">
        <v>1480</v>
      </c>
      <c r="N38">
        <v>1013</v>
      </c>
      <c r="O38" t="s">
        <v>161</v>
      </c>
      <c r="P38" t="s">
        <v>162</v>
      </c>
      <c r="Q38">
        <v>1</v>
      </c>
      <c r="X38">
        <v>37.409999999999997</v>
      </c>
      <c r="Y38">
        <v>0</v>
      </c>
      <c r="Z38">
        <v>123.11</v>
      </c>
      <c r="AA38">
        <v>16.329999999999998</v>
      </c>
      <c r="AB38">
        <v>0</v>
      </c>
      <c r="AC38">
        <v>0</v>
      </c>
      <c r="AD38">
        <v>1</v>
      </c>
      <c r="AE38">
        <v>0</v>
      </c>
      <c r="AF38" t="s">
        <v>667</v>
      </c>
      <c r="AG38">
        <v>70.143749999999997</v>
      </c>
      <c r="AH38">
        <v>2</v>
      </c>
      <c r="AI38">
        <v>11781870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ROW(Source!A45)</f>
        <v>45</v>
      </c>
      <c r="B39">
        <v>11781873</v>
      </c>
      <c r="C39">
        <v>11781871</v>
      </c>
      <c r="D39">
        <v>7535104</v>
      </c>
      <c r="E39">
        <v>1</v>
      </c>
      <c r="F39">
        <v>1</v>
      </c>
      <c r="G39">
        <v>1</v>
      </c>
      <c r="H39">
        <v>1</v>
      </c>
      <c r="I39" t="s">
        <v>164</v>
      </c>
      <c r="J39" t="s">
        <v>650</v>
      </c>
      <c r="K39" t="s">
        <v>165</v>
      </c>
      <c r="L39">
        <v>1476</v>
      </c>
      <c r="N39">
        <v>1013</v>
      </c>
      <c r="O39" t="s">
        <v>155</v>
      </c>
      <c r="P39" t="s">
        <v>156</v>
      </c>
      <c r="Q39">
        <v>1</v>
      </c>
      <c r="X39">
        <v>21.48</v>
      </c>
      <c r="Y39">
        <v>0</v>
      </c>
      <c r="Z39">
        <v>0</v>
      </c>
      <c r="AA39">
        <v>0</v>
      </c>
      <c r="AB39">
        <v>9.86</v>
      </c>
      <c r="AC39">
        <v>0</v>
      </c>
      <c r="AD39">
        <v>1</v>
      </c>
      <c r="AE39">
        <v>1</v>
      </c>
      <c r="AF39" t="s">
        <v>668</v>
      </c>
      <c r="AG39">
        <v>37.052999999999997</v>
      </c>
      <c r="AH39">
        <v>2</v>
      </c>
      <c r="AI39">
        <v>11781873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ROW(Source!A45)</f>
        <v>45</v>
      </c>
      <c r="B40">
        <v>11781874</v>
      </c>
      <c r="C40">
        <v>11781871</v>
      </c>
      <c r="D40">
        <v>121548</v>
      </c>
      <c r="E40">
        <v>1</v>
      </c>
      <c r="F40">
        <v>1</v>
      </c>
      <c r="G40">
        <v>1</v>
      </c>
      <c r="H40">
        <v>1</v>
      </c>
      <c r="I40" t="s">
        <v>671</v>
      </c>
      <c r="J40" t="s">
        <v>650</v>
      </c>
      <c r="K40" t="s">
        <v>166</v>
      </c>
      <c r="L40">
        <v>608254</v>
      </c>
      <c r="N40">
        <v>1013</v>
      </c>
      <c r="O40" t="s">
        <v>167</v>
      </c>
      <c r="P40" t="s">
        <v>167</v>
      </c>
      <c r="Q40">
        <v>1</v>
      </c>
      <c r="X40">
        <v>46.73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667</v>
      </c>
      <c r="AG40">
        <v>87.618750000000006</v>
      </c>
      <c r="AH40">
        <v>2</v>
      </c>
      <c r="AI40">
        <v>11781874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ROW(Source!A45)</f>
        <v>45</v>
      </c>
      <c r="B41">
        <v>11781875</v>
      </c>
      <c r="C41">
        <v>11781871</v>
      </c>
      <c r="D41">
        <v>9590031</v>
      </c>
      <c r="E41">
        <v>1</v>
      </c>
      <c r="F41">
        <v>1</v>
      </c>
      <c r="G41">
        <v>1</v>
      </c>
      <c r="H41">
        <v>2</v>
      </c>
      <c r="I41" t="s">
        <v>188</v>
      </c>
      <c r="J41" t="s">
        <v>189</v>
      </c>
      <c r="K41" t="s">
        <v>190</v>
      </c>
      <c r="L41">
        <v>1480</v>
      </c>
      <c r="N41">
        <v>1013</v>
      </c>
      <c r="O41" t="s">
        <v>161</v>
      </c>
      <c r="P41" t="s">
        <v>162</v>
      </c>
      <c r="Q41">
        <v>1</v>
      </c>
      <c r="X41">
        <v>46.73</v>
      </c>
      <c r="Y41">
        <v>0</v>
      </c>
      <c r="Z41">
        <v>123.11</v>
      </c>
      <c r="AA41">
        <v>16.329999999999998</v>
      </c>
      <c r="AB41">
        <v>0</v>
      </c>
      <c r="AC41">
        <v>0</v>
      </c>
      <c r="AD41">
        <v>1</v>
      </c>
      <c r="AE41">
        <v>0</v>
      </c>
      <c r="AF41" t="s">
        <v>667</v>
      </c>
      <c r="AG41">
        <v>87.618750000000006</v>
      </c>
      <c r="AH41">
        <v>2</v>
      </c>
      <c r="AI41">
        <v>11781875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ROW(Source!A46)</f>
        <v>46</v>
      </c>
      <c r="B42">
        <v>11781878</v>
      </c>
      <c r="C42">
        <v>11781876</v>
      </c>
      <c r="D42">
        <v>7535107</v>
      </c>
      <c r="E42">
        <v>1</v>
      </c>
      <c r="F42">
        <v>1</v>
      </c>
      <c r="G42">
        <v>1</v>
      </c>
      <c r="H42">
        <v>1</v>
      </c>
      <c r="I42" t="s">
        <v>191</v>
      </c>
      <c r="J42" t="s">
        <v>650</v>
      </c>
      <c r="K42" t="s">
        <v>192</v>
      </c>
      <c r="L42">
        <v>1476</v>
      </c>
      <c r="N42">
        <v>1013</v>
      </c>
      <c r="O42" t="s">
        <v>155</v>
      </c>
      <c r="P42" t="s">
        <v>156</v>
      </c>
      <c r="Q42">
        <v>1</v>
      </c>
      <c r="X42">
        <v>422.94</v>
      </c>
      <c r="Y42">
        <v>0</v>
      </c>
      <c r="Z42">
        <v>0</v>
      </c>
      <c r="AA42">
        <v>0</v>
      </c>
      <c r="AB42">
        <v>10.78</v>
      </c>
      <c r="AC42">
        <v>0</v>
      </c>
      <c r="AD42">
        <v>1</v>
      </c>
      <c r="AE42">
        <v>1</v>
      </c>
      <c r="AF42" t="s">
        <v>668</v>
      </c>
      <c r="AG42">
        <v>729.57150000000001</v>
      </c>
      <c r="AH42">
        <v>2</v>
      </c>
      <c r="AI42">
        <v>11781878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ROW(Source!A46)</f>
        <v>46</v>
      </c>
      <c r="B43">
        <v>11781879</v>
      </c>
      <c r="C43">
        <v>11781876</v>
      </c>
      <c r="D43">
        <v>121548</v>
      </c>
      <c r="E43">
        <v>1</v>
      </c>
      <c r="F43">
        <v>1</v>
      </c>
      <c r="G43">
        <v>1</v>
      </c>
      <c r="H43">
        <v>1</v>
      </c>
      <c r="I43" t="s">
        <v>671</v>
      </c>
      <c r="J43" t="s">
        <v>650</v>
      </c>
      <c r="K43" t="s">
        <v>166</v>
      </c>
      <c r="L43">
        <v>608254</v>
      </c>
      <c r="N43">
        <v>1013</v>
      </c>
      <c r="O43" t="s">
        <v>167</v>
      </c>
      <c r="P43" t="s">
        <v>167</v>
      </c>
      <c r="Q43">
        <v>1</v>
      </c>
      <c r="X43">
        <v>136.80000000000001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667</v>
      </c>
      <c r="AG43">
        <v>256.5</v>
      </c>
      <c r="AH43">
        <v>2</v>
      </c>
      <c r="AI43">
        <v>11781879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ROW(Source!A46)</f>
        <v>46</v>
      </c>
      <c r="B44">
        <v>11781880</v>
      </c>
      <c r="C44">
        <v>11781876</v>
      </c>
      <c r="D44">
        <v>9597065</v>
      </c>
      <c r="E44">
        <v>1</v>
      </c>
      <c r="F44">
        <v>1</v>
      </c>
      <c r="G44">
        <v>1</v>
      </c>
      <c r="H44">
        <v>2</v>
      </c>
      <c r="I44" t="s">
        <v>193</v>
      </c>
      <c r="J44" t="s">
        <v>194</v>
      </c>
      <c r="K44" t="s">
        <v>195</v>
      </c>
      <c r="L44">
        <v>1480</v>
      </c>
      <c r="N44">
        <v>1013</v>
      </c>
      <c r="O44" t="s">
        <v>161</v>
      </c>
      <c r="P44" t="s">
        <v>162</v>
      </c>
      <c r="Q44">
        <v>1</v>
      </c>
      <c r="X44">
        <v>136.80000000000001</v>
      </c>
      <c r="Y44">
        <v>0</v>
      </c>
      <c r="Z44">
        <v>28.98</v>
      </c>
      <c r="AA44">
        <v>12.17</v>
      </c>
      <c r="AB44">
        <v>0</v>
      </c>
      <c r="AC44">
        <v>0</v>
      </c>
      <c r="AD44">
        <v>1</v>
      </c>
      <c r="AE44">
        <v>0</v>
      </c>
      <c r="AF44" t="s">
        <v>667</v>
      </c>
      <c r="AG44">
        <v>256.5</v>
      </c>
      <c r="AH44">
        <v>2</v>
      </c>
      <c r="AI44">
        <v>11781880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ROW(Source!A47)</f>
        <v>47</v>
      </c>
      <c r="B45">
        <v>11781883</v>
      </c>
      <c r="C45">
        <v>11781881</v>
      </c>
      <c r="D45">
        <v>121548</v>
      </c>
      <c r="E45">
        <v>1</v>
      </c>
      <c r="F45">
        <v>1</v>
      </c>
      <c r="G45">
        <v>1</v>
      </c>
      <c r="H45">
        <v>1</v>
      </c>
      <c r="I45" t="s">
        <v>671</v>
      </c>
      <c r="J45" t="s">
        <v>650</v>
      </c>
      <c r="K45" t="s">
        <v>166</v>
      </c>
      <c r="L45">
        <v>608254</v>
      </c>
      <c r="N45">
        <v>1013</v>
      </c>
      <c r="O45" t="s">
        <v>167</v>
      </c>
      <c r="P45" t="s">
        <v>167</v>
      </c>
      <c r="Q45">
        <v>1</v>
      </c>
      <c r="X45">
        <v>12.1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2</v>
      </c>
      <c r="AF45" t="s">
        <v>667</v>
      </c>
      <c r="AG45">
        <v>22.6875</v>
      </c>
      <c r="AH45">
        <v>2</v>
      </c>
      <c r="AI45">
        <v>11781883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ROW(Source!A47)</f>
        <v>47</v>
      </c>
      <c r="B46">
        <v>11781884</v>
      </c>
      <c r="C46">
        <v>11781881</v>
      </c>
      <c r="D46">
        <v>9590999</v>
      </c>
      <c r="E46">
        <v>1</v>
      </c>
      <c r="F46">
        <v>1</v>
      </c>
      <c r="G46">
        <v>1</v>
      </c>
      <c r="H46">
        <v>2</v>
      </c>
      <c r="I46" t="s">
        <v>196</v>
      </c>
      <c r="J46" t="s">
        <v>197</v>
      </c>
      <c r="K46" t="s">
        <v>198</v>
      </c>
      <c r="L46">
        <v>1480</v>
      </c>
      <c r="N46">
        <v>1013</v>
      </c>
      <c r="O46" t="s">
        <v>161</v>
      </c>
      <c r="P46" t="s">
        <v>162</v>
      </c>
      <c r="Q46">
        <v>1</v>
      </c>
      <c r="X46">
        <v>12.1</v>
      </c>
      <c r="Y46">
        <v>0</v>
      </c>
      <c r="Z46">
        <v>120</v>
      </c>
      <c r="AA46">
        <v>16.329999999999998</v>
      </c>
      <c r="AB46">
        <v>0</v>
      </c>
      <c r="AC46">
        <v>0</v>
      </c>
      <c r="AD46">
        <v>1</v>
      </c>
      <c r="AE46">
        <v>0</v>
      </c>
      <c r="AF46" t="s">
        <v>667</v>
      </c>
      <c r="AG46">
        <v>22.6875</v>
      </c>
      <c r="AH46">
        <v>2</v>
      </c>
      <c r="AI46">
        <v>11781884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ROW(Source!A48)</f>
        <v>48</v>
      </c>
      <c r="B47">
        <v>11781887</v>
      </c>
      <c r="C47">
        <v>11781885</v>
      </c>
      <c r="D47">
        <v>121548</v>
      </c>
      <c r="E47">
        <v>1</v>
      </c>
      <c r="F47">
        <v>1</v>
      </c>
      <c r="G47">
        <v>1</v>
      </c>
      <c r="H47">
        <v>1</v>
      </c>
      <c r="I47" t="s">
        <v>671</v>
      </c>
      <c r="J47" t="s">
        <v>650</v>
      </c>
      <c r="K47" t="s">
        <v>166</v>
      </c>
      <c r="L47">
        <v>608254</v>
      </c>
      <c r="N47">
        <v>1013</v>
      </c>
      <c r="O47" t="s">
        <v>167</v>
      </c>
      <c r="P47" t="s">
        <v>167</v>
      </c>
      <c r="Q47">
        <v>1</v>
      </c>
      <c r="X47">
        <v>32.340000000000003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667</v>
      </c>
      <c r="AG47">
        <v>60.637500000000003</v>
      </c>
      <c r="AH47">
        <v>2</v>
      </c>
      <c r="AI47">
        <v>11781887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ROW(Source!A48)</f>
        <v>48</v>
      </c>
      <c r="B48">
        <v>11781888</v>
      </c>
      <c r="C48">
        <v>11781885</v>
      </c>
      <c r="D48">
        <v>9590999</v>
      </c>
      <c r="E48">
        <v>1</v>
      </c>
      <c r="F48">
        <v>1</v>
      </c>
      <c r="G48">
        <v>1</v>
      </c>
      <c r="H48">
        <v>2</v>
      </c>
      <c r="I48" t="s">
        <v>196</v>
      </c>
      <c r="J48" t="s">
        <v>197</v>
      </c>
      <c r="K48" t="s">
        <v>198</v>
      </c>
      <c r="L48">
        <v>1480</v>
      </c>
      <c r="N48">
        <v>1013</v>
      </c>
      <c r="O48" t="s">
        <v>161</v>
      </c>
      <c r="P48" t="s">
        <v>162</v>
      </c>
      <c r="Q48">
        <v>1</v>
      </c>
      <c r="X48">
        <v>32.340000000000003</v>
      </c>
      <c r="Y48">
        <v>0</v>
      </c>
      <c r="Z48">
        <v>120</v>
      </c>
      <c r="AA48">
        <v>16.329999999999998</v>
      </c>
      <c r="AB48">
        <v>0</v>
      </c>
      <c r="AC48">
        <v>0</v>
      </c>
      <c r="AD48">
        <v>1</v>
      </c>
      <c r="AE48">
        <v>0</v>
      </c>
      <c r="AF48" t="s">
        <v>667</v>
      </c>
      <c r="AG48">
        <v>60.637500000000003</v>
      </c>
      <c r="AH48">
        <v>2</v>
      </c>
      <c r="AI48">
        <v>11781888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ROW(Source!A49)</f>
        <v>49</v>
      </c>
      <c r="B49">
        <v>11781891</v>
      </c>
      <c r="C49">
        <v>11781889</v>
      </c>
      <c r="D49">
        <v>7535118</v>
      </c>
      <c r="E49">
        <v>1</v>
      </c>
      <c r="F49">
        <v>1</v>
      </c>
      <c r="G49">
        <v>1</v>
      </c>
      <c r="H49">
        <v>1</v>
      </c>
      <c r="I49" t="s">
        <v>171</v>
      </c>
      <c r="J49" t="s">
        <v>650</v>
      </c>
      <c r="K49" t="s">
        <v>172</v>
      </c>
      <c r="L49">
        <v>1476</v>
      </c>
      <c r="N49">
        <v>1013</v>
      </c>
      <c r="O49" t="s">
        <v>155</v>
      </c>
      <c r="P49" t="s">
        <v>156</v>
      </c>
      <c r="Q49">
        <v>1</v>
      </c>
      <c r="X49">
        <v>381</v>
      </c>
      <c r="Y49">
        <v>0</v>
      </c>
      <c r="Z49">
        <v>0</v>
      </c>
      <c r="AA49">
        <v>0</v>
      </c>
      <c r="AB49">
        <v>10.6</v>
      </c>
      <c r="AC49">
        <v>0</v>
      </c>
      <c r="AD49">
        <v>1</v>
      </c>
      <c r="AE49">
        <v>1</v>
      </c>
      <c r="AF49" t="s">
        <v>668</v>
      </c>
      <c r="AG49">
        <v>657.22500000000002</v>
      </c>
      <c r="AH49">
        <v>2</v>
      </c>
      <c r="AI49">
        <v>11781891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ROW(Source!A50)</f>
        <v>50</v>
      </c>
      <c r="B50">
        <v>11782697</v>
      </c>
      <c r="C50">
        <v>11781897</v>
      </c>
      <c r="D50">
        <v>7535107</v>
      </c>
      <c r="E50">
        <v>1</v>
      </c>
      <c r="F50">
        <v>1</v>
      </c>
      <c r="G50">
        <v>1</v>
      </c>
      <c r="H50">
        <v>1</v>
      </c>
      <c r="I50" t="s">
        <v>191</v>
      </c>
      <c r="J50" t="s">
        <v>650</v>
      </c>
      <c r="K50" t="s">
        <v>192</v>
      </c>
      <c r="L50">
        <v>1476</v>
      </c>
      <c r="N50">
        <v>1013</v>
      </c>
      <c r="O50" t="s">
        <v>155</v>
      </c>
      <c r="P50" t="s">
        <v>156</v>
      </c>
      <c r="Q50">
        <v>1</v>
      </c>
      <c r="X50">
        <v>523</v>
      </c>
      <c r="Y50">
        <v>0</v>
      </c>
      <c r="Z50">
        <v>0</v>
      </c>
      <c r="AA50">
        <v>0</v>
      </c>
      <c r="AB50">
        <v>10.78</v>
      </c>
      <c r="AC50">
        <v>0</v>
      </c>
      <c r="AD50">
        <v>1</v>
      </c>
      <c r="AE50">
        <v>1</v>
      </c>
      <c r="AF50" t="s">
        <v>668</v>
      </c>
      <c r="AG50">
        <v>902.17499999999995</v>
      </c>
      <c r="AH50">
        <v>2</v>
      </c>
      <c r="AI50">
        <v>11782697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ROW(Source!A51)</f>
        <v>51</v>
      </c>
      <c r="B51">
        <v>11781902</v>
      </c>
      <c r="C51">
        <v>11781900</v>
      </c>
      <c r="D51">
        <v>7535107</v>
      </c>
      <c r="E51">
        <v>1</v>
      </c>
      <c r="F51">
        <v>1</v>
      </c>
      <c r="G51">
        <v>1</v>
      </c>
      <c r="H51">
        <v>1</v>
      </c>
      <c r="I51" t="s">
        <v>191</v>
      </c>
      <c r="J51" t="s">
        <v>650</v>
      </c>
      <c r="K51" t="s">
        <v>192</v>
      </c>
      <c r="L51">
        <v>1476</v>
      </c>
      <c r="N51">
        <v>1013</v>
      </c>
      <c r="O51" t="s">
        <v>155</v>
      </c>
      <c r="P51" t="s">
        <v>156</v>
      </c>
      <c r="Q51">
        <v>1</v>
      </c>
      <c r="X51">
        <v>422.94</v>
      </c>
      <c r="Y51">
        <v>0</v>
      </c>
      <c r="Z51">
        <v>0</v>
      </c>
      <c r="AA51">
        <v>0</v>
      </c>
      <c r="AB51">
        <v>10.78</v>
      </c>
      <c r="AC51">
        <v>0</v>
      </c>
      <c r="AD51">
        <v>1</v>
      </c>
      <c r="AE51">
        <v>1</v>
      </c>
      <c r="AF51" t="s">
        <v>668</v>
      </c>
      <c r="AG51">
        <v>729.57150000000001</v>
      </c>
      <c r="AH51">
        <v>2</v>
      </c>
      <c r="AI51">
        <v>11781902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ROW(Source!A51)</f>
        <v>51</v>
      </c>
      <c r="B52">
        <v>11781903</v>
      </c>
      <c r="C52">
        <v>11781900</v>
      </c>
      <c r="D52">
        <v>121548</v>
      </c>
      <c r="E52">
        <v>1</v>
      </c>
      <c r="F52">
        <v>1</v>
      </c>
      <c r="G52">
        <v>1</v>
      </c>
      <c r="H52">
        <v>1</v>
      </c>
      <c r="I52" t="s">
        <v>671</v>
      </c>
      <c r="J52" t="s">
        <v>650</v>
      </c>
      <c r="K52" t="s">
        <v>166</v>
      </c>
      <c r="L52">
        <v>608254</v>
      </c>
      <c r="N52">
        <v>1013</v>
      </c>
      <c r="O52" t="s">
        <v>167</v>
      </c>
      <c r="P52" t="s">
        <v>167</v>
      </c>
      <c r="Q52">
        <v>1</v>
      </c>
      <c r="X52">
        <v>136.80000000000001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667</v>
      </c>
      <c r="AG52">
        <v>256.5</v>
      </c>
      <c r="AH52">
        <v>2</v>
      </c>
      <c r="AI52">
        <v>11781903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ROW(Source!A51)</f>
        <v>51</v>
      </c>
      <c r="B53">
        <v>11781904</v>
      </c>
      <c r="C53">
        <v>11781900</v>
      </c>
      <c r="D53">
        <v>9597065</v>
      </c>
      <c r="E53">
        <v>1</v>
      </c>
      <c r="F53">
        <v>1</v>
      </c>
      <c r="G53">
        <v>1</v>
      </c>
      <c r="H53">
        <v>2</v>
      </c>
      <c r="I53" t="s">
        <v>193</v>
      </c>
      <c r="J53" t="s">
        <v>194</v>
      </c>
      <c r="K53" t="s">
        <v>195</v>
      </c>
      <c r="L53">
        <v>1480</v>
      </c>
      <c r="N53">
        <v>1013</v>
      </c>
      <c r="O53" t="s">
        <v>161</v>
      </c>
      <c r="P53" t="s">
        <v>162</v>
      </c>
      <c r="Q53">
        <v>1</v>
      </c>
      <c r="X53">
        <v>136.80000000000001</v>
      </c>
      <c r="Y53">
        <v>0</v>
      </c>
      <c r="Z53">
        <v>28.98</v>
      </c>
      <c r="AA53">
        <v>12.17</v>
      </c>
      <c r="AB53">
        <v>0</v>
      </c>
      <c r="AC53">
        <v>0</v>
      </c>
      <c r="AD53">
        <v>1</v>
      </c>
      <c r="AE53">
        <v>0</v>
      </c>
      <c r="AF53" t="s">
        <v>667</v>
      </c>
      <c r="AG53">
        <v>256.5</v>
      </c>
      <c r="AH53">
        <v>2</v>
      </c>
      <c r="AI53">
        <v>11781904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ROW(Source!A52)</f>
        <v>52</v>
      </c>
      <c r="B54">
        <v>11782702</v>
      </c>
      <c r="C54">
        <v>11782701</v>
      </c>
      <c r="D54">
        <v>7535127</v>
      </c>
      <c r="E54">
        <v>1</v>
      </c>
      <c r="F54">
        <v>1</v>
      </c>
      <c r="G54">
        <v>1</v>
      </c>
      <c r="H54">
        <v>1</v>
      </c>
      <c r="I54" t="s">
        <v>199</v>
      </c>
      <c r="J54" t="s">
        <v>650</v>
      </c>
      <c r="K54" t="s">
        <v>200</v>
      </c>
      <c r="L54">
        <v>1476</v>
      </c>
      <c r="N54">
        <v>1013</v>
      </c>
      <c r="O54" t="s">
        <v>155</v>
      </c>
      <c r="P54" t="s">
        <v>156</v>
      </c>
      <c r="Q54">
        <v>1</v>
      </c>
      <c r="X54">
        <v>97.2</v>
      </c>
      <c r="Y54">
        <v>0</v>
      </c>
      <c r="Z54">
        <v>0</v>
      </c>
      <c r="AA54">
        <v>0</v>
      </c>
      <c r="AB54">
        <v>9.48</v>
      </c>
      <c r="AC54">
        <v>0</v>
      </c>
      <c r="AD54">
        <v>1</v>
      </c>
      <c r="AE54">
        <v>1</v>
      </c>
      <c r="AF54" t="s">
        <v>668</v>
      </c>
      <c r="AG54">
        <v>167.67</v>
      </c>
      <c r="AH54">
        <v>2</v>
      </c>
      <c r="AI54">
        <v>11782702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ROW(Source!A54)</f>
        <v>54</v>
      </c>
      <c r="B55">
        <v>11781909</v>
      </c>
      <c r="C55">
        <v>11781907</v>
      </c>
      <c r="D55">
        <v>7535108</v>
      </c>
      <c r="E55">
        <v>1</v>
      </c>
      <c r="F55">
        <v>1</v>
      </c>
      <c r="G55">
        <v>1</v>
      </c>
      <c r="H55">
        <v>1</v>
      </c>
      <c r="I55" t="s">
        <v>201</v>
      </c>
      <c r="J55" t="s">
        <v>650</v>
      </c>
      <c r="K55" t="s">
        <v>202</v>
      </c>
      <c r="L55">
        <v>1476</v>
      </c>
      <c r="N55">
        <v>1013</v>
      </c>
      <c r="O55" t="s">
        <v>155</v>
      </c>
      <c r="P55" t="s">
        <v>156</v>
      </c>
      <c r="Q55">
        <v>1</v>
      </c>
      <c r="X55">
        <v>1.02</v>
      </c>
      <c r="Y55">
        <v>0</v>
      </c>
      <c r="Z55">
        <v>0</v>
      </c>
      <c r="AA55">
        <v>0</v>
      </c>
      <c r="AB55">
        <v>10.32</v>
      </c>
      <c r="AC55">
        <v>0</v>
      </c>
      <c r="AD55">
        <v>1</v>
      </c>
      <c r="AE55">
        <v>1</v>
      </c>
      <c r="AF55" t="s">
        <v>668</v>
      </c>
      <c r="AG55">
        <v>1.7594999999999996</v>
      </c>
      <c r="AH55">
        <v>2</v>
      </c>
      <c r="AI55">
        <v>11781909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ROW(Source!A54)</f>
        <v>54</v>
      </c>
      <c r="B56">
        <v>11781910</v>
      </c>
      <c r="C56">
        <v>11781907</v>
      </c>
      <c r="D56">
        <v>121548</v>
      </c>
      <c r="E56">
        <v>1</v>
      </c>
      <c r="F56">
        <v>1</v>
      </c>
      <c r="G56">
        <v>1</v>
      </c>
      <c r="H56">
        <v>1</v>
      </c>
      <c r="I56" t="s">
        <v>671</v>
      </c>
      <c r="J56" t="s">
        <v>650</v>
      </c>
      <c r="K56" t="s">
        <v>166</v>
      </c>
      <c r="L56">
        <v>608254</v>
      </c>
      <c r="N56">
        <v>1013</v>
      </c>
      <c r="O56" t="s">
        <v>167</v>
      </c>
      <c r="P56" t="s">
        <v>167</v>
      </c>
      <c r="Q56">
        <v>1</v>
      </c>
      <c r="X56">
        <v>3.5000000000000003E-2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667</v>
      </c>
      <c r="AG56">
        <v>6.5625000000000003E-2</v>
      </c>
      <c r="AH56">
        <v>2</v>
      </c>
      <c r="AI56">
        <v>11781910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ROW(Source!A54)</f>
        <v>54</v>
      </c>
      <c r="B57">
        <v>11781911</v>
      </c>
      <c r="C57">
        <v>11781907</v>
      </c>
      <c r="D57">
        <v>9594081</v>
      </c>
      <c r="E57">
        <v>1</v>
      </c>
      <c r="F57">
        <v>1</v>
      </c>
      <c r="G57">
        <v>1</v>
      </c>
      <c r="H57">
        <v>2</v>
      </c>
      <c r="I57" t="s">
        <v>203</v>
      </c>
      <c r="J57" t="s">
        <v>204</v>
      </c>
      <c r="K57" t="s">
        <v>205</v>
      </c>
      <c r="L57">
        <v>1480</v>
      </c>
      <c r="N57">
        <v>1013</v>
      </c>
      <c r="O57" t="s">
        <v>161</v>
      </c>
      <c r="P57" t="s">
        <v>162</v>
      </c>
      <c r="Q57">
        <v>1</v>
      </c>
      <c r="X57">
        <v>3.5000000000000003E-2</v>
      </c>
      <c r="Y57">
        <v>0</v>
      </c>
      <c r="Z57">
        <v>111.55</v>
      </c>
      <c r="AA57">
        <v>12.17</v>
      </c>
      <c r="AB57">
        <v>0</v>
      </c>
      <c r="AC57">
        <v>0</v>
      </c>
      <c r="AD57">
        <v>1</v>
      </c>
      <c r="AE57">
        <v>0</v>
      </c>
      <c r="AF57" t="s">
        <v>667</v>
      </c>
      <c r="AG57">
        <v>6.5625000000000003E-2</v>
      </c>
      <c r="AH57">
        <v>2</v>
      </c>
      <c r="AI57">
        <v>11781911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ROW(Source!A54)</f>
        <v>54</v>
      </c>
      <c r="B58">
        <v>11781912</v>
      </c>
      <c r="C58">
        <v>11781907</v>
      </c>
      <c r="D58">
        <v>9596614</v>
      </c>
      <c r="E58">
        <v>1</v>
      </c>
      <c r="F58">
        <v>1</v>
      </c>
      <c r="G58">
        <v>1</v>
      </c>
      <c r="H58">
        <v>3</v>
      </c>
      <c r="I58" t="s">
        <v>795</v>
      </c>
      <c r="J58" t="s">
        <v>798</v>
      </c>
      <c r="K58" t="s">
        <v>796</v>
      </c>
      <c r="L58">
        <v>1339</v>
      </c>
      <c r="N58">
        <v>1007</v>
      </c>
      <c r="O58" t="s">
        <v>797</v>
      </c>
      <c r="P58" t="s">
        <v>797</v>
      </c>
      <c r="Q58">
        <v>1</v>
      </c>
      <c r="X58">
        <v>1.1000000000000001</v>
      </c>
      <c r="Y58">
        <v>117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650</v>
      </c>
      <c r="AG58">
        <v>1.1000000000000001</v>
      </c>
      <c r="AH58">
        <v>2</v>
      </c>
      <c r="AI58">
        <v>11781912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ROW(Source!A55)</f>
        <v>55</v>
      </c>
      <c r="B59">
        <v>11781915</v>
      </c>
      <c r="C59">
        <v>11781913</v>
      </c>
      <c r="D59">
        <v>121548</v>
      </c>
      <c r="E59">
        <v>1</v>
      </c>
      <c r="F59">
        <v>1</v>
      </c>
      <c r="G59">
        <v>1</v>
      </c>
      <c r="H59">
        <v>1</v>
      </c>
      <c r="I59" t="s">
        <v>671</v>
      </c>
      <c r="J59" t="s">
        <v>650</v>
      </c>
      <c r="K59" t="s">
        <v>166</v>
      </c>
      <c r="L59">
        <v>608254</v>
      </c>
      <c r="N59">
        <v>1013</v>
      </c>
      <c r="O59" t="s">
        <v>167</v>
      </c>
      <c r="P59" t="s">
        <v>167</v>
      </c>
      <c r="Q59">
        <v>1</v>
      </c>
      <c r="X59">
        <v>1.1000000000000001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667</v>
      </c>
      <c r="AG59">
        <v>2.0625</v>
      </c>
      <c r="AH59">
        <v>2</v>
      </c>
      <c r="AI59">
        <v>11781915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ROW(Source!A55)</f>
        <v>55</v>
      </c>
      <c r="B60">
        <v>11781916</v>
      </c>
      <c r="C60">
        <v>11781913</v>
      </c>
      <c r="D60">
        <v>9591628</v>
      </c>
      <c r="E60">
        <v>1</v>
      </c>
      <c r="F60">
        <v>1</v>
      </c>
      <c r="G60">
        <v>1</v>
      </c>
      <c r="H60">
        <v>2</v>
      </c>
      <c r="I60" t="s">
        <v>206</v>
      </c>
      <c r="J60" t="s">
        <v>207</v>
      </c>
      <c r="K60" t="s">
        <v>208</v>
      </c>
      <c r="L60">
        <v>1480</v>
      </c>
      <c r="N60">
        <v>1013</v>
      </c>
      <c r="O60" t="s">
        <v>161</v>
      </c>
      <c r="P60" t="s">
        <v>162</v>
      </c>
      <c r="Q60">
        <v>1</v>
      </c>
      <c r="X60">
        <v>1.1000000000000001</v>
      </c>
      <c r="Y60">
        <v>0</v>
      </c>
      <c r="Z60">
        <v>355.46</v>
      </c>
      <c r="AA60">
        <v>19.899999999999999</v>
      </c>
      <c r="AB60">
        <v>0</v>
      </c>
      <c r="AC60">
        <v>0</v>
      </c>
      <c r="AD60">
        <v>1</v>
      </c>
      <c r="AE60">
        <v>0</v>
      </c>
      <c r="AF60" t="s">
        <v>667</v>
      </c>
      <c r="AG60">
        <v>2.0625</v>
      </c>
      <c r="AH60">
        <v>2</v>
      </c>
      <c r="AI60">
        <v>11781916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ROW(Source!A57)</f>
        <v>57</v>
      </c>
      <c r="B61">
        <v>11781920</v>
      </c>
      <c r="C61">
        <v>11781918</v>
      </c>
      <c r="D61">
        <v>7535127</v>
      </c>
      <c r="E61">
        <v>1</v>
      </c>
      <c r="F61">
        <v>1</v>
      </c>
      <c r="G61">
        <v>1</v>
      </c>
      <c r="H61">
        <v>1</v>
      </c>
      <c r="I61" t="s">
        <v>199</v>
      </c>
      <c r="J61" t="s">
        <v>650</v>
      </c>
      <c r="K61" t="s">
        <v>200</v>
      </c>
      <c r="L61">
        <v>1476</v>
      </c>
      <c r="N61">
        <v>1013</v>
      </c>
      <c r="O61" t="s">
        <v>155</v>
      </c>
      <c r="P61" t="s">
        <v>156</v>
      </c>
      <c r="Q61">
        <v>1</v>
      </c>
      <c r="X61">
        <v>97.2</v>
      </c>
      <c r="Y61">
        <v>0</v>
      </c>
      <c r="Z61">
        <v>0</v>
      </c>
      <c r="AA61">
        <v>0</v>
      </c>
      <c r="AB61">
        <v>9.48</v>
      </c>
      <c r="AC61">
        <v>0</v>
      </c>
      <c r="AD61">
        <v>1</v>
      </c>
      <c r="AE61">
        <v>1</v>
      </c>
      <c r="AF61" t="s">
        <v>668</v>
      </c>
      <c r="AG61">
        <v>167.67</v>
      </c>
      <c r="AH61">
        <v>2</v>
      </c>
      <c r="AI61">
        <v>11781920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ROW(Source!A59)</f>
        <v>59</v>
      </c>
      <c r="B62">
        <v>11781925</v>
      </c>
      <c r="C62">
        <v>11781923</v>
      </c>
      <c r="D62">
        <v>7535107</v>
      </c>
      <c r="E62">
        <v>1</v>
      </c>
      <c r="F62">
        <v>1</v>
      </c>
      <c r="G62">
        <v>1</v>
      </c>
      <c r="H62">
        <v>1</v>
      </c>
      <c r="I62" t="s">
        <v>191</v>
      </c>
      <c r="J62" t="s">
        <v>650</v>
      </c>
      <c r="K62" t="s">
        <v>192</v>
      </c>
      <c r="L62">
        <v>1476</v>
      </c>
      <c r="N62">
        <v>1013</v>
      </c>
      <c r="O62" t="s">
        <v>155</v>
      </c>
      <c r="P62" t="s">
        <v>156</v>
      </c>
      <c r="Q62">
        <v>1</v>
      </c>
      <c r="X62">
        <v>12.53</v>
      </c>
      <c r="Y62">
        <v>0</v>
      </c>
      <c r="Z62">
        <v>0</v>
      </c>
      <c r="AA62">
        <v>0</v>
      </c>
      <c r="AB62">
        <v>10.78</v>
      </c>
      <c r="AC62">
        <v>0</v>
      </c>
      <c r="AD62">
        <v>1</v>
      </c>
      <c r="AE62">
        <v>1</v>
      </c>
      <c r="AF62" t="s">
        <v>668</v>
      </c>
      <c r="AG62">
        <v>21.614249999999998</v>
      </c>
      <c r="AH62">
        <v>2</v>
      </c>
      <c r="AI62">
        <v>11781925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ROW(Source!A59)</f>
        <v>59</v>
      </c>
      <c r="B63">
        <v>11781926</v>
      </c>
      <c r="C63">
        <v>11781923</v>
      </c>
      <c r="D63">
        <v>121548</v>
      </c>
      <c r="E63">
        <v>1</v>
      </c>
      <c r="F63">
        <v>1</v>
      </c>
      <c r="G63">
        <v>1</v>
      </c>
      <c r="H63">
        <v>1</v>
      </c>
      <c r="I63" t="s">
        <v>671</v>
      </c>
      <c r="J63" t="s">
        <v>650</v>
      </c>
      <c r="K63" t="s">
        <v>166</v>
      </c>
      <c r="L63">
        <v>608254</v>
      </c>
      <c r="N63">
        <v>1013</v>
      </c>
      <c r="O63" t="s">
        <v>167</v>
      </c>
      <c r="P63" t="s">
        <v>167</v>
      </c>
      <c r="Q63">
        <v>1</v>
      </c>
      <c r="X63">
        <v>3.04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667</v>
      </c>
      <c r="AG63">
        <v>5.7</v>
      </c>
      <c r="AH63">
        <v>2</v>
      </c>
      <c r="AI63">
        <v>11781926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ROW(Source!A59)</f>
        <v>59</v>
      </c>
      <c r="B64">
        <v>11781927</v>
      </c>
      <c r="C64">
        <v>11781923</v>
      </c>
      <c r="D64">
        <v>9596182</v>
      </c>
      <c r="E64">
        <v>1</v>
      </c>
      <c r="F64">
        <v>1</v>
      </c>
      <c r="G64">
        <v>1</v>
      </c>
      <c r="H64">
        <v>2</v>
      </c>
      <c r="I64" t="s">
        <v>209</v>
      </c>
      <c r="J64" t="s">
        <v>210</v>
      </c>
      <c r="K64" t="s">
        <v>211</v>
      </c>
      <c r="L64">
        <v>1480</v>
      </c>
      <c r="N64">
        <v>1013</v>
      </c>
      <c r="O64" t="s">
        <v>161</v>
      </c>
      <c r="P64" t="s">
        <v>162</v>
      </c>
      <c r="Q64">
        <v>1</v>
      </c>
      <c r="X64">
        <v>3.04</v>
      </c>
      <c r="Y64">
        <v>0</v>
      </c>
      <c r="Z64">
        <v>63.37</v>
      </c>
      <c r="AA64">
        <v>12.17</v>
      </c>
      <c r="AB64">
        <v>0</v>
      </c>
      <c r="AC64">
        <v>0</v>
      </c>
      <c r="AD64">
        <v>1</v>
      </c>
      <c r="AE64">
        <v>0</v>
      </c>
      <c r="AF64" t="s">
        <v>667</v>
      </c>
      <c r="AG64">
        <v>5.7</v>
      </c>
      <c r="AH64">
        <v>2</v>
      </c>
      <c r="AI64">
        <v>11781927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ROW(Source!A59)</f>
        <v>59</v>
      </c>
      <c r="B65">
        <v>11781928</v>
      </c>
      <c r="C65">
        <v>11781923</v>
      </c>
      <c r="D65">
        <v>9596187</v>
      </c>
      <c r="E65">
        <v>1</v>
      </c>
      <c r="F65">
        <v>1</v>
      </c>
      <c r="G65">
        <v>1</v>
      </c>
      <c r="H65">
        <v>2</v>
      </c>
      <c r="I65" t="s">
        <v>212</v>
      </c>
      <c r="J65" t="s">
        <v>213</v>
      </c>
      <c r="K65" t="s">
        <v>214</v>
      </c>
      <c r="L65">
        <v>1480</v>
      </c>
      <c r="N65">
        <v>1013</v>
      </c>
      <c r="O65" t="s">
        <v>161</v>
      </c>
      <c r="P65" t="s">
        <v>162</v>
      </c>
      <c r="Q65">
        <v>1</v>
      </c>
      <c r="X65">
        <v>12.18</v>
      </c>
      <c r="Y65">
        <v>0</v>
      </c>
      <c r="Z65">
        <v>0.75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667</v>
      </c>
      <c r="AG65">
        <v>22.837499999999999</v>
      </c>
      <c r="AH65">
        <v>2</v>
      </c>
      <c r="AI65">
        <v>11781928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ROW(Source!A60)</f>
        <v>60</v>
      </c>
      <c r="B66">
        <v>11782711</v>
      </c>
      <c r="C66">
        <v>11781929</v>
      </c>
      <c r="D66">
        <v>121548</v>
      </c>
      <c r="E66">
        <v>1</v>
      </c>
      <c r="F66">
        <v>1</v>
      </c>
      <c r="G66">
        <v>1</v>
      </c>
      <c r="H66">
        <v>1</v>
      </c>
      <c r="I66" t="s">
        <v>671</v>
      </c>
      <c r="J66" t="s">
        <v>650</v>
      </c>
      <c r="K66" t="s">
        <v>166</v>
      </c>
      <c r="L66">
        <v>608254</v>
      </c>
      <c r="N66">
        <v>1013</v>
      </c>
      <c r="O66" t="s">
        <v>167</v>
      </c>
      <c r="P66" t="s">
        <v>167</v>
      </c>
      <c r="Q66">
        <v>1</v>
      </c>
      <c r="X66">
        <v>4.18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667</v>
      </c>
      <c r="AG66">
        <v>7.8375000000000004</v>
      </c>
      <c r="AH66">
        <v>2</v>
      </c>
      <c r="AI66">
        <v>11782711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ROW(Source!A60)</f>
        <v>60</v>
      </c>
      <c r="B67">
        <v>11782712</v>
      </c>
      <c r="C67">
        <v>11781929</v>
      </c>
      <c r="D67">
        <v>9590323</v>
      </c>
      <c r="E67">
        <v>1</v>
      </c>
      <c r="F67">
        <v>1</v>
      </c>
      <c r="G67">
        <v>1</v>
      </c>
      <c r="H67">
        <v>2</v>
      </c>
      <c r="I67" t="s">
        <v>176</v>
      </c>
      <c r="J67" t="s">
        <v>177</v>
      </c>
      <c r="K67" t="s">
        <v>178</v>
      </c>
      <c r="L67">
        <v>1480</v>
      </c>
      <c r="N67">
        <v>1013</v>
      </c>
      <c r="O67" t="s">
        <v>161</v>
      </c>
      <c r="P67" t="s">
        <v>162</v>
      </c>
      <c r="Q67">
        <v>1</v>
      </c>
      <c r="X67">
        <v>4.18</v>
      </c>
      <c r="Y67">
        <v>0</v>
      </c>
      <c r="Z67">
        <v>87.96</v>
      </c>
      <c r="AA67">
        <v>16.329999999999998</v>
      </c>
      <c r="AB67">
        <v>0</v>
      </c>
      <c r="AC67">
        <v>0</v>
      </c>
      <c r="AD67">
        <v>1</v>
      </c>
      <c r="AE67">
        <v>0</v>
      </c>
      <c r="AF67" t="s">
        <v>667</v>
      </c>
      <c r="AG67">
        <v>7.8375000000000004</v>
      </c>
      <c r="AH67">
        <v>2</v>
      </c>
      <c r="AI67">
        <v>11782712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ROW(Source!A62)</f>
        <v>62</v>
      </c>
      <c r="B68">
        <v>11781937</v>
      </c>
      <c r="C68">
        <v>11781935</v>
      </c>
      <c r="D68">
        <v>7535107</v>
      </c>
      <c r="E68">
        <v>1</v>
      </c>
      <c r="F68">
        <v>1</v>
      </c>
      <c r="G68">
        <v>1</v>
      </c>
      <c r="H68">
        <v>1</v>
      </c>
      <c r="I68" t="s">
        <v>191</v>
      </c>
      <c r="J68" t="s">
        <v>650</v>
      </c>
      <c r="K68" t="s">
        <v>192</v>
      </c>
      <c r="L68">
        <v>1476</v>
      </c>
      <c r="N68">
        <v>1013</v>
      </c>
      <c r="O68" t="s">
        <v>155</v>
      </c>
      <c r="P68" t="s">
        <v>156</v>
      </c>
      <c r="Q68">
        <v>1</v>
      </c>
      <c r="X68">
        <v>12.53</v>
      </c>
      <c r="Y68">
        <v>0</v>
      </c>
      <c r="Z68">
        <v>0</v>
      </c>
      <c r="AA68">
        <v>0</v>
      </c>
      <c r="AB68">
        <v>10.78</v>
      </c>
      <c r="AC68">
        <v>0</v>
      </c>
      <c r="AD68">
        <v>1</v>
      </c>
      <c r="AE68">
        <v>1</v>
      </c>
      <c r="AF68" t="s">
        <v>668</v>
      </c>
      <c r="AG68">
        <v>21.614249999999998</v>
      </c>
      <c r="AH68">
        <v>2</v>
      </c>
      <c r="AI68">
        <v>11781937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ROW(Source!A62)</f>
        <v>62</v>
      </c>
      <c r="B69">
        <v>11781938</v>
      </c>
      <c r="C69">
        <v>11781935</v>
      </c>
      <c r="D69">
        <v>121548</v>
      </c>
      <c r="E69">
        <v>1</v>
      </c>
      <c r="F69">
        <v>1</v>
      </c>
      <c r="G69">
        <v>1</v>
      </c>
      <c r="H69">
        <v>1</v>
      </c>
      <c r="I69" t="s">
        <v>671</v>
      </c>
      <c r="J69" t="s">
        <v>650</v>
      </c>
      <c r="K69" t="s">
        <v>166</v>
      </c>
      <c r="L69">
        <v>608254</v>
      </c>
      <c r="N69">
        <v>1013</v>
      </c>
      <c r="O69" t="s">
        <v>167</v>
      </c>
      <c r="P69" t="s">
        <v>167</v>
      </c>
      <c r="Q69">
        <v>1</v>
      </c>
      <c r="X69">
        <v>3.04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667</v>
      </c>
      <c r="AG69">
        <v>5.7</v>
      </c>
      <c r="AH69">
        <v>2</v>
      </c>
      <c r="AI69">
        <v>11781938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ROW(Source!A62)</f>
        <v>62</v>
      </c>
      <c r="B70">
        <v>11781939</v>
      </c>
      <c r="C70">
        <v>11781935</v>
      </c>
      <c r="D70">
        <v>9596182</v>
      </c>
      <c r="E70">
        <v>1</v>
      </c>
      <c r="F70">
        <v>1</v>
      </c>
      <c r="G70">
        <v>1</v>
      </c>
      <c r="H70">
        <v>2</v>
      </c>
      <c r="I70" t="s">
        <v>209</v>
      </c>
      <c r="J70" t="s">
        <v>210</v>
      </c>
      <c r="K70" t="s">
        <v>211</v>
      </c>
      <c r="L70">
        <v>1480</v>
      </c>
      <c r="N70">
        <v>1013</v>
      </c>
      <c r="O70" t="s">
        <v>161</v>
      </c>
      <c r="P70" t="s">
        <v>162</v>
      </c>
      <c r="Q70">
        <v>1</v>
      </c>
      <c r="X70">
        <v>3.04</v>
      </c>
      <c r="Y70">
        <v>0</v>
      </c>
      <c r="Z70">
        <v>63.37</v>
      </c>
      <c r="AA70">
        <v>12.17</v>
      </c>
      <c r="AB70">
        <v>0</v>
      </c>
      <c r="AC70">
        <v>0</v>
      </c>
      <c r="AD70">
        <v>1</v>
      </c>
      <c r="AE70">
        <v>0</v>
      </c>
      <c r="AF70" t="s">
        <v>667</v>
      </c>
      <c r="AG70">
        <v>5.7</v>
      </c>
      <c r="AH70">
        <v>2</v>
      </c>
      <c r="AI70">
        <v>11781939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ROW(Source!A62)</f>
        <v>62</v>
      </c>
      <c r="B71">
        <v>11781940</v>
      </c>
      <c r="C71">
        <v>11781935</v>
      </c>
      <c r="D71">
        <v>9596187</v>
      </c>
      <c r="E71">
        <v>1</v>
      </c>
      <c r="F71">
        <v>1</v>
      </c>
      <c r="G71">
        <v>1</v>
      </c>
      <c r="H71">
        <v>2</v>
      </c>
      <c r="I71" t="s">
        <v>212</v>
      </c>
      <c r="J71" t="s">
        <v>213</v>
      </c>
      <c r="K71" t="s">
        <v>214</v>
      </c>
      <c r="L71">
        <v>1480</v>
      </c>
      <c r="N71">
        <v>1013</v>
      </c>
      <c r="O71" t="s">
        <v>161</v>
      </c>
      <c r="P71" t="s">
        <v>162</v>
      </c>
      <c r="Q71">
        <v>1</v>
      </c>
      <c r="X71">
        <v>12.18</v>
      </c>
      <c r="Y71">
        <v>0</v>
      </c>
      <c r="Z71">
        <v>0.75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667</v>
      </c>
      <c r="AG71">
        <v>22.837499999999999</v>
      </c>
      <c r="AH71">
        <v>2</v>
      </c>
      <c r="AI71">
        <v>11781940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ROW(Source!A63)</f>
        <v>63</v>
      </c>
      <c r="B72">
        <v>11781943</v>
      </c>
      <c r="C72">
        <v>11781941</v>
      </c>
      <c r="D72">
        <v>121548</v>
      </c>
      <c r="E72">
        <v>1</v>
      </c>
      <c r="F72">
        <v>1</v>
      </c>
      <c r="G72">
        <v>1</v>
      </c>
      <c r="H72">
        <v>1</v>
      </c>
      <c r="I72" t="s">
        <v>671</v>
      </c>
      <c r="J72" t="s">
        <v>650</v>
      </c>
      <c r="K72" t="s">
        <v>166</v>
      </c>
      <c r="L72">
        <v>608254</v>
      </c>
      <c r="N72">
        <v>1013</v>
      </c>
      <c r="O72" t="s">
        <v>167</v>
      </c>
      <c r="P72" t="s">
        <v>167</v>
      </c>
      <c r="Q72">
        <v>1</v>
      </c>
      <c r="X72">
        <v>4.76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667</v>
      </c>
      <c r="AG72">
        <v>8.9250000000000007</v>
      </c>
      <c r="AH72">
        <v>2</v>
      </c>
      <c r="AI72">
        <v>11781943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ROW(Source!A63)</f>
        <v>63</v>
      </c>
      <c r="B73">
        <v>11781944</v>
      </c>
      <c r="C73">
        <v>11781941</v>
      </c>
      <c r="D73">
        <v>9590323</v>
      </c>
      <c r="E73">
        <v>1</v>
      </c>
      <c r="F73">
        <v>1</v>
      </c>
      <c r="G73">
        <v>1</v>
      </c>
      <c r="H73">
        <v>2</v>
      </c>
      <c r="I73" t="s">
        <v>176</v>
      </c>
      <c r="J73" t="s">
        <v>177</v>
      </c>
      <c r="K73" t="s">
        <v>178</v>
      </c>
      <c r="L73">
        <v>1480</v>
      </c>
      <c r="N73">
        <v>1013</v>
      </c>
      <c r="O73" t="s">
        <v>161</v>
      </c>
      <c r="P73" t="s">
        <v>162</v>
      </c>
      <c r="Q73">
        <v>1</v>
      </c>
      <c r="X73">
        <v>4.76</v>
      </c>
      <c r="Y73">
        <v>0</v>
      </c>
      <c r="Z73">
        <v>87.96</v>
      </c>
      <c r="AA73">
        <v>16.329999999999998</v>
      </c>
      <c r="AB73">
        <v>0</v>
      </c>
      <c r="AC73">
        <v>0</v>
      </c>
      <c r="AD73">
        <v>1</v>
      </c>
      <c r="AE73">
        <v>0</v>
      </c>
      <c r="AF73" t="s">
        <v>667</v>
      </c>
      <c r="AG73">
        <v>8.9250000000000007</v>
      </c>
      <c r="AH73">
        <v>2</v>
      </c>
      <c r="AI73">
        <v>11781944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ROW(Source!A64)</f>
        <v>64</v>
      </c>
      <c r="B74">
        <v>11781947</v>
      </c>
      <c r="C74">
        <v>11781945</v>
      </c>
      <c r="D74">
        <v>121548</v>
      </c>
      <c r="E74">
        <v>1</v>
      </c>
      <c r="F74">
        <v>1</v>
      </c>
      <c r="G74">
        <v>1</v>
      </c>
      <c r="H74">
        <v>1</v>
      </c>
      <c r="I74" t="s">
        <v>671</v>
      </c>
      <c r="J74" t="s">
        <v>650</v>
      </c>
      <c r="K74" t="s">
        <v>166</v>
      </c>
      <c r="L74">
        <v>608254</v>
      </c>
      <c r="N74">
        <v>1013</v>
      </c>
      <c r="O74" t="s">
        <v>167</v>
      </c>
      <c r="P74" t="s">
        <v>167</v>
      </c>
      <c r="Q74">
        <v>1</v>
      </c>
      <c r="X74">
        <v>1.96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2</v>
      </c>
      <c r="AF74" t="s">
        <v>667</v>
      </c>
      <c r="AG74">
        <v>3.6749999999999998</v>
      </c>
      <c r="AH74">
        <v>2</v>
      </c>
      <c r="AI74">
        <v>11781947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ROW(Source!A64)</f>
        <v>64</v>
      </c>
      <c r="B75">
        <v>11781948</v>
      </c>
      <c r="C75">
        <v>11781945</v>
      </c>
      <c r="D75">
        <v>9590323</v>
      </c>
      <c r="E75">
        <v>1</v>
      </c>
      <c r="F75">
        <v>1</v>
      </c>
      <c r="G75">
        <v>1</v>
      </c>
      <c r="H75">
        <v>2</v>
      </c>
      <c r="I75" t="s">
        <v>176</v>
      </c>
      <c r="J75" t="s">
        <v>177</v>
      </c>
      <c r="K75" t="s">
        <v>178</v>
      </c>
      <c r="L75">
        <v>1480</v>
      </c>
      <c r="N75">
        <v>1013</v>
      </c>
      <c r="O75" t="s">
        <v>161</v>
      </c>
      <c r="P75" t="s">
        <v>162</v>
      </c>
      <c r="Q75">
        <v>1</v>
      </c>
      <c r="X75">
        <v>1.96</v>
      </c>
      <c r="Y75">
        <v>0</v>
      </c>
      <c r="Z75">
        <v>87.96</v>
      </c>
      <c r="AA75">
        <v>16.329999999999998</v>
      </c>
      <c r="AB75">
        <v>0</v>
      </c>
      <c r="AC75">
        <v>0</v>
      </c>
      <c r="AD75">
        <v>1</v>
      </c>
      <c r="AE75">
        <v>0</v>
      </c>
      <c r="AF75" t="s">
        <v>667</v>
      </c>
      <c r="AG75">
        <v>3.6749999999999998</v>
      </c>
      <c r="AH75">
        <v>2</v>
      </c>
      <c r="AI75">
        <v>11781948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ROW(Source!A65)</f>
        <v>65</v>
      </c>
      <c r="B76">
        <v>11781951</v>
      </c>
      <c r="C76">
        <v>11781949</v>
      </c>
      <c r="D76">
        <v>121548</v>
      </c>
      <c r="E76">
        <v>1</v>
      </c>
      <c r="F76">
        <v>1</v>
      </c>
      <c r="G76">
        <v>1</v>
      </c>
      <c r="H76">
        <v>1</v>
      </c>
      <c r="I76" t="s">
        <v>671</v>
      </c>
      <c r="J76" t="s">
        <v>650</v>
      </c>
      <c r="K76" t="s">
        <v>166</v>
      </c>
      <c r="L76">
        <v>608254</v>
      </c>
      <c r="N76">
        <v>1013</v>
      </c>
      <c r="O76" t="s">
        <v>167</v>
      </c>
      <c r="P76" t="s">
        <v>167</v>
      </c>
      <c r="Q76">
        <v>1</v>
      </c>
      <c r="X76">
        <v>4.76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667</v>
      </c>
      <c r="AG76">
        <v>8.9250000000000007</v>
      </c>
      <c r="AH76">
        <v>2</v>
      </c>
      <c r="AI76">
        <v>11781951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ROW(Source!A65)</f>
        <v>65</v>
      </c>
      <c r="B77">
        <v>11781952</v>
      </c>
      <c r="C77">
        <v>11781949</v>
      </c>
      <c r="D77">
        <v>9590323</v>
      </c>
      <c r="E77">
        <v>1</v>
      </c>
      <c r="F77">
        <v>1</v>
      </c>
      <c r="G77">
        <v>1</v>
      </c>
      <c r="H77">
        <v>2</v>
      </c>
      <c r="I77" t="s">
        <v>176</v>
      </c>
      <c r="J77" t="s">
        <v>177</v>
      </c>
      <c r="K77" t="s">
        <v>178</v>
      </c>
      <c r="L77">
        <v>1480</v>
      </c>
      <c r="N77">
        <v>1013</v>
      </c>
      <c r="O77" t="s">
        <v>161</v>
      </c>
      <c r="P77" t="s">
        <v>162</v>
      </c>
      <c r="Q77">
        <v>1</v>
      </c>
      <c r="X77">
        <v>4.76</v>
      </c>
      <c r="Y77">
        <v>0</v>
      </c>
      <c r="Z77">
        <v>87.96</v>
      </c>
      <c r="AA77">
        <v>16.329999999999998</v>
      </c>
      <c r="AB77">
        <v>0</v>
      </c>
      <c r="AC77">
        <v>0</v>
      </c>
      <c r="AD77">
        <v>1</v>
      </c>
      <c r="AE77">
        <v>0</v>
      </c>
      <c r="AF77" t="s">
        <v>667</v>
      </c>
      <c r="AG77">
        <v>8.9250000000000007</v>
      </c>
      <c r="AH77">
        <v>2</v>
      </c>
      <c r="AI77">
        <v>11781952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ROW(Source!A66)</f>
        <v>66</v>
      </c>
      <c r="B78">
        <v>11781955</v>
      </c>
      <c r="C78">
        <v>11781953</v>
      </c>
      <c r="D78">
        <v>121548</v>
      </c>
      <c r="E78">
        <v>1</v>
      </c>
      <c r="F78">
        <v>1</v>
      </c>
      <c r="G78">
        <v>1</v>
      </c>
      <c r="H78">
        <v>1</v>
      </c>
      <c r="I78" t="s">
        <v>671</v>
      </c>
      <c r="J78" t="s">
        <v>650</v>
      </c>
      <c r="K78" t="s">
        <v>166</v>
      </c>
      <c r="L78">
        <v>608254</v>
      </c>
      <c r="N78">
        <v>1013</v>
      </c>
      <c r="O78" t="s">
        <v>167</v>
      </c>
      <c r="P78" t="s">
        <v>167</v>
      </c>
      <c r="Q78">
        <v>1</v>
      </c>
      <c r="X78">
        <v>1.96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667</v>
      </c>
      <c r="AG78">
        <v>3.6749999999999998</v>
      </c>
      <c r="AH78">
        <v>2</v>
      </c>
      <c r="AI78">
        <v>11781955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ROW(Source!A66)</f>
        <v>66</v>
      </c>
      <c r="B79">
        <v>11781956</v>
      </c>
      <c r="C79">
        <v>11781953</v>
      </c>
      <c r="D79">
        <v>9590323</v>
      </c>
      <c r="E79">
        <v>1</v>
      </c>
      <c r="F79">
        <v>1</v>
      </c>
      <c r="G79">
        <v>1</v>
      </c>
      <c r="H79">
        <v>2</v>
      </c>
      <c r="I79" t="s">
        <v>176</v>
      </c>
      <c r="J79" t="s">
        <v>177</v>
      </c>
      <c r="K79" t="s">
        <v>178</v>
      </c>
      <c r="L79">
        <v>1480</v>
      </c>
      <c r="N79">
        <v>1013</v>
      </c>
      <c r="O79" t="s">
        <v>161</v>
      </c>
      <c r="P79" t="s">
        <v>162</v>
      </c>
      <c r="Q79">
        <v>1</v>
      </c>
      <c r="X79">
        <v>1.96</v>
      </c>
      <c r="Y79">
        <v>0</v>
      </c>
      <c r="Z79">
        <v>87.96</v>
      </c>
      <c r="AA79">
        <v>16.329999999999998</v>
      </c>
      <c r="AB79">
        <v>0</v>
      </c>
      <c r="AC79">
        <v>0</v>
      </c>
      <c r="AD79">
        <v>1</v>
      </c>
      <c r="AE79">
        <v>0</v>
      </c>
      <c r="AF79" t="s">
        <v>667</v>
      </c>
      <c r="AG79">
        <v>3.6749999999999998</v>
      </c>
      <c r="AH79">
        <v>2</v>
      </c>
      <c r="AI79">
        <v>11781956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ROW(Source!A67)</f>
        <v>67</v>
      </c>
      <c r="B80">
        <v>11781959</v>
      </c>
      <c r="C80">
        <v>11781957</v>
      </c>
      <c r="D80">
        <v>7535127</v>
      </c>
      <c r="E80">
        <v>1</v>
      </c>
      <c r="F80">
        <v>1</v>
      </c>
      <c r="G80">
        <v>1</v>
      </c>
      <c r="H80">
        <v>1</v>
      </c>
      <c r="I80" t="s">
        <v>199</v>
      </c>
      <c r="J80" t="s">
        <v>650</v>
      </c>
      <c r="K80" t="s">
        <v>200</v>
      </c>
      <c r="L80">
        <v>1476</v>
      </c>
      <c r="N80">
        <v>1013</v>
      </c>
      <c r="O80" t="s">
        <v>155</v>
      </c>
      <c r="P80" t="s">
        <v>156</v>
      </c>
      <c r="Q80">
        <v>1</v>
      </c>
      <c r="X80">
        <v>121</v>
      </c>
      <c r="Y80">
        <v>0</v>
      </c>
      <c r="Z80">
        <v>0</v>
      </c>
      <c r="AA80">
        <v>0</v>
      </c>
      <c r="AB80">
        <v>9.48</v>
      </c>
      <c r="AC80">
        <v>0</v>
      </c>
      <c r="AD80">
        <v>1</v>
      </c>
      <c r="AE80">
        <v>1</v>
      </c>
      <c r="AF80" t="s">
        <v>668</v>
      </c>
      <c r="AG80">
        <v>208.72499999999999</v>
      </c>
      <c r="AH80">
        <v>2</v>
      </c>
      <c r="AI80">
        <v>11781959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ROW(Source!A68)</f>
        <v>68</v>
      </c>
      <c r="B81">
        <v>11781961</v>
      </c>
      <c r="C81">
        <v>11781960</v>
      </c>
      <c r="D81">
        <v>121548</v>
      </c>
      <c r="E81">
        <v>1</v>
      </c>
      <c r="F81">
        <v>1</v>
      </c>
      <c r="G81">
        <v>1</v>
      </c>
      <c r="H81">
        <v>1</v>
      </c>
      <c r="I81" t="s">
        <v>671</v>
      </c>
      <c r="J81" t="s">
        <v>650</v>
      </c>
      <c r="K81" t="s">
        <v>166</v>
      </c>
      <c r="L81">
        <v>608254</v>
      </c>
      <c r="N81">
        <v>1013</v>
      </c>
      <c r="O81" t="s">
        <v>167</v>
      </c>
      <c r="P81" t="s">
        <v>167</v>
      </c>
      <c r="Q81">
        <v>1</v>
      </c>
      <c r="X81">
        <v>0.25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667</v>
      </c>
      <c r="AG81">
        <v>0.46875</v>
      </c>
      <c r="AH81">
        <v>2</v>
      </c>
      <c r="AI81">
        <v>11781961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ROW(Source!A68)</f>
        <v>68</v>
      </c>
      <c r="B82">
        <v>11781962</v>
      </c>
      <c r="C82">
        <v>11781960</v>
      </c>
      <c r="D82">
        <v>9590323</v>
      </c>
      <c r="E82">
        <v>1</v>
      </c>
      <c r="F82">
        <v>1</v>
      </c>
      <c r="G82">
        <v>1</v>
      </c>
      <c r="H82">
        <v>2</v>
      </c>
      <c r="I82" t="s">
        <v>176</v>
      </c>
      <c r="J82" t="s">
        <v>177</v>
      </c>
      <c r="K82" t="s">
        <v>178</v>
      </c>
      <c r="L82">
        <v>1480</v>
      </c>
      <c r="N82">
        <v>1013</v>
      </c>
      <c r="O82" t="s">
        <v>161</v>
      </c>
      <c r="P82" t="s">
        <v>162</v>
      </c>
      <c r="Q82">
        <v>1</v>
      </c>
      <c r="X82">
        <v>0.25</v>
      </c>
      <c r="Y82">
        <v>0</v>
      </c>
      <c r="Z82">
        <v>87.96</v>
      </c>
      <c r="AA82">
        <v>16.329999999999998</v>
      </c>
      <c r="AB82">
        <v>0</v>
      </c>
      <c r="AC82">
        <v>0</v>
      </c>
      <c r="AD82">
        <v>1</v>
      </c>
      <c r="AE82">
        <v>0</v>
      </c>
      <c r="AF82" t="s">
        <v>667</v>
      </c>
      <c r="AG82">
        <v>0.46875</v>
      </c>
      <c r="AH82">
        <v>2</v>
      </c>
      <c r="AI82">
        <v>11781962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ROW(Source!A70)</f>
        <v>70</v>
      </c>
      <c r="B83">
        <v>11781967</v>
      </c>
      <c r="C83">
        <v>11781965</v>
      </c>
      <c r="D83">
        <v>7535110</v>
      </c>
      <c r="E83">
        <v>1</v>
      </c>
      <c r="F83">
        <v>1</v>
      </c>
      <c r="G83">
        <v>1</v>
      </c>
      <c r="H83">
        <v>1</v>
      </c>
      <c r="I83" t="s">
        <v>215</v>
      </c>
      <c r="J83" t="s">
        <v>650</v>
      </c>
      <c r="K83" t="s">
        <v>216</v>
      </c>
      <c r="L83">
        <v>1476</v>
      </c>
      <c r="N83">
        <v>1013</v>
      </c>
      <c r="O83" t="s">
        <v>155</v>
      </c>
      <c r="P83" t="s">
        <v>156</v>
      </c>
      <c r="Q83">
        <v>1</v>
      </c>
      <c r="X83">
        <v>179.8</v>
      </c>
      <c r="Y83">
        <v>0</v>
      </c>
      <c r="Z83">
        <v>0</v>
      </c>
      <c r="AA83">
        <v>0</v>
      </c>
      <c r="AB83">
        <v>10.51</v>
      </c>
      <c r="AC83">
        <v>0</v>
      </c>
      <c r="AD83">
        <v>1</v>
      </c>
      <c r="AE83">
        <v>1</v>
      </c>
      <c r="AF83" t="s">
        <v>853</v>
      </c>
      <c r="AG83">
        <v>233.74</v>
      </c>
      <c r="AH83">
        <v>2</v>
      </c>
      <c r="AI83">
        <v>11781967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ROW(Source!A70)</f>
        <v>70</v>
      </c>
      <c r="B84">
        <v>11781968</v>
      </c>
      <c r="C84">
        <v>11781965</v>
      </c>
      <c r="D84">
        <v>121548</v>
      </c>
      <c r="E84">
        <v>1</v>
      </c>
      <c r="F84">
        <v>1</v>
      </c>
      <c r="G84">
        <v>1</v>
      </c>
      <c r="H84">
        <v>1</v>
      </c>
      <c r="I84" t="s">
        <v>671</v>
      </c>
      <c r="J84" t="s">
        <v>650</v>
      </c>
      <c r="K84" t="s">
        <v>166</v>
      </c>
      <c r="L84">
        <v>608254</v>
      </c>
      <c r="N84">
        <v>1013</v>
      </c>
      <c r="O84" t="s">
        <v>167</v>
      </c>
      <c r="P84" t="s">
        <v>167</v>
      </c>
      <c r="Q84">
        <v>1</v>
      </c>
      <c r="X84">
        <v>45.63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853</v>
      </c>
      <c r="AG84">
        <v>59.319000000000003</v>
      </c>
      <c r="AH84">
        <v>2</v>
      </c>
      <c r="AI84">
        <v>11781968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ROW(Source!A70)</f>
        <v>70</v>
      </c>
      <c r="B85">
        <v>11781969</v>
      </c>
      <c r="C85">
        <v>11781965</v>
      </c>
      <c r="D85">
        <v>9596182</v>
      </c>
      <c r="E85">
        <v>1</v>
      </c>
      <c r="F85">
        <v>1</v>
      </c>
      <c r="G85">
        <v>1</v>
      </c>
      <c r="H85">
        <v>2</v>
      </c>
      <c r="I85" t="s">
        <v>209</v>
      </c>
      <c r="J85" t="s">
        <v>210</v>
      </c>
      <c r="K85" t="s">
        <v>211</v>
      </c>
      <c r="L85">
        <v>1480</v>
      </c>
      <c r="N85">
        <v>1013</v>
      </c>
      <c r="O85" t="s">
        <v>161</v>
      </c>
      <c r="P85" t="s">
        <v>162</v>
      </c>
      <c r="Q85">
        <v>1</v>
      </c>
      <c r="X85">
        <v>44.08</v>
      </c>
      <c r="Y85">
        <v>0</v>
      </c>
      <c r="Z85">
        <v>63.37</v>
      </c>
      <c r="AA85">
        <v>12.17</v>
      </c>
      <c r="AB85">
        <v>0</v>
      </c>
      <c r="AC85">
        <v>0</v>
      </c>
      <c r="AD85">
        <v>1</v>
      </c>
      <c r="AE85">
        <v>0</v>
      </c>
      <c r="AF85" t="s">
        <v>853</v>
      </c>
      <c r="AG85">
        <v>57.304000000000002</v>
      </c>
      <c r="AH85">
        <v>2</v>
      </c>
      <c r="AI85">
        <v>11781969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ROW(Source!A70)</f>
        <v>70</v>
      </c>
      <c r="B86">
        <v>11781970</v>
      </c>
      <c r="C86">
        <v>11781965</v>
      </c>
      <c r="D86">
        <v>9590539</v>
      </c>
      <c r="E86">
        <v>1</v>
      </c>
      <c r="F86">
        <v>1</v>
      </c>
      <c r="G86">
        <v>1</v>
      </c>
      <c r="H86">
        <v>2</v>
      </c>
      <c r="I86" t="s">
        <v>218</v>
      </c>
      <c r="J86" t="s">
        <v>219</v>
      </c>
      <c r="K86" t="s">
        <v>220</v>
      </c>
      <c r="L86">
        <v>1480</v>
      </c>
      <c r="N86">
        <v>1013</v>
      </c>
      <c r="O86" t="s">
        <v>161</v>
      </c>
      <c r="P86" t="s">
        <v>162</v>
      </c>
      <c r="Q86">
        <v>1</v>
      </c>
      <c r="X86">
        <v>1.55</v>
      </c>
      <c r="Y86">
        <v>0</v>
      </c>
      <c r="Z86">
        <v>154.80000000000001</v>
      </c>
      <c r="AA86">
        <v>16.329999999999998</v>
      </c>
      <c r="AB86">
        <v>0</v>
      </c>
      <c r="AC86">
        <v>0</v>
      </c>
      <c r="AD86">
        <v>1</v>
      </c>
      <c r="AE86">
        <v>0</v>
      </c>
      <c r="AF86" t="s">
        <v>853</v>
      </c>
      <c r="AG86">
        <v>2.0150000000000001</v>
      </c>
      <c r="AH86">
        <v>2</v>
      </c>
      <c r="AI86">
        <v>11781970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ROW(Source!A70)</f>
        <v>70</v>
      </c>
      <c r="B87">
        <v>11781971</v>
      </c>
      <c r="C87">
        <v>11781965</v>
      </c>
      <c r="D87">
        <v>9597108</v>
      </c>
      <c r="E87">
        <v>1</v>
      </c>
      <c r="F87">
        <v>1</v>
      </c>
      <c r="G87">
        <v>1</v>
      </c>
      <c r="H87">
        <v>2</v>
      </c>
      <c r="I87" t="s">
        <v>221</v>
      </c>
      <c r="J87" t="s">
        <v>222</v>
      </c>
      <c r="K87" t="s">
        <v>223</v>
      </c>
      <c r="L87">
        <v>1480</v>
      </c>
      <c r="N87">
        <v>1013</v>
      </c>
      <c r="O87" t="s">
        <v>161</v>
      </c>
      <c r="P87" t="s">
        <v>162</v>
      </c>
      <c r="Q87">
        <v>1</v>
      </c>
      <c r="X87">
        <v>88.16</v>
      </c>
      <c r="Y87">
        <v>0</v>
      </c>
      <c r="Z87">
        <v>1.44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853</v>
      </c>
      <c r="AG87">
        <v>114.608</v>
      </c>
      <c r="AH87">
        <v>2</v>
      </c>
      <c r="AI87">
        <v>11781971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ROW(Source!A72)</f>
        <v>72</v>
      </c>
      <c r="B88">
        <v>11781974</v>
      </c>
      <c r="C88">
        <v>11781972</v>
      </c>
      <c r="D88">
        <v>7535104</v>
      </c>
      <c r="E88">
        <v>1</v>
      </c>
      <c r="F88">
        <v>1</v>
      </c>
      <c r="G88">
        <v>1</v>
      </c>
      <c r="H88">
        <v>1</v>
      </c>
      <c r="I88" t="s">
        <v>164</v>
      </c>
      <c r="J88" t="s">
        <v>650</v>
      </c>
      <c r="K88" t="s">
        <v>165</v>
      </c>
      <c r="L88">
        <v>1476</v>
      </c>
      <c r="N88">
        <v>1013</v>
      </c>
      <c r="O88" t="s">
        <v>155</v>
      </c>
      <c r="P88" t="s">
        <v>156</v>
      </c>
      <c r="Q88">
        <v>1</v>
      </c>
      <c r="X88">
        <v>57.42</v>
      </c>
      <c r="Y88">
        <v>0</v>
      </c>
      <c r="Z88">
        <v>0</v>
      </c>
      <c r="AA88">
        <v>0</v>
      </c>
      <c r="AB88">
        <v>9.86</v>
      </c>
      <c r="AC88">
        <v>0</v>
      </c>
      <c r="AD88">
        <v>1</v>
      </c>
      <c r="AE88">
        <v>1</v>
      </c>
      <c r="AF88" t="s">
        <v>853</v>
      </c>
      <c r="AG88">
        <v>74.646000000000001</v>
      </c>
      <c r="AH88">
        <v>2</v>
      </c>
      <c r="AI88">
        <v>11781974</v>
      </c>
      <c r="AJ88">
        <v>89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ROW(Source!A72)</f>
        <v>72</v>
      </c>
      <c r="B89">
        <v>11781975</v>
      </c>
      <c r="C89">
        <v>11781972</v>
      </c>
      <c r="D89">
        <v>121548</v>
      </c>
      <c r="E89">
        <v>1</v>
      </c>
      <c r="F89">
        <v>1</v>
      </c>
      <c r="G89">
        <v>1</v>
      </c>
      <c r="H89">
        <v>1</v>
      </c>
      <c r="I89" t="s">
        <v>671</v>
      </c>
      <c r="J89" t="s">
        <v>650</v>
      </c>
      <c r="K89" t="s">
        <v>166</v>
      </c>
      <c r="L89">
        <v>608254</v>
      </c>
      <c r="N89">
        <v>1013</v>
      </c>
      <c r="O89" t="s">
        <v>167</v>
      </c>
      <c r="P89" t="s">
        <v>167</v>
      </c>
      <c r="Q89">
        <v>1</v>
      </c>
      <c r="X89">
        <v>12.43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853</v>
      </c>
      <c r="AG89">
        <v>16.158999999999999</v>
      </c>
      <c r="AH89">
        <v>2</v>
      </c>
      <c r="AI89">
        <v>11781975</v>
      </c>
      <c r="AJ89">
        <v>90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ROW(Source!A72)</f>
        <v>72</v>
      </c>
      <c r="B90">
        <v>11781976</v>
      </c>
      <c r="C90">
        <v>11781972</v>
      </c>
      <c r="D90">
        <v>9590011</v>
      </c>
      <c r="E90">
        <v>1</v>
      </c>
      <c r="F90">
        <v>1</v>
      </c>
      <c r="G90">
        <v>1</v>
      </c>
      <c r="H90">
        <v>2</v>
      </c>
      <c r="I90" t="s">
        <v>182</v>
      </c>
      <c r="J90" t="s">
        <v>183</v>
      </c>
      <c r="K90" t="s">
        <v>184</v>
      </c>
      <c r="L90">
        <v>1480</v>
      </c>
      <c r="N90">
        <v>1013</v>
      </c>
      <c r="O90" t="s">
        <v>161</v>
      </c>
      <c r="P90" t="s">
        <v>162</v>
      </c>
      <c r="Q90">
        <v>1</v>
      </c>
      <c r="X90">
        <v>9.27</v>
      </c>
      <c r="Y90">
        <v>0</v>
      </c>
      <c r="Z90">
        <v>145.69</v>
      </c>
      <c r="AA90">
        <v>16.329999999999998</v>
      </c>
      <c r="AB90">
        <v>0</v>
      </c>
      <c r="AC90">
        <v>0</v>
      </c>
      <c r="AD90">
        <v>1</v>
      </c>
      <c r="AE90">
        <v>0</v>
      </c>
      <c r="AF90" t="s">
        <v>853</v>
      </c>
      <c r="AG90">
        <v>12.051</v>
      </c>
      <c r="AH90">
        <v>2</v>
      </c>
      <c r="AI90">
        <v>11781976</v>
      </c>
      <c r="AJ90">
        <v>91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ROW(Source!A72)</f>
        <v>72</v>
      </c>
      <c r="B91">
        <v>11781977</v>
      </c>
      <c r="C91">
        <v>11781972</v>
      </c>
      <c r="D91">
        <v>9590323</v>
      </c>
      <c r="E91">
        <v>1</v>
      </c>
      <c r="F91">
        <v>1</v>
      </c>
      <c r="G91">
        <v>1</v>
      </c>
      <c r="H91">
        <v>2</v>
      </c>
      <c r="I91" t="s">
        <v>176</v>
      </c>
      <c r="J91" t="s">
        <v>177</v>
      </c>
      <c r="K91" t="s">
        <v>178</v>
      </c>
      <c r="L91">
        <v>1480</v>
      </c>
      <c r="N91">
        <v>1013</v>
      </c>
      <c r="O91" t="s">
        <v>161</v>
      </c>
      <c r="P91" t="s">
        <v>162</v>
      </c>
      <c r="Q91">
        <v>1</v>
      </c>
      <c r="X91">
        <v>3.16</v>
      </c>
      <c r="Y91">
        <v>0</v>
      </c>
      <c r="Z91">
        <v>87.96</v>
      </c>
      <c r="AA91">
        <v>16.329999999999998</v>
      </c>
      <c r="AB91">
        <v>0</v>
      </c>
      <c r="AC91">
        <v>0</v>
      </c>
      <c r="AD91">
        <v>1</v>
      </c>
      <c r="AE91">
        <v>0</v>
      </c>
      <c r="AF91" t="s">
        <v>853</v>
      </c>
      <c r="AG91">
        <v>4.1080000000000005</v>
      </c>
      <c r="AH91">
        <v>2</v>
      </c>
      <c r="AI91">
        <v>11781977</v>
      </c>
      <c r="AJ91">
        <v>92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ROW(Source!A76)</f>
        <v>76</v>
      </c>
      <c r="B92">
        <v>11781981</v>
      </c>
      <c r="C92">
        <v>11781980</v>
      </c>
      <c r="D92">
        <v>7535116</v>
      </c>
      <c r="E92">
        <v>1</v>
      </c>
      <c r="F92">
        <v>1</v>
      </c>
      <c r="G92">
        <v>1</v>
      </c>
      <c r="H92">
        <v>1</v>
      </c>
      <c r="I92" t="s">
        <v>224</v>
      </c>
      <c r="J92" t="s">
        <v>650</v>
      </c>
      <c r="K92" t="s">
        <v>225</v>
      </c>
      <c r="L92">
        <v>1476</v>
      </c>
      <c r="N92">
        <v>1013</v>
      </c>
      <c r="O92" t="s">
        <v>155</v>
      </c>
      <c r="P92" t="s">
        <v>156</v>
      </c>
      <c r="Q92">
        <v>1</v>
      </c>
      <c r="X92">
        <v>0.2419</v>
      </c>
      <c r="Y92">
        <v>0</v>
      </c>
      <c r="Z92">
        <v>0</v>
      </c>
      <c r="AA92">
        <v>0</v>
      </c>
      <c r="AB92">
        <v>10.23</v>
      </c>
      <c r="AC92">
        <v>0</v>
      </c>
      <c r="AD92">
        <v>1</v>
      </c>
      <c r="AE92">
        <v>1</v>
      </c>
      <c r="AF92" t="s">
        <v>668</v>
      </c>
      <c r="AG92">
        <v>0.41727749999999997</v>
      </c>
      <c r="AH92">
        <v>2</v>
      </c>
      <c r="AI92">
        <v>11781981</v>
      </c>
      <c r="AJ92">
        <v>94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ROW(Source!A76)</f>
        <v>76</v>
      </c>
      <c r="B93">
        <v>11781982</v>
      </c>
      <c r="C93">
        <v>11781980</v>
      </c>
      <c r="D93">
        <v>121548</v>
      </c>
      <c r="E93">
        <v>1</v>
      </c>
      <c r="F93">
        <v>1</v>
      </c>
      <c r="G93">
        <v>1</v>
      </c>
      <c r="H93">
        <v>1</v>
      </c>
      <c r="I93" t="s">
        <v>671</v>
      </c>
      <c r="J93" t="s">
        <v>650</v>
      </c>
      <c r="K93" t="s">
        <v>166</v>
      </c>
      <c r="L93">
        <v>608254</v>
      </c>
      <c r="N93">
        <v>1013</v>
      </c>
      <c r="O93" t="s">
        <v>167</v>
      </c>
      <c r="P93" t="s">
        <v>167</v>
      </c>
      <c r="Q93">
        <v>1</v>
      </c>
      <c r="X93">
        <v>0.20599999999999999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2</v>
      </c>
      <c r="AF93" t="s">
        <v>667</v>
      </c>
      <c r="AG93">
        <v>0.38624999999999998</v>
      </c>
      <c r="AH93">
        <v>2</v>
      </c>
      <c r="AI93">
        <v>11781982</v>
      </c>
      <c r="AJ93">
        <v>95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ROW(Source!A76)</f>
        <v>76</v>
      </c>
      <c r="B94">
        <v>11781983</v>
      </c>
      <c r="C94">
        <v>11781980</v>
      </c>
      <c r="D94">
        <v>9594081</v>
      </c>
      <c r="E94">
        <v>1</v>
      </c>
      <c r="F94">
        <v>1</v>
      </c>
      <c r="G94">
        <v>1</v>
      </c>
      <c r="H94">
        <v>2</v>
      </c>
      <c r="I94" t="s">
        <v>203</v>
      </c>
      <c r="J94" t="s">
        <v>204</v>
      </c>
      <c r="K94" t="s">
        <v>205</v>
      </c>
      <c r="L94">
        <v>1480</v>
      </c>
      <c r="N94">
        <v>1013</v>
      </c>
      <c r="O94" t="s">
        <v>161</v>
      </c>
      <c r="P94" t="s">
        <v>162</v>
      </c>
      <c r="Q94">
        <v>1</v>
      </c>
      <c r="X94">
        <v>2.46E-2</v>
      </c>
      <c r="Y94">
        <v>0</v>
      </c>
      <c r="Z94">
        <v>111.55</v>
      </c>
      <c r="AA94">
        <v>12.17</v>
      </c>
      <c r="AB94">
        <v>0</v>
      </c>
      <c r="AC94">
        <v>0</v>
      </c>
      <c r="AD94">
        <v>1</v>
      </c>
      <c r="AE94">
        <v>0</v>
      </c>
      <c r="AF94" t="s">
        <v>667</v>
      </c>
      <c r="AG94">
        <v>4.6124999999999999E-2</v>
      </c>
      <c r="AH94">
        <v>2</v>
      </c>
      <c r="AI94">
        <v>11781983</v>
      </c>
      <c r="AJ94">
        <v>96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ROW(Source!A76)</f>
        <v>76</v>
      </c>
      <c r="B95">
        <v>11781984</v>
      </c>
      <c r="C95">
        <v>11781980</v>
      </c>
      <c r="D95">
        <v>9590323</v>
      </c>
      <c r="E95">
        <v>1</v>
      </c>
      <c r="F95">
        <v>1</v>
      </c>
      <c r="G95">
        <v>1</v>
      </c>
      <c r="H95">
        <v>2</v>
      </c>
      <c r="I95" t="s">
        <v>176</v>
      </c>
      <c r="J95" t="s">
        <v>177</v>
      </c>
      <c r="K95" t="s">
        <v>178</v>
      </c>
      <c r="L95">
        <v>1480</v>
      </c>
      <c r="N95">
        <v>1013</v>
      </c>
      <c r="O95" t="s">
        <v>161</v>
      </c>
      <c r="P95" t="s">
        <v>162</v>
      </c>
      <c r="Q95">
        <v>1</v>
      </c>
      <c r="X95">
        <v>2.5899999999999999E-2</v>
      </c>
      <c r="Y95">
        <v>0</v>
      </c>
      <c r="Z95">
        <v>87.96</v>
      </c>
      <c r="AA95">
        <v>16.329999999999998</v>
      </c>
      <c r="AB95">
        <v>0</v>
      </c>
      <c r="AC95">
        <v>0</v>
      </c>
      <c r="AD95">
        <v>1</v>
      </c>
      <c r="AE95">
        <v>0</v>
      </c>
      <c r="AF95" t="s">
        <v>667</v>
      </c>
      <c r="AG95">
        <v>4.8562500000000001E-2</v>
      </c>
      <c r="AH95">
        <v>2</v>
      </c>
      <c r="AI95">
        <v>11781984</v>
      </c>
      <c r="AJ95">
        <v>97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ROW(Source!A76)</f>
        <v>76</v>
      </c>
      <c r="B96">
        <v>11781985</v>
      </c>
      <c r="C96">
        <v>11781980</v>
      </c>
      <c r="D96">
        <v>9590539</v>
      </c>
      <c r="E96">
        <v>1</v>
      </c>
      <c r="F96">
        <v>1</v>
      </c>
      <c r="G96">
        <v>1</v>
      </c>
      <c r="H96">
        <v>2</v>
      </c>
      <c r="I96" t="s">
        <v>218</v>
      </c>
      <c r="J96" t="s">
        <v>219</v>
      </c>
      <c r="K96" t="s">
        <v>220</v>
      </c>
      <c r="L96">
        <v>1480</v>
      </c>
      <c r="N96">
        <v>1013</v>
      </c>
      <c r="O96" t="s">
        <v>161</v>
      </c>
      <c r="P96" t="s">
        <v>162</v>
      </c>
      <c r="Q96">
        <v>1</v>
      </c>
      <c r="X96">
        <v>2.3E-2</v>
      </c>
      <c r="Y96">
        <v>0</v>
      </c>
      <c r="Z96">
        <v>154.80000000000001</v>
      </c>
      <c r="AA96">
        <v>16.329999999999998</v>
      </c>
      <c r="AB96">
        <v>0</v>
      </c>
      <c r="AC96">
        <v>0</v>
      </c>
      <c r="AD96">
        <v>1</v>
      </c>
      <c r="AE96">
        <v>0</v>
      </c>
      <c r="AF96" t="s">
        <v>667</v>
      </c>
      <c r="AG96">
        <v>4.3124999999999997E-2</v>
      </c>
      <c r="AH96">
        <v>2</v>
      </c>
      <c r="AI96">
        <v>11781985</v>
      </c>
      <c r="AJ96">
        <v>98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ROW(Source!A76)</f>
        <v>76</v>
      </c>
      <c r="B97">
        <v>11781986</v>
      </c>
      <c r="C97">
        <v>11781980</v>
      </c>
      <c r="D97">
        <v>9694248</v>
      </c>
      <c r="E97">
        <v>1</v>
      </c>
      <c r="F97">
        <v>1</v>
      </c>
      <c r="G97">
        <v>1</v>
      </c>
      <c r="H97">
        <v>2</v>
      </c>
      <c r="I97" t="s">
        <v>226</v>
      </c>
      <c r="J97" t="s">
        <v>227</v>
      </c>
      <c r="K97" t="s">
        <v>228</v>
      </c>
      <c r="L97">
        <v>1480</v>
      </c>
      <c r="N97">
        <v>1013</v>
      </c>
      <c r="O97" t="s">
        <v>161</v>
      </c>
      <c r="P97" t="s">
        <v>162</v>
      </c>
      <c r="Q97">
        <v>1</v>
      </c>
      <c r="X97">
        <v>0.1221</v>
      </c>
      <c r="Y97">
        <v>0</v>
      </c>
      <c r="Z97">
        <v>217.21</v>
      </c>
      <c r="AA97">
        <v>16.329999999999998</v>
      </c>
      <c r="AB97">
        <v>0</v>
      </c>
      <c r="AC97">
        <v>0</v>
      </c>
      <c r="AD97">
        <v>1</v>
      </c>
      <c r="AE97">
        <v>0</v>
      </c>
      <c r="AF97" t="s">
        <v>667</v>
      </c>
      <c r="AG97">
        <v>0.22893750000000002</v>
      </c>
      <c r="AH97">
        <v>2</v>
      </c>
      <c r="AI97">
        <v>11781986</v>
      </c>
      <c r="AJ97">
        <v>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ROW(Source!A76)</f>
        <v>76</v>
      </c>
      <c r="B98">
        <v>11781987</v>
      </c>
      <c r="C98">
        <v>11781980</v>
      </c>
      <c r="D98">
        <v>9596197</v>
      </c>
      <c r="E98">
        <v>1</v>
      </c>
      <c r="F98">
        <v>1</v>
      </c>
      <c r="G98">
        <v>1</v>
      </c>
      <c r="H98">
        <v>2</v>
      </c>
      <c r="I98" t="s">
        <v>229</v>
      </c>
      <c r="J98" t="s">
        <v>230</v>
      </c>
      <c r="K98" t="s">
        <v>231</v>
      </c>
      <c r="L98">
        <v>1480</v>
      </c>
      <c r="N98">
        <v>1013</v>
      </c>
      <c r="O98" t="s">
        <v>161</v>
      </c>
      <c r="P98" t="s">
        <v>162</v>
      </c>
      <c r="Q98">
        <v>1</v>
      </c>
      <c r="X98">
        <v>1.04E-2</v>
      </c>
      <c r="Y98">
        <v>0</v>
      </c>
      <c r="Z98">
        <v>121.07</v>
      </c>
      <c r="AA98">
        <v>14.02</v>
      </c>
      <c r="AB98">
        <v>0</v>
      </c>
      <c r="AC98">
        <v>0</v>
      </c>
      <c r="AD98">
        <v>1</v>
      </c>
      <c r="AE98">
        <v>0</v>
      </c>
      <c r="AF98" t="s">
        <v>667</v>
      </c>
      <c r="AG98">
        <v>1.95E-2</v>
      </c>
      <c r="AH98">
        <v>2</v>
      </c>
      <c r="AI98">
        <v>11781987</v>
      </c>
      <c r="AJ98">
        <v>100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ROW(Source!A76)</f>
        <v>76</v>
      </c>
      <c r="B99">
        <v>11781988</v>
      </c>
      <c r="C99">
        <v>11781980</v>
      </c>
      <c r="D99">
        <v>9694402</v>
      </c>
      <c r="E99">
        <v>1</v>
      </c>
      <c r="F99">
        <v>1</v>
      </c>
      <c r="G99">
        <v>1</v>
      </c>
      <c r="H99">
        <v>3</v>
      </c>
      <c r="I99" t="s">
        <v>232</v>
      </c>
      <c r="J99" t="s">
        <v>233</v>
      </c>
      <c r="K99" t="s">
        <v>234</v>
      </c>
      <c r="L99">
        <v>1339</v>
      </c>
      <c r="N99">
        <v>1007</v>
      </c>
      <c r="O99" t="s">
        <v>797</v>
      </c>
      <c r="P99" t="s">
        <v>797</v>
      </c>
      <c r="Q99">
        <v>1</v>
      </c>
      <c r="X99">
        <v>1.26</v>
      </c>
      <c r="Y99">
        <v>122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650</v>
      </c>
      <c r="AG99">
        <v>1.26</v>
      </c>
      <c r="AH99">
        <v>2</v>
      </c>
      <c r="AI99">
        <v>11781988</v>
      </c>
      <c r="AJ99">
        <v>101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ROW(Source!A76)</f>
        <v>76</v>
      </c>
      <c r="B100">
        <v>11781989</v>
      </c>
      <c r="C100">
        <v>11781980</v>
      </c>
      <c r="D100">
        <v>9595412</v>
      </c>
      <c r="E100">
        <v>1</v>
      </c>
      <c r="F100">
        <v>1</v>
      </c>
      <c r="G100">
        <v>1</v>
      </c>
      <c r="H100">
        <v>3</v>
      </c>
      <c r="I100" t="s">
        <v>235</v>
      </c>
      <c r="J100" t="s">
        <v>236</v>
      </c>
      <c r="K100" t="s">
        <v>237</v>
      </c>
      <c r="L100">
        <v>1339</v>
      </c>
      <c r="N100">
        <v>1007</v>
      </c>
      <c r="O100" t="s">
        <v>797</v>
      </c>
      <c r="P100" t="s">
        <v>797</v>
      </c>
      <c r="Q100">
        <v>1</v>
      </c>
      <c r="X100">
        <v>7.0000000000000007E-2</v>
      </c>
      <c r="Y100">
        <v>3.11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650</v>
      </c>
      <c r="AG100">
        <v>7.0000000000000007E-2</v>
      </c>
      <c r="AH100">
        <v>2</v>
      </c>
      <c r="AI100">
        <v>11781989</v>
      </c>
      <c r="AJ100">
        <v>102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ROW(Source!A77)</f>
        <v>77</v>
      </c>
      <c r="B101">
        <v>11782717</v>
      </c>
      <c r="C101">
        <v>11781990</v>
      </c>
      <c r="D101">
        <v>7535125</v>
      </c>
      <c r="E101">
        <v>1</v>
      </c>
      <c r="F101">
        <v>1</v>
      </c>
      <c r="G101">
        <v>1</v>
      </c>
      <c r="H101">
        <v>1</v>
      </c>
      <c r="I101" t="s">
        <v>238</v>
      </c>
      <c r="J101" t="s">
        <v>650</v>
      </c>
      <c r="K101" t="s">
        <v>239</v>
      </c>
      <c r="L101">
        <v>1476</v>
      </c>
      <c r="N101">
        <v>1013</v>
      </c>
      <c r="O101" t="s">
        <v>155</v>
      </c>
      <c r="P101" t="s">
        <v>156</v>
      </c>
      <c r="Q101">
        <v>1</v>
      </c>
      <c r="X101">
        <v>0.34427999999999997</v>
      </c>
      <c r="Y101">
        <v>0</v>
      </c>
      <c r="Z101">
        <v>0</v>
      </c>
      <c r="AA101">
        <v>0</v>
      </c>
      <c r="AB101">
        <v>10.69</v>
      </c>
      <c r="AC101">
        <v>0</v>
      </c>
      <c r="AD101">
        <v>1</v>
      </c>
      <c r="AE101">
        <v>1</v>
      </c>
      <c r="AF101" t="s">
        <v>668</v>
      </c>
      <c r="AG101">
        <v>0.59388299999999994</v>
      </c>
      <c r="AH101">
        <v>2</v>
      </c>
      <c r="AI101">
        <v>11782717</v>
      </c>
      <c r="AJ101">
        <v>103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ROW(Source!A77)</f>
        <v>77</v>
      </c>
      <c r="B102">
        <v>11782718</v>
      </c>
      <c r="C102">
        <v>11781990</v>
      </c>
      <c r="D102">
        <v>121548</v>
      </c>
      <c r="E102">
        <v>1</v>
      </c>
      <c r="F102">
        <v>1</v>
      </c>
      <c r="G102">
        <v>1</v>
      </c>
      <c r="H102">
        <v>1</v>
      </c>
      <c r="I102" t="s">
        <v>671</v>
      </c>
      <c r="J102" t="s">
        <v>650</v>
      </c>
      <c r="K102" t="s">
        <v>166</v>
      </c>
      <c r="L102">
        <v>608254</v>
      </c>
      <c r="N102">
        <v>1013</v>
      </c>
      <c r="O102" t="s">
        <v>167</v>
      </c>
      <c r="P102" t="s">
        <v>167</v>
      </c>
      <c r="Q102">
        <v>1</v>
      </c>
      <c r="X102">
        <v>4.8000000000000001E-2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667</v>
      </c>
      <c r="AG102">
        <v>0.09</v>
      </c>
      <c r="AH102">
        <v>2</v>
      </c>
      <c r="AI102">
        <v>11782718</v>
      </c>
      <c r="AJ102">
        <v>104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ROW(Source!A77)</f>
        <v>77</v>
      </c>
      <c r="B103">
        <v>11782719</v>
      </c>
      <c r="C103">
        <v>11781990</v>
      </c>
      <c r="D103">
        <v>9590652</v>
      </c>
      <c r="E103">
        <v>1</v>
      </c>
      <c r="F103">
        <v>1</v>
      </c>
      <c r="G103">
        <v>1</v>
      </c>
      <c r="H103">
        <v>2</v>
      </c>
      <c r="I103" t="s">
        <v>240</v>
      </c>
      <c r="J103" t="s">
        <v>241</v>
      </c>
      <c r="K103" t="s">
        <v>242</v>
      </c>
      <c r="L103">
        <v>1480</v>
      </c>
      <c r="N103">
        <v>1013</v>
      </c>
      <c r="O103" t="s">
        <v>161</v>
      </c>
      <c r="P103" t="s">
        <v>162</v>
      </c>
      <c r="Q103">
        <v>1</v>
      </c>
      <c r="X103">
        <v>1.14E-3</v>
      </c>
      <c r="Y103">
        <v>0</v>
      </c>
      <c r="Z103">
        <v>134.07</v>
      </c>
      <c r="AA103">
        <v>16.329999999999998</v>
      </c>
      <c r="AB103">
        <v>0</v>
      </c>
      <c r="AC103">
        <v>0</v>
      </c>
      <c r="AD103">
        <v>1</v>
      </c>
      <c r="AE103">
        <v>0</v>
      </c>
      <c r="AF103" t="s">
        <v>667</v>
      </c>
      <c r="AG103">
        <v>2.1375000000000001E-3</v>
      </c>
      <c r="AH103">
        <v>2</v>
      </c>
      <c r="AI103">
        <v>11782719</v>
      </c>
      <c r="AJ103">
        <v>105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ROW(Source!A77)</f>
        <v>77</v>
      </c>
      <c r="B104">
        <v>11782720</v>
      </c>
      <c r="C104">
        <v>11781990</v>
      </c>
      <c r="D104">
        <v>9594081</v>
      </c>
      <c r="E104">
        <v>1</v>
      </c>
      <c r="F104">
        <v>1</v>
      </c>
      <c r="G104">
        <v>1</v>
      </c>
      <c r="H104">
        <v>2</v>
      </c>
      <c r="I104" t="s">
        <v>203</v>
      </c>
      <c r="J104" t="s">
        <v>204</v>
      </c>
      <c r="K104" t="s">
        <v>205</v>
      </c>
      <c r="L104">
        <v>1480</v>
      </c>
      <c r="N104">
        <v>1013</v>
      </c>
      <c r="O104" t="s">
        <v>161</v>
      </c>
      <c r="P104" t="s">
        <v>162</v>
      </c>
      <c r="Q104">
        <v>1</v>
      </c>
      <c r="X104">
        <v>2.8800000000000002E-3</v>
      </c>
      <c r="Y104">
        <v>0</v>
      </c>
      <c r="Z104">
        <v>111.55</v>
      </c>
      <c r="AA104">
        <v>12.17</v>
      </c>
      <c r="AB104">
        <v>0</v>
      </c>
      <c r="AC104">
        <v>0</v>
      </c>
      <c r="AD104">
        <v>1</v>
      </c>
      <c r="AE104">
        <v>0</v>
      </c>
      <c r="AF104" t="s">
        <v>667</v>
      </c>
      <c r="AG104">
        <v>5.4000000000000003E-3</v>
      </c>
      <c r="AH104">
        <v>2</v>
      </c>
      <c r="AI104">
        <v>11782720</v>
      </c>
      <c r="AJ104">
        <v>106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ROW(Source!A77)</f>
        <v>77</v>
      </c>
      <c r="B105">
        <v>11782721</v>
      </c>
      <c r="C105">
        <v>11781990</v>
      </c>
      <c r="D105">
        <v>9602155</v>
      </c>
      <c r="E105">
        <v>1</v>
      </c>
      <c r="F105">
        <v>1</v>
      </c>
      <c r="G105">
        <v>1</v>
      </c>
      <c r="H105">
        <v>2</v>
      </c>
      <c r="I105" t="s">
        <v>243</v>
      </c>
      <c r="J105" t="s">
        <v>244</v>
      </c>
      <c r="K105" t="s">
        <v>245</v>
      </c>
      <c r="L105">
        <v>1480</v>
      </c>
      <c r="N105">
        <v>1013</v>
      </c>
      <c r="O105" t="s">
        <v>161</v>
      </c>
      <c r="P105" t="s">
        <v>162</v>
      </c>
      <c r="Q105">
        <v>1</v>
      </c>
      <c r="X105">
        <v>1.8710000000000001E-2</v>
      </c>
      <c r="Y105">
        <v>0</v>
      </c>
      <c r="Z105">
        <v>23.3</v>
      </c>
      <c r="AA105">
        <v>12.17</v>
      </c>
      <c r="AB105">
        <v>0</v>
      </c>
      <c r="AC105">
        <v>0</v>
      </c>
      <c r="AD105">
        <v>1</v>
      </c>
      <c r="AE105">
        <v>0</v>
      </c>
      <c r="AF105" t="s">
        <v>667</v>
      </c>
      <c r="AG105">
        <v>3.5081250000000001E-2</v>
      </c>
      <c r="AH105">
        <v>2</v>
      </c>
      <c r="AI105">
        <v>11782721</v>
      </c>
      <c r="AJ105">
        <v>107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ROW(Source!A77)</f>
        <v>77</v>
      </c>
      <c r="B106">
        <v>11782722</v>
      </c>
      <c r="C106">
        <v>11781990</v>
      </c>
      <c r="D106">
        <v>9688555</v>
      </c>
      <c r="E106">
        <v>1</v>
      </c>
      <c r="F106">
        <v>1</v>
      </c>
      <c r="G106">
        <v>1</v>
      </c>
      <c r="H106">
        <v>2</v>
      </c>
      <c r="I106" t="s">
        <v>246</v>
      </c>
      <c r="J106" t="s">
        <v>247</v>
      </c>
      <c r="K106" t="s">
        <v>248</v>
      </c>
      <c r="L106">
        <v>1480</v>
      </c>
      <c r="N106">
        <v>1013</v>
      </c>
      <c r="O106" t="s">
        <v>161</v>
      </c>
      <c r="P106" t="s">
        <v>162</v>
      </c>
      <c r="Q106">
        <v>1</v>
      </c>
      <c r="X106">
        <v>1.8710000000000001E-2</v>
      </c>
      <c r="Y106">
        <v>0</v>
      </c>
      <c r="Z106">
        <v>0.4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667</v>
      </c>
      <c r="AG106">
        <v>3.5081250000000001E-2</v>
      </c>
      <c r="AH106">
        <v>2</v>
      </c>
      <c r="AI106">
        <v>11782722</v>
      </c>
      <c r="AJ106">
        <v>108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ROW(Source!A77)</f>
        <v>77</v>
      </c>
      <c r="B107">
        <v>11782723</v>
      </c>
      <c r="C107">
        <v>11781990</v>
      </c>
      <c r="D107">
        <v>9596801</v>
      </c>
      <c r="E107">
        <v>1</v>
      </c>
      <c r="F107">
        <v>1</v>
      </c>
      <c r="G107">
        <v>1</v>
      </c>
      <c r="H107">
        <v>2</v>
      </c>
      <c r="I107" t="s">
        <v>249</v>
      </c>
      <c r="J107" t="s">
        <v>250</v>
      </c>
      <c r="K107" t="s">
        <v>251</v>
      </c>
      <c r="L107">
        <v>1480</v>
      </c>
      <c r="N107">
        <v>1013</v>
      </c>
      <c r="O107" t="s">
        <v>161</v>
      </c>
      <c r="P107" t="s">
        <v>162</v>
      </c>
      <c r="Q107">
        <v>1</v>
      </c>
      <c r="X107">
        <v>6.2500000000000003E-3</v>
      </c>
      <c r="Y107">
        <v>0</v>
      </c>
      <c r="Z107">
        <v>32.24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667</v>
      </c>
      <c r="AG107">
        <v>1.171875E-2</v>
      </c>
      <c r="AH107">
        <v>2</v>
      </c>
      <c r="AI107">
        <v>11782723</v>
      </c>
      <c r="AJ107">
        <v>109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ROW(Source!A77)</f>
        <v>77</v>
      </c>
      <c r="B108">
        <v>11782724</v>
      </c>
      <c r="C108">
        <v>11781990</v>
      </c>
      <c r="D108">
        <v>9596197</v>
      </c>
      <c r="E108">
        <v>1</v>
      </c>
      <c r="F108">
        <v>1</v>
      </c>
      <c r="G108">
        <v>1</v>
      </c>
      <c r="H108">
        <v>2</v>
      </c>
      <c r="I108" t="s">
        <v>229</v>
      </c>
      <c r="J108" t="s">
        <v>230</v>
      </c>
      <c r="K108" t="s">
        <v>231</v>
      </c>
      <c r="L108">
        <v>1480</v>
      </c>
      <c r="N108">
        <v>1013</v>
      </c>
      <c r="O108" t="s">
        <v>161</v>
      </c>
      <c r="P108" t="s">
        <v>162</v>
      </c>
      <c r="Q108">
        <v>1</v>
      </c>
      <c r="X108">
        <v>2.5420000000000002E-2</v>
      </c>
      <c r="Y108">
        <v>0</v>
      </c>
      <c r="Z108">
        <v>121.07</v>
      </c>
      <c r="AA108">
        <v>14.02</v>
      </c>
      <c r="AB108">
        <v>0</v>
      </c>
      <c r="AC108">
        <v>0</v>
      </c>
      <c r="AD108">
        <v>1</v>
      </c>
      <c r="AE108">
        <v>0</v>
      </c>
      <c r="AF108" t="s">
        <v>667</v>
      </c>
      <c r="AG108">
        <v>4.766250000000001E-2</v>
      </c>
      <c r="AH108">
        <v>2</v>
      </c>
      <c r="AI108">
        <v>11782724</v>
      </c>
      <c r="AJ108">
        <v>110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ROW(Source!A77)</f>
        <v>77</v>
      </c>
      <c r="B109">
        <v>11782725</v>
      </c>
      <c r="C109">
        <v>11781990</v>
      </c>
      <c r="D109">
        <v>9590589</v>
      </c>
      <c r="E109">
        <v>1</v>
      </c>
      <c r="F109">
        <v>1</v>
      </c>
      <c r="G109">
        <v>1</v>
      </c>
      <c r="H109">
        <v>2</v>
      </c>
      <c r="I109" t="s">
        <v>252</v>
      </c>
      <c r="J109" t="s">
        <v>253</v>
      </c>
      <c r="K109" t="s">
        <v>254</v>
      </c>
      <c r="L109">
        <v>1480</v>
      </c>
      <c r="N109">
        <v>1013</v>
      </c>
      <c r="O109" t="s">
        <v>161</v>
      </c>
      <c r="P109" t="s">
        <v>162</v>
      </c>
      <c r="Q109">
        <v>1</v>
      </c>
      <c r="X109">
        <v>3.2000000000000002E-3</v>
      </c>
      <c r="Y109">
        <v>0</v>
      </c>
      <c r="Z109">
        <v>96.34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667</v>
      </c>
      <c r="AG109">
        <v>6.0000000000000001E-3</v>
      </c>
      <c r="AH109">
        <v>2</v>
      </c>
      <c r="AI109">
        <v>11782725</v>
      </c>
      <c r="AJ109">
        <v>111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ROW(Source!A77)</f>
        <v>77</v>
      </c>
      <c r="B110">
        <v>11782726</v>
      </c>
      <c r="C110">
        <v>11781990</v>
      </c>
      <c r="D110">
        <v>9694300</v>
      </c>
      <c r="E110">
        <v>1</v>
      </c>
      <c r="F110">
        <v>1</v>
      </c>
      <c r="G110">
        <v>1</v>
      </c>
      <c r="H110">
        <v>3</v>
      </c>
      <c r="I110" t="s">
        <v>255</v>
      </c>
      <c r="J110" t="s">
        <v>256</v>
      </c>
      <c r="K110" t="s">
        <v>257</v>
      </c>
      <c r="L110">
        <v>1348</v>
      </c>
      <c r="N110">
        <v>1009</v>
      </c>
      <c r="O110" t="s">
        <v>703</v>
      </c>
      <c r="P110" t="s">
        <v>703</v>
      </c>
      <c r="Q110">
        <v>1000</v>
      </c>
      <c r="X110">
        <v>0</v>
      </c>
      <c r="Y110">
        <v>3230</v>
      </c>
      <c r="Z110">
        <v>0</v>
      </c>
      <c r="AA110">
        <v>0</v>
      </c>
      <c r="AB110">
        <v>0</v>
      </c>
      <c r="AC110">
        <v>1</v>
      </c>
      <c r="AD110">
        <v>0</v>
      </c>
      <c r="AE110">
        <v>0</v>
      </c>
      <c r="AF110" t="s">
        <v>650</v>
      </c>
      <c r="AG110">
        <v>0</v>
      </c>
      <c r="AH110">
        <v>2</v>
      </c>
      <c r="AI110">
        <v>11782726</v>
      </c>
      <c r="AJ110">
        <v>112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ROW(Source!A77)</f>
        <v>77</v>
      </c>
      <c r="B111">
        <v>11782727</v>
      </c>
      <c r="C111">
        <v>11781990</v>
      </c>
      <c r="D111">
        <v>9694482</v>
      </c>
      <c r="E111">
        <v>1</v>
      </c>
      <c r="F111">
        <v>1</v>
      </c>
      <c r="G111">
        <v>1</v>
      </c>
      <c r="H111">
        <v>3</v>
      </c>
      <c r="I111" t="s">
        <v>258</v>
      </c>
      <c r="J111" t="s">
        <v>259</v>
      </c>
      <c r="K111" t="s">
        <v>260</v>
      </c>
      <c r="L111">
        <v>1348</v>
      </c>
      <c r="N111">
        <v>1009</v>
      </c>
      <c r="O111" t="s">
        <v>703</v>
      </c>
      <c r="P111" t="s">
        <v>703</v>
      </c>
      <c r="Q111">
        <v>1000</v>
      </c>
      <c r="X111">
        <v>0</v>
      </c>
      <c r="Y111">
        <v>8270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 t="s">
        <v>650</v>
      </c>
      <c r="AG111">
        <v>0</v>
      </c>
      <c r="AH111">
        <v>2</v>
      </c>
      <c r="AI111">
        <v>11782727</v>
      </c>
      <c r="AJ111">
        <v>113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ROW(Source!A77)</f>
        <v>77</v>
      </c>
      <c r="B112">
        <v>11782728</v>
      </c>
      <c r="C112">
        <v>11781990</v>
      </c>
      <c r="D112">
        <v>9617082</v>
      </c>
      <c r="E112">
        <v>1</v>
      </c>
      <c r="F112">
        <v>1</v>
      </c>
      <c r="G112">
        <v>1</v>
      </c>
      <c r="H112">
        <v>3</v>
      </c>
      <c r="I112" t="s">
        <v>261</v>
      </c>
      <c r="J112" t="s">
        <v>262</v>
      </c>
      <c r="K112" t="s">
        <v>263</v>
      </c>
      <c r="L112">
        <v>1327</v>
      </c>
      <c r="N112">
        <v>1005</v>
      </c>
      <c r="O112" t="s">
        <v>264</v>
      </c>
      <c r="P112" t="s">
        <v>264</v>
      </c>
      <c r="Q112">
        <v>1</v>
      </c>
      <c r="X112">
        <v>7.5799999999999999E-3</v>
      </c>
      <c r="Y112">
        <v>7.38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650</v>
      </c>
      <c r="AG112">
        <v>7.5799999999999999E-3</v>
      </c>
      <c r="AH112">
        <v>2</v>
      </c>
      <c r="AI112">
        <v>11782728</v>
      </c>
      <c r="AJ112">
        <v>114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ROW(Source!A77)</f>
        <v>77</v>
      </c>
      <c r="B113">
        <v>11782729</v>
      </c>
      <c r="C113">
        <v>11781990</v>
      </c>
      <c r="D113">
        <v>9609319</v>
      </c>
      <c r="E113">
        <v>1</v>
      </c>
      <c r="F113">
        <v>1</v>
      </c>
      <c r="G113">
        <v>1</v>
      </c>
      <c r="H113">
        <v>3</v>
      </c>
      <c r="I113" t="s">
        <v>265</v>
      </c>
      <c r="J113" t="s">
        <v>266</v>
      </c>
      <c r="K113" t="s">
        <v>267</v>
      </c>
      <c r="L113">
        <v>9521778</v>
      </c>
      <c r="N113">
        <v>1013</v>
      </c>
      <c r="O113" t="s">
        <v>268</v>
      </c>
      <c r="P113" t="s">
        <v>269</v>
      </c>
      <c r="Q113">
        <v>1</v>
      </c>
      <c r="X113">
        <v>1.0999999999999999E-2</v>
      </c>
      <c r="Y113">
        <v>92.4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650</v>
      </c>
      <c r="AG113">
        <v>1.0999999999999999E-2</v>
      </c>
      <c r="AH113">
        <v>2</v>
      </c>
      <c r="AI113">
        <v>11782729</v>
      </c>
      <c r="AJ113">
        <v>115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ROW(Source!A77)</f>
        <v>77</v>
      </c>
      <c r="B114">
        <v>11782730</v>
      </c>
      <c r="C114">
        <v>11781990</v>
      </c>
      <c r="D114">
        <v>9619146</v>
      </c>
      <c r="E114">
        <v>1</v>
      </c>
      <c r="F114">
        <v>1</v>
      </c>
      <c r="G114">
        <v>1</v>
      </c>
      <c r="H114">
        <v>3</v>
      </c>
      <c r="I114" t="s">
        <v>270</v>
      </c>
      <c r="J114" t="s">
        <v>271</v>
      </c>
      <c r="K114" t="s">
        <v>272</v>
      </c>
      <c r="L114">
        <v>1339</v>
      </c>
      <c r="N114">
        <v>1007</v>
      </c>
      <c r="O114" t="s">
        <v>797</v>
      </c>
      <c r="P114" t="s">
        <v>797</v>
      </c>
      <c r="Q114">
        <v>1</v>
      </c>
      <c r="X114">
        <v>1.9000000000000001E-4</v>
      </c>
      <c r="Y114">
        <v>772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650</v>
      </c>
      <c r="AG114">
        <v>1.9000000000000001E-4</v>
      </c>
      <c r="AH114">
        <v>2</v>
      </c>
      <c r="AI114">
        <v>11782730</v>
      </c>
      <c r="AJ114">
        <v>116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ROW(Source!A77)</f>
        <v>77</v>
      </c>
      <c r="B115">
        <v>11782731</v>
      </c>
      <c r="C115">
        <v>11781990</v>
      </c>
      <c r="D115">
        <v>9696130</v>
      </c>
      <c r="E115">
        <v>1</v>
      </c>
      <c r="F115">
        <v>1</v>
      </c>
      <c r="G115">
        <v>1</v>
      </c>
      <c r="H115">
        <v>3</v>
      </c>
      <c r="I115" t="s">
        <v>273</v>
      </c>
      <c r="J115" t="s">
        <v>274</v>
      </c>
      <c r="K115" t="s">
        <v>275</v>
      </c>
      <c r="L115">
        <v>1339</v>
      </c>
      <c r="N115">
        <v>1007</v>
      </c>
      <c r="O115" t="s">
        <v>797</v>
      </c>
      <c r="P115" t="s">
        <v>797</v>
      </c>
      <c r="Q115">
        <v>1</v>
      </c>
      <c r="X115">
        <v>2.4000000000000001E-4</v>
      </c>
      <c r="Y115">
        <v>788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650</v>
      </c>
      <c r="AG115">
        <v>2.4000000000000001E-4</v>
      </c>
      <c r="AH115">
        <v>2</v>
      </c>
      <c r="AI115">
        <v>11782731</v>
      </c>
      <c r="AJ115">
        <v>117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ROW(Source!A77)</f>
        <v>77</v>
      </c>
      <c r="B116">
        <v>11782732</v>
      </c>
      <c r="C116">
        <v>11781990</v>
      </c>
      <c r="D116">
        <v>9592777</v>
      </c>
      <c r="E116">
        <v>1</v>
      </c>
      <c r="F116">
        <v>1</v>
      </c>
      <c r="G116">
        <v>1</v>
      </c>
      <c r="H116">
        <v>3</v>
      </c>
      <c r="I116" t="s">
        <v>276</v>
      </c>
      <c r="J116" t="s">
        <v>277</v>
      </c>
      <c r="K116" t="s">
        <v>278</v>
      </c>
      <c r="L116">
        <v>1327</v>
      </c>
      <c r="N116">
        <v>1005</v>
      </c>
      <c r="O116" t="s">
        <v>264</v>
      </c>
      <c r="P116" t="s">
        <v>264</v>
      </c>
      <c r="Q116">
        <v>1</v>
      </c>
      <c r="X116">
        <v>1.2200000000000001E-2</v>
      </c>
      <c r="Y116">
        <v>101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650</v>
      </c>
      <c r="AG116">
        <v>1.2200000000000001E-2</v>
      </c>
      <c r="AH116">
        <v>2</v>
      </c>
      <c r="AI116">
        <v>11782732</v>
      </c>
      <c r="AJ116">
        <v>118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ROW(Source!A77)</f>
        <v>77</v>
      </c>
      <c r="B117">
        <v>11782733</v>
      </c>
      <c r="C117">
        <v>11781990</v>
      </c>
      <c r="D117">
        <v>9617257</v>
      </c>
      <c r="E117">
        <v>1</v>
      </c>
      <c r="F117">
        <v>1</v>
      </c>
      <c r="G117">
        <v>1</v>
      </c>
      <c r="H117">
        <v>3</v>
      </c>
      <c r="I117" t="s">
        <v>279</v>
      </c>
      <c r="J117" t="s">
        <v>280</v>
      </c>
      <c r="K117" t="s">
        <v>281</v>
      </c>
      <c r="L117">
        <v>1348</v>
      </c>
      <c r="N117">
        <v>1009</v>
      </c>
      <c r="O117" t="s">
        <v>703</v>
      </c>
      <c r="P117" t="s">
        <v>703</v>
      </c>
      <c r="Q117">
        <v>1000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1</v>
      </c>
      <c r="AD117">
        <v>0</v>
      </c>
      <c r="AE117">
        <v>0</v>
      </c>
      <c r="AF117" t="s">
        <v>650</v>
      </c>
      <c r="AG117">
        <v>0</v>
      </c>
      <c r="AH117">
        <v>2</v>
      </c>
      <c r="AI117">
        <v>11782733</v>
      </c>
      <c r="AJ117">
        <v>119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ROW(Source!A77)</f>
        <v>77</v>
      </c>
      <c r="B118">
        <v>11782734</v>
      </c>
      <c r="C118">
        <v>11781990</v>
      </c>
      <c r="D118">
        <v>9747547</v>
      </c>
      <c r="E118">
        <v>1</v>
      </c>
      <c r="F118">
        <v>1</v>
      </c>
      <c r="G118">
        <v>1</v>
      </c>
      <c r="H118">
        <v>3</v>
      </c>
      <c r="I118" t="s">
        <v>282</v>
      </c>
      <c r="J118" t="s">
        <v>283</v>
      </c>
      <c r="K118" t="s">
        <v>284</v>
      </c>
      <c r="L118">
        <v>1339</v>
      </c>
      <c r="N118">
        <v>1007</v>
      </c>
      <c r="O118" t="s">
        <v>797</v>
      </c>
      <c r="P118" t="s">
        <v>797</v>
      </c>
      <c r="Q118">
        <v>1</v>
      </c>
      <c r="X118">
        <v>0.20399999999999999</v>
      </c>
      <c r="Y118">
        <v>0</v>
      </c>
      <c r="Z118">
        <v>0</v>
      </c>
      <c r="AA118">
        <v>0</v>
      </c>
      <c r="AB118">
        <v>0</v>
      </c>
      <c r="AC118">
        <v>1</v>
      </c>
      <c r="AD118">
        <v>0</v>
      </c>
      <c r="AE118">
        <v>0</v>
      </c>
      <c r="AF118" t="s">
        <v>650</v>
      </c>
      <c r="AG118">
        <v>0.20399999999999999</v>
      </c>
      <c r="AH118">
        <v>2</v>
      </c>
      <c r="AI118">
        <v>11782734</v>
      </c>
      <c r="AJ118">
        <v>120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ROW(Source!A77)</f>
        <v>77</v>
      </c>
      <c r="B119">
        <v>11782735</v>
      </c>
      <c r="C119">
        <v>11781990</v>
      </c>
      <c r="D119">
        <v>9623684</v>
      </c>
      <c r="E119">
        <v>1</v>
      </c>
      <c r="F119">
        <v>1</v>
      </c>
      <c r="G119">
        <v>1</v>
      </c>
      <c r="H119">
        <v>3</v>
      </c>
      <c r="I119" t="s">
        <v>285</v>
      </c>
      <c r="J119" t="s">
        <v>286</v>
      </c>
      <c r="K119" t="s">
        <v>287</v>
      </c>
      <c r="L119">
        <v>1339</v>
      </c>
      <c r="N119">
        <v>1007</v>
      </c>
      <c r="O119" t="s">
        <v>797</v>
      </c>
      <c r="P119" t="s">
        <v>797</v>
      </c>
      <c r="Q119">
        <v>1</v>
      </c>
      <c r="X119">
        <v>0.04</v>
      </c>
      <c r="Y119">
        <v>0</v>
      </c>
      <c r="Z119">
        <v>0</v>
      </c>
      <c r="AA119">
        <v>0</v>
      </c>
      <c r="AB119">
        <v>0</v>
      </c>
      <c r="AC119">
        <v>1</v>
      </c>
      <c r="AD119">
        <v>0</v>
      </c>
      <c r="AE119">
        <v>0</v>
      </c>
      <c r="AF119" t="s">
        <v>650</v>
      </c>
      <c r="AG119">
        <v>0.04</v>
      </c>
      <c r="AH119">
        <v>2</v>
      </c>
      <c r="AI119">
        <v>11782735</v>
      </c>
      <c r="AJ119">
        <v>121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ROW(Source!A77)</f>
        <v>77</v>
      </c>
      <c r="B120">
        <v>11782736</v>
      </c>
      <c r="C120">
        <v>11781990</v>
      </c>
      <c r="D120">
        <v>9595412</v>
      </c>
      <c r="E120">
        <v>1</v>
      </c>
      <c r="F120">
        <v>1</v>
      </c>
      <c r="G120">
        <v>1</v>
      </c>
      <c r="H120">
        <v>3</v>
      </c>
      <c r="I120" t="s">
        <v>235</v>
      </c>
      <c r="J120" t="s">
        <v>236</v>
      </c>
      <c r="K120" t="s">
        <v>237</v>
      </c>
      <c r="L120">
        <v>1339</v>
      </c>
      <c r="N120">
        <v>1007</v>
      </c>
      <c r="O120" t="s">
        <v>797</v>
      </c>
      <c r="P120" t="s">
        <v>797</v>
      </c>
      <c r="Q120">
        <v>1</v>
      </c>
      <c r="X120">
        <v>0.17799999999999999</v>
      </c>
      <c r="Y120">
        <v>3.11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650</v>
      </c>
      <c r="AG120">
        <v>0.17799999999999999</v>
      </c>
      <c r="AH120">
        <v>2</v>
      </c>
      <c r="AI120">
        <v>11782736</v>
      </c>
      <c r="AJ120">
        <v>122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ROW(Source!A79)</f>
        <v>79</v>
      </c>
      <c r="B121">
        <v>11782021</v>
      </c>
      <c r="C121">
        <v>11782019</v>
      </c>
      <c r="D121">
        <v>7535126</v>
      </c>
      <c r="E121">
        <v>1</v>
      </c>
      <c r="F121">
        <v>1</v>
      </c>
      <c r="G121">
        <v>1</v>
      </c>
      <c r="H121">
        <v>1</v>
      </c>
      <c r="I121" t="s">
        <v>288</v>
      </c>
      <c r="J121" t="s">
        <v>650</v>
      </c>
      <c r="K121" t="s">
        <v>289</v>
      </c>
      <c r="L121">
        <v>1476</v>
      </c>
      <c r="N121">
        <v>1013</v>
      </c>
      <c r="O121" t="s">
        <v>155</v>
      </c>
      <c r="P121" t="s">
        <v>156</v>
      </c>
      <c r="Q121">
        <v>1</v>
      </c>
      <c r="X121">
        <v>3.83</v>
      </c>
      <c r="Y121">
        <v>0</v>
      </c>
      <c r="Z121">
        <v>0</v>
      </c>
      <c r="AA121">
        <v>0</v>
      </c>
      <c r="AB121">
        <v>12.17</v>
      </c>
      <c r="AC121">
        <v>0</v>
      </c>
      <c r="AD121">
        <v>1</v>
      </c>
      <c r="AE121">
        <v>1</v>
      </c>
      <c r="AF121" t="s">
        <v>668</v>
      </c>
      <c r="AG121">
        <v>6.6067499999999999</v>
      </c>
      <c r="AH121">
        <v>2</v>
      </c>
      <c r="AI121">
        <v>11782021</v>
      </c>
      <c r="AJ121">
        <v>123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ROW(Source!A79)</f>
        <v>79</v>
      </c>
      <c r="B122">
        <v>11782022</v>
      </c>
      <c r="C122">
        <v>11782019</v>
      </c>
      <c r="D122">
        <v>121548</v>
      </c>
      <c r="E122">
        <v>1</v>
      </c>
      <c r="F122">
        <v>1</v>
      </c>
      <c r="G122">
        <v>1</v>
      </c>
      <c r="H122">
        <v>1</v>
      </c>
      <c r="I122" t="s">
        <v>671</v>
      </c>
      <c r="J122" t="s">
        <v>650</v>
      </c>
      <c r="K122" t="s">
        <v>166</v>
      </c>
      <c r="L122">
        <v>608254</v>
      </c>
      <c r="N122">
        <v>1013</v>
      </c>
      <c r="O122" t="s">
        <v>167</v>
      </c>
      <c r="P122" t="s">
        <v>167</v>
      </c>
      <c r="Q122">
        <v>1</v>
      </c>
      <c r="X122">
        <v>1.91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667</v>
      </c>
      <c r="AG122">
        <v>3.5812499999999998</v>
      </c>
      <c r="AH122">
        <v>2</v>
      </c>
      <c r="AI122">
        <v>11782022</v>
      </c>
      <c r="AJ122">
        <v>124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ROW(Source!A79)</f>
        <v>79</v>
      </c>
      <c r="B123">
        <v>11782023</v>
      </c>
      <c r="C123">
        <v>11782019</v>
      </c>
      <c r="D123">
        <v>9590652</v>
      </c>
      <c r="E123">
        <v>1</v>
      </c>
      <c r="F123">
        <v>1</v>
      </c>
      <c r="G123">
        <v>1</v>
      </c>
      <c r="H123">
        <v>2</v>
      </c>
      <c r="I123" t="s">
        <v>240</v>
      </c>
      <c r="J123" t="s">
        <v>241</v>
      </c>
      <c r="K123" t="s">
        <v>242</v>
      </c>
      <c r="L123">
        <v>1480</v>
      </c>
      <c r="N123">
        <v>1013</v>
      </c>
      <c r="O123" t="s">
        <v>161</v>
      </c>
      <c r="P123" t="s">
        <v>162</v>
      </c>
      <c r="Q123">
        <v>1</v>
      </c>
      <c r="X123">
        <v>3.0000000000000001E-3</v>
      </c>
      <c r="Y123">
        <v>0</v>
      </c>
      <c r="Z123">
        <v>134.07</v>
      </c>
      <c r="AA123">
        <v>16.329999999999998</v>
      </c>
      <c r="AB123">
        <v>0</v>
      </c>
      <c r="AC123">
        <v>0</v>
      </c>
      <c r="AD123">
        <v>1</v>
      </c>
      <c r="AE123">
        <v>0</v>
      </c>
      <c r="AF123" t="s">
        <v>667</v>
      </c>
      <c r="AG123">
        <v>5.6249999999999998E-3</v>
      </c>
      <c r="AH123">
        <v>2</v>
      </c>
      <c r="AI123">
        <v>11782023</v>
      </c>
      <c r="AJ123">
        <v>125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ROW(Source!A79)</f>
        <v>79</v>
      </c>
      <c r="B124">
        <v>11782024</v>
      </c>
      <c r="C124">
        <v>11782019</v>
      </c>
      <c r="D124">
        <v>9647608</v>
      </c>
      <c r="E124">
        <v>1</v>
      </c>
      <c r="F124">
        <v>1</v>
      </c>
      <c r="G124">
        <v>1</v>
      </c>
      <c r="H124">
        <v>2</v>
      </c>
      <c r="I124" t="s">
        <v>290</v>
      </c>
      <c r="J124" t="s">
        <v>291</v>
      </c>
      <c r="K124" t="s">
        <v>292</v>
      </c>
      <c r="L124">
        <v>1480</v>
      </c>
      <c r="N124">
        <v>1013</v>
      </c>
      <c r="O124" t="s">
        <v>161</v>
      </c>
      <c r="P124" t="s">
        <v>162</v>
      </c>
      <c r="Q124">
        <v>1</v>
      </c>
      <c r="X124">
        <v>0.14000000000000001</v>
      </c>
      <c r="Y124">
        <v>0</v>
      </c>
      <c r="Z124">
        <v>19.920000000000002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667</v>
      </c>
      <c r="AG124">
        <v>0.26250000000000001</v>
      </c>
      <c r="AH124">
        <v>2</v>
      </c>
      <c r="AI124">
        <v>11782024</v>
      </c>
      <c r="AJ124">
        <v>126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ROW(Source!A79)</f>
        <v>79</v>
      </c>
      <c r="B125">
        <v>11782025</v>
      </c>
      <c r="C125">
        <v>11782019</v>
      </c>
      <c r="D125">
        <v>9596203</v>
      </c>
      <c r="E125">
        <v>1</v>
      </c>
      <c r="F125">
        <v>1</v>
      </c>
      <c r="G125">
        <v>1</v>
      </c>
      <c r="H125">
        <v>2</v>
      </c>
      <c r="I125" t="s">
        <v>293</v>
      </c>
      <c r="J125" t="s">
        <v>294</v>
      </c>
      <c r="K125" t="s">
        <v>295</v>
      </c>
      <c r="L125">
        <v>1480</v>
      </c>
      <c r="N125">
        <v>1013</v>
      </c>
      <c r="O125" t="s">
        <v>161</v>
      </c>
      <c r="P125" t="s">
        <v>162</v>
      </c>
      <c r="Q125">
        <v>1</v>
      </c>
      <c r="X125">
        <v>0.39600000000000002</v>
      </c>
      <c r="Y125">
        <v>0</v>
      </c>
      <c r="Z125">
        <v>83.58</v>
      </c>
      <c r="AA125">
        <v>14.02</v>
      </c>
      <c r="AB125">
        <v>0</v>
      </c>
      <c r="AC125">
        <v>0</v>
      </c>
      <c r="AD125">
        <v>1</v>
      </c>
      <c r="AE125">
        <v>0</v>
      </c>
      <c r="AF125" t="s">
        <v>667</v>
      </c>
      <c r="AG125">
        <v>0.74250000000000005</v>
      </c>
      <c r="AH125">
        <v>2</v>
      </c>
      <c r="AI125">
        <v>11782025</v>
      </c>
      <c r="AJ125">
        <v>127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ROW(Source!A79)</f>
        <v>79</v>
      </c>
      <c r="B126">
        <v>11782026</v>
      </c>
      <c r="C126">
        <v>11782019</v>
      </c>
      <c r="D126">
        <v>9681226</v>
      </c>
      <c r="E126">
        <v>1</v>
      </c>
      <c r="F126">
        <v>1</v>
      </c>
      <c r="G126">
        <v>1</v>
      </c>
      <c r="H126">
        <v>2</v>
      </c>
      <c r="I126" t="s">
        <v>296</v>
      </c>
      <c r="J126" t="s">
        <v>297</v>
      </c>
      <c r="K126" t="s">
        <v>298</v>
      </c>
      <c r="L126">
        <v>1480</v>
      </c>
      <c r="N126">
        <v>1013</v>
      </c>
      <c r="O126" t="s">
        <v>161</v>
      </c>
      <c r="P126" t="s">
        <v>162</v>
      </c>
      <c r="Q126">
        <v>1</v>
      </c>
      <c r="X126">
        <v>1.151</v>
      </c>
      <c r="Y126">
        <v>0</v>
      </c>
      <c r="Z126">
        <v>125.65</v>
      </c>
      <c r="AA126">
        <v>16.329999999999998</v>
      </c>
      <c r="AB126">
        <v>0</v>
      </c>
      <c r="AC126">
        <v>0</v>
      </c>
      <c r="AD126">
        <v>1</v>
      </c>
      <c r="AE126">
        <v>0</v>
      </c>
      <c r="AF126" t="s">
        <v>667</v>
      </c>
      <c r="AG126">
        <v>2.1581250000000001</v>
      </c>
      <c r="AH126">
        <v>2</v>
      </c>
      <c r="AI126">
        <v>11782026</v>
      </c>
      <c r="AJ126">
        <v>128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ROW(Source!A79)</f>
        <v>79</v>
      </c>
      <c r="B127">
        <v>11782027</v>
      </c>
      <c r="C127">
        <v>11782019</v>
      </c>
      <c r="D127">
        <v>9596197</v>
      </c>
      <c r="E127">
        <v>1</v>
      </c>
      <c r="F127">
        <v>1</v>
      </c>
      <c r="G127">
        <v>1</v>
      </c>
      <c r="H127">
        <v>2</v>
      </c>
      <c r="I127" t="s">
        <v>229</v>
      </c>
      <c r="J127" t="s">
        <v>230</v>
      </c>
      <c r="K127" t="s">
        <v>231</v>
      </c>
      <c r="L127">
        <v>1480</v>
      </c>
      <c r="N127">
        <v>1013</v>
      </c>
      <c r="O127" t="s">
        <v>161</v>
      </c>
      <c r="P127" t="s">
        <v>162</v>
      </c>
      <c r="Q127">
        <v>1</v>
      </c>
      <c r="X127">
        <v>3.9E-2</v>
      </c>
      <c r="Y127">
        <v>0</v>
      </c>
      <c r="Z127">
        <v>121.07</v>
      </c>
      <c r="AA127">
        <v>14.02</v>
      </c>
      <c r="AB127">
        <v>0</v>
      </c>
      <c r="AC127">
        <v>0</v>
      </c>
      <c r="AD127">
        <v>1</v>
      </c>
      <c r="AE127">
        <v>0</v>
      </c>
      <c r="AF127" t="s">
        <v>667</v>
      </c>
      <c r="AG127">
        <v>7.3124999999999996E-2</v>
      </c>
      <c r="AH127">
        <v>2</v>
      </c>
      <c r="AI127">
        <v>11782027</v>
      </c>
      <c r="AJ127">
        <v>129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ROW(Source!A79)</f>
        <v>79</v>
      </c>
      <c r="B128">
        <v>11782028</v>
      </c>
      <c r="C128">
        <v>11782019</v>
      </c>
      <c r="D128">
        <v>9695116</v>
      </c>
      <c r="E128">
        <v>1</v>
      </c>
      <c r="F128">
        <v>1</v>
      </c>
      <c r="G128">
        <v>1</v>
      </c>
      <c r="H128">
        <v>2</v>
      </c>
      <c r="I128" t="s">
        <v>299</v>
      </c>
      <c r="J128" t="s">
        <v>300</v>
      </c>
      <c r="K128" t="s">
        <v>301</v>
      </c>
      <c r="L128">
        <v>1480</v>
      </c>
      <c r="N128">
        <v>1013</v>
      </c>
      <c r="O128" t="s">
        <v>161</v>
      </c>
      <c r="P128" t="s">
        <v>162</v>
      </c>
      <c r="Q128">
        <v>1</v>
      </c>
      <c r="X128">
        <v>0.31900000000000001</v>
      </c>
      <c r="Y128">
        <v>0</v>
      </c>
      <c r="Z128">
        <v>202.8</v>
      </c>
      <c r="AA128">
        <v>16.329999999999998</v>
      </c>
      <c r="AB128">
        <v>0</v>
      </c>
      <c r="AC128">
        <v>0</v>
      </c>
      <c r="AD128">
        <v>1</v>
      </c>
      <c r="AE128">
        <v>0</v>
      </c>
      <c r="AF128" t="s">
        <v>667</v>
      </c>
      <c r="AG128">
        <v>0.59812500000000002</v>
      </c>
      <c r="AH128">
        <v>2</v>
      </c>
      <c r="AI128">
        <v>11782028</v>
      </c>
      <c r="AJ128">
        <v>130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ROW(Source!A79)</f>
        <v>79</v>
      </c>
      <c r="B129">
        <v>11782029</v>
      </c>
      <c r="C129">
        <v>11782019</v>
      </c>
      <c r="D129">
        <v>9590589</v>
      </c>
      <c r="E129">
        <v>1</v>
      </c>
      <c r="F129">
        <v>1</v>
      </c>
      <c r="G129">
        <v>1</v>
      </c>
      <c r="H129">
        <v>2</v>
      </c>
      <c r="I129" t="s">
        <v>252</v>
      </c>
      <c r="J129" t="s">
        <v>253</v>
      </c>
      <c r="K129" t="s">
        <v>254</v>
      </c>
      <c r="L129">
        <v>1480</v>
      </c>
      <c r="N129">
        <v>1013</v>
      </c>
      <c r="O129" t="s">
        <v>161</v>
      </c>
      <c r="P129" t="s">
        <v>162</v>
      </c>
      <c r="Q129">
        <v>1</v>
      </c>
      <c r="X129">
        <v>4.0000000000000001E-3</v>
      </c>
      <c r="Y129">
        <v>0</v>
      </c>
      <c r="Z129">
        <v>96.34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667</v>
      </c>
      <c r="AG129">
        <v>7.4999999999999997E-3</v>
      </c>
      <c r="AH129">
        <v>2</v>
      </c>
      <c r="AI129">
        <v>11782029</v>
      </c>
      <c r="AJ129">
        <v>131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ROW(Source!A79)</f>
        <v>79</v>
      </c>
      <c r="B130">
        <v>11782030</v>
      </c>
      <c r="C130">
        <v>11782019</v>
      </c>
      <c r="D130">
        <v>9592655</v>
      </c>
      <c r="E130">
        <v>1</v>
      </c>
      <c r="F130">
        <v>1</v>
      </c>
      <c r="G130">
        <v>1</v>
      </c>
      <c r="H130">
        <v>3</v>
      </c>
      <c r="I130" t="s">
        <v>302</v>
      </c>
      <c r="J130" t="s">
        <v>303</v>
      </c>
      <c r="K130" t="s">
        <v>304</v>
      </c>
      <c r="L130">
        <v>1348</v>
      </c>
      <c r="N130">
        <v>1009</v>
      </c>
      <c r="O130" t="s">
        <v>703</v>
      </c>
      <c r="P130" t="s">
        <v>703</v>
      </c>
      <c r="Q130">
        <v>1000</v>
      </c>
      <c r="X130">
        <v>6.2E-4</v>
      </c>
      <c r="Y130">
        <v>10190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650</v>
      </c>
      <c r="AG130">
        <v>6.2E-4</v>
      </c>
      <c r="AH130">
        <v>2</v>
      </c>
      <c r="AI130">
        <v>11782030</v>
      </c>
      <c r="AJ130">
        <v>132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ROW(Source!A79)</f>
        <v>79</v>
      </c>
      <c r="B131">
        <v>11782031</v>
      </c>
      <c r="C131">
        <v>11782019</v>
      </c>
      <c r="D131">
        <v>9694300</v>
      </c>
      <c r="E131">
        <v>1</v>
      </c>
      <c r="F131">
        <v>1</v>
      </c>
      <c r="G131">
        <v>1</v>
      </c>
      <c r="H131">
        <v>3</v>
      </c>
      <c r="I131" t="s">
        <v>255</v>
      </c>
      <c r="J131" t="s">
        <v>256</v>
      </c>
      <c r="K131" t="s">
        <v>257</v>
      </c>
      <c r="L131">
        <v>1348</v>
      </c>
      <c r="N131">
        <v>1009</v>
      </c>
      <c r="O131" t="s">
        <v>703</v>
      </c>
      <c r="P131" t="s">
        <v>703</v>
      </c>
      <c r="Q131">
        <v>1000</v>
      </c>
      <c r="X131">
        <v>1.08E-3</v>
      </c>
      <c r="Y131">
        <v>3230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650</v>
      </c>
      <c r="AG131">
        <v>1.08E-3</v>
      </c>
      <c r="AH131">
        <v>2</v>
      </c>
      <c r="AI131">
        <v>11782031</v>
      </c>
      <c r="AJ131">
        <v>133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ROW(Source!A79)</f>
        <v>79</v>
      </c>
      <c r="B132">
        <v>11782032</v>
      </c>
      <c r="C132">
        <v>11782019</v>
      </c>
      <c r="D132">
        <v>9595052</v>
      </c>
      <c r="E132">
        <v>1</v>
      </c>
      <c r="F132">
        <v>1</v>
      </c>
      <c r="G132">
        <v>1</v>
      </c>
      <c r="H132">
        <v>3</v>
      </c>
      <c r="I132" t="s">
        <v>305</v>
      </c>
      <c r="J132" t="s">
        <v>306</v>
      </c>
      <c r="K132" t="s">
        <v>307</v>
      </c>
      <c r="L132">
        <v>1339</v>
      </c>
      <c r="N132">
        <v>1007</v>
      </c>
      <c r="O132" t="s">
        <v>797</v>
      </c>
      <c r="P132" t="s">
        <v>797</v>
      </c>
      <c r="Q132">
        <v>1</v>
      </c>
      <c r="X132">
        <v>1.4999999999999999E-2</v>
      </c>
      <c r="Y132">
        <v>996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650</v>
      </c>
      <c r="AG132">
        <v>1.4999999999999999E-2</v>
      </c>
      <c r="AH132">
        <v>2</v>
      </c>
      <c r="AI132">
        <v>11782032</v>
      </c>
      <c r="AJ132">
        <v>134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ROW(Source!A79)</f>
        <v>79</v>
      </c>
      <c r="B133">
        <v>11782033</v>
      </c>
      <c r="C133">
        <v>11782019</v>
      </c>
      <c r="D133">
        <v>9688526</v>
      </c>
      <c r="E133">
        <v>1</v>
      </c>
      <c r="F133">
        <v>1</v>
      </c>
      <c r="G133">
        <v>1</v>
      </c>
      <c r="H133">
        <v>3</v>
      </c>
      <c r="I133" t="s">
        <v>308</v>
      </c>
      <c r="J133" t="s">
        <v>309</v>
      </c>
      <c r="K133" t="s">
        <v>310</v>
      </c>
      <c r="L133">
        <v>1348</v>
      </c>
      <c r="N133">
        <v>1009</v>
      </c>
      <c r="O133" t="s">
        <v>703</v>
      </c>
      <c r="P133" t="s">
        <v>703</v>
      </c>
      <c r="Q133">
        <v>1000</v>
      </c>
      <c r="X133">
        <v>9.66</v>
      </c>
      <c r="Y133">
        <v>538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650</v>
      </c>
      <c r="AG133">
        <v>9.66</v>
      </c>
      <c r="AH133">
        <v>2</v>
      </c>
      <c r="AI133">
        <v>11782033</v>
      </c>
      <c r="AJ133">
        <v>135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ROW(Source!A80)</f>
        <v>80</v>
      </c>
      <c r="B134">
        <v>11782036</v>
      </c>
      <c r="C134">
        <v>11782034</v>
      </c>
      <c r="D134">
        <v>7535126</v>
      </c>
      <c r="E134">
        <v>1</v>
      </c>
      <c r="F134">
        <v>1</v>
      </c>
      <c r="G134">
        <v>1</v>
      </c>
      <c r="H134">
        <v>1</v>
      </c>
      <c r="I134" t="s">
        <v>288</v>
      </c>
      <c r="J134" t="s">
        <v>650</v>
      </c>
      <c r="K134" t="s">
        <v>289</v>
      </c>
      <c r="L134">
        <v>1476</v>
      </c>
      <c r="N134">
        <v>1013</v>
      </c>
      <c r="O134" t="s">
        <v>155</v>
      </c>
      <c r="P134" t="s">
        <v>156</v>
      </c>
      <c r="Q134">
        <v>1</v>
      </c>
      <c r="X134">
        <v>3.83</v>
      </c>
      <c r="Y134">
        <v>0</v>
      </c>
      <c r="Z134">
        <v>0</v>
      </c>
      <c r="AA134">
        <v>0</v>
      </c>
      <c r="AB134">
        <v>12.17</v>
      </c>
      <c r="AC134">
        <v>0</v>
      </c>
      <c r="AD134">
        <v>1</v>
      </c>
      <c r="AE134">
        <v>1</v>
      </c>
      <c r="AF134" t="s">
        <v>668</v>
      </c>
      <c r="AG134">
        <v>6.6067499999999999</v>
      </c>
      <c r="AH134">
        <v>2</v>
      </c>
      <c r="AI134">
        <v>11782036</v>
      </c>
      <c r="AJ134">
        <v>136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ROW(Source!A80)</f>
        <v>80</v>
      </c>
      <c r="B135">
        <v>11782037</v>
      </c>
      <c r="C135">
        <v>11782034</v>
      </c>
      <c r="D135">
        <v>121548</v>
      </c>
      <c r="E135">
        <v>1</v>
      </c>
      <c r="F135">
        <v>1</v>
      </c>
      <c r="G135">
        <v>1</v>
      </c>
      <c r="H135">
        <v>1</v>
      </c>
      <c r="I135" t="s">
        <v>671</v>
      </c>
      <c r="J135" t="s">
        <v>650</v>
      </c>
      <c r="K135" t="s">
        <v>166</v>
      </c>
      <c r="L135">
        <v>608254</v>
      </c>
      <c r="N135">
        <v>1013</v>
      </c>
      <c r="O135" t="s">
        <v>167</v>
      </c>
      <c r="P135" t="s">
        <v>167</v>
      </c>
      <c r="Q135">
        <v>1</v>
      </c>
      <c r="X135">
        <v>1.91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667</v>
      </c>
      <c r="AG135">
        <v>3.5812499999999998</v>
      </c>
      <c r="AH135">
        <v>2</v>
      </c>
      <c r="AI135">
        <v>11782037</v>
      </c>
      <c r="AJ135">
        <v>137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ROW(Source!A80)</f>
        <v>80</v>
      </c>
      <c r="B136">
        <v>11782038</v>
      </c>
      <c r="C136">
        <v>11782034</v>
      </c>
      <c r="D136">
        <v>9590652</v>
      </c>
      <c r="E136">
        <v>1</v>
      </c>
      <c r="F136">
        <v>1</v>
      </c>
      <c r="G136">
        <v>1</v>
      </c>
      <c r="H136">
        <v>2</v>
      </c>
      <c r="I136" t="s">
        <v>240</v>
      </c>
      <c r="J136" t="s">
        <v>241</v>
      </c>
      <c r="K136" t="s">
        <v>242</v>
      </c>
      <c r="L136">
        <v>1480</v>
      </c>
      <c r="N136">
        <v>1013</v>
      </c>
      <c r="O136" t="s">
        <v>161</v>
      </c>
      <c r="P136" t="s">
        <v>162</v>
      </c>
      <c r="Q136">
        <v>1</v>
      </c>
      <c r="X136">
        <v>3.0000000000000001E-3</v>
      </c>
      <c r="Y136">
        <v>0</v>
      </c>
      <c r="Z136">
        <v>134.07</v>
      </c>
      <c r="AA136">
        <v>16.329999999999998</v>
      </c>
      <c r="AB136">
        <v>0</v>
      </c>
      <c r="AC136">
        <v>0</v>
      </c>
      <c r="AD136">
        <v>1</v>
      </c>
      <c r="AE136">
        <v>0</v>
      </c>
      <c r="AF136" t="s">
        <v>667</v>
      </c>
      <c r="AG136">
        <v>5.6249999999999998E-3</v>
      </c>
      <c r="AH136">
        <v>2</v>
      </c>
      <c r="AI136">
        <v>11782038</v>
      </c>
      <c r="AJ136">
        <v>138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ROW(Source!A80)</f>
        <v>80</v>
      </c>
      <c r="B137">
        <v>11782039</v>
      </c>
      <c r="C137">
        <v>11782034</v>
      </c>
      <c r="D137">
        <v>9647608</v>
      </c>
      <c r="E137">
        <v>1</v>
      </c>
      <c r="F137">
        <v>1</v>
      </c>
      <c r="G137">
        <v>1</v>
      </c>
      <c r="H137">
        <v>2</v>
      </c>
      <c r="I137" t="s">
        <v>290</v>
      </c>
      <c r="J137" t="s">
        <v>291</v>
      </c>
      <c r="K137" t="s">
        <v>292</v>
      </c>
      <c r="L137">
        <v>1480</v>
      </c>
      <c r="N137">
        <v>1013</v>
      </c>
      <c r="O137" t="s">
        <v>161</v>
      </c>
      <c r="P137" t="s">
        <v>162</v>
      </c>
      <c r="Q137">
        <v>1</v>
      </c>
      <c r="X137">
        <v>0.14000000000000001</v>
      </c>
      <c r="Y137">
        <v>0</v>
      </c>
      <c r="Z137">
        <v>19.920000000000002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667</v>
      </c>
      <c r="AG137">
        <v>0.26250000000000001</v>
      </c>
      <c r="AH137">
        <v>2</v>
      </c>
      <c r="AI137">
        <v>11782039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ROW(Source!A80)</f>
        <v>80</v>
      </c>
      <c r="B138">
        <v>11782040</v>
      </c>
      <c r="C138">
        <v>11782034</v>
      </c>
      <c r="D138">
        <v>9596203</v>
      </c>
      <c r="E138">
        <v>1</v>
      </c>
      <c r="F138">
        <v>1</v>
      </c>
      <c r="G138">
        <v>1</v>
      </c>
      <c r="H138">
        <v>2</v>
      </c>
      <c r="I138" t="s">
        <v>293</v>
      </c>
      <c r="J138" t="s">
        <v>294</v>
      </c>
      <c r="K138" t="s">
        <v>295</v>
      </c>
      <c r="L138">
        <v>1480</v>
      </c>
      <c r="N138">
        <v>1013</v>
      </c>
      <c r="O138" t="s">
        <v>161</v>
      </c>
      <c r="P138" t="s">
        <v>162</v>
      </c>
      <c r="Q138">
        <v>1</v>
      </c>
      <c r="X138">
        <v>0.39600000000000002</v>
      </c>
      <c r="Y138">
        <v>0</v>
      </c>
      <c r="Z138">
        <v>83.58</v>
      </c>
      <c r="AA138">
        <v>14.02</v>
      </c>
      <c r="AB138">
        <v>0</v>
      </c>
      <c r="AC138">
        <v>0</v>
      </c>
      <c r="AD138">
        <v>1</v>
      </c>
      <c r="AE138">
        <v>0</v>
      </c>
      <c r="AF138" t="s">
        <v>667</v>
      </c>
      <c r="AG138">
        <v>0.74250000000000005</v>
      </c>
      <c r="AH138">
        <v>2</v>
      </c>
      <c r="AI138">
        <v>11782040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ROW(Source!A80)</f>
        <v>80</v>
      </c>
      <c r="B139">
        <v>11782041</v>
      </c>
      <c r="C139">
        <v>11782034</v>
      </c>
      <c r="D139">
        <v>9681226</v>
      </c>
      <c r="E139">
        <v>1</v>
      </c>
      <c r="F139">
        <v>1</v>
      </c>
      <c r="G139">
        <v>1</v>
      </c>
      <c r="H139">
        <v>2</v>
      </c>
      <c r="I139" t="s">
        <v>296</v>
      </c>
      <c r="J139" t="s">
        <v>297</v>
      </c>
      <c r="K139" t="s">
        <v>298</v>
      </c>
      <c r="L139">
        <v>1480</v>
      </c>
      <c r="N139">
        <v>1013</v>
      </c>
      <c r="O139" t="s">
        <v>161</v>
      </c>
      <c r="P139" t="s">
        <v>162</v>
      </c>
      <c r="Q139">
        <v>1</v>
      </c>
      <c r="X139">
        <v>1.151</v>
      </c>
      <c r="Y139">
        <v>0</v>
      </c>
      <c r="Z139">
        <v>125.65</v>
      </c>
      <c r="AA139">
        <v>16.329999999999998</v>
      </c>
      <c r="AB139">
        <v>0</v>
      </c>
      <c r="AC139">
        <v>0</v>
      </c>
      <c r="AD139">
        <v>1</v>
      </c>
      <c r="AE139">
        <v>0</v>
      </c>
      <c r="AF139" t="s">
        <v>667</v>
      </c>
      <c r="AG139">
        <v>2.1581250000000001</v>
      </c>
      <c r="AH139">
        <v>2</v>
      </c>
      <c r="AI139">
        <v>11782041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ROW(Source!A80)</f>
        <v>80</v>
      </c>
      <c r="B140">
        <v>11782042</v>
      </c>
      <c r="C140">
        <v>11782034</v>
      </c>
      <c r="D140">
        <v>9596197</v>
      </c>
      <c r="E140">
        <v>1</v>
      </c>
      <c r="F140">
        <v>1</v>
      </c>
      <c r="G140">
        <v>1</v>
      </c>
      <c r="H140">
        <v>2</v>
      </c>
      <c r="I140" t="s">
        <v>229</v>
      </c>
      <c r="J140" t="s">
        <v>230</v>
      </c>
      <c r="K140" t="s">
        <v>231</v>
      </c>
      <c r="L140">
        <v>1480</v>
      </c>
      <c r="N140">
        <v>1013</v>
      </c>
      <c r="O140" t="s">
        <v>161</v>
      </c>
      <c r="P140" t="s">
        <v>162</v>
      </c>
      <c r="Q140">
        <v>1</v>
      </c>
      <c r="X140">
        <v>3.9E-2</v>
      </c>
      <c r="Y140">
        <v>0</v>
      </c>
      <c r="Z140">
        <v>121.07</v>
      </c>
      <c r="AA140">
        <v>14.02</v>
      </c>
      <c r="AB140">
        <v>0</v>
      </c>
      <c r="AC140">
        <v>0</v>
      </c>
      <c r="AD140">
        <v>1</v>
      </c>
      <c r="AE140">
        <v>0</v>
      </c>
      <c r="AF140" t="s">
        <v>667</v>
      </c>
      <c r="AG140">
        <v>7.3124999999999996E-2</v>
      </c>
      <c r="AH140">
        <v>2</v>
      </c>
      <c r="AI140">
        <v>11782042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ROW(Source!A80)</f>
        <v>80</v>
      </c>
      <c r="B141">
        <v>11782043</v>
      </c>
      <c r="C141">
        <v>11782034</v>
      </c>
      <c r="D141">
        <v>9695116</v>
      </c>
      <c r="E141">
        <v>1</v>
      </c>
      <c r="F141">
        <v>1</v>
      </c>
      <c r="G141">
        <v>1</v>
      </c>
      <c r="H141">
        <v>2</v>
      </c>
      <c r="I141" t="s">
        <v>299</v>
      </c>
      <c r="J141" t="s">
        <v>300</v>
      </c>
      <c r="K141" t="s">
        <v>301</v>
      </c>
      <c r="L141">
        <v>1480</v>
      </c>
      <c r="N141">
        <v>1013</v>
      </c>
      <c r="O141" t="s">
        <v>161</v>
      </c>
      <c r="P141" t="s">
        <v>162</v>
      </c>
      <c r="Q141">
        <v>1</v>
      </c>
      <c r="X141">
        <v>0.31900000000000001</v>
      </c>
      <c r="Y141">
        <v>0</v>
      </c>
      <c r="Z141">
        <v>202.8</v>
      </c>
      <c r="AA141">
        <v>16.329999999999998</v>
      </c>
      <c r="AB141">
        <v>0</v>
      </c>
      <c r="AC141">
        <v>0</v>
      </c>
      <c r="AD141">
        <v>1</v>
      </c>
      <c r="AE141">
        <v>0</v>
      </c>
      <c r="AF141" t="s">
        <v>667</v>
      </c>
      <c r="AG141">
        <v>0.59812500000000002</v>
      </c>
      <c r="AH141">
        <v>2</v>
      </c>
      <c r="AI141">
        <v>11782043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ROW(Source!A80)</f>
        <v>80</v>
      </c>
      <c r="B142">
        <v>11782044</v>
      </c>
      <c r="C142">
        <v>11782034</v>
      </c>
      <c r="D142">
        <v>9590589</v>
      </c>
      <c r="E142">
        <v>1</v>
      </c>
      <c r="F142">
        <v>1</v>
      </c>
      <c r="G142">
        <v>1</v>
      </c>
      <c r="H142">
        <v>2</v>
      </c>
      <c r="I142" t="s">
        <v>252</v>
      </c>
      <c r="J142" t="s">
        <v>253</v>
      </c>
      <c r="K142" t="s">
        <v>254</v>
      </c>
      <c r="L142">
        <v>1480</v>
      </c>
      <c r="N142">
        <v>1013</v>
      </c>
      <c r="O142" t="s">
        <v>161</v>
      </c>
      <c r="P142" t="s">
        <v>162</v>
      </c>
      <c r="Q142">
        <v>1</v>
      </c>
      <c r="X142">
        <v>4.0000000000000001E-3</v>
      </c>
      <c r="Y142">
        <v>0</v>
      </c>
      <c r="Z142">
        <v>96.34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667</v>
      </c>
      <c r="AG142">
        <v>7.4999999999999997E-3</v>
      </c>
      <c r="AH142">
        <v>2</v>
      </c>
      <c r="AI142">
        <v>11782044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ROW(Source!A80)</f>
        <v>80</v>
      </c>
      <c r="B143">
        <v>11782045</v>
      </c>
      <c r="C143">
        <v>11782034</v>
      </c>
      <c r="D143">
        <v>9592655</v>
      </c>
      <c r="E143">
        <v>1</v>
      </c>
      <c r="F143">
        <v>1</v>
      </c>
      <c r="G143">
        <v>1</v>
      </c>
      <c r="H143">
        <v>3</v>
      </c>
      <c r="I143" t="s">
        <v>302</v>
      </c>
      <c r="J143" t="s">
        <v>303</v>
      </c>
      <c r="K143" t="s">
        <v>304</v>
      </c>
      <c r="L143">
        <v>1348</v>
      </c>
      <c r="N143">
        <v>1009</v>
      </c>
      <c r="O143" t="s">
        <v>703</v>
      </c>
      <c r="P143" t="s">
        <v>703</v>
      </c>
      <c r="Q143">
        <v>1000</v>
      </c>
      <c r="X143">
        <v>6.2E-4</v>
      </c>
      <c r="Y143">
        <v>10190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650</v>
      </c>
      <c r="AG143">
        <v>6.2E-4</v>
      </c>
      <c r="AH143">
        <v>2</v>
      </c>
      <c r="AI143">
        <v>11782045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ROW(Source!A80)</f>
        <v>80</v>
      </c>
      <c r="B144">
        <v>11782046</v>
      </c>
      <c r="C144">
        <v>11782034</v>
      </c>
      <c r="D144">
        <v>9694300</v>
      </c>
      <c r="E144">
        <v>1</v>
      </c>
      <c r="F144">
        <v>1</v>
      </c>
      <c r="G144">
        <v>1</v>
      </c>
      <c r="H144">
        <v>3</v>
      </c>
      <c r="I144" t="s">
        <v>255</v>
      </c>
      <c r="J144" t="s">
        <v>256</v>
      </c>
      <c r="K144" t="s">
        <v>257</v>
      </c>
      <c r="L144">
        <v>1348</v>
      </c>
      <c r="N144">
        <v>1009</v>
      </c>
      <c r="O144" t="s">
        <v>703</v>
      </c>
      <c r="P144" t="s">
        <v>703</v>
      </c>
      <c r="Q144">
        <v>1000</v>
      </c>
      <c r="X144">
        <v>1.08E-3</v>
      </c>
      <c r="Y144">
        <v>3230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650</v>
      </c>
      <c r="AG144">
        <v>1.08E-3</v>
      </c>
      <c r="AH144">
        <v>2</v>
      </c>
      <c r="AI144">
        <v>11782046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ROW(Source!A80)</f>
        <v>80</v>
      </c>
      <c r="B145">
        <v>11782047</v>
      </c>
      <c r="C145">
        <v>11782034</v>
      </c>
      <c r="D145">
        <v>9595052</v>
      </c>
      <c r="E145">
        <v>1</v>
      </c>
      <c r="F145">
        <v>1</v>
      </c>
      <c r="G145">
        <v>1</v>
      </c>
      <c r="H145">
        <v>3</v>
      </c>
      <c r="I145" t="s">
        <v>305</v>
      </c>
      <c r="J145" t="s">
        <v>306</v>
      </c>
      <c r="K145" t="s">
        <v>307</v>
      </c>
      <c r="L145">
        <v>1339</v>
      </c>
      <c r="N145">
        <v>1007</v>
      </c>
      <c r="O145" t="s">
        <v>797</v>
      </c>
      <c r="P145" t="s">
        <v>797</v>
      </c>
      <c r="Q145">
        <v>1</v>
      </c>
      <c r="X145">
        <v>1.4999999999999999E-2</v>
      </c>
      <c r="Y145">
        <v>996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650</v>
      </c>
      <c r="AG145">
        <v>1.4999999999999999E-2</v>
      </c>
      <c r="AH145">
        <v>2</v>
      </c>
      <c r="AI145">
        <v>11782047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ROW(Source!A80)</f>
        <v>80</v>
      </c>
      <c r="B146">
        <v>11782048</v>
      </c>
      <c r="C146">
        <v>11782034</v>
      </c>
      <c r="D146">
        <v>9688526</v>
      </c>
      <c r="E146">
        <v>1</v>
      </c>
      <c r="F146">
        <v>1</v>
      </c>
      <c r="G146">
        <v>1</v>
      </c>
      <c r="H146">
        <v>3</v>
      </c>
      <c r="I146" t="s">
        <v>308</v>
      </c>
      <c r="J146" t="s">
        <v>309</v>
      </c>
      <c r="K146" t="s">
        <v>310</v>
      </c>
      <c r="L146">
        <v>1348</v>
      </c>
      <c r="N146">
        <v>1009</v>
      </c>
      <c r="O146" t="s">
        <v>703</v>
      </c>
      <c r="P146" t="s">
        <v>703</v>
      </c>
      <c r="Q146">
        <v>1000</v>
      </c>
      <c r="X146">
        <v>9.66</v>
      </c>
      <c r="Y146">
        <v>538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650</v>
      </c>
      <c r="AG146">
        <v>9.66</v>
      </c>
      <c r="AH146">
        <v>2</v>
      </c>
      <c r="AI146">
        <v>11782048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ROW(Source!A81)</f>
        <v>81</v>
      </c>
      <c r="B147">
        <v>11782051</v>
      </c>
      <c r="C147">
        <v>11782049</v>
      </c>
      <c r="D147">
        <v>7535126</v>
      </c>
      <c r="E147">
        <v>1</v>
      </c>
      <c r="F147">
        <v>1</v>
      </c>
      <c r="G147">
        <v>1</v>
      </c>
      <c r="H147">
        <v>1</v>
      </c>
      <c r="I147" t="s">
        <v>288</v>
      </c>
      <c r="J147" t="s">
        <v>650</v>
      </c>
      <c r="K147" t="s">
        <v>289</v>
      </c>
      <c r="L147">
        <v>1476</v>
      </c>
      <c r="N147">
        <v>1013</v>
      </c>
      <c r="O147" t="s">
        <v>155</v>
      </c>
      <c r="P147" t="s">
        <v>156</v>
      </c>
      <c r="Q147">
        <v>1</v>
      </c>
      <c r="X147">
        <v>0.09</v>
      </c>
      <c r="Y147">
        <v>0</v>
      </c>
      <c r="Z147">
        <v>0</v>
      </c>
      <c r="AA147">
        <v>0</v>
      </c>
      <c r="AB147">
        <v>12.17</v>
      </c>
      <c r="AC147">
        <v>0</v>
      </c>
      <c r="AD147">
        <v>1</v>
      </c>
      <c r="AE147">
        <v>1</v>
      </c>
      <c r="AF147" t="s">
        <v>955</v>
      </c>
      <c r="AG147">
        <v>0.3105</v>
      </c>
      <c r="AH147">
        <v>2</v>
      </c>
      <c r="AI147">
        <v>11782051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ROW(Source!A81)</f>
        <v>81</v>
      </c>
      <c r="B148">
        <v>11782052</v>
      </c>
      <c r="C148">
        <v>11782049</v>
      </c>
      <c r="D148">
        <v>9647608</v>
      </c>
      <c r="E148">
        <v>1</v>
      </c>
      <c r="F148">
        <v>1</v>
      </c>
      <c r="G148">
        <v>1</v>
      </c>
      <c r="H148">
        <v>2</v>
      </c>
      <c r="I148" t="s">
        <v>290</v>
      </c>
      <c r="J148" t="s">
        <v>291</v>
      </c>
      <c r="K148" t="s">
        <v>292</v>
      </c>
      <c r="L148">
        <v>1480</v>
      </c>
      <c r="N148">
        <v>1013</v>
      </c>
      <c r="O148" t="s">
        <v>161</v>
      </c>
      <c r="P148" t="s">
        <v>162</v>
      </c>
      <c r="Q148">
        <v>1</v>
      </c>
      <c r="X148">
        <v>0.18</v>
      </c>
      <c r="Y148">
        <v>0</v>
      </c>
      <c r="Z148">
        <v>19.920000000000002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954</v>
      </c>
      <c r="AG148">
        <v>0.67500000000000004</v>
      </c>
      <c r="AH148">
        <v>2</v>
      </c>
      <c r="AI148">
        <v>11782052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ROW(Source!A81)</f>
        <v>81</v>
      </c>
      <c r="B149">
        <v>11782053</v>
      </c>
      <c r="C149">
        <v>11782049</v>
      </c>
      <c r="D149">
        <v>9694300</v>
      </c>
      <c r="E149">
        <v>1</v>
      </c>
      <c r="F149">
        <v>1</v>
      </c>
      <c r="G149">
        <v>1</v>
      </c>
      <c r="H149">
        <v>3</v>
      </c>
      <c r="I149" t="s">
        <v>255</v>
      </c>
      <c r="J149" t="s">
        <v>256</v>
      </c>
      <c r="K149" t="s">
        <v>257</v>
      </c>
      <c r="L149">
        <v>1348</v>
      </c>
      <c r="N149">
        <v>1009</v>
      </c>
      <c r="O149" t="s">
        <v>703</v>
      </c>
      <c r="P149" t="s">
        <v>703</v>
      </c>
      <c r="Q149">
        <v>1000</v>
      </c>
      <c r="X149">
        <v>1.4E-3</v>
      </c>
      <c r="Y149">
        <v>3230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953</v>
      </c>
      <c r="AG149">
        <v>2.8E-3</v>
      </c>
      <c r="AH149">
        <v>2</v>
      </c>
      <c r="AI149">
        <v>11782053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ROW(Source!A81)</f>
        <v>81</v>
      </c>
      <c r="B150">
        <v>11782054</v>
      </c>
      <c r="C150">
        <v>11782049</v>
      </c>
      <c r="D150">
        <v>9688526</v>
      </c>
      <c r="E150">
        <v>1</v>
      </c>
      <c r="F150">
        <v>1</v>
      </c>
      <c r="G150">
        <v>1</v>
      </c>
      <c r="H150">
        <v>3</v>
      </c>
      <c r="I150" t="s">
        <v>308</v>
      </c>
      <c r="J150" t="s">
        <v>309</v>
      </c>
      <c r="K150" t="s">
        <v>310</v>
      </c>
      <c r="L150">
        <v>1348</v>
      </c>
      <c r="N150">
        <v>1009</v>
      </c>
      <c r="O150" t="s">
        <v>703</v>
      </c>
      <c r="P150" t="s">
        <v>703</v>
      </c>
      <c r="Q150">
        <v>1000</v>
      </c>
      <c r="X150">
        <v>12.1</v>
      </c>
      <c r="Y150">
        <v>538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953</v>
      </c>
      <c r="AG150">
        <v>24.2</v>
      </c>
      <c r="AH150">
        <v>2</v>
      </c>
      <c r="AI150">
        <v>11782054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ROW(Source!A84)</f>
        <v>84</v>
      </c>
      <c r="B151">
        <v>11782060</v>
      </c>
      <c r="C151">
        <v>11782058</v>
      </c>
      <c r="D151">
        <v>7535102</v>
      </c>
      <c r="E151">
        <v>1</v>
      </c>
      <c r="F151">
        <v>1</v>
      </c>
      <c r="G151">
        <v>1</v>
      </c>
      <c r="H151">
        <v>1</v>
      </c>
      <c r="I151" t="s">
        <v>311</v>
      </c>
      <c r="J151" t="s">
        <v>650</v>
      </c>
      <c r="K151" t="s">
        <v>312</v>
      </c>
      <c r="L151">
        <v>1476</v>
      </c>
      <c r="N151">
        <v>1013</v>
      </c>
      <c r="O151" t="s">
        <v>155</v>
      </c>
      <c r="P151" t="s">
        <v>156</v>
      </c>
      <c r="Q151">
        <v>1</v>
      </c>
      <c r="X151">
        <v>49.49</v>
      </c>
      <c r="Y151">
        <v>0</v>
      </c>
      <c r="Z151">
        <v>0</v>
      </c>
      <c r="AA151">
        <v>0</v>
      </c>
      <c r="AB151">
        <v>11.48</v>
      </c>
      <c r="AC151">
        <v>0</v>
      </c>
      <c r="AD151">
        <v>1</v>
      </c>
      <c r="AE151">
        <v>1</v>
      </c>
      <c r="AF151" t="s">
        <v>668</v>
      </c>
      <c r="AG151">
        <v>85.370249999999999</v>
      </c>
      <c r="AH151">
        <v>2</v>
      </c>
      <c r="AI151">
        <v>11782060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ROW(Source!A84)</f>
        <v>84</v>
      </c>
      <c r="B152">
        <v>11782061</v>
      </c>
      <c r="C152">
        <v>11782058</v>
      </c>
      <c r="D152">
        <v>121548</v>
      </c>
      <c r="E152">
        <v>1</v>
      </c>
      <c r="F152">
        <v>1</v>
      </c>
      <c r="G152">
        <v>1</v>
      </c>
      <c r="H152">
        <v>1</v>
      </c>
      <c r="I152" t="s">
        <v>671</v>
      </c>
      <c r="J152" t="s">
        <v>650</v>
      </c>
      <c r="K152" t="s">
        <v>166</v>
      </c>
      <c r="L152">
        <v>608254</v>
      </c>
      <c r="N152">
        <v>1013</v>
      </c>
      <c r="O152" t="s">
        <v>167</v>
      </c>
      <c r="P152" t="s">
        <v>167</v>
      </c>
      <c r="Q152">
        <v>1</v>
      </c>
      <c r="X152">
        <v>0.11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667</v>
      </c>
      <c r="AG152">
        <v>0.20624999999999999</v>
      </c>
      <c r="AH152">
        <v>2</v>
      </c>
      <c r="AI152">
        <v>11782061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ROW(Source!A84)</f>
        <v>84</v>
      </c>
      <c r="B153">
        <v>11782062</v>
      </c>
      <c r="C153">
        <v>11782058</v>
      </c>
      <c r="D153">
        <v>9590652</v>
      </c>
      <c r="E153">
        <v>1</v>
      </c>
      <c r="F153">
        <v>1</v>
      </c>
      <c r="G153">
        <v>1</v>
      </c>
      <c r="H153">
        <v>2</v>
      </c>
      <c r="I153" t="s">
        <v>240</v>
      </c>
      <c r="J153" t="s">
        <v>241</v>
      </c>
      <c r="K153" t="s">
        <v>242</v>
      </c>
      <c r="L153">
        <v>1480</v>
      </c>
      <c r="N153">
        <v>1013</v>
      </c>
      <c r="O153" t="s">
        <v>161</v>
      </c>
      <c r="P153" t="s">
        <v>162</v>
      </c>
      <c r="Q153">
        <v>1</v>
      </c>
      <c r="X153">
        <v>0.11</v>
      </c>
      <c r="Y153">
        <v>0</v>
      </c>
      <c r="Z153">
        <v>134.07</v>
      </c>
      <c r="AA153">
        <v>16.329999999999998</v>
      </c>
      <c r="AB153">
        <v>0</v>
      </c>
      <c r="AC153">
        <v>0</v>
      </c>
      <c r="AD153">
        <v>1</v>
      </c>
      <c r="AE153">
        <v>0</v>
      </c>
      <c r="AF153" t="s">
        <v>667</v>
      </c>
      <c r="AG153">
        <v>0.20624999999999999</v>
      </c>
      <c r="AH153">
        <v>2</v>
      </c>
      <c r="AI153">
        <v>11782062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ROW(Source!A84)</f>
        <v>84</v>
      </c>
      <c r="B154">
        <v>11782063</v>
      </c>
      <c r="C154">
        <v>11782058</v>
      </c>
      <c r="D154">
        <v>9617548</v>
      </c>
      <c r="E154">
        <v>1</v>
      </c>
      <c r="F154">
        <v>1</v>
      </c>
      <c r="G154">
        <v>1</v>
      </c>
      <c r="H154">
        <v>2</v>
      </c>
      <c r="I154" t="s">
        <v>313</v>
      </c>
      <c r="J154" t="s">
        <v>314</v>
      </c>
      <c r="K154" t="s">
        <v>315</v>
      </c>
      <c r="L154">
        <v>1480</v>
      </c>
      <c r="N154">
        <v>1013</v>
      </c>
      <c r="O154" t="s">
        <v>161</v>
      </c>
      <c r="P154" t="s">
        <v>162</v>
      </c>
      <c r="Q154">
        <v>1</v>
      </c>
      <c r="X154">
        <v>2.09</v>
      </c>
      <c r="Y154">
        <v>0</v>
      </c>
      <c r="Z154">
        <v>7.98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667</v>
      </c>
      <c r="AG154">
        <v>3.9187500000000002</v>
      </c>
      <c r="AH154">
        <v>2</v>
      </c>
      <c r="AI154">
        <v>11782063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ROW(Source!A84)</f>
        <v>84</v>
      </c>
      <c r="B155">
        <v>11782064</v>
      </c>
      <c r="C155">
        <v>11782058</v>
      </c>
      <c r="D155">
        <v>9598131</v>
      </c>
      <c r="E155">
        <v>1</v>
      </c>
      <c r="F155">
        <v>1</v>
      </c>
      <c r="G155">
        <v>1</v>
      </c>
      <c r="H155">
        <v>2</v>
      </c>
      <c r="I155" t="s">
        <v>316</v>
      </c>
      <c r="J155" t="s">
        <v>317</v>
      </c>
      <c r="K155" t="s">
        <v>318</v>
      </c>
      <c r="L155">
        <v>1480</v>
      </c>
      <c r="N155">
        <v>1013</v>
      </c>
      <c r="O155" t="s">
        <v>161</v>
      </c>
      <c r="P155" t="s">
        <v>162</v>
      </c>
      <c r="Q155">
        <v>1</v>
      </c>
      <c r="X155">
        <v>2.3199999999999998</v>
      </c>
      <c r="Y155">
        <v>0</v>
      </c>
      <c r="Z155">
        <v>1.29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667</v>
      </c>
      <c r="AG155">
        <v>4.3499999999999996</v>
      </c>
      <c r="AH155">
        <v>2</v>
      </c>
      <c r="AI155">
        <v>11782064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ROW(Source!A84)</f>
        <v>84</v>
      </c>
      <c r="B156">
        <v>11782065</v>
      </c>
      <c r="C156">
        <v>11782058</v>
      </c>
      <c r="D156">
        <v>9635909</v>
      </c>
      <c r="E156">
        <v>1</v>
      </c>
      <c r="F156">
        <v>1</v>
      </c>
      <c r="G156">
        <v>1</v>
      </c>
      <c r="H156">
        <v>2</v>
      </c>
      <c r="I156" t="s">
        <v>319</v>
      </c>
      <c r="J156" t="s">
        <v>320</v>
      </c>
      <c r="K156" t="s">
        <v>321</v>
      </c>
      <c r="L156">
        <v>1480</v>
      </c>
      <c r="N156">
        <v>1013</v>
      </c>
      <c r="O156" t="s">
        <v>161</v>
      </c>
      <c r="P156" t="s">
        <v>162</v>
      </c>
      <c r="Q156">
        <v>1</v>
      </c>
      <c r="X156">
        <v>5.68</v>
      </c>
      <c r="Y156">
        <v>0</v>
      </c>
      <c r="Z156">
        <v>10.97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667</v>
      </c>
      <c r="AG156">
        <v>10.65</v>
      </c>
      <c r="AH156">
        <v>2</v>
      </c>
      <c r="AI156">
        <v>11782065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ROW(Source!A84)</f>
        <v>84</v>
      </c>
      <c r="B157">
        <v>11782066</v>
      </c>
      <c r="C157">
        <v>11782058</v>
      </c>
      <c r="D157">
        <v>9635910</v>
      </c>
      <c r="E157">
        <v>1</v>
      </c>
      <c r="F157">
        <v>1</v>
      </c>
      <c r="G157">
        <v>1</v>
      </c>
      <c r="H157">
        <v>2</v>
      </c>
      <c r="I157" t="s">
        <v>322</v>
      </c>
      <c r="J157" t="s">
        <v>323</v>
      </c>
      <c r="K157" t="s">
        <v>324</v>
      </c>
      <c r="L157">
        <v>1480</v>
      </c>
      <c r="N157">
        <v>1013</v>
      </c>
      <c r="O157" t="s">
        <v>161</v>
      </c>
      <c r="P157" t="s">
        <v>162</v>
      </c>
      <c r="Q157">
        <v>1</v>
      </c>
      <c r="X157">
        <v>0.41</v>
      </c>
      <c r="Y157">
        <v>0</v>
      </c>
      <c r="Z157">
        <v>7.01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667</v>
      </c>
      <c r="AG157">
        <v>0.76875000000000004</v>
      </c>
      <c r="AH157">
        <v>2</v>
      </c>
      <c r="AI157">
        <v>11782066</v>
      </c>
      <c r="AJ157">
        <v>159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ROW(Source!A84)</f>
        <v>84</v>
      </c>
      <c r="B158">
        <v>11782067</v>
      </c>
      <c r="C158">
        <v>11782058</v>
      </c>
      <c r="D158">
        <v>9590589</v>
      </c>
      <c r="E158">
        <v>1</v>
      </c>
      <c r="F158">
        <v>1</v>
      </c>
      <c r="G158">
        <v>1</v>
      </c>
      <c r="H158">
        <v>2</v>
      </c>
      <c r="I158" t="s">
        <v>252</v>
      </c>
      <c r="J158" t="s">
        <v>253</v>
      </c>
      <c r="K158" t="s">
        <v>254</v>
      </c>
      <c r="L158">
        <v>1480</v>
      </c>
      <c r="N158">
        <v>1013</v>
      </c>
      <c r="O158" t="s">
        <v>161</v>
      </c>
      <c r="P158" t="s">
        <v>162</v>
      </c>
      <c r="Q158">
        <v>1</v>
      </c>
      <c r="X158">
        <v>0.16</v>
      </c>
      <c r="Y158">
        <v>0</v>
      </c>
      <c r="Z158">
        <v>96.34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667</v>
      </c>
      <c r="AG158">
        <v>0.3</v>
      </c>
      <c r="AH158">
        <v>2</v>
      </c>
      <c r="AI158">
        <v>11782067</v>
      </c>
      <c r="AJ158">
        <v>160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ROW(Source!A84)</f>
        <v>84</v>
      </c>
      <c r="B159">
        <v>11782068</v>
      </c>
      <c r="C159">
        <v>11782058</v>
      </c>
      <c r="D159">
        <v>9635516</v>
      </c>
      <c r="E159">
        <v>1</v>
      </c>
      <c r="F159">
        <v>1</v>
      </c>
      <c r="G159">
        <v>1</v>
      </c>
      <c r="H159">
        <v>3</v>
      </c>
      <c r="I159" t="s">
        <v>325</v>
      </c>
      <c r="J159" t="s">
        <v>326</v>
      </c>
      <c r="K159" t="s">
        <v>327</v>
      </c>
      <c r="L159">
        <v>1348</v>
      </c>
      <c r="N159">
        <v>1009</v>
      </c>
      <c r="O159" t="s">
        <v>703</v>
      </c>
      <c r="P159" t="s">
        <v>703</v>
      </c>
      <c r="Q159">
        <v>1000</v>
      </c>
      <c r="X159">
        <v>1E-4</v>
      </c>
      <c r="Y159">
        <v>33750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650</v>
      </c>
      <c r="AG159">
        <v>1E-4</v>
      </c>
      <c r="AH159">
        <v>2</v>
      </c>
      <c r="AI159">
        <v>11782068</v>
      </c>
      <c r="AJ159">
        <v>161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ROW(Source!A84)</f>
        <v>84</v>
      </c>
      <c r="B160">
        <v>11782069</v>
      </c>
      <c r="C160">
        <v>11782058</v>
      </c>
      <c r="D160">
        <v>9598113</v>
      </c>
      <c r="E160">
        <v>1</v>
      </c>
      <c r="F160">
        <v>1</v>
      </c>
      <c r="G160">
        <v>1</v>
      </c>
      <c r="H160">
        <v>3</v>
      </c>
      <c r="I160" t="s">
        <v>328</v>
      </c>
      <c r="J160" t="s">
        <v>329</v>
      </c>
      <c r="K160" t="s">
        <v>330</v>
      </c>
      <c r="L160">
        <v>1339</v>
      </c>
      <c r="N160">
        <v>1007</v>
      </c>
      <c r="O160" t="s">
        <v>797</v>
      </c>
      <c r="P160" t="s">
        <v>797</v>
      </c>
      <c r="Q160">
        <v>1</v>
      </c>
      <c r="X160">
        <v>1.95</v>
      </c>
      <c r="Y160">
        <v>6.2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650</v>
      </c>
      <c r="AG160">
        <v>1.95</v>
      </c>
      <c r="AH160">
        <v>2</v>
      </c>
      <c r="AI160">
        <v>11782069</v>
      </c>
      <c r="AJ160">
        <v>162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ROW(Source!A84)</f>
        <v>84</v>
      </c>
      <c r="B161">
        <v>11782070</v>
      </c>
      <c r="C161">
        <v>11782058</v>
      </c>
      <c r="D161">
        <v>9592657</v>
      </c>
      <c r="E161">
        <v>1</v>
      </c>
      <c r="F161">
        <v>1</v>
      </c>
      <c r="G161">
        <v>1</v>
      </c>
      <c r="H161">
        <v>3</v>
      </c>
      <c r="I161" t="s">
        <v>331</v>
      </c>
      <c r="J161" t="s">
        <v>332</v>
      </c>
      <c r="K161" t="s">
        <v>333</v>
      </c>
      <c r="L161">
        <v>1348</v>
      </c>
      <c r="N161">
        <v>1009</v>
      </c>
      <c r="O161" t="s">
        <v>703</v>
      </c>
      <c r="P161" t="s">
        <v>703</v>
      </c>
      <c r="Q161">
        <v>1000</v>
      </c>
      <c r="X161">
        <v>3.0000000000000001E-5</v>
      </c>
      <c r="Y161">
        <v>4650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650</v>
      </c>
      <c r="AG161">
        <v>3.0000000000000001E-5</v>
      </c>
      <c r="AH161">
        <v>2</v>
      </c>
      <c r="AI161">
        <v>11782070</v>
      </c>
      <c r="AJ161">
        <v>163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ROW(Source!A84)</f>
        <v>84</v>
      </c>
      <c r="B162">
        <v>11782071</v>
      </c>
      <c r="C162">
        <v>11782058</v>
      </c>
      <c r="D162">
        <v>9635520</v>
      </c>
      <c r="E162">
        <v>1</v>
      </c>
      <c r="F162">
        <v>1</v>
      </c>
      <c r="G162">
        <v>1</v>
      </c>
      <c r="H162">
        <v>3</v>
      </c>
      <c r="I162" t="s">
        <v>334</v>
      </c>
      <c r="J162" t="s">
        <v>335</v>
      </c>
      <c r="K162" t="s">
        <v>336</v>
      </c>
      <c r="L162">
        <v>1348</v>
      </c>
      <c r="N162">
        <v>1009</v>
      </c>
      <c r="O162" t="s">
        <v>703</v>
      </c>
      <c r="P162" t="s">
        <v>703</v>
      </c>
      <c r="Q162">
        <v>1000</v>
      </c>
      <c r="X162">
        <v>5.9999999999999995E-4</v>
      </c>
      <c r="Y162">
        <v>16570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650</v>
      </c>
      <c r="AG162">
        <v>5.9999999999999995E-4</v>
      </c>
      <c r="AH162">
        <v>2</v>
      </c>
      <c r="AI162">
        <v>11782071</v>
      </c>
      <c r="AJ162">
        <v>164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ROW(Source!A84)</f>
        <v>84</v>
      </c>
      <c r="B163">
        <v>11782072</v>
      </c>
      <c r="C163">
        <v>11782058</v>
      </c>
      <c r="D163">
        <v>9602146</v>
      </c>
      <c r="E163">
        <v>1</v>
      </c>
      <c r="F163">
        <v>1</v>
      </c>
      <c r="G163">
        <v>1</v>
      </c>
      <c r="H163">
        <v>3</v>
      </c>
      <c r="I163" t="s">
        <v>337</v>
      </c>
      <c r="J163" t="s">
        <v>338</v>
      </c>
      <c r="K163" t="s">
        <v>339</v>
      </c>
      <c r="L163">
        <v>1348</v>
      </c>
      <c r="N163">
        <v>1009</v>
      </c>
      <c r="O163" t="s">
        <v>703</v>
      </c>
      <c r="P163" t="s">
        <v>703</v>
      </c>
      <c r="Q163">
        <v>1000</v>
      </c>
      <c r="X163">
        <v>1.9400000000000001E-3</v>
      </c>
      <c r="Y163">
        <v>3970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650</v>
      </c>
      <c r="AG163">
        <v>1.9400000000000001E-3</v>
      </c>
      <c r="AH163">
        <v>2</v>
      </c>
      <c r="AI163">
        <v>11782072</v>
      </c>
      <c r="AJ163">
        <v>165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ROW(Source!A84)</f>
        <v>84</v>
      </c>
      <c r="B164">
        <v>11782073</v>
      </c>
      <c r="C164">
        <v>11782058</v>
      </c>
      <c r="D164">
        <v>9635901</v>
      </c>
      <c r="E164">
        <v>1</v>
      </c>
      <c r="F164">
        <v>1</v>
      </c>
      <c r="G164">
        <v>1</v>
      </c>
      <c r="H164">
        <v>3</v>
      </c>
      <c r="I164" t="s">
        <v>340</v>
      </c>
      <c r="J164" t="s">
        <v>341</v>
      </c>
      <c r="K164" t="s">
        <v>342</v>
      </c>
      <c r="L164">
        <v>1348</v>
      </c>
      <c r="N164">
        <v>1009</v>
      </c>
      <c r="O164" t="s">
        <v>703</v>
      </c>
      <c r="P164" t="s">
        <v>703</v>
      </c>
      <c r="Q164">
        <v>1000</v>
      </c>
      <c r="X164">
        <v>4.0000000000000001E-3</v>
      </c>
      <c r="Y164">
        <v>11520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650</v>
      </c>
      <c r="AG164">
        <v>4.0000000000000001E-3</v>
      </c>
      <c r="AH164">
        <v>2</v>
      </c>
      <c r="AI164">
        <v>11782073</v>
      </c>
      <c r="AJ164">
        <v>166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ROW(Source!A84)</f>
        <v>84</v>
      </c>
      <c r="B165">
        <v>11782074</v>
      </c>
      <c r="C165">
        <v>11782058</v>
      </c>
      <c r="D165">
        <v>9590615</v>
      </c>
      <c r="E165">
        <v>1</v>
      </c>
      <c r="F165">
        <v>1</v>
      </c>
      <c r="G165">
        <v>1</v>
      </c>
      <c r="H165">
        <v>3</v>
      </c>
      <c r="I165" t="s">
        <v>343</v>
      </c>
      <c r="J165" t="s">
        <v>344</v>
      </c>
      <c r="K165" t="s">
        <v>345</v>
      </c>
      <c r="L165">
        <v>1348</v>
      </c>
      <c r="N165">
        <v>1009</v>
      </c>
      <c r="O165" t="s">
        <v>703</v>
      </c>
      <c r="P165" t="s">
        <v>703</v>
      </c>
      <c r="Q165">
        <v>1000</v>
      </c>
      <c r="X165">
        <v>2E-3</v>
      </c>
      <c r="Y165">
        <v>17290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650</v>
      </c>
      <c r="AG165">
        <v>2E-3</v>
      </c>
      <c r="AH165">
        <v>2</v>
      </c>
      <c r="AI165">
        <v>11782074</v>
      </c>
      <c r="AJ165">
        <v>167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ROW(Source!A84)</f>
        <v>84</v>
      </c>
      <c r="B166">
        <v>11782075</v>
      </c>
      <c r="C166">
        <v>11782058</v>
      </c>
      <c r="D166">
        <v>9590644</v>
      </c>
      <c r="E166">
        <v>1</v>
      </c>
      <c r="F166">
        <v>1</v>
      </c>
      <c r="G166">
        <v>1</v>
      </c>
      <c r="H166">
        <v>3</v>
      </c>
      <c r="I166" t="s">
        <v>346</v>
      </c>
      <c r="J166" t="s">
        <v>347</v>
      </c>
      <c r="K166" t="s">
        <v>348</v>
      </c>
      <c r="L166">
        <v>1348</v>
      </c>
      <c r="N166">
        <v>1009</v>
      </c>
      <c r="O166" t="s">
        <v>703</v>
      </c>
      <c r="P166" t="s">
        <v>703</v>
      </c>
      <c r="Q166">
        <v>1000</v>
      </c>
      <c r="X166">
        <v>1.0000000000000001E-5</v>
      </c>
      <c r="Y166">
        <v>9190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650</v>
      </c>
      <c r="AG166">
        <v>1.0000000000000001E-5</v>
      </c>
      <c r="AH166">
        <v>2</v>
      </c>
      <c r="AI166">
        <v>11782075</v>
      </c>
      <c r="AJ166">
        <v>168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ROW(Source!A84)</f>
        <v>84</v>
      </c>
      <c r="B167">
        <v>11782076</v>
      </c>
      <c r="C167">
        <v>11782058</v>
      </c>
      <c r="D167">
        <v>9635527</v>
      </c>
      <c r="E167">
        <v>1</v>
      </c>
      <c r="F167">
        <v>1</v>
      </c>
      <c r="G167">
        <v>1</v>
      </c>
      <c r="H167">
        <v>3</v>
      </c>
      <c r="I167" t="s">
        <v>349</v>
      </c>
      <c r="J167" t="s">
        <v>350</v>
      </c>
      <c r="K167" t="s">
        <v>351</v>
      </c>
      <c r="L167">
        <v>1348</v>
      </c>
      <c r="N167">
        <v>1009</v>
      </c>
      <c r="O167" t="s">
        <v>703</v>
      </c>
      <c r="P167" t="s">
        <v>703</v>
      </c>
      <c r="Q167">
        <v>1000</v>
      </c>
      <c r="X167">
        <v>3.1E-4</v>
      </c>
      <c r="Y167">
        <v>18440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650</v>
      </c>
      <c r="AG167">
        <v>3.1E-4</v>
      </c>
      <c r="AH167">
        <v>2</v>
      </c>
      <c r="AI167">
        <v>11782076</v>
      </c>
      <c r="AJ167">
        <v>169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ROW(Source!A84)</f>
        <v>84</v>
      </c>
      <c r="B168">
        <v>11782077</v>
      </c>
      <c r="C168">
        <v>11782058</v>
      </c>
      <c r="D168">
        <v>9635529</v>
      </c>
      <c r="E168">
        <v>1</v>
      </c>
      <c r="F168">
        <v>1</v>
      </c>
      <c r="G168">
        <v>1</v>
      </c>
      <c r="H168">
        <v>3</v>
      </c>
      <c r="I168" t="s">
        <v>352</v>
      </c>
      <c r="J168" t="s">
        <v>353</v>
      </c>
      <c r="K168" t="s">
        <v>354</v>
      </c>
      <c r="L168">
        <v>1339</v>
      </c>
      <c r="N168">
        <v>1007</v>
      </c>
      <c r="O168" t="s">
        <v>797</v>
      </c>
      <c r="P168" t="s">
        <v>797</v>
      </c>
      <c r="Q168">
        <v>1</v>
      </c>
      <c r="X168">
        <v>1.0300000000000001E-3</v>
      </c>
      <c r="Y168">
        <v>1540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650</v>
      </c>
      <c r="AG168">
        <v>1.0300000000000001E-3</v>
      </c>
      <c r="AH168">
        <v>2</v>
      </c>
      <c r="AI168">
        <v>11782077</v>
      </c>
      <c r="AJ168">
        <v>170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ROW(Source!A84)</f>
        <v>84</v>
      </c>
      <c r="B169">
        <v>11782078</v>
      </c>
      <c r="C169">
        <v>11782058</v>
      </c>
      <c r="D169">
        <v>9629474</v>
      </c>
      <c r="E169">
        <v>1</v>
      </c>
      <c r="F169">
        <v>1</v>
      </c>
      <c r="G169">
        <v>1</v>
      </c>
      <c r="H169">
        <v>3</v>
      </c>
      <c r="I169" t="s">
        <v>355</v>
      </c>
      <c r="J169" t="s">
        <v>356</v>
      </c>
      <c r="K169" t="s">
        <v>357</v>
      </c>
      <c r="L169">
        <v>1348</v>
      </c>
      <c r="N169">
        <v>1009</v>
      </c>
      <c r="O169" t="s">
        <v>703</v>
      </c>
      <c r="P169" t="s">
        <v>703</v>
      </c>
      <c r="Q169">
        <v>1000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1</v>
      </c>
      <c r="AD169">
        <v>0</v>
      </c>
      <c r="AE169">
        <v>0</v>
      </c>
      <c r="AF169" t="s">
        <v>650</v>
      </c>
      <c r="AG169">
        <v>0</v>
      </c>
      <c r="AH169">
        <v>2</v>
      </c>
      <c r="AI169">
        <v>11782078</v>
      </c>
      <c r="AJ169">
        <v>171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ROW(Source!A84)</f>
        <v>84</v>
      </c>
      <c r="B170">
        <v>11782079</v>
      </c>
      <c r="C170">
        <v>11782058</v>
      </c>
      <c r="D170">
        <v>9635534</v>
      </c>
      <c r="E170">
        <v>1</v>
      </c>
      <c r="F170">
        <v>1</v>
      </c>
      <c r="G170">
        <v>1</v>
      </c>
      <c r="H170">
        <v>3</v>
      </c>
      <c r="I170" t="s">
        <v>358</v>
      </c>
      <c r="J170" t="s">
        <v>359</v>
      </c>
      <c r="K170" t="s">
        <v>360</v>
      </c>
      <c r="L170">
        <v>9519163</v>
      </c>
      <c r="N170">
        <v>1013</v>
      </c>
      <c r="O170" t="s">
        <v>361</v>
      </c>
      <c r="P170" t="s">
        <v>362</v>
      </c>
      <c r="Q170">
        <v>1</v>
      </c>
      <c r="X170">
        <v>1.8700000000000001E-2</v>
      </c>
      <c r="Y170">
        <v>61.4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650</v>
      </c>
      <c r="AG170">
        <v>1.8700000000000001E-2</v>
      </c>
      <c r="AH170">
        <v>2</v>
      </c>
      <c r="AI170">
        <v>11782079</v>
      </c>
      <c r="AJ170">
        <v>172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ROW(Source!A84)</f>
        <v>84</v>
      </c>
      <c r="B171">
        <v>11782080</v>
      </c>
      <c r="C171">
        <v>11782058</v>
      </c>
      <c r="D171">
        <v>9604927</v>
      </c>
      <c r="E171">
        <v>1</v>
      </c>
      <c r="F171">
        <v>1</v>
      </c>
      <c r="G171">
        <v>1</v>
      </c>
      <c r="H171">
        <v>3</v>
      </c>
      <c r="I171" t="s">
        <v>363</v>
      </c>
      <c r="J171" t="s">
        <v>364</v>
      </c>
      <c r="K171" t="s">
        <v>365</v>
      </c>
      <c r="L171">
        <v>1346</v>
      </c>
      <c r="N171">
        <v>1009</v>
      </c>
      <c r="O171" t="s">
        <v>366</v>
      </c>
      <c r="P171" t="s">
        <v>366</v>
      </c>
      <c r="Q171">
        <v>1</v>
      </c>
      <c r="X171">
        <v>0.59</v>
      </c>
      <c r="Y171">
        <v>9.8000000000000007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650</v>
      </c>
      <c r="AG171">
        <v>0.59</v>
      </c>
      <c r="AH171">
        <v>2</v>
      </c>
      <c r="AI171">
        <v>11782080</v>
      </c>
      <c r="AJ171">
        <v>173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ROW(Source!A86)</f>
        <v>86</v>
      </c>
      <c r="B172">
        <v>11782085</v>
      </c>
      <c r="C172">
        <v>11782083</v>
      </c>
      <c r="D172">
        <v>7535130</v>
      </c>
      <c r="E172">
        <v>1</v>
      </c>
      <c r="F172">
        <v>1</v>
      </c>
      <c r="G172">
        <v>1</v>
      </c>
      <c r="H172">
        <v>1</v>
      </c>
      <c r="I172" t="s">
        <v>367</v>
      </c>
      <c r="J172" t="s">
        <v>650</v>
      </c>
      <c r="K172" t="s">
        <v>368</v>
      </c>
      <c r="L172">
        <v>1476</v>
      </c>
      <c r="N172">
        <v>1013</v>
      </c>
      <c r="O172" t="s">
        <v>155</v>
      </c>
      <c r="P172" t="s">
        <v>156</v>
      </c>
      <c r="Q172">
        <v>1</v>
      </c>
      <c r="X172">
        <v>31.4</v>
      </c>
      <c r="Y172">
        <v>0</v>
      </c>
      <c r="Z172">
        <v>0</v>
      </c>
      <c r="AA172">
        <v>0</v>
      </c>
      <c r="AB172">
        <v>12.91</v>
      </c>
      <c r="AC172">
        <v>0</v>
      </c>
      <c r="AD172">
        <v>1</v>
      </c>
      <c r="AE172">
        <v>1</v>
      </c>
      <c r="AF172" t="s">
        <v>668</v>
      </c>
      <c r="AG172">
        <v>54.164999999999999</v>
      </c>
      <c r="AH172">
        <v>2</v>
      </c>
      <c r="AI172">
        <v>11782085</v>
      </c>
      <c r="AJ172">
        <v>174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ROW(Source!A86)</f>
        <v>86</v>
      </c>
      <c r="B173">
        <v>11782086</v>
      </c>
      <c r="C173">
        <v>11782083</v>
      </c>
      <c r="D173">
        <v>9595013</v>
      </c>
      <c r="E173">
        <v>1</v>
      </c>
      <c r="F173">
        <v>1</v>
      </c>
      <c r="G173">
        <v>1</v>
      </c>
      <c r="H173">
        <v>2</v>
      </c>
      <c r="I173" t="s">
        <v>369</v>
      </c>
      <c r="J173" t="s">
        <v>370</v>
      </c>
      <c r="K173" t="s">
        <v>371</v>
      </c>
      <c r="L173">
        <v>1480</v>
      </c>
      <c r="N173">
        <v>1013</v>
      </c>
      <c r="O173" t="s">
        <v>161</v>
      </c>
      <c r="P173" t="s">
        <v>162</v>
      </c>
      <c r="Q173">
        <v>1</v>
      </c>
      <c r="X173">
        <v>20.329999999999998</v>
      </c>
      <c r="Y173">
        <v>0</v>
      </c>
      <c r="Z173">
        <v>7.84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667</v>
      </c>
      <c r="AG173">
        <v>38.118749999999999</v>
      </c>
      <c r="AH173">
        <v>2</v>
      </c>
      <c r="AI173">
        <v>11782086</v>
      </c>
      <c r="AJ173">
        <v>175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ROW(Source!A86)</f>
        <v>86</v>
      </c>
      <c r="B174">
        <v>11782087</v>
      </c>
      <c r="C174">
        <v>11782083</v>
      </c>
      <c r="D174">
        <v>9590589</v>
      </c>
      <c r="E174">
        <v>1</v>
      </c>
      <c r="F174">
        <v>1</v>
      </c>
      <c r="G174">
        <v>1</v>
      </c>
      <c r="H174">
        <v>2</v>
      </c>
      <c r="I174" t="s">
        <v>252</v>
      </c>
      <c r="J174" t="s">
        <v>253</v>
      </c>
      <c r="K174" t="s">
        <v>254</v>
      </c>
      <c r="L174">
        <v>1480</v>
      </c>
      <c r="N174">
        <v>1013</v>
      </c>
      <c r="O174" t="s">
        <v>161</v>
      </c>
      <c r="P174" t="s">
        <v>162</v>
      </c>
      <c r="Q174">
        <v>1</v>
      </c>
      <c r="X174">
        <v>1.02</v>
      </c>
      <c r="Y174">
        <v>0</v>
      </c>
      <c r="Z174">
        <v>96.34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667</v>
      </c>
      <c r="AG174">
        <v>1.9125000000000001</v>
      </c>
      <c r="AH174">
        <v>2</v>
      </c>
      <c r="AI174">
        <v>11782087</v>
      </c>
      <c r="AJ174">
        <v>176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ROW(Source!A86)</f>
        <v>86</v>
      </c>
      <c r="B175">
        <v>11782088</v>
      </c>
      <c r="C175">
        <v>11782083</v>
      </c>
      <c r="D175">
        <v>9619427</v>
      </c>
      <c r="E175">
        <v>1</v>
      </c>
      <c r="F175">
        <v>1</v>
      </c>
      <c r="G175">
        <v>1</v>
      </c>
      <c r="H175">
        <v>3</v>
      </c>
      <c r="I175" t="s">
        <v>372</v>
      </c>
      <c r="J175" t="s">
        <v>373</v>
      </c>
      <c r="K175" t="s">
        <v>374</v>
      </c>
      <c r="L175">
        <v>1348</v>
      </c>
      <c r="N175">
        <v>1009</v>
      </c>
      <c r="O175" t="s">
        <v>703</v>
      </c>
      <c r="P175" t="s">
        <v>703</v>
      </c>
      <c r="Q175">
        <v>1000</v>
      </c>
      <c r="X175">
        <v>0.03</v>
      </c>
      <c r="Y175">
        <v>10920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650</v>
      </c>
      <c r="AG175">
        <v>0.03</v>
      </c>
      <c r="AH175">
        <v>2</v>
      </c>
      <c r="AI175">
        <v>11782088</v>
      </c>
      <c r="AJ175">
        <v>177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ROW(Source!A86)</f>
        <v>86</v>
      </c>
      <c r="B176">
        <v>11782089</v>
      </c>
      <c r="C176">
        <v>11782083</v>
      </c>
      <c r="D176">
        <v>9629063</v>
      </c>
      <c r="E176">
        <v>1</v>
      </c>
      <c r="F176">
        <v>1</v>
      </c>
      <c r="G176">
        <v>1</v>
      </c>
      <c r="H176">
        <v>3</v>
      </c>
      <c r="I176" t="s">
        <v>375</v>
      </c>
      <c r="J176" t="s">
        <v>376</v>
      </c>
      <c r="K176" t="s">
        <v>377</v>
      </c>
      <c r="L176">
        <v>1348</v>
      </c>
      <c r="N176">
        <v>1009</v>
      </c>
      <c r="O176" t="s">
        <v>703</v>
      </c>
      <c r="P176" t="s">
        <v>703</v>
      </c>
      <c r="Q176">
        <v>1000</v>
      </c>
      <c r="X176">
        <v>1</v>
      </c>
      <c r="Y176">
        <v>12620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650</v>
      </c>
      <c r="AG176">
        <v>1</v>
      </c>
      <c r="AH176">
        <v>2</v>
      </c>
      <c r="AI176">
        <v>11782089</v>
      </c>
      <c r="AJ176">
        <v>178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ROW(Source!A87)</f>
        <v>87</v>
      </c>
      <c r="B177">
        <v>11782092</v>
      </c>
      <c r="C177">
        <v>11782090</v>
      </c>
      <c r="D177">
        <v>7535124</v>
      </c>
      <c r="E177">
        <v>1</v>
      </c>
      <c r="F177">
        <v>1</v>
      </c>
      <c r="G177">
        <v>1</v>
      </c>
      <c r="H177">
        <v>1</v>
      </c>
      <c r="I177" t="s">
        <v>378</v>
      </c>
      <c r="J177" t="s">
        <v>650</v>
      </c>
      <c r="K177" t="s">
        <v>379</v>
      </c>
      <c r="L177">
        <v>1476</v>
      </c>
      <c r="N177">
        <v>1013</v>
      </c>
      <c r="O177" t="s">
        <v>155</v>
      </c>
      <c r="P177" t="s">
        <v>156</v>
      </c>
      <c r="Q177">
        <v>1</v>
      </c>
      <c r="X177">
        <v>0.72370000000000001</v>
      </c>
      <c r="Y177">
        <v>0</v>
      </c>
      <c r="Z177">
        <v>0</v>
      </c>
      <c r="AA177">
        <v>0</v>
      </c>
      <c r="AB177">
        <v>11.06</v>
      </c>
      <c r="AC177">
        <v>0</v>
      </c>
      <c r="AD177">
        <v>1</v>
      </c>
      <c r="AE177">
        <v>1</v>
      </c>
      <c r="AF177" t="s">
        <v>668</v>
      </c>
      <c r="AG177">
        <v>1.2483825</v>
      </c>
      <c r="AH177">
        <v>2</v>
      </c>
      <c r="AI177">
        <v>11782092</v>
      </c>
      <c r="AJ177">
        <v>179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ROW(Source!A87)</f>
        <v>87</v>
      </c>
      <c r="B178">
        <v>11782093</v>
      </c>
      <c r="C178">
        <v>11782090</v>
      </c>
      <c r="D178">
        <v>121548</v>
      </c>
      <c r="E178">
        <v>1</v>
      </c>
      <c r="F178">
        <v>1</v>
      </c>
      <c r="G178">
        <v>1</v>
      </c>
      <c r="H178">
        <v>1</v>
      </c>
      <c r="I178" t="s">
        <v>671</v>
      </c>
      <c r="J178" t="s">
        <v>650</v>
      </c>
      <c r="K178" t="s">
        <v>166</v>
      </c>
      <c r="L178">
        <v>608254</v>
      </c>
      <c r="N178">
        <v>1013</v>
      </c>
      <c r="O178" t="s">
        <v>167</v>
      </c>
      <c r="P178" t="s">
        <v>167</v>
      </c>
      <c r="Q178">
        <v>1</v>
      </c>
      <c r="X178">
        <v>0.23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667</v>
      </c>
      <c r="AG178">
        <v>0.43125000000000002</v>
      </c>
      <c r="AH178">
        <v>2</v>
      </c>
      <c r="AI178">
        <v>11782093</v>
      </c>
      <c r="AJ178">
        <v>180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ROW(Source!A87)</f>
        <v>87</v>
      </c>
      <c r="B179">
        <v>11782094</v>
      </c>
      <c r="C179">
        <v>11782090</v>
      </c>
      <c r="D179">
        <v>9594810</v>
      </c>
      <c r="E179">
        <v>1</v>
      </c>
      <c r="F179">
        <v>1</v>
      </c>
      <c r="G179">
        <v>1</v>
      </c>
      <c r="H179">
        <v>2</v>
      </c>
      <c r="I179" t="s">
        <v>380</v>
      </c>
      <c r="J179" t="s">
        <v>381</v>
      </c>
      <c r="K179" t="s">
        <v>382</v>
      </c>
      <c r="L179">
        <v>1480</v>
      </c>
      <c r="N179">
        <v>1013</v>
      </c>
      <c r="O179" t="s">
        <v>161</v>
      </c>
      <c r="P179" t="s">
        <v>162</v>
      </c>
      <c r="Q179">
        <v>1</v>
      </c>
      <c r="X179">
        <v>0.2203</v>
      </c>
      <c r="Y179">
        <v>0</v>
      </c>
      <c r="Z179">
        <v>107.27</v>
      </c>
      <c r="AA179">
        <v>16.329999999999998</v>
      </c>
      <c r="AB179">
        <v>0</v>
      </c>
      <c r="AC179">
        <v>0</v>
      </c>
      <c r="AD179">
        <v>1</v>
      </c>
      <c r="AE179">
        <v>0</v>
      </c>
      <c r="AF179" t="s">
        <v>667</v>
      </c>
      <c r="AG179">
        <v>0.4130625</v>
      </c>
      <c r="AH179">
        <v>2</v>
      </c>
      <c r="AI179">
        <v>11782094</v>
      </c>
      <c r="AJ179">
        <v>181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ROW(Source!A87)</f>
        <v>87</v>
      </c>
      <c r="B180">
        <v>11782095</v>
      </c>
      <c r="C180">
        <v>11782090</v>
      </c>
      <c r="D180">
        <v>9594081</v>
      </c>
      <c r="E180">
        <v>1</v>
      </c>
      <c r="F180">
        <v>1</v>
      </c>
      <c r="G180">
        <v>1</v>
      </c>
      <c r="H180">
        <v>2</v>
      </c>
      <c r="I180" t="s">
        <v>203</v>
      </c>
      <c r="J180" t="s">
        <v>204</v>
      </c>
      <c r="K180" t="s">
        <v>205</v>
      </c>
      <c r="L180">
        <v>1480</v>
      </c>
      <c r="N180">
        <v>1013</v>
      </c>
      <c r="O180" t="s">
        <v>161</v>
      </c>
      <c r="P180" t="s">
        <v>162</v>
      </c>
      <c r="Q180">
        <v>1</v>
      </c>
      <c r="X180">
        <v>1.06E-2</v>
      </c>
      <c r="Y180">
        <v>0</v>
      </c>
      <c r="Z180">
        <v>111.55</v>
      </c>
      <c r="AA180">
        <v>12.17</v>
      </c>
      <c r="AB180">
        <v>0</v>
      </c>
      <c r="AC180">
        <v>0</v>
      </c>
      <c r="AD180">
        <v>1</v>
      </c>
      <c r="AE180">
        <v>0</v>
      </c>
      <c r="AF180" t="s">
        <v>667</v>
      </c>
      <c r="AG180">
        <v>1.9875E-2</v>
      </c>
      <c r="AH180">
        <v>2</v>
      </c>
      <c r="AI180">
        <v>11782095</v>
      </c>
      <c r="AJ180">
        <v>182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ROW(Source!A87)</f>
        <v>87</v>
      </c>
      <c r="B181">
        <v>11782096</v>
      </c>
      <c r="C181">
        <v>11782090</v>
      </c>
      <c r="D181">
        <v>9596182</v>
      </c>
      <c r="E181">
        <v>1</v>
      </c>
      <c r="F181">
        <v>1</v>
      </c>
      <c r="G181">
        <v>1</v>
      </c>
      <c r="H181">
        <v>2</v>
      </c>
      <c r="I181" t="s">
        <v>209</v>
      </c>
      <c r="J181" t="s">
        <v>210</v>
      </c>
      <c r="K181" t="s">
        <v>211</v>
      </c>
      <c r="L181">
        <v>1480</v>
      </c>
      <c r="N181">
        <v>1013</v>
      </c>
      <c r="O181" t="s">
        <v>161</v>
      </c>
      <c r="P181" t="s">
        <v>162</v>
      </c>
      <c r="Q181">
        <v>1</v>
      </c>
      <c r="X181">
        <v>2.8999999999999998E-3</v>
      </c>
      <c r="Y181">
        <v>0</v>
      </c>
      <c r="Z181">
        <v>63.37</v>
      </c>
      <c r="AA181">
        <v>12.17</v>
      </c>
      <c r="AB181">
        <v>0</v>
      </c>
      <c r="AC181">
        <v>0</v>
      </c>
      <c r="AD181">
        <v>1</v>
      </c>
      <c r="AE181">
        <v>0</v>
      </c>
      <c r="AF181" t="s">
        <v>667</v>
      </c>
      <c r="AG181">
        <v>5.4374999999999996E-3</v>
      </c>
      <c r="AH181">
        <v>2</v>
      </c>
      <c r="AI181">
        <v>11782096</v>
      </c>
      <c r="AJ181">
        <v>183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ROW(Source!A87)</f>
        <v>87</v>
      </c>
      <c r="B182">
        <v>11782097</v>
      </c>
      <c r="C182">
        <v>11782090</v>
      </c>
      <c r="D182">
        <v>9596187</v>
      </c>
      <c r="E182">
        <v>1</v>
      </c>
      <c r="F182">
        <v>1</v>
      </c>
      <c r="G182">
        <v>1</v>
      </c>
      <c r="H182">
        <v>2</v>
      </c>
      <c r="I182" t="s">
        <v>212</v>
      </c>
      <c r="J182" t="s">
        <v>213</v>
      </c>
      <c r="K182" t="s">
        <v>214</v>
      </c>
      <c r="L182">
        <v>1480</v>
      </c>
      <c r="N182">
        <v>1013</v>
      </c>
      <c r="O182" t="s">
        <v>161</v>
      </c>
      <c r="P182" t="s">
        <v>162</v>
      </c>
      <c r="Q182">
        <v>1</v>
      </c>
      <c r="X182">
        <v>1.17E-2</v>
      </c>
      <c r="Y182">
        <v>0</v>
      </c>
      <c r="Z182">
        <v>0.75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667</v>
      </c>
      <c r="AG182">
        <v>2.1937500000000002E-2</v>
      </c>
      <c r="AH182">
        <v>2</v>
      </c>
      <c r="AI182">
        <v>11782097</v>
      </c>
      <c r="AJ182">
        <v>184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ROW(Source!A87)</f>
        <v>87</v>
      </c>
      <c r="B183">
        <v>11782098</v>
      </c>
      <c r="C183">
        <v>11782090</v>
      </c>
      <c r="D183">
        <v>9590589</v>
      </c>
      <c r="E183">
        <v>1</v>
      </c>
      <c r="F183">
        <v>1</v>
      </c>
      <c r="G183">
        <v>1</v>
      </c>
      <c r="H183">
        <v>2</v>
      </c>
      <c r="I183" t="s">
        <v>252</v>
      </c>
      <c r="J183" t="s">
        <v>253</v>
      </c>
      <c r="K183" t="s">
        <v>254</v>
      </c>
      <c r="L183">
        <v>1480</v>
      </c>
      <c r="N183">
        <v>1013</v>
      </c>
      <c r="O183" t="s">
        <v>161</v>
      </c>
      <c r="P183" t="s">
        <v>162</v>
      </c>
      <c r="Q183">
        <v>1</v>
      </c>
      <c r="X183">
        <v>1.7500000000000002E-2</v>
      </c>
      <c r="Y183">
        <v>0</v>
      </c>
      <c r="Z183">
        <v>96.34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667</v>
      </c>
      <c r="AG183">
        <v>3.2812500000000001E-2</v>
      </c>
      <c r="AH183">
        <v>2</v>
      </c>
      <c r="AI183">
        <v>11782098</v>
      </c>
      <c r="AJ183">
        <v>185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ROW(Source!A87)</f>
        <v>87</v>
      </c>
      <c r="B184">
        <v>11782099</v>
      </c>
      <c r="C184">
        <v>11782090</v>
      </c>
      <c r="D184">
        <v>9596614</v>
      </c>
      <c r="E184">
        <v>1</v>
      </c>
      <c r="F184">
        <v>1</v>
      </c>
      <c r="G184">
        <v>1</v>
      </c>
      <c r="H184">
        <v>3</v>
      </c>
      <c r="I184" t="s">
        <v>795</v>
      </c>
      <c r="J184" t="s">
        <v>798</v>
      </c>
      <c r="K184" t="s">
        <v>796</v>
      </c>
      <c r="L184">
        <v>1339</v>
      </c>
      <c r="N184">
        <v>1007</v>
      </c>
      <c r="O184" t="s">
        <v>797</v>
      </c>
      <c r="P184" t="s">
        <v>797</v>
      </c>
      <c r="Q184">
        <v>1</v>
      </c>
      <c r="X184">
        <v>9.6000000000000002E-2</v>
      </c>
      <c r="Y184">
        <v>117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650</v>
      </c>
      <c r="AG184">
        <v>9.6000000000000002E-2</v>
      </c>
      <c r="AH184">
        <v>2</v>
      </c>
      <c r="AI184">
        <v>11782099</v>
      </c>
      <c r="AJ184">
        <v>186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ROW(Source!A87)</f>
        <v>87</v>
      </c>
      <c r="B185">
        <v>11782100</v>
      </c>
      <c r="C185">
        <v>11782090</v>
      </c>
      <c r="D185">
        <v>9625254</v>
      </c>
      <c r="E185">
        <v>1</v>
      </c>
      <c r="F185">
        <v>1</v>
      </c>
      <c r="G185">
        <v>1</v>
      </c>
      <c r="H185">
        <v>3</v>
      </c>
      <c r="I185" t="s">
        <v>383</v>
      </c>
      <c r="J185" t="s">
        <v>384</v>
      </c>
      <c r="K185" t="s">
        <v>385</v>
      </c>
      <c r="L185">
        <v>1504999</v>
      </c>
      <c r="N185">
        <v>1010</v>
      </c>
      <c r="O185" t="s">
        <v>980</v>
      </c>
      <c r="P185" t="s">
        <v>386</v>
      </c>
      <c r="Q185">
        <v>1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1</v>
      </c>
      <c r="AD185">
        <v>0</v>
      </c>
      <c r="AE185">
        <v>0</v>
      </c>
      <c r="AF185" t="s">
        <v>650</v>
      </c>
      <c r="AG185">
        <v>0</v>
      </c>
      <c r="AH185">
        <v>2</v>
      </c>
      <c r="AI185">
        <v>11782100</v>
      </c>
      <c r="AJ185">
        <v>187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ROW(Source!A90)</f>
        <v>90</v>
      </c>
      <c r="B186">
        <v>11782108</v>
      </c>
      <c r="C186">
        <v>11782106</v>
      </c>
      <c r="D186">
        <v>7535102</v>
      </c>
      <c r="E186">
        <v>1</v>
      </c>
      <c r="F186">
        <v>1</v>
      </c>
      <c r="G186">
        <v>1</v>
      </c>
      <c r="H186">
        <v>1</v>
      </c>
      <c r="I186" t="s">
        <v>311</v>
      </c>
      <c r="J186" t="s">
        <v>650</v>
      </c>
      <c r="K186" t="s">
        <v>312</v>
      </c>
      <c r="L186">
        <v>1476</v>
      </c>
      <c r="N186">
        <v>1013</v>
      </c>
      <c r="O186" t="s">
        <v>155</v>
      </c>
      <c r="P186" t="s">
        <v>156</v>
      </c>
      <c r="Q186">
        <v>1</v>
      </c>
      <c r="X186">
        <v>49.49</v>
      </c>
      <c r="Y186">
        <v>0</v>
      </c>
      <c r="Z186">
        <v>0</v>
      </c>
      <c r="AA186">
        <v>0</v>
      </c>
      <c r="AB186">
        <v>11.48</v>
      </c>
      <c r="AC186">
        <v>0</v>
      </c>
      <c r="AD186">
        <v>1</v>
      </c>
      <c r="AE186">
        <v>1</v>
      </c>
      <c r="AF186" t="s">
        <v>668</v>
      </c>
      <c r="AG186">
        <v>85.370249999999999</v>
      </c>
      <c r="AH186">
        <v>2</v>
      </c>
      <c r="AI186">
        <v>11782108</v>
      </c>
      <c r="AJ186">
        <v>188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ROW(Source!A90)</f>
        <v>90</v>
      </c>
      <c r="B187">
        <v>11782109</v>
      </c>
      <c r="C187">
        <v>11782106</v>
      </c>
      <c r="D187">
        <v>121548</v>
      </c>
      <c r="E187">
        <v>1</v>
      </c>
      <c r="F187">
        <v>1</v>
      </c>
      <c r="G187">
        <v>1</v>
      </c>
      <c r="H187">
        <v>1</v>
      </c>
      <c r="I187" t="s">
        <v>671</v>
      </c>
      <c r="J187" t="s">
        <v>650</v>
      </c>
      <c r="K187" t="s">
        <v>166</v>
      </c>
      <c r="L187">
        <v>608254</v>
      </c>
      <c r="N187">
        <v>1013</v>
      </c>
      <c r="O187" t="s">
        <v>167</v>
      </c>
      <c r="P187" t="s">
        <v>167</v>
      </c>
      <c r="Q187">
        <v>1</v>
      </c>
      <c r="X187">
        <v>0.11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2</v>
      </c>
      <c r="AF187" t="s">
        <v>667</v>
      </c>
      <c r="AG187">
        <v>0.20624999999999999</v>
      </c>
      <c r="AH187">
        <v>2</v>
      </c>
      <c r="AI187">
        <v>11782109</v>
      </c>
      <c r="AJ187">
        <v>189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ROW(Source!A90)</f>
        <v>90</v>
      </c>
      <c r="B188">
        <v>11782110</v>
      </c>
      <c r="C188">
        <v>11782106</v>
      </c>
      <c r="D188">
        <v>9590652</v>
      </c>
      <c r="E188">
        <v>1</v>
      </c>
      <c r="F188">
        <v>1</v>
      </c>
      <c r="G188">
        <v>1</v>
      </c>
      <c r="H188">
        <v>2</v>
      </c>
      <c r="I188" t="s">
        <v>240</v>
      </c>
      <c r="J188" t="s">
        <v>241</v>
      </c>
      <c r="K188" t="s">
        <v>242</v>
      </c>
      <c r="L188">
        <v>1480</v>
      </c>
      <c r="N188">
        <v>1013</v>
      </c>
      <c r="O188" t="s">
        <v>161</v>
      </c>
      <c r="P188" t="s">
        <v>162</v>
      </c>
      <c r="Q188">
        <v>1</v>
      </c>
      <c r="X188">
        <v>0.11</v>
      </c>
      <c r="Y188">
        <v>0</v>
      </c>
      <c r="Z188">
        <v>134.07</v>
      </c>
      <c r="AA188">
        <v>16.329999999999998</v>
      </c>
      <c r="AB188">
        <v>0</v>
      </c>
      <c r="AC188">
        <v>0</v>
      </c>
      <c r="AD188">
        <v>1</v>
      </c>
      <c r="AE188">
        <v>0</v>
      </c>
      <c r="AF188" t="s">
        <v>667</v>
      </c>
      <c r="AG188">
        <v>0.20624999999999999</v>
      </c>
      <c r="AH188">
        <v>2</v>
      </c>
      <c r="AI188">
        <v>11782110</v>
      </c>
      <c r="AJ188">
        <v>190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ROW(Source!A90)</f>
        <v>90</v>
      </c>
      <c r="B189">
        <v>11782111</v>
      </c>
      <c r="C189">
        <v>11782106</v>
      </c>
      <c r="D189">
        <v>9617548</v>
      </c>
      <c r="E189">
        <v>1</v>
      </c>
      <c r="F189">
        <v>1</v>
      </c>
      <c r="G189">
        <v>1</v>
      </c>
      <c r="H189">
        <v>2</v>
      </c>
      <c r="I189" t="s">
        <v>313</v>
      </c>
      <c r="J189" t="s">
        <v>314</v>
      </c>
      <c r="K189" t="s">
        <v>315</v>
      </c>
      <c r="L189">
        <v>1480</v>
      </c>
      <c r="N189">
        <v>1013</v>
      </c>
      <c r="O189" t="s">
        <v>161</v>
      </c>
      <c r="P189" t="s">
        <v>162</v>
      </c>
      <c r="Q189">
        <v>1</v>
      </c>
      <c r="X189">
        <v>2.09</v>
      </c>
      <c r="Y189">
        <v>0</v>
      </c>
      <c r="Z189">
        <v>7.98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667</v>
      </c>
      <c r="AG189">
        <v>3.9187500000000002</v>
      </c>
      <c r="AH189">
        <v>2</v>
      </c>
      <c r="AI189">
        <v>11782111</v>
      </c>
      <c r="AJ189">
        <v>191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ROW(Source!A90)</f>
        <v>90</v>
      </c>
      <c r="B190">
        <v>11782112</v>
      </c>
      <c r="C190">
        <v>11782106</v>
      </c>
      <c r="D190">
        <v>9598131</v>
      </c>
      <c r="E190">
        <v>1</v>
      </c>
      <c r="F190">
        <v>1</v>
      </c>
      <c r="G190">
        <v>1</v>
      </c>
      <c r="H190">
        <v>2</v>
      </c>
      <c r="I190" t="s">
        <v>316</v>
      </c>
      <c r="J190" t="s">
        <v>317</v>
      </c>
      <c r="K190" t="s">
        <v>318</v>
      </c>
      <c r="L190">
        <v>1480</v>
      </c>
      <c r="N190">
        <v>1013</v>
      </c>
      <c r="O190" t="s">
        <v>161</v>
      </c>
      <c r="P190" t="s">
        <v>162</v>
      </c>
      <c r="Q190">
        <v>1</v>
      </c>
      <c r="X190">
        <v>2.3199999999999998</v>
      </c>
      <c r="Y190">
        <v>0</v>
      </c>
      <c r="Z190">
        <v>1.29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667</v>
      </c>
      <c r="AG190">
        <v>4.3499999999999996</v>
      </c>
      <c r="AH190">
        <v>2</v>
      </c>
      <c r="AI190">
        <v>11782112</v>
      </c>
      <c r="AJ190">
        <v>192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ROW(Source!A90)</f>
        <v>90</v>
      </c>
      <c r="B191">
        <v>11782113</v>
      </c>
      <c r="C191">
        <v>11782106</v>
      </c>
      <c r="D191">
        <v>9635909</v>
      </c>
      <c r="E191">
        <v>1</v>
      </c>
      <c r="F191">
        <v>1</v>
      </c>
      <c r="G191">
        <v>1</v>
      </c>
      <c r="H191">
        <v>2</v>
      </c>
      <c r="I191" t="s">
        <v>319</v>
      </c>
      <c r="J191" t="s">
        <v>320</v>
      </c>
      <c r="K191" t="s">
        <v>321</v>
      </c>
      <c r="L191">
        <v>1480</v>
      </c>
      <c r="N191">
        <v>1013</v>
      </c>
      <c r="O191" t="s">
        <v>161</v>
      </c>
      <c r="P191" t="s">
        <v>162</v>
      </c>
      <c r="Q191">
        <v>1</v>
      </c>
      <c r="X191">
        <v>5.68</v>
      </c>
      <c r="Y191">
        <v>0</v>
      </c>
      <c r="Z191">
        <v>10.97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667</v>
      </c>
      <c r="AG191">
        <v>10.65</v>
      </c>
      <c r="AH191">
        <v>2</v>
      </c>
      <c r="AI191">
        <v>11782113</v>
      </c>
      <c r="AJ191">
        <v>193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ROW(Source!A90)</f>
        <v>90</v>
      </c>
      <c r="B192">
        <v>11782114</v>
      </c>
      <c r="C192">
        <v>11782106</v>
      </c>
      <c r="D192">
        <v>9635910</v>
      </c>
      <c r="E192">
        <v>1</v>
      </c>
      <c r="F192">
        <v>1</v>
      </c>
      <c r="G192">
        <v>1</v>
      </c>
      <c r="H192">
        <v>2</v>
      </c>
      <c r="I192" t="s">
        <v>322</v>
      </c>
      <c r="J192" t="s">
        <v>323</v>
      </c>
      <c r="K192" t="s">
        <v>324</v>
      </c>
      <c r="L192">
        <v>1480</v>
      </c>
      <c r="N192">
        <v>1013</v>
      </c>
      <c r="O192" t="s">
        <v>161</v>
      </c>
      <c r="P192" t="s">
        <v>162</v>
      </c>
      <c r="Q192">
        <v>1</v>
      </c>
      <c r="X192">
        <v>0.41</v>
      </c>
      <c r="Y192">
        <v>0</v>
      </c>
      <c r="Z192">
        <v>7.01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667</v>
      </c>
      <c r="AG192">
        <v>0.76875000000000004</v>
      </c>
      <c r="AH192">
        <v>2</v>
      </c>
      <c r="AI192">
        <v>11782114</v>
      </c>
      <c r="AJ192">
        <v>194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ROW(Source!A90)</f>
        <v>90</v>
      </c>
      <c r="B193">
        <v>11782115</v>
      </c>
      <c r="C193">
        <v>11782106</v>
      </c>
      <c r="D193">
        <v>9590589</v>
      </c>
      <c r="E193">
        <v>1</v>
      </c>
      <c r="F193">
        <v>1</v>
      </c>
      <c r="G193">
        <v>1</v>
      </c>
      <c r="H193">
        <v>2</v>
      </c>
      <c r="I193" t="s">
        <v>252</v>
      </c>
      <c r="J193" t="s">
        <v>253</v>
      </c>
      <c r="K193" t="s">
        <v>254</v>
      </c>
      <c r="L193">
        <v>1480</v>
      </c>
      <c r="N193">
        <v>1013</v>
      </c>
      <c r="O193" t="s">
        <v>161</v>
      </c>
      <c r="P193" t="s">
        <v>162</v>
      </c>
      <c r="Q193">
        <v>1</v>
      </c>
      <c r="X193">
        <v>0.16</v>
      </c>
      <c r="Y193">
        <v>0</v>
      </c>
      <c r="Z193">
        <v>96.34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667</v>
      </c>
      <c r="AG193">
        <v>0.3</v>
      </c>
      <c r="AH193">
        <v>2</v>
      </c>
      <c r="AI193">
        <v>11782115</v>
      </c>
      <c r="AJ193">
        <v>195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ROW(Source!A90)</f>
        <v>90</v>
      </c>
      <c r="B194">
        <v>11782116</v>
      </c>
      <c r="C194">
        <v>11782106</v>
      </c>
      <c r="D194">
        <v>9635516</v>
      </c>
      <c r="E194">
        <v>1</v>
      </c>
      <c r="F194">
        <v>1</v>
      </c>
      <c r="G194">
        <v>1</v>
      </c>
      <c r="H194">
        <v>3</v>
      </c>
      <c r="I194" t="s">
        <v>325</v>
      </c>
      <c r="J194" t="s">
        <v>326</v>
      </c>
      <c r="K194" t="s">
        <v>327</v>
      </c>
      <c r="L194">
        <v>1348</v>
      </c>
      <c r="N194">
        <v>1009</v>
      </c>
      <c r="O194" t="s">
        <v>703</v>
      </c>
      <c r="P194" t="s">
        <v>703</v>
      </c>
      <c r="Q194">
        <v>1000</v>
      </c>
      <c r="X194">
        <v>1E-4</v>
      </c>
      <c r="Y194">
        <v>33750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650</v>
      </c>
      <c r="AG194">
        <v>1E-4</v>
      </c>
      <c r="AH194">
        <v>2</v>
      </c>
      <c r="AI194">
        <v>11782116</v>
      </c>
      <c r="AJ194">
        <v>196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ROW(Source!A90)</f>
        <v>90</v>
      </c>
      <c r="B195">
        <v>11782117</v>
      </c>
      <c r="C195">
        <v>11782106</v>
      </c>
      <c r="D195">
        <v>9598113</v>
      </c>
      <c r="E195">
        <v>1</v>
      </c>
      <c r="F195">
        <v>1</v>
      </c>
      <c r="G195">
        <v>1</v>
      </c>
      <c r="H195">
        <v>3</v>
      </c>
      <c r="I195" t="s">
        <v>328</v>
      </c>
      <c r="J195" t="s">
        <v>329</v>
      </c>
      <c r="K195" t="s">
        <v>330</v>
      </c>
      <c r="L195">
        <v>1339</v>
      </c>
      <c r="N195">
        <v>1007</v>
      </c>
      <c r="O195" t="s">
        <v>797</v>
      </c>
      <c r="P195" t="s">
        <v>797</v>
      </c>
      <c r="Q195">
        <v>1</v>
      </c>
      <c r="X195">
        <v>1.95</v>
      </c>
      <c r="Y195">
        <v>6.2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650</v>
      </c>
      <c r="AG195">
        <v>1.95</v>
      </c>
      <c r="AH195">
        <v>2</v>
      </c>
      <c r="AI195">
        <v>11782117</v>
      </c>
      <c r="AJ195">
        <v>197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ROW(Source!A90)</f>
        <v>90</v>
      </c>
      <c r="B196">
        <v>11782118</v>
      </c>
      <c r="C196">
        <v>11782106</v>
      </c>
      <c r="D196">
        <v>9592657</v>
      </c>
      <c r="E196">
        <v>1</v>
      </c>
      <c r="F196">
        <v>1</v>
      </c>
      <c r="G196">
        <v>1</v>
      </c>
      <c r="H196">
        <v>3</v>
      </c>
      <c r="I196" t="s">
        <v>331</v>
      </c>
      <c r="J196" t="s">
        <v>332</v>
      </c>
      <c r="K196" t="s">
        <v>333</v>
      </c>
      <c r="L196">
        <v>1348</v>
      </c>
      <c r="N196">
        <v>1009</v>
      </c>
      <c r="O196" t="s">
        <v>703</v>
      </c>
      <c r="P196" t="s">
        <v>703</v>
      </c>
      <c r="Q196">
        <v>1000</v>
      </c>
      <c r="X196">
        <v>3.0000000000000001E-5</v>
      </c>
      <c r="Y196">
        <v>4650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650</v>
      </c>
      <c r="AG196">
        <v>3.0000000000000001E-5</v>
      </c>
      <c r="AH196">
        <v>2</v>
      </c>
      <c r="AI196">
        <v>11782118</v>
      </c>
      <c r="AJ196">
        <v>198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ROW(Source!A90)</f>
        <v>90</v>
      </c>
      <c r="B197">
        <v>11782119</v>
      </c>
      <c r="C197">
        <v>11782106</v>
      </c>
      <c r="D197">
        <v>9635520</v>
      </c>
      <c r="E197">
        <v>1</v>
      </c>
      <c r="F197">
        <v>1</v>
      </c>
      <c r="G197">
        <v>1</v>
      </c>
      <c r="H197">
        <v>3</v>
      </c>
      <c r="I197" t="s">
        <v>334</v>
      </c>
      <c r="J197" t="s">
        <v>335</v>
      </c>
      <c r="K197" t="s">
        <v>336</v>
      </c>
      <c r="L197">
        <v>1348</v>
      </c>
      <c r="N197">
        <v>1009</v>
      </c>
      <c r="O197" t="s">
        <v>703</v>
      </c>
      <c r="P197" t="s">
        <v>703</v>
      </c>
      <c r="Q197">
        <v>1000</v>
      </c>
      <c r="X197">
        <v>5.9999999999999995E-4</v>
      </c>
      <c r="Y197">
        <v>16570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650</v>
      </c>
      <c r="AG197">
        <v>5.9999999999999995E-4</v>
      </c>
      <c r="AH197">
        <v>2</v>
      </c>
      <c r="AI197">
        <v>11782119</v>
      </c>
      <c r="AJ197">
        <v>199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ROW(Source!A90)</f>
        <v>90</v>
      </c>
      <c r="B198">
        <v>11782120</v>
      </c>
      <c r="C198">
        <v>11782106</v>
      </c>
      <c r="D198">
        <v>9602146</v>
      </c>
      <c r="E198">
        <v>1</v>
      </c>
      <c r="F198">
        <v>1</v>
      </c>
      <c r="G198">
        <v>1</v>
      </c>
      <c r="H198">
        <v>3</v>
      </c>
      <c r="I198" t="s">
        <v>337</v>
      </c>
      <c r="J198" t="s">
        <v>338</v>
      </c>
      <c r="K198" t="s">
        <v>339</v>
      </c>
      <c r="L198">
        <v>1348</v>
      </c>
      <c r="N198">
        <v>1009</v>
      </c>
      <c r="O198" t="s">
        <v>703</v>
      </c>
      <c r="P198" t="s">
        <v>703</v>
      </c>
      <c r="Q198">
        <v>1000</v>
      </c>
      <c r="X198">
        <v>1.9400000000000001E-3</v>
      </c>
      <c r="Y198">
        <v>3970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650</v>
      </c>
      <c r="AG198">
        <v>1.9400000000000001E-3</v>
      </c>
      <c r="AH198">
        <v>2</v>
      </c>
      <c r="AI198">
        <v>11782120</v>
      </c>
      <c r="AJ198">
        <v>200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ROW(Source!A90)</f>
        <v>90</v>
      </c>
      <c r="B199">
        <v>11782121</v>
      </c>
      <c r="C199">
        <v>11782106</v>
      </c>
      <c r="D199">
        <v>9635901</v>
      </c>
      <c r="E199">
        <v>1</v>
      </c>
      <c r="F199">
        <v>1</v>
      </c>
      <c r="G199">
        <v>1</v>
      </c>
      <c r="H199">
        <v>3</v>
      </c>
      <c r="I199" t="s">
        <v>340</v>
      </c>
      <c r="J199" t="s">
        <v>341</v>
      </c>
      <c r="K199" t="s">
        <v>342</v>
      </c>
      <c r="L199">
        <v>1348</v>
      </c>
      <c r="N199">
        <v>1009</v>
      </c>
      <c r="O199" t="s">
        <v>703</v>
      </c>
      <c r="P199" t="s">
        <v>703</v>
      </c>
      <c r="Q199">
        <v>1000</v>
      </c>
      <c r="X199">
        <v>4.0000000000000001E-3</v>
      </c>
      <c r="Y199">
        <v>11520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650</v>
      </c>
      <c r="AG199">
        <v>4.0000000000000001E-3</v>
      </c>
      <c r="AH199">
        <v>2</v>
      </c>
      <c r="AI199">
        <v>11782121</v>
      </c>
      <c r="AJ199">
        <v>201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ROW(Source!A90)</f>
        <v>90</v>
      </c>
      <c r="B200">
        <v>11782122</v>
      </c>
      <c r="C200">
        <v>11782106</v>
      </c>
      <c r="D200">
        <v>9590615</v>
      </c>
      <c r="E200">
        <v>1</v>
      </c>
      <c r="F200">
        <v>1</v>
      </c>
      <c r="G200">
        <v>1</v>
      </c>
      <c r="H200">
        <v>3</v>
      </c>
      <c r="I200" t="s">
        <v>343</v>
      </c>
      <c r="J200" t="s">
        <v>344</v>
      </c>
      <c r="K200" t="s">
        <v>345</v>
      </c>
      <c r="L200">
        <v>1348</v>
      </c>
      <c r="N200">
        <v>1009</v>
      </c>
      <c r="O200" t="s">
        <v>703</v>
      </c>
      <c r="P200" t="s">
        <v>703</v>
      </c>
      <c r="Q200">
        <v>1000</v>
      </c>
      <c r="X200">
        <v>2E-3</v>
      </c>
      <c r="Y200">
        <v>17290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650</v>
      </c>
      <c r="AG200">
        <v>2E-3</v>
      </c>
      <c r="AH200">
        <v>2</v>
      </c>
      <c r="AI200">
        <v>11782122</v>
      </c>
      <c r="AJ200">
        <v>202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ROW(Source!A90)</f>
        <v>90</v>
      </c>
      <c r="B201">
        <v>11782123</v>
      </c>
      <c r="C201">
        <v>11782106</v>
      </c>
      <c r="D201">
        <v>9590644</v>
      </c>
      <c r="E201">
        <v>1</v>
      </c>
      <c r="F201">
        <v>1</v>
      </c>
      <c r="G201">
        <v>1</v>
      </c>
      <c r="H201">
        <v>3</v>
      </c>
      <c r="I201" t="s">
        <v>346</v>
      </c>
      <c r="J201" t="s">
        <v>347</v>
      </c>
      <c r="K201" t="s">
        <v>348</v>
      </c>
      <c r="L201">
        <v>1348</v>
      </c>
      <c r="N201">
        <v>1009</v>
      </c>
      <c r="O201" t="s">
        <v>703</v>
      </c>
      <c r="P201" t="s">
        <v>703</v>
      </c>
      <c r="Q201">
        <v>1000</v>
      </c>
      <c r="X201">
        <v>1.0000000000000001E-5</v>
      </c>
      <c r="Y201">
        <v>9190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650</v>
      </c>
      <c r="AG201">
        <v>1.0000000000000001E-5</v>
      </c>
      <c r="AH201">
        <v>2</v>
      </c>
      <c r="AI201">
        <v>11782123</v>
      </c>
      <c r="AJ201">
        <v>203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ROW(Source!A90)</f>
        <v>90</v>
      </c>
      <c r="B202">
        <v>11782124</v>
      </c>
      <c r="C202">
        <v>11782106</v>
      </c>
      <c r="D202">
        <v>9635527</v>
      </c>
      <c r="E202">
        <v>1</v>
      </c>
      <c r="F202">
        <v>1</v>
      </c>
      <c r="G202">
        <v>1</v>
      </c>
      <c r="H202">
        <v>3</v>
      </c>
      <c r="I202" t="s">
        <v>349</v>
      </c>
      <c r="J202" t="s">
        <v>350</v>
      </c>
      <c r="K202" t="s">
        <v>351</v>
      </c>
      <c r="L202">
        <v>1348</v>
      </c>
      <c r="N202">
        <v>1009</v>
      </c>
      <c r="O202" t="s">
        <v>703</v>
      </c>
      <c r="P202" t="s">
        <v>703</v>
      </c>
      <c r="Q202">
        <v>1000</v>
      </c>
      <c r="X202">
        <v>3.1E-4</v>
      </c>
      <c r="Y202">
        <v>18440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650</v>
      </c>
      <c r="AG202">
        <v>3.1E-4</v>
      </c>
      <c r="AH202">
        <v>2</v>
      </c>
      <c r="AI202">
        <v>11782124</v>
      </c>
      <c r="AJ202">
        <v>204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ROW(Source!A90)</f>
        <v>90</v>
      </c>
      <c r="B203">
        <v>11782125</v>
      </c>
      <c r="C203">
        <v>11782106</v>
      </c>
      <c r="D203">
        <v>9635529</v>
      </c>
      <c r="E203">
        <v>1</v>
      </c>
      <c r="F203">
        <v>1</v>
      </c>
      <c r="G203">
        <v>1</v>
      </c>
      <c r="H203">
        <v>3</v>
      </c>
      <c r="I203" t="s">
        <v>352</v>
      </c>
      <c r="J203" t="s">
        <v>353</v>
      </c>
      <c r="K203" t="s">
        <v>354</v>
      </c>
      <c r="L203">
        <v>1339</v>
      </c>
      <c r="N203">
        <v>1007</v>
      </c>
      <c r="O203" t="s">
        <v>797</v>
      </c>
      <c r="P203" t="s">
        <v>797</v>
      </c>
      <c r="Q203">
        <v>1</v>
      </c>
      <c r="X203">
        <v>1.0300000000000001E-3</v>
      </c>
      <c r="Y203">
        <v>1540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650</v>
      </c>
      <c r="AG203">
        <v>1.0300000000000001E-3</v>
      </c>
      <c r="AH203">
        <v>2</v>
      </c>
      <c r="AI203">
        <v>11782125</v>
      </c>
      <c r="AJ203">
        <v>205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ROW(Source!A90)</f>
        <v>90</v>
      </c>
      <c r="B204">
        <v>11782126</v>
      </c>
      <c r="C204">
        <v>11782106</v>
      </c>
      <c r="D204">
        <v>9629474</v>
      </c>
      <c r="E204">
        <v>1</v>
      </c>
      <c r="F204">
        <v>1</v>
      </c>
      <c r="G204">
        <v>1</v>
      </c>
      <c r="H204">
        <v>3</v>
      </c>
      <c r="I204" t="s">
        <v>355</v>
      </c>
      <c r="J204" t="s">
        <v>356</v>
      </c>
      <c r="K204" t="s">
        <v>357</v>
      </c>
      <c r="L204">
        <v>1348</v>
      </c>
      <c r="N204">
        <v>1009</v>
      </c>
      <c r="O204" t="s">
        <v>703</v>
      </c>
      <c r="P204" t="s">
        <v>703</v>
      </c>
      <c r="Q204">
        <v>1000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1</v>
      </c>
      <c r="AD204">
        <v>0</v>
      </c>
      <c r="AE204">
        <v>0</v>
      </c>
      <c r="AF204" t="s">
        <v>650</v>
      </c>
      <c r="AG204">
        <v>0</v>
      </c>
      <c r="AH204">
        <v>2</v>
      </c>
      <c r="AI204">
        <v>11782126</v>
      </c>
      <c r="AJ204">
        <v>206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ROW(Source!A90)</f>
        <v>90</v>
      </c>
      <c r="B205">
        <v>11782127</v>
      </c>
      <c r="C205">
        <v>11782106</v>
      </c>
      <c r="D205">
        <v>9635534</v>
      </c>
      <c r="E205">
        <v>1</v>
      </c>
      <c r="F205">
        <v>1</v>
      </c>
      <c r="G205">
        <v>1</v>
      </c>
      <c r="H205">
        <v>3</v>
      </c>
      <c r="I205" t="s">
        <v>358</v>
      </c>
      <c r="J205" t="s">
        <v>359</v>
      </c>
      <c r="K205" t="s">
        <v>360</v>
      </c>
      <c r="L205">
        <v>9519163</v>
      </c>
      <c r="N205">
        <v>1013</v>
      </c>
      <c r="O205" t="s">
        <v>361</v>
      </c>
      <c r="P205" t="s">
        <v>362</v>
      </c>
      <c r="Q205">
        <v>1</v>
      </c>
      <c r="X205">
        <v>1.8700000000000001E-2</v>
      </c>
      <c r="Y205">
        <v>61.4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650</v>
      </c>
      <c r="AG205">
        <v>1.8700000000000001E-2</v>
      </c>
      <c r="AH205">
        <v>2</v>
      </c>
      <c r="AI205">
        <v>11782127</v>
      </c>
      <c r="AJ205">
        <v>207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ROW(Source!A90)</f>
        <v>90</v>
      </c>
      <c r="B206">
        <v>11782128</v>
      </c>
      <c r="C206">
        <v>11782106</v>
      </c>
      <c r="D206">
        <v>9604927</v>
      </c>
      <c r="E206">
        <v>1</v>
      </c>
      <c r="F206">
        <v>1</v>
      </c>
      <c r="G206">
        <v>1</v>
      </c>
      <c r="H206">
        <v>3</v>
      </c>
      <c r="I206" t="s">
        <v>363</v>
      </c>
      <c r="J206" t="s">
        <v>364</v>
      </c>
      <c r="K206" t="s">
        <v>365</v>
      </c>
      <c r="L206">
        <v>1346</v>
      </c>
      <c r="N206">
        <v>1009</v>
      </c>
      <c r="O206" t="s">
        <v>366</v>
      </c>
      <c r="P206" t="s">
        <v>366</v>
      </c>
      <c r="Q206">
        <v>1</v>
      </c>
      <c r="X206">
        <v>0.59</v>
      </c>
      <c r="Y206">
        <v>9.8000000000000007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650</v>
      </c>
      <c r="AG206">
        <v>0.59</v>
      </c>
      <c r="AH206">
        <v>2</v>
      </c>
      <c r="AI206">
        <v>11782128</v>
      </c>
      <c r="AJ206">
        <v>208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ROW(Source!A92)</f>
        <v>92</v>
      </c>
      <c r="B207">
        <v>11782133</v>
      </c>
      <c r="C207">
        <v>11782131</v>
      </c>
      <c r="D207">
        <v>7535130</v>
      </c>
      <c r="E207">
        <v>1</v>
      </c>
      <c r="F207">
        <v>1</v>
      </c>
      <c r="G207">
        <v>1</v>
      </c>
      <c r="H207">
        <v>1</v>
      </c>
      <c r="I207" t="s">
        <v>367</v>
      </c>
      <c r="J207" t="s">
        <v>650</v>
      </c>
      <c r="K207" t="s">
        <v>368</v>
      </c>
      <c r="L207">
        <v>1476</v>
      </c>
      <c r="N207">
        <v>1013</v>
      </c>
      <c r="O207" t="s">
        <v>155</v>
      </c>
      <c r="P207" t="s">
        <v>156</v>
      </c>
      <c r="Q207">
        <v>1</v>
      </c>
      <c r="X207">
        <v>31.4</v>
      </c>
      <c r="Y207">
        <v>0</v>
      </c>
      <c r="Z207">
        <v>0</v>
      </c>
      <c r="AA207">
        <v>0</v>
      </c>
      <c r="AB207">
        <v>12.91</v>
      </c>
      <c r="AC207">
        <v>0</v>
      </c>
      <c r="AD207">
        <v>1</v>
      </c>
      <c r="AE207">
        <v>1</v>
      </c>
      <c r="AF207" t="s">
        <v>668</v>
      </c>
      <c r="AG207">
        <v>54.164999999999999</v>
      </c>
      <c r="AH207">
        <v>2</v>
      </c>
      <c r="AI207">
        <v>11782133</v>
      </c>
      <c r="AJ207">
        <v>209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ROW(Source!A92)</f>
        <v>92</v>
      </c>
      <c r="B208">
        <v>11782134</v>
      </c>
      <c r="C208">
        <v>11782131</v>
      </c>
      <c r="D208">
        <v>9595013</v>
      </c>
      <c r="E208">
        <v>1</v>
      </c>
      <c r="F208">
        <v>1</v>
      </c>
      <c r="G208">
        <v>1</v>
      </c>
      <c r="H208">
        <v>2</v>
      </c>
      <c r="I208" t="s">
        <v>369</v>
      </c>
      <c r="J208" t="s">
        <v>370</v>
      </c>
      <c r="K208" t="s">
        <v>371</v>
      </c>
      <c r="L208">
        <v>1480</v>
      </c>
      <c r="N208">
        <v>1013</v>
      </c>
      <c r="O208" t="s">
        <v>161</v>
      </c>
      <c r="P208" t="s">
        <v>162</v>
      </c>
      <c r="Q208">
        <v>1</v>
      </c>
      <c r="X208">
        <v>20.329999999999998</v>
      </c>
      <c r="Y208">
        <v>0</v>
      </c>
      <c r="Z208">
        <v>7.84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667</v>
      </c>
      <c r="AG208">
        <v>38.118749999999999</v>
      </c>
      <c r="AH208">
        <v>2</v>
      </c>
      <c r="AI208">
        <v>11782134</v>
      </c>
      <c r="AJ208">
        <v>210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ROW(Source!A92)</f>
        <v>92</v>
      </c>
      <c r="B209">
        <v>11782135</v>
      </c>
      <c r="C209">
        <v>11782131</v>
      </c>
      <c r="D209">
        <v>9590589</v>
      </c>
      <c r="E209">
        <v>1</v>
      </c>
      <c r="F209">
        <v>1</v>
      </c>
      <c r="G209">
        <v>1</v>
      </c>
      <c r="H209">
        <v>2</v>
      </c>
      <c r="I209" t="s">
        <v>252</v>
      </c>
      <c r="J209" t="s">
        <v>253</v>
      </c>
      <c r="K209" t="s">
        <v>254</v>
      </c>
      <c r="L209">
        <v>1480</v>
      </c>
      <c r="N209">
        <v>1013</v>
      </c>
      <c r="O209" t="s">
        <v>161</v>
      </c>
      <c r="P209" t="s">
        <v>162</v>
      </c>
      <c r="Q209">
        <v>1</v>
      </c>
      <c r="X209">
        <v>1.02</v>
      </c>
      <c r="Y209">
        <v>0</v>
      </c>
      <c r="Z209">
        <v>96.34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667</v>
      </c>
      <c r="AG209">
        <v>1.9125000000000001</v>
      </c>
      <c r="AH209">
        <v>2</v>
      </c>
      <c r="AI209">
        <v>11782135</v>
      </c>
      <c r="AJ209">
        <v>211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ROW(Source!A92)</f>
        <v>92</v>
      </c>
      <c r="B210">
        <v>11782136</v>
      </c>
      <c r="C210">
        <v>11782131</v>
      </c>
      <c r="D210">
        <v>9619427</v>
      </c>
      <c r="E210">
        <v>1</v>
      </c>
      <c r="F210">
        <v>1</v>
      </c>
      <c r="G210">
        <v>1</v>
      </c>
      <c r="H210">
        <v>3</v>
      </c>
      <c r="I210" t="s">
        <v>372</v>
      </c>
      <c r="J210" t="s">
        <v>373</v>
      </c>
      <c r="K210" t="s">
        <v>374</v>
      </c>
      <c r="L210">
        <v>1348</v>
      </c>
      <c r="N210">
        <v>1009</v>
      </c>
      <c r="O210" t="s">
        <v>703</v>
      </c>
      <c r="P210" t="s">
        <v>703</v>
      </c>
      <c r="Q210">
        <v>1000</v>
      </c>
      <c r="X210">
        <v>0.03</v>
      </c>
      <c r="Y210">
        <v>10920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650</v>
      </c>
      <c r="AG210">
        <v>0.03</v>
      </c>
      <c r="AH210">
        <v>2</v>
      </c>
      <c r="AI210">
        <v>11782136</v>
      </c>
      <c r="AJ210">
        <v>212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ROW(Source!A92)</f>
        <v>92</v>
      </c>
      <c r="B211">
        <v>11782137</v>
      </c>
      <c r="C211">
        <v>11782131</v>
      </c>
      <c r="D211">
        <v>9629063</v>
      </c>
      <c r="E211">
        <v>1</v>
      </c>
      <c r="F211">
        <v>1</v>
      </c>
      <c r="G211">
        <v>1</v>
      </c>
      <c r="H211">
        <v>3</v>
      </c>
      <c r="I211" t="s">
        <v>375</v>
      </c>
      <c r="J211" t="s">
        <v>376</v>
      </c>
      <c r="K211" t="s">
        <v>377</v>
      </c>
      <c r="L211">
        <v>1348</v>
      </c>
      <c r="N211">
        <v>1009</v>
      </c>
      <c r="O211" t="s">
        <v>703</v>
      </c>
      <c r="P211" t="s">
        <v>703</v>
      </c>
      <c r="Q211">
        <v>1000</v>
      </c>
      <c r="X211">
        <v>1</v>
      </c>
      <c r="Y211">
        <v>12620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650</v>
      </c>
      <c r="AG211">
        <v>1</v>
      </c>
      <c r="AH211">
        <v>2</v>
      </c>
      <c r="AI211">
        <v>11782137</v>
      </c>
      <c r="AJ211">
        <v>213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ROW(Source!A93)</f>
        <v>93</v>
      </c>
      <c r="B212">
        <v>11782140</v>
      </c>
      <c r="C212">
        <v>11782138</v>
      </c>
      <c r="D212">
        <v>7535123</v>
      </c>
      <c r="E212">
        <v>1</v>
      </c>
      <c r="F212">
        <v>1</v>
      </c>
      <c r="G212">
        <v>1</v>
      </c>
      <c r="H212">
        <v>1</v>
      </c>
      <c r="I212" t="s">
        <v>387</v>
      </c>
      <c r="J212" t="s">
        <v>650</v>
      </c>
      <c r="K212" t="s">
        <v>388</v>
      </c>
      <c r="L212">
        <v>1476</v>
      </c>
      <c r="N212">
        <v>1013</v>
      </c>
      <c r="O212" t="s">
        <v>155</v>
      </c>
      <c r="P212" t="s">
        <v>156</v>
      </c>
      <c r="Q212">
        <v>1</v>
      </c>
      <c r="X212">
        <v>0.35299999999999998</v>
      </c>
      <c r="Y212">
        <v>0</v>
      </c>
      <c r="Z212">
        <v>0</v>
      </c>
      <c r="AA212">
        <v>0</v>
      </c>
      <c r="AB212">
        <v>13.09</v>
      </c>
      <c r="AC212">
        <v>0</v>
      </c>
      <c r="AD212">
        <v>1</v>
      </c>
      <c r="AE212">
        <v>1</v>
      </c>
      <c r="AF212" t="s">
        <v>668</v>
      </c>
      <c r="AG212">
        <v>0.60892499999999994</v>
      </c>
      <c r="AH212">
        <v>2</v>
      </c>
      <c r="AI212">
        <v>11782140</v>
      </c>
      <c r="AJ212">
        <v>214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ROW(Source!A93)</f>
        <v>93</v>
      </c>
      <c r="B213">
        <v>11782141</v>
      </c>
      <c r="C213">
        <v>11782138</v>
      </c>
      <c r="D213">
        <v>121548</v>
      </c>
      <c r="E213">
        <v>1</v>
      </c>
      <c r="F213">
        <v>1</v>
      </c>
      <c r="G213">
        <v>1</v>
      </c>
      <c r="H213">
        <v>1</v>
      </c>
      <c r="I213" t="s">
        <v>671</v>
      </c>
      <c r="J213" t="s">
        <v>650</v>
      </c>
      <c r="K213" t="s">
        <v>166</v>
      </c>
      <c r="L213">
        <v>608254</v>
      </c>
      <c r="N213">
        <v>1013</v>
      </c>
      <c r="O213" t="s">
        <v>167</v>
      </c>
      <c r="P213" t="s">
        <v>167</v>
      </c>
      <c r="Q213">
        <v>1</v>
      </c>
      <c r="X213">
        <v>0.04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2</v>
      </c>
      <c r="AF213" t="s">
        <v>667</v>
      </c>
      <c r="AG213">
        <v>7.4999999999999997E-2</v>
      </c>
      <c r="AH213">
        <v>2</v>
      </c>
      <c r="AI213">
        <v>11782141</v>
      </c>
      <c r="AJ213">
        <v>215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ROW(Source!A93)</f>
        <v>93</v>
      </c>
      <c r="B214">
        <v>11782142</v>
      </c>
      <c r="C214">
        <v>11782138</v>
      </c>
      <c r="D214">
        <v>9596421</v>
      </c>
      <c r="E214">
        <v>1</v>
      </c>
      <c r="F214">
        <v>1</v>
      </c>
      <c r="G214">
        <v>1</v>
      </c>
      <c r="H214">
        <v>2</v>
      </c>
      <c r="I214" t="s">
        <v>389</v>
      </c>
      <c r="J214" t="s">
        <v>390</v>
      </c>
      <c r="K214" t="s">
        <v>391</v>
      </c>
      <c r="L214">
        <v>1480</v>
      </c>
      <c r="N214">
        <v>1013</v>
      </c>
      <c r="O214" t="s">
        <v>161</v>
      </c>
      <c r="P214" t="s">
        <v>162</v>
      </c>
      <c r="Q214">
        <v>1</v>
      </c>
      <c r="X214">
        <v>1.1169999999999999E-2</v>
      </c>
      <c r="Y214">
        <v>0</v>
      </c>
      <c r="Z214">
        <v>31.16</v>
      </c>
      <c r="AA214">
        <v>12.17</v>
      </c>
      <c r="AB214">
        <v>0</v>
      </c>
      <c r="AC214">
        <v>0</v>
      </c>
      <c r="AD214">
        <v>1</v>
      </c>
      <c r="AE214">
        <v>0</v>
      </c>
      <c r="AF214" t="s">
        <v>667</v>
      </c>
      <c r="AG214">
        <v>2.0943749999999997E-2</v>
      </c>
      <c r="AH214">
        <v>2</v>
      </c>
      <c r="AI214">
        <v>11782142</v>
      </c>
      <c r="AJ214">
        <v>216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ROW(Source!A93)</f>
        <v>93</v>
      </c>
      <c r="B215">
        <v>11782143</v>
      </c>
      <c r="C215">
        <v>11782138</v>
      </c>
      <c r="D215">
        <v>9683368</v>
      </c>
      <c r="E215">
        <v>1</v>
      </c>
      <c r="F215">
        <v>1</v>
      </c>
      <c r="G215">
        <v>1</v>
      </c>
      <c r="H215">
        <v>2</v>
      </c>
      <c r="I215" t="s">
        <v>392</v>
      </c>
      <c r="J215" t="s">
        <v>393</v>
      </c>
      <c r="K215" t="s">
        <v>394</v>
      </c>
      <c r="L215">
        <v>1480</v>
      </c>
      <c r="N215">
        <v>1013</v>
      </c>
      <c r="O215" t="s">
        <v>161</v>
      </c>
      <c r="P215" t="s">
        <v>162</v>
      </c>
      <c r="Q215">
        <v>1</v>
      </c>
      <c r="X215">
        <v>1.8E-3</v>
      </c>
      <c r="Y215">
        <v>0</v>
      </c>
      <c r="Z215">
        <v>3.24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667</v>
      </c>
      <c r="AG215">
        <v>3.3749999999999995E-3</v>
      </c>
      <c r="AH215">
        <v>2</v>
      </c>
      <c r="AI215">
        <v>11782143</v>
      </c>
      <c r="AJ215">
        <v>217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ROW(Source!A93)</f>
        <v>93</v>
      </c>
      <c r="B216">
        <v>11782144</v>
      </c>
      <c r="C216">
        <v>11782138</v>
      </c>
      <c r="D216">
        <v>9682469</v>
      </c>
      <c r="E216">
        <v>1</v>
      </c>
      <c r="F216">
        <v>1</v>
      </c>
      <c r="G216">
        <v>1</v>
      </c>
      <c r="H216">
        <v>2</v>
      </c>
      <c r="I216" t="s">
        <v>395</v>
      </c>
      <c r="J216" t="s">
        <v>396</v>
      </c>
      <c r="K216" t="s">
        <v>397</v>
      </c>
      <c r="L216">
        <v>1480</v>
      </c>
      <c r="N216">
        <v>1013</v>
      </c>
      <c r="O216" t="s">
        <v>161</v>
      </c>
      <c r="P216" t="s">
        <v>162</v>
      </c>
      <c r="Q216">
        <v>1</v>
      </c>
      <c r="X216">
        <v>1.2E-2</v>
      </c>
      <c r="Y216">
        <v>0</v>
      </c>
      <c r="Z216">
        <v>2.34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667</v>
      </c>
      <c r="AG216">
        <v>2.2499999999999999E-2</v>
      </c>
      <c r="AH216">
        <v>2</v>
      </c>
      <c r="AI216">
        <v>11782144</v>
      </c>
      <c r="AJ216">
        <v>218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ROW(Source!A93)</f>
        <v>93</v>
      </c>
      <c r="B217">
        <v>11782145</v>
      </c>
      <c r="C217">
        <v>11782138</v>
      </c>
      <c r="D217">
        <v>9683369</v>
      </c>
      <c r="E217">
        <v>1</v>
      </c>
      <c r="F217">
        <v>1</v>
      </c>
      <c r="G217">
        <v>1</v>
      </c>
      <c r="H217">
        <v>2</v>
      </c>
      <c r="I217" t="s">
        <v>398</v>
      </c>
      <c r="J217" t="s">
        <v>399</v>
      </c>
      <c r="K217" t="s">
        <v>400</v>
      </c>
      <c r="L217">
        <v>1480</v>
      </c>
      <c r="N217">
        <v>1013</v>
      </c>
      <c r="O217" t="s">
        <v>161</v>
      </c>
      <c r="P217" t="s">
        <v>162</v>
      </c>
      <c r="Q217">
        <v>1</v>
      </c>
      <c r="X217">
        <v>1.1000000000000001E-3</v>
      </c>
      <c r="Y217">
        <v>0</v>
      </c>
      <c r="Z217">
        <v>121.91</v>
      </c>
      <c r="AA217">
        <v>16.329999999999998</v>
      </c>
      <c r="AB217">
        <v>0</v>
      </c>
      <c r="AC217">
        <v>0</v>
      </c>
      <c r="AD217">
        <v>1</v>
      </c>
      <c r="AE217">
        <v>0</v>
      </c>
      <c r="AF217" t="s">
        <v>667</v>
      </c>
      <c r="AG217">
        <v>2.0625000000000001E-3</v>
      </c>
      <c r="AH217">
        <v>2</v>
      </c>
      <c r="AI217">
        <v>11782145</v>
      </c>
      <c r="AJ217">
        <v>219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ROW(Source!A93)</f>
        <v>93</v>
      </c>
      <c r="B218">
        <v>11782146</v>
      </c>
      <c r="C218">
        <v>11782138</v>
      </c>
      <c r="D218">
        <v>9683372</v>
      </c>
      <c r="E218">
        <v>1</v>
      </c>
      <c r="F218">
        <v>1</v>
      </c>
      <c r="G218">
        <v>1</v>
      </c>
      <c r="H218">
        <v>2</v>
      </c>
      <c r="I218" t="s">
        <v>401</v>
      </c>
      <c r="J218" t="s">
        <v>402</v>
      </c>
      <c r="K218" t="s">
        <v>403</v>
      </c>
      <c r="L218">
        <v>1480</v>
      </c>
      <c r="N218">
        <v>1013</v>
      </c>
      <c r="O218" t="s">
        <v>161</v>
      </c>
      <c r="P218" t="s">
        <v>162</v>
      </c>
      <c r="Q218">
        <v>1</v>
      </c>
      <c r="X218">
        <v>2.76E-2</v>
      </c>
      <c r="Y218">
        <v>0</v>
      </c>
      <c r="Z218">
        <v>112.26</v>
      </c>
      <c r="AA218">
        <v>16.329999999999998</v>
      </c>
      <c r="AB218">
        <v>0</v>
      </c>
      <c r="AC218">
        <v>0</v>
      </c>
      <c r="AD218">
        <v>1</v>
      </c>
      <c r="AE218">
        <v>0</v>
      </c>
      <c r="AF218" t="s">
        <v>667</v>
      </c>
      <c r="AG218">
        <v>5.1750000000000004E-2</v>
      </c>
      <c r="AH218">
        <v>2</v>
      </c>
      <c r="AI218">
        <v>11782146</v>
      </c>
      <c r="AJ218">
        <v>220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ROW(Source!A93)</f>
        <v>93</v>
      </c>
      <c r="B219">
        <v>11782147</v>
      </c>
      <c r="C219">
        <v>11782138</v>
      </c>
      <c r="D219">
        <v>9683375</v>
      </c>
      <c r="E219">
        <v>1</v>
      </c>
      <c r="F219">
        <v>1</v>
      </c>
      <c r="G219">
        <v>1</v>
      </c>
      <c r="H219">
        <v>2</v>
      </c>
      <c r="I219" t="s">
        <v>404</v>
      </c>
      <c r="J219" t="s">
        <v>405</v>
      </c>
      <c r="K219" t="s">
        <v>406</v>
      </c>
      <c r="L219">
        <v>1480</v>
      </c>
      <c r="N219">
        <v>1013</v>
      </c>
      <c r="O219" t="s">
        <v>161</v>
      </c>
      <c r="P219" t="s">
        <v>162</v>
      </c>
      <c r="Q219">
        <v>1</v>
      </c>
      <c r="X219">
        <v>1.39E-3</v>
      </c>
      <c r="Y219">
        <v>0</v>
      </c>
      <c r="Z219">
        <v>29.05</v>
      </c>
      <c r="AA219">
        <v>14.02</v>
      </c>
      <c r="AB219">
        <v>0</v>
      </c>
      <c r="AC219">
        <v>0</v>
      </c>
      <c r="AD219">
        <v>1</v>
      </c>
      <c r="AE219">
        <v>0</v>
      </c>
      <c r="AF219" t="s">
        <v>667</v>
      </c>
      <c r="AG219">
        <v>2.6062500000000001E-3</v>
      </c>
      <c r="AH219">
        <v>2</v>
      </c>
      <c r="AI219">
        <v>11782147</v>
      </c>
      <c r="AJ219">
        <v>221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ROW(Source!A93)</f>
        <v>93</v>
      </c>
      <c r="B220">
        <v>11782148</v>
      </c>
      <c r="C220">
        <v>11782138</v>
      </c>
      <c r="D220">
        <v>9683378</v>
      </c>
      <c r="E220">
        <v>1</v>
      </c>
      <c r="F220">
        <v>1</v>
      </c>
      <c r="G220">
        <v>1</v>
      </c>
      <c r="H220">
        <v>2</v>
      </c>
      <c r="I220" t="s">
        <v>407</v>
      </c>
      <c r="J220" t="s">
        <v>408</v>
      </c>
      <c r="K220" t="s">
        <v>409</v>
      </c>
      <c r="L220">
        <v>1480</v>
      </c>
      <c r="N220">
        <v>1013</v>
      </c>
      <c r="O220" t="s">
        <v>161</v>
      </c>
      <c r="P220" t="s">
        <v>162</v>
      </c>
      <c r="Q220">
        <v>1</v>
      </c>
      <c r="X220">
        <v>1.6500000000000001E-2</v>
      </c>
      <c r="Y220">
        <v>0</v>
      </c>
      <c r="Z220">
        <v>1.47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667</v>
      </c>
      <c r="AG220">
        <v>3.09375E-2</v>
      </c>
      <c r="AH220">
        <v>2</v>
      </c>
      <c r="AI220">
        <v>11782148</v>
      </c>
      <c r="AJ220">
        <v>222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ROW(Source!A93)</f>
        <v>93</v>
      </c>
      <c r="B221">
        <v>11782149</v>
      </c>
      <c r="C221">
        <v>11782138</v>
      </c>
      <c r="D221">
        <v>9590589</v>
      </c>
      <c r="E221">
        <v>1</v>
      </c>
      <c r="F221">
        <v>1</v>
      </c>
      <c r="G221">
        <v>1</v>
      </c>
      <c r="H221">
        <v>2</v>
      </c>
      <c r="I221" t="s">
        <v>252</v>
      </c>
      <c r="J221" t="s">
        <v>253</v>
      </c>
      <c r="K221" t="s">
        <v>254</v>
      </c>
      <c r="L221">
        <v>1480</v>
      </c>
      <c r="N221">
        <v>1013</v>
      </c>
      <c r="O221" t="s">
        <v>161</v>
      </c>
      <c r="P221" t="s">
        <v>162</v>
      </c>
      <c r="Q221">
        <v>1</v>
      </c>
      <c r="X221">
        <v>2.1000000000000001E-4</v>
      </c>
      <c r="Y221">
        <v>0</v>
      </c>
      <c r="Z221">
        <v>96.34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667</v>
      </c>
      <c r="AG221">
        <v>3.9375000000000006E-4</v>
      </c>
      <c r="AH221">
        <v>2</v>
      </c>
      <c r="AI221">
        <v>11782149</v>
      </c>
      <c r="AJ221">
        <v>223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ROW(Source!A93)</f>
        <v>93</v>
      </c>
      <c r="B222">
        <v>11782150</v>
      </c>
      <c r="C222">
        <v>11782138</v>
      </c>
      <c r="D222">
        <v>9611946</v>
      </c>
      <c r="E222">
        <v>1</v>
      </c>
      <c r="F222">
        <v>1</v>
      </c>
      <c r="G222">
        <v>1</v>
      </c>
      <c r="H222">
        <v>3</v>
      </c>
      <c r="I222" t="s">
        <v>410</v>
      </c>
      <c r="J222" t="s">
        <v>411</v>
      </c>
      <c r="K222" t="s">
        <v>412</v>
      </c>
      <c r="L222">
        <v>1348</v>
      </c>
      <c r="N222">
        <v>1009</v>
      </c>
      <c r="O222" t="s">
        <v>703</v>
      </c>
      <c r="P222" t="s">
        <v>703</v>
      </c>
      <c r="Q222">
        <v>1000</v>
      </c>
      <c r="X222">
        <v>4.0000000000000003E-5</v>
      </c>
      <c r="Y222">
        <v>11520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650</v>
      </c>
      <c r="AG222">
        <v>4.0000000000000003E-5</v>
      </c>
      <c r="AH222">
        <v>2</v>
      </c>
      <c r="AI222">
        <v>11782150</v>
      </c>
      <c r="AJ222">
        <v>224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ROW(Source!A93)</f>
        <v>93</v>
      </c>
      <c r="B223">
        <v>11782151</v>
      </c>
      <c r="C223">
        <v>11782138</v>
      </c>
      <c r="D223">
        <v>9635524</v>
      </c>
      <c r="E223">
        <v>1</v>
      </c>
      <c r="F223">
        <v>1</v>
      </c>
      <c r="G223">
        <v>1</v>
      </c>
      <c r="H223">
        <v>3</v>
      </c>
      <c r="I223" t="s">
        <v>413</v>
      </c>
      <c r="J223" t="s">
        <v>414</v>
      </c>
      <c r="K223" t="s">
        <v>415</v>
      </c>
      <c r="L223">
        <v>1485</v>
      </c>
      <c r="N223">
        <v>1013</v>
      </c>
      <c r="O223" t="s">
        <v>1034</v>
      </c>
      <c r="P223" t="s">
        <v>1034</v>
      </c>
      <c r="Q223">
        <v>1</v>
      </c>
      <c r="X223">
        <v>1.65E-3</v>
      </c>
      <c r="Y223">
        <v>14.2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650</v>
      </c>
      <c r="AG223">
        <v>1.65E-3</v>
      </c>
      <c r="AH223">
        <v>2</v>
      </c>
      <c r="AI223">
        <v>11782151</v>
      </c>
      <c r="AJ223">
        <v>225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ROW(Source!A93)</f>
        <v>93</v>
      </c>
      <c r="B224">
        <v>11782152</v>
      </c>
      <c r="C224">
        <v>11782138</v>
      </c>
      <c r="D224">
        <v>9595052</v>
      </c>
      <c r="E224">
        <v>1</v>
      </c>
      <c r="F224">
        <v>1</v>
      </c>
      <c r="G224">
        <v>1</v>
      </c>
      <c r="H224">
        <v>3</v>
      </c>
      <c r="I224" t="s">
        <v>305</v>
      </c>
      <c r="J224" t="s">
        <v>306</v>
      </c>
      <c r="K224" t="s">
        <v>307</v>
      </c>
      <c r="L224">
        <v>1339</v>
      </c>
      <c r="N224">
        <v>1007</v>
      </c>
      <c r="O224" t="s">
        <v>797</v>
      </c>
      <c r="P224" t="s">
        <v>797</v>
      </c>
      <c r="Q224">
        <v>1</v>
      </c>
      <c r="X224">
        <v>1.8000000000000001E-4</v>
      </c>
      <c r="Y224">
        <v>996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650</v>
      </c>
      <c r="AG224">
        <v>1.8000000000000001E-4</v>
      </c>
      <c r="AH224">
        <v>2</v>
      </c>
      <c r="AI224">
        <v>11782152</v>
      </c>
      <c r="AJ224">
        <v>226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ROW(Source!A93)</f>
        <v>93</v>
      </c>
      <c r="B225">
        <v>11782153</v>
      </c>
      <c r="C225">
        <v>11782138</v>
      </c>
      <c r="D225">
        <v>9595403</v>
      </c>
      <c r="E225">
        <v>1</v>
      </c>
      <c r="F225">
        <v>1</v>
      </c>
      <c r="G225">
        <v>1</v>
      </c>
      <c r="H225">
        <v>3</v>
      </c>
      <c r="I225" t="s">
        <v>416</v>
      </c>
      <c r="J225" t="s">
        <v>417</v>
      </c>
      <c r="K225" t="s">
        <v>418</v>
      </c>
      <c r="L225">
        <v>1301</v>
      </c>
      <c r="N225">
        <v>1003</v>
      </c>
      <c r="O225" t="s">
        <v>996</v>
      </c>
      <c r="P225" t="s">
        <v>996</v>
      </c>
      <c r="Q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1</v>
      </c>
      <c r="AD225">
        <v>0</v>
      </c>
      <c r="AE225">
        <v>0</v>
      </c>
      <c r="AF225" t="s">
        <v>650</v>
      </c>
      <c r="AG225">
        <v>0</v>
      </c>
      <c r="AH225">
        <v>2</v>
      </c>
      <c r="AI225">
        <v>11782153</v>
      </c>
      <c r="AJ225">
        <v>227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ROW(Source!A93)</f>
        <v>93</v>
      </c>
      <c r="B226">
        <v>11782154</v>
      </c>
      <c r="C226">
        <v>11782138</v>
      </c>
      <c r="D226">
        <v>9595412</v>
      </c>
      <c r="E226">
        <v>1</v>
      </c>
      <c r="F226">
        <v>1</v>
      </c>
      <c r="G226">
        <v>1</v>
      </c>
      <c r="H226">
        <v>3</v>
      </c>
      <c r="I226" t="s">
        <v>235</v>
      </c>
      <c r="J226" t="s">
        <v>236</v>
      </c>
      <c r="K226" t="s">
        <v>237</v>
      </c>
      <c r="L226">
        <v>1339</v>
      </c>
      <c r="N226">
        <v>1007</v>
      </c>
      <c r="O226" t="s">
        <v>797</v>
      </c>
      <c r="P226" t="s">
        <v>797</v>
      </c>
      <c r="Q226">
        <v>1</v>
      </c>
      <c r="X226">
        <v>1.5699999999999999E-2</v>
      </c>
      <c r="Y226">
        <v>3.11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650</v>
      </c>
      <c r="AG226">
        <v>1.5699999999999999E-2</v>
      </c>
      <c r="AH226">
        <v>2</v>
      </c>
      <c r="AI226">
        <v>11782154</v>
      </c>
      <c r="AJ226">
        <v>228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ROW(Source!A96)</f>
        <v>96</v>
      </c>
      <c r="B227">
        <v>11782161</v>
      </c>
      <c r="C227">
        <v>11782159</v>
      </c>
      <c r="D227">
        <v>7535102</v>
      </c>
      <c r="E227">
        <v>1</v>
      </c>
      <c r="F227">
        <v>1</v>
      </c>
      <c r="G227">
        <v>1</v>
      </c>
      <c r="H227">
        <v>1</v>
      </c>
      <c r="I227" t="s">
        <v>311</v>
      </c>
      <c r="J227" t="s">
        <v>650</v>
      </c>
      <c r="K227" t="s">
        <v>312</v>
      </c>
      <c r="L227">
        <v>1476</v>
      </c>
      <c r="N227">
        <v>1013</v>
      </c>
      <c r="O227" t="s">
        <v>155</v>
      </c>
      <c r="P227" t="s">
        <v>156</v>
      </c>
      <c r="Q227">
        <v>1</v>
      </c>
      <c r="X227">
        <v>49.49</v>
      </c>
      <c r="Y227">
        <v>0</v>
      </c>
      <c r="Z227">
        <v>0</v>
      </c>
      <c r="AA227">
        <v>0</v>
      </c>
      <c r="AB227">
        <v>11.48</v>
      </c>
      <c r="AC227">
        <v>0</v>
      </c>
      <c r="AD227">
        <v>1</v>
      </c>
      <c r="AE227">
        <v>1</v>
      </c>
      <c r="AF227" t="s">
        <v>668</v>
      </c>
      <c r="AG227">
        <v>85.370249999999999</v>
      </c>
      <c r="AH227">
        <v>2</v>
      </c>
      <c r="AI227">
        <v>11782161</v>
      </c>
      <c r="AJ227">
        <v>229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ROW(Source!A96)</f>
        <v>96</v>
      </c>
      <c r="B228">
        <v>11782162</v>
      </c>
      <c r="C228">
        <v>11782159</v>
      </c>
      <c r="D228">
        <v>121548</v>
      </c>
      <c r="E228">
        <v>1</v>
      </c>
      <c r="F228">
        <v>1</v>
      </c>
      <c r="G228">
        <v>1</v>
      </c>
      <c r="H228">
        <v>1</v>
      </c>
      <c r="I228" t="s">
        <v>671</v>
      </c>
      <c r="J228" t="s">
        <v>650</v>
      </c>
      <c r="K228" t="s">
        <v>166</v>
      </c>
      <c r="L228">
        <v>608254</v>
      </c>
      <c r="N228">
        <v>1013</v>
      </c>
      <c r="O228" t="s">
        <v>167</v>
      </c>
      <c r="P228" t="s">
        <v>167</v>
      </c>
      <c r="Q228">
        <v>1</v>
      </c>
      <c r="X228">
        <v>0.11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667</v>
      </c>
      <c r="AG228">
        <v>0.20624999999999999</v>
      </c>
      <c r="AH228">
        <v>2</v>
      </c>
      <c r="AI228">
        <v>11782162</v>
      </c>
      <c r="AJ228">
        <v>230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ROW(Source!A96)</f>
        <v>96</v>
      </c>
      <c r="B229">
        <v>11782163</v>
      </c>
      <c r="C229">
        <v>11782159</v>
      </c>
      <c r="D229">
        <v>9590652</v>
      </c>
      <c r="E229">
        <v>1</v>
      </c>
      <c r="F229">
        <v>1</v>
      </c>
      <c r="G229">
        <v>1</v>
      </c>
      <c r="H229">
        <v>2</v>
      </c>
      <c r="I229" t="s">
        <v>240</v>
      </c>
      <c r="J229" t="s">
        <v>241</v>
      </c>
      <c r="K229" t="s">
        <v>242</v>
      </c>
      <c r="L229">
        <v>1480</v>
      </c>
      <c r="N229">
        <v>1013</v>
      </c>
      <c r="O229" t="s">
        <v>161</v>
      </c>
      <c r="P229" t="s">
        <v>162</v>
      </c>
      <c r="Q229">
        <v>1</v>
      </c>
      <c r="X229">
        <v>0.11</v>
      </c>
      <c r="Y229">
        <v>0</v>
      </c>
      <c r="Z229">
        <v>134.07</v>
      </c>
      <c r="AA229">
        <v>16.329999999999998</v>
      </c>
      <c r="AB229">
        <v>0</v>
      </c>
      <c r="AC229">
        <v>0</v>
      </c>
      <c r="AD229">
        <v>1</v>
      </c>
      <c r="AE229">
        <v>0</v>
      </c>
      <c r="AF229" t="s">
        <v>667</v>
      </c>
      <c r="AG229">
        <v>0.20624999999999999</v>
      </c>
      <c r="AH229">
        <v>2</v>
      </c>
      <c r="AI229">
        <v>11782163</v>
      </c>
      <c r="AJ229">
        <v>231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ROW(Source!A96)</f>
        <v>96</v>
      </c>
      <c r="B230">
        <v>11782164</v>
      </c>
      <c r="C230">
        <v>11782159</v>
      </c>
      <c r="D230">
        <v>9617548</v>
      </c>
      <c r="E230">
        <v>1</v>
      </c>
      <c r="F230">
        <v>1</v>
      </c>
      <c r="G230">
        <v>1</v>
      </c>
      <c r="H230">
        <v>2</v>
      </c>
      <c r="I230" t="s">
        <v>313</v>
      </c>
      <c r="J230" t="s">
        <v>314</v>
      </c>
      <c r="K230" t="s">
        <v>315</v>
      </c>
      <c r="L230">
        <v>1480</v>
      </c>
      <c r="N230">
        <v>1013</v>
      </c>
      <c r="O230" t="s">
        <v>161</v>
      </c>
      <c r="P230" t="s">
        <v>162</v>
      </c>
      <c r="Q230">
        <v>1</v>
      </c>
      <c r="X230">
        <v>2.09</v>
      </c>
      <c r="Y230">
        <v>0</v>
      </c>
      <c r="Z230">
        <v>7.98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667</v>
      </c>
      <c r="AG230">
        <v>3.9187500000000002</v>
      </c>
      <c r="AH230">
        <v>2</v>
      </c>
      <c r="AI230">
        <v>11782164</v>
      </c>
      <c r="AJ230">
        <v>232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ROW(Source!A96)</f>
        <v>96</v>
      </c>
      <c r="B231">
        <v>11782165</v>
      </c>
      <c r="C231">
        <v>11782159</v>
      </c>
      <c r="D231">
        <v>9598131</v>
      </c>
      <c r="E231">
        <v>1</v>
      </c>
      <c r="F231">
        <v>1</v>
      </c>
      <c r="G231">
        <v>1</v>
      </c>
      <c r="H231">
        <v>2</v>
      </c>
      <c r="I231" t="s">
        <v>316</v>
      </c>
      <c r="J231" t="s">
        <v>317</v>
      </c>
      <c r="K231" t="s">
        <v>318</v>
      </c>
      <c r="L231">
        <v>1480</v>
      </c>
      <c r="N231">
        <v>1013</v>
      </c>
      <c r="O231" t="s">
        <v>161</v>
      </c>
      <c r="P231" t="s">
        <v>162</v>
      </c>
      <c r="Q231">
        <v>1</v>
      </c>
      <c r="X231">
        <v>2.3199999999999998</v>
      </c>
      <c r="Y231">
        <v>0</v>
      </c>
      <c r="Z231">
        <v>1.29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667</v>
      </c>
      <c r="AG231">
        <v>4.3499999999999996</v>
      </c>
      <c r="AH231">
        <v>2</v>
      </c>
      <c r="AI231">
        <v>11782165</v>
      </c>
      <c r="AJ231">
        <v>233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ROW(Source!A96)</f>
        <v>96</v>
      </c>
      <c r="B232">
        <v>11782166</v>
      </c>
      <c r="C232">
        <v>11782159</v>
      </c>
      <c r="D232">
        <v>9635909</v>
      </c>
      <c r="E232">
        <v>1</v>
      </c>
      <c r="F232">
        <v>1</v>
      </c>
      <c r="G232">
        <v>1</v>
      </c>
      <c r="H232">
        <v>2</v>
      </c>
      <c r="I232" t="s">
        <v>319</v>
      </c>
      <c r="J232" t="s">
        <v>320</v>
      </c>
      <c r="K232" t="s">
        <v>321</v>
      </c>
      <c r="L232">
        <v>1480</v>
      </c>
      <c r="N232">
        <v>1013</v>
      </c>
      <c r="O232" t="s">
        <v>161</v>
      </c>
      <c r="P232" t="s">
        <v>162</v>
      </c>
      <c r="Q232">
        <v>1</v>
      </c>
      <c r="X232">
        <v>5.68</v>
      </c>
      <c r="Y232">
        <v>0</v>
      </c>
      <c r="Z232">
        <v>10.97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667</v>
      </c>
      <c r="AG232">
        <v>10.65</v>
      </c>
      <c r="AH232">
        <v>2</v>
      </c>
      <c r="AI232">
        <v>11782166</v>
      </c>
      <c r="AJ232">
        <v>234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ROW(Source!A96)</f>
        <v>96</v>
      </c>
      <c r="B233">
        <v>11782167</v>
      </c>
      <c r="C233">
        <v>11782159</v>
      </c>
      <c r="D233">
        <v>9635910</v>
      </c>
      <c r="E233">
        <v>1</v>
      </c>
      <c r="F233">
        <v>1</v>
      </c>
      <c r="G233">
        <v>1</v>
      </c>
      <c r="H233">
        <v>2</v>
      </c>
      <c r="I233" t="s">
        <v>322</v>
      </c>
      <c r="J233" t="s">
        <v>323</v>
      </c>
      <c r="K233" t="s">
        <v>324</v>
      </c>
      <c r="L233">
        <v>1480</v>
      </c>
      <c r="N233">
        <v>1013</v>
      </c>
      <c r="O233" t="s">
        <v>161</v>
      </c>
      <c r="P233" t="s">
        <v>162</v>
      </c>
      <c r="Q233">
        <v>1</v>
      </c>
      <c r="X233">
        <v>0.41</v>
      </c>
      <c r="Y233">
        <v>0</v>
      </c>
      <c r="Z233">
        <v>7.01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667</v>
      </c>
      <c r="AG233">
        <v>0.76875000000000004</v>
      </c>
      <c r="AH233">
        <v>2</v>
      </c>
      <c r="AI233">
        <v>11782167</v>
      </c>
      <c r="AJ233">
        <v>235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ROW(Source!A96)</f>
        <v>96</v>
      </c>
      <c r="B234">
        <v>11782168</v>
      </c>
      <c r="C234">
        <v>11782159</v>
      </c>
      <c r="D234">
        <v>9590589</v>
      </c>
      <c r="E234">
        <v>1</v>
      </c>
      <c r="F234">
        <v>1</v>
      </c>
      <c r="G234">
        <v>1</v>
      </c>
      <c r="H234">
        <v>2</v>
      </c>
      <c r="I234" t="s">
        <v>252</v>
      </c>
      <c r="J234" t="s">
        <v>253</v>
      </c>
      <c r="K234" t="s">
        <v>254</v>
      </c>
      <c r="L234">
        <v>1480</v>
      </c>
      <c r="N234">
        <v>1013</v>
      </c>
      <c r="O234" t="s">
        <v>161</v>
      </c>
      <c r="P234" t="s">
        <v>162</v>
      </c>
      <c r="Q234">
        <v>1</v>
      </c>
      <c r="X234">
        <v>0.16</v>
      </c>
      <c r="Y234">
        <v>0</v>
      </c>
      <c r="Z234">
        <v>96.34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667</v>
      </c>
      <c r="AG234">
        <v>0.3</v>
      </c>
      <c r="AH234">
        <v>2</v>
      </c>
      <c r="AI234">
        <v>11782168</v>
      </c>
      <c r="AJ234">
        <v>236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ROW(Source!A96)</f>
        <v>96</v>
      </c>
      <c r="B235">
        <v>11782169</v>
      </c>
      <c r="C235">
        <v>11782159</v>
      </c>
      <c r="D235">
        <v>9635516</v>
      </c>
      <c r="E235">
        <v>1</v>
      </c>
      <c r="F235">
        <v>1</v>
      </c>
      <c r="G235">
        <v>1</v>
      </c>
      <c r="H235">
        <v>3</v>
      </c>
      <c r="I235" t="s">
        <v>325</v>
      </c>
      <c r="J235" t="s">
        <v>326</v>
      </c>
      <c r="K235" t="s">
        <v>327</v>
      </c>
      <c r="L235">
        <v>1348</v>
      </c>
      <c r="N235">
        <v>1009</v>
      </c>
      <c r="O235" t="s">
        <v>703</v>
      </c>
      <c r="P235" t="s">
        <v>703</v>
      </c>
      <c r="Q235">
        <v>1000</v>
      </c>
      <c r="X235">
        <v>1E-4</v>
      </c>
      <c r="Y235">
        <v>33750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650</v>
      </c>
      <c r="AG235">
        <v>1E-4</v>
      </c>
      <c r="AH235">
        <v>2</v>
      </c>
      <c r="AI235">
        <v>11782169</v>
      </c>
      <c r="AJ235">
        <v>237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ROW(Source!A96)</f>
        <v>96</v>
      </c>
      <c r="B236">
        <v>11782170</v>
      </c>
      <c r="C236">
        <v>11782159</v>
      </c>
      <c r="D236">
        <v>9598113</v>
      </c>
      <c r="E236">
        <v>1</v>
      </c>
      <c r="F236">
        <v>1</v>
      </c>
      <c r="G236">
        <v>1</v>
      </c>
      <c r="H236">
        <v>3</v>
      </c>
      <c r="I236" t="s">
        <v>328</v>
      </c>
      <c r="J236" t="s">
        <v>329</v>
      </c>
      <c r="K236" t="s">
        <v>330</v>
      </c>
      <c r="L236">
        <v>1339</v>
      </c>
      <c r="N236">
        <v>1007</v>
      </c>
      <c r="O236" t="s">
        <v>797</v>
      </c>
      <c r="P236" t="s">
        <v>797</v>
      </c>
      <c r="Q236">
        <v>1</v>
      </c>
      <c r="X236">
        <v>1.95</v>
      </c>
      <c r="Y236">
        <v>6.2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650</v>
      </c>
      <c r="AG236">
        <v>1.95</v>
      </c>
      <c r="AH236">
        <v>2</v>
      </c>
      <c r="AI236">
        <v>11782170</v>
      </c>
      <c r="AJ236">
        <v>238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ROW(Source!A96)</f>
        <v>96</v>
      </c>
      <c r="B237">
        <v>11782171</v>
      </c>
      <c r="C237">
        <v>11782159</v>
      </c>
      <c r="D237">
        <v>9592657</v>
      </c>
      <c r="E237">
        <v>1</v>
      </c>
      <c r="F237">
        <v>1</v>
      </c>
      <c r="G237">
        <v>1</v>
      </c>
      <c r="H237">
        <v>3</v>
      </c>
      <c r="I237" t="s">
        <v>331</v>
      </c>
      <c r="J237" t="s">
        <v>332</v>
      </c>
      <c r="K237" t="s">
        <v>333</v>
      </c>
      <c r="L237">
        <v>1348</v>
      </c>
      <c r="N237">
        <v>1009</v>
      </c>
      <c r="O237" t="s">
        <v>703</v>
      </c>
      <c r="P237" t="s">
        <v>703</v>
      </c>
      <c r="Q237">
        <v>1000</v>
      </c>
      <c r="X237">
        <v>3.0000000000000001E-5</v>
      </c>
      <c r="Y237">
        <v>4650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650</v>
      </c>
      <c r="AG237">
        <v>3.0000000000000001E-5</v>
      </c>
      <c r="AH237">
        <v>2</v>
      </c>
      <c r="AI237">
        <v>11782171</v>
      </c>
      <c r="AJ237">
        <v>239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ROW(Source!A96)</f>
        <v>96</v>
      </c>
      <c r="B238">
        <v>11782172</v>
      </c>
      <c r="C238">
        <v>11782159</v>
      </c>
      <c r="D238">
        <v>9635520</v>
      </c>
      <c r="E238">
        <v>1</v>
      </c>
      <c r="F238">
        <v>1</v>
      </c>
      <c r="G238">
        <v>1</v>
      </c>
      <c r="H238">
        <v>3</v>
      </c>
      <c r="I238" t="s">
        <v>334</v>
      </c>
      <c r="J238" t="s">
        <v>335</v>
      </c>
      <c r="K238" t="s">
        <v>336</v>
      </c>
      <c r="L238">
        <v>1348</v>
      </c>
      <c r="N238">
        <v>1009</v>
      </c>
      <c r="O238" t="s">
        <v>703</v>
      </c>
      <c r="P238" t="s">
        <v>703</v>
      </c>
      <c r="Q238">
        <v>1000</v>
      </c>
      <c r="X238">
        <v>5.9999999999999995E-4</v>
      </c>
      <c r="Y238">
        <v>16570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650</v>
      </c>
      <c r="AG238">
        <v>5.9999999999999995E-4</v>
      </c>
      <c r="AH238">
        <v>2</v>
      </c>
      <c r="AI238">
        <v>11782172</v>
      </c>
      <c r="AJ238">
        <v>240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ROW(Source!A96)</f>
        <v>96</v>
      </c>
      <c r="B239">
        <v>11782173</v>
      </c>
      <c r="C239">
        <v>11782159</v>
      </c>
      <c r="D239">
        <v>9602146</v>
      </c>
      <c r="E239">
        <v>1</v>
      </c>
      <c r="F239">
        <v>1</v>
      </c>
      <c r="G239">
        <v>1</v>
      </c>
      <c r="H239">
        <v>3</v>
      </c>
      <c r="I239" t="s">
        <v>337</v>
      </c>
      <c r="J239" t="s">
        <v>338</v>
      </c>
      <c r="K239" t="s">
        <v>339</v>
      </c>
      <c r="L239">
        <v>1348</v>
      </c>
      <c r="N239">
        <v>1009</v>
      </c>
      <c r="O239" t="s">
        <v>703</v>
      </c>
      <c r="P239" t="s">
        <v>703</v>
      </c>
      <c r="Q239">
        <v>1000</v>
      </c>
      <c r="X239">
        <v>1.9400000000000001E-3</v>
      </c>
      <c r="Y239">
        <v>3970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650</v>
      </c>
      <c r="AG239">
        <v>1.9400000000000001E-3</v>
      </c>
      <c r="AH239">
        <v>2</v>
      </c>
      <c r="AI239">
        <v>11782173</v>
      </c>
      <c r="AJ239">
        <v>241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ROW(Source!A96)</f>
        <v>96</v>
      </c>
      <c r="B240">
        <v>11782174</v>
      </c>
      <c r="C240">
        <v>11782159</v>
      </c>
      <c r="D240">
        <v>9635901</v>
      </c>
      <c r="E240">
        <v>1</v>
      </c>
      <c r="F240">
        <v>1</v>
      </c>
      <c r="G240">
        <v>1</v>
      </c>
      <c r="H240">
        <v>3</v>
      </c>
      <c r="I240" t="s">
        <v>340</v>
      </c>
      <c r="J240" t="s">
        <v>341</v>
      </c>
      <c r="K240" t="s">
        <v>342</v>
      </c>
      <c r="L240">
        <v>1348</v>
      </c>
      <c r="N240">
        <v>1009</v>
      </c>
      <c r="O240" t="s">
        <v>703</v>
      </c>
      <c r="P240" t="s">
        <v>703</v>
      </c>
      <c r="Q240">
        <v>1000</v>
      </c>
      <c r="X240">
        <v>4.0000000000000001E-3</v>
      </c>
      <c r="Y240">
        <v>11520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650</v>
      </c>
      <c r="AG240">
        <v>4.0000000000000001E-3</v>
      </c>
      <c r="AH240">
        <v>2</v>
      </c>
      <c r="AI240">
        <v>11782174</v>
      </c>
      <c r="AJ240">
        <v>242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ROW(Source!A96)</f>
        <v>96</v>
      </c>
      <c r="B241">
        <v>11782175</v>
      </c>
      <c r="C241">
        <v>11782159</v>
      </c>
      <c r="D241">
        <v>9590615</v>
      </c>
      <c r="E241">
        <v>1</v>
      </c>
      <c r="F241">
        <v>1</v>
      </c>
      <c r="G241">
        <v>1</v>
      </c>
      <c r="H241">
        <v>3</v>
      </c>
      <c r="I241" t="s">
        <v>343</v>
      </c>
      <c r="J241" t="s">
        <v>344</v>
      </c>
      <c r="K241" t="s">
        <v>345</v>
      </c>
      <c r="L241">
        <v>1348</v>
      </c>
      <c r="N241">
        <v>1009</v>
      </c>
      <c r="O241" t="s">
        <v>703</v>
      </c>
      <c r="P241" t="s">
        <v>703</v>
      </c>
      <c r="Q241">
        <v>1000</v>
      </c>
      <c r="X241">
        <v>2E-3</v>
      </c>
      <c r="Y241">
        <v>17290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650</v>
      </c>
      <c r="AG241">
        <v>2E-3</v>
      </c>
      <c r="AH241">
        <v>2</v>
      </c>
      <c r="AI241">
        <v>11782175</v>
      </c>
      <c r="AJ241">
        <v>243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ROW(Source!A96)</f>
        <v>96</v>
      </c>
      <c r="B242">
        <v>11782176</v>
      </c>
      <c r="C242">
        <v>11782159</v>
      </c>
      <c r="D242">
        <v>9590644</v>
      </c>
      <c r="E242">
        <v>1</v>
      </c>
      <c r="F242">
        <v>1</v>
      </c>
      <c r="G242">
        <v>1</v>
      </c>
      <c r="H242">
        <v>3</v>
      </c>
      <c r="I242" t="s">
        <v>346</v>
      </c>
      <c r="J242" t="s">
        <v>347</v>
      </c>
      <c r="K242" t="s">
        <v>348</v>
      </c>
      <c r="L242">
        <v>1348</v>
      </c>
      <c r="N242">
        <v>1009</v>
      </c>
      <c r="O242" t="s">
        <v>703</v>
      </c>
      <c r="P242" t="s">
        <v>703</v>
      </c>
      <c r="Q242">
        <v>1000</v>
      </c>
      <c r="X242">
        <v>1.0000000000000001E-5</v>
      </c>
      <c r="Y242">
        <v>9190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650</v>
      </c>
      <c r="AG242">
        <v>1.0000000000000001E-5</v>
      </c>
      <c r="AH242">
        <v>2</v>
      </c>
      <c r="AI242">
        <v>11782176</v>
      </c>
      <c r="AJ242">
        <v>244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ROW(Source!A96)</f>
        <v>96</v>
      </c>
      <c r="B243">
        <v>11782177</v>
      </c>
      <c r="C243">
        <v>11782159</v>
      </c>
      <c r="D243">
        <v>9635527</v>
      </c>
      <c r="E243">
        <v>1</v>
      </c>
      <c r="F243">
        <v>1</v>
      </c>
      <c r="G243">
        <v>1</v>
      </c>
      <c r="H243">
        <v>3</v>
      </c>
      <c r="I243" t="s">
        <v>349</v>
      </c>
      <c r="J243" t="s">
        <v>350</v>
      </c>
      <c r="K243" t="s">
        <v>351</v>
      </c>
      <c r="L243">
        <v>1348</v>
      </c>
      <c r="N243">
        <v>1009</v>
      </c>
      <c r="O243" t="s">
        <v>703</v>
      </c>
      <c r="P243" t="s">
        <v>703</v>
      </c>
      <c r="Q243">
        <v>1000</v>
      </c>
      <c r="X243">
        <v>3.1E-4</v>
      </c>
      <c r="Y243">
        <v>18440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650</v>
      </c>
      <c r="AG243">
        <v>3.1E-4</v>
      </c>
      <c r="AH243">
        <v>2</v>
      </c>
      <c r="AI243">
        <v>11782177</v>
      </c>
      <c r="AJ243">
        <v>245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ROW(Source!A96)</f>
        <v>96</v>
      </c>
      <c r="B244">
        <v>11782178</v>
      </c>
      <c r="C244">
        <v>11782159</v>
      </c>
      <c r="D244">
        <v>9635529</v>
      </c>
      <c r="E244">
        <v>1</v>
      </c>
      <c r="F244">
        <v>1</v>
      </c>
      <c r="G244">
        <v>1</v>
      </c>
      <c r="H244">
        <v>3</v>
      </c>
      <c r="I244" t="s">
        <v>352</v>
      </c>
      <c r="J244" t="s">
        <v>353</v>
      </c>
      <c r="K244" t="s">
        <v>354</v>
      </c>
      <c r="L244">
        <v>1339</v>
      </c>
      <c r="N244">
        <v>1007</v>
      </c>
      <c r="O244" t="s">
        <v>797</v>
      </c>
      <c r="P244" t="s">
        <v>797</v>
      </c>
      <c r="Q244">
        <v>1</v>
      </c>
      <c r="X244">
        <v>1.0300000000000001E-3</v>
      </c>
      <c r="Y244">
        <v>1540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650</v>
      </c>
      <c r="AG244">
        <v>1.0300000000000001E-3</v>
      </c>
      <c r="AH244">
        <v>2</v>
      </c>
      <c r="AI244">
        <v>11782178</v>
      </c>
      <c r="AJ244">
        <v>246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ROW(Source!A96)</f>
        <v>96</v>
      </c>
      <c r="B245">
        <v>11782179</v>
      </c>
      <c r="C245">
        <v>11782159</v>
      </c>
      <c r="D245">
        <v>9629474</v>
      </c>
      <c r="E245">
        <v>1</v>
      </c>
      <c r="F245">
        <v>1</v>
      </c>
      <c r="G245">
        <v>1</v>
      </c>
      <c r="H245">
        <v>3</v>
      </c>
      <c r="I245" t="s">
        <v>355</v>
      </c>
      <c r="J245" t="s">
        <v>356</v>
      </c>
      <c r="K245" t="s">
        <v>357</v>
      </c>
      <c r="L245">
        <v>1348</v>
      </c>
      <c r="N245">
        <v>1009</v>
      </c>
      <c r="O245" t="s">
        <v>703</v>
      </c>
      <c r="P245" t="s">
        <v>703</v>
      </c>
      <c r="Q245">
        <v>1000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1</v>
      </c>
      <c r="AD245">
        <v>0</v>
      </c>
      <c r="AE245">
        <v>0</v>
      </c>
      <c r="AF245" t="s">
        <v>650</v>
      </c>
      <c r="AG245">
        <v>0</v>
      </c>
      <c r="AH245">
        <v>2</v>
      </c>
      <c r="AI245">
        <v>11782179</v>
      </c>
      <c r="AJ245">
        <v>247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ROW(Source!A96)</f>
        <v>96</v>
      </c>
      <c r="B246">
        <v>11782180</v>
      </c>
      <c r="C246">
        <v>11782159</v>
      </c>
      <c r="D246">
        <v>9635534</v>
      </c>
      <c r="E246">
        <v>1</v>
      </c>
      <c r="F246">
        <v>1</v>
      </c>
      <c r="G246">
        <v>1</v>
      </c>
      <c r="H246">
        <v>3</v>
      </c>
      <c r="I246" t="s">
        <v>358</v>
      </c>
      <c r="J246" t="s">
        <v>359</v>
      </c>
      <c r="K246" t="s">
        <v>360</v>
      </c>
      <c r="L246">
        <v>9519163</v>
      </c>
      <c r="N246">
        <v>1013</v>
      </c>
      <c r="O246" t="s">
        <v>361</v>
      </c>
      <c r="P246" t="s">
        <v>362</v>
      </c>
      <c r="Q246">
        <v>1</v>
      </c>
      <c r="X246">
        <v>1.8700000000000001E-2</v>
      </c>
      <c r="Y246">
        <v>61.4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650</v>
      </c>
      <c r="AG246">
        <v>1.8700000000000001E-2</v>
      </c>
      <c r="AH246">
        <v>2</v>
      </c>
      <c r="AI246">
        <v>11782180</v>
      </c>
      <c r="AJ246">
        <v>248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ROW(Source!A96)</f>
        <v>96</v>
      </c>
      <c r="B247">
        <v>11782181</v>
      </c>
      <c r="C247">
        <v>11782159</v>
      </c>
      <c r="D247">
        <v>9604927</v>
      </c>
      <c r="E247">
        <v>1</v>
      </c>
      <c r="F247">
        <v>1</v>
      </c>
      <c r="G247">
        <v>1</v>
      </c>
      <c r="H247">
        <v>3</v>
      </c>
      <c r="I247" t="s">
        <v>363</v>
      </c>
      <c r="J247" t="s">
        <v>364</v>
      </c>
      <c r="K247" t="s">
        <v>365</v>
      </c>
      <c r="L247">
        <v>1346</v>
      </c>
      <c r="N247">
        <v>1009</v>
      </c>
      <c r="O247" t="s">
        <v>366</v>
      </c>
      <c r="P247" t="s">
        <v>366</v>
      </c>
      <c r="Q247">
        <v>1</v>
      </c>
      <c r="X247">
        <v>0.59</v>
      </c>
      <c r="Y247">
        <v>9.8000000000000007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650</v>
      </c>
      <c r="AG247">
        <v>0.59</v>
      </c>
      <c r="AH247">
        <v>2</v>
      </c>
      <c r="AI247">
        <v>11782181</v>
      </c>
      <c r="AJ247">
        <v>249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ROW(Source!A98)</f>
        <v>98</v>
      </c>
      <c r="B248">
        <v>11782186</v>
      </c>
      <c r="C248">
        <v>11782184</v>
      </c>
      <c r="D248">
        <v>7535130</v>
      </c>
      <c r="E248">
        <v>1</v>
      </c>
      <c r="F248">
        <v>1</v>
      </c>
      <c r="G248">
        <v>1</v>
      </c>
      <c r="H248">
        <v>1</v>
      </c>
      <c r="I248" t="s">
        <v>367</v>
      </c>
      <c r="J248" t="s">
        <v>650</v>
      </c>
      <c r="K248" t="s">
        <v>368</v>
      </c>
      <c r="L248">
        <v>1476</v>
      </c>
      <c r="N248">
        <v>1013</v>
      </c>
      <c r="O248" t="s">
        <v>155</v>
      </c>
      <c r="P248" t="s">
        <v>156</v>
      </c>
      <c r="Q248">
        <v>1</v>
      </c>
      <c r="X248">
        <v>31.4</v>
      </c>
      <c r="Y248">
        <v>0</v>
      </c>
      <c r="Z248">
        <v>0</v>
      </c>
      <c r="AA248">
        <v>0</v>
      </c>
      <c r="AB248">
        <v>12.91</v>
      </c>
      <c r="AC248">
        <v>0</v>
      </c>
      <c r="AD248">
        <v>1</v>
      </c>
      <c r="AE248">
        <v>1</v>
      </c>
      <c r="AF248" t="s">
        <v>668</v>
      </c>
      <c r="AG248">
        <v>54.164999999999999</v>
      </c>
      <c r="AH248">
        <v>2</v>
      </c>
      <c r="AI248">
        <v>11782186</v>
      </c>
      <c r="AJ248">
        <v>250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ROW(Source!A98)</f>
        <v>98</v>
      </c>
      <c r="B249">
        <v>11782187</v>
      </c>
      <c r="C249">
        <v>11782184</v>
      </c>
      <c r="D249">
        <v>9595013</v>
      </c>
      <c r="E249">
        <v>1</v>
      </c>
      <c r="F249">
        <v>1</v>
      </c>
      <c r="G249">
        <v>1</v>
      </c>
      <c r="H249">
        <v>2</v>
      </c>
      <c r="I249" t="s">
        <v>369</v>
      </c>
      <c r="J249" t="s">
        <v>370</v>
      </c>
      <c r="K249" t="s">
        <v>371</v>
      </c>
      <c r="L249">
        <v>1480</v>
      </c>
      <c r="N249">
        <v>1013</v>
      </c>
      <c r="O249" t="s">
        <v>161</v>
      </c>
      <c r="P249" t="s">
        <v>162</v>
      </c>
      <c r="Q249">
        <v>1</v>
      </c>
      <c r="X249">
        <v>20.329999999999998</v>
      </c>
      <c r="Y249">
        <v>0</v>
      </c>
      <c r="Z249">
        <v>7.84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667</v>
      </c>
      <c r="AG249">
        <v>38.118749999999999</v>
      </c>
      <c r="AH249">
        <v>2</v>
      </c>
      <c r="AI249">
        <v>11782187</v>
      </c>
      <c r="AJ249">
        <v>251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ROW(Source!A98)</f>
        <v>98</v>
      </c>
      <c r="B250">
        <v>11782188</v>
      </c>
      <c r="C250">
        <v>11782184</v>
      </c>
      <c r="D250">
        <v>9590589</v>
      </c>
      <c r="E250">
        <v>1</v>
      </c>
      <c r="F250">
        <v>1</v>
      </c>
      <c r="G250">
        <v>1</v>
      </c>
      <c r="H250">
        <v>2</v>
      </c>
      <c r="I250" t="s">
        <v>252</v>
      </c>
      <c r="J250" t="s">
        <v>253</v>
      </c>
      <c r="K250" t="s">
        <v>254</v>
      </c>
      <c r="L250">
        <v>1480</v>
      </c>
      <c r="N250">
        <v>1013</v>
      </c>
      <c r="O250" t="s">
        <v>161</v>
      </c>
      <c r="P250" t="s">
        <v>162</v>
      </c>
      <c r="Q250">
        <v>1</v>
      </c>
      <c r="X250">
        <v>1.02</v>
      </c>
      <c r="Y250">
        <v>0</v>
      </c>
      <c r="Z250">
        <v>96.34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667</v>
      </c>
      <c r="AG250">
        <v>1.9125000000000001</v>
      </c>
      <c r="AH250">
        <v>2</v>
      </c>
      <c r="AI250">
        <v>11782188</v>
      </c>
      <c r="AJ250">
        <v>252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ROW(Source!A98)</f>
        <v>98</v>
      </c>
      <c r="B251">
        <v>11782189</v>
      </c>
      <c r="C251">
        <v>11782184</v>
      </c>
      <c r="D251">
        <v>9619427</v>
      </c>
      <c r="E251">
        <v>1</v>
      </c>
      <c r="F251">
        <v>1</v>
      </c>
      <c r="G251">
        <v>1</v>
      </c>
      <c r="H251">
        <v>3</v>
      </c>
      <c r="I251" t="s">
        <v>372</v>
      </c>
      <c r="J251" t="s">
        <v>373</v>
      </c>
      <c r="K251" t="s">
        <v>374</v>
      </c>
      <c r="L251">
        <v>1348</v>
      </c>
      <c r="N251">
        <v>1009</v>
      </c>
      <c r="O251" t="s">
        <v>703</v>
      </c>
      <c r="P251" t="s">
        <v>703</v>
      </c>
      <c r="Q251">
        <v>1000</v>
      </c>
      <c r="X251">
        <v>0.03</v>
      </c>
      <c r="Y251">
        <v>10920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650</v>
      </c>
      <c r="AG251">
        <v>0.03</v>
      </c>
      <c r="AH251">
        <v>2</v>
      </c>
      <c r="AI251">
        <v>11782189</v>
      </c>
      <c r="AJ251">
        <v>253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ROW(Source!A98)</f>
        <v>98</v>
      </c>
      <c r="B252">
        <v>11782190</v>
      </c>
      <c r="C252">
        <v>11782184</v>
      </c>
      <c r="D252">
        <v>9629063</v>
      </c>
      <c r="E252">
        <v>1</v>
      </c>
      <c r="F252">
        <v>1</v>
      </c>
      <c r="G252">
        <v>1</v>
      </c>
      <c r="H252">
        <v>3</v>
      </c>
      <c r="I252" t="s">
        <v>375</v>
      </c>
      <c r="J252" t="s">
        <v>376</v>
      </c>
      <c r="K252" t="s">
        <v>377</v>
      </c>
      <c r="L252">
        <v>1348</v>
      </c>
      <c r="N252">
        <v>1009</v>
      </c>
      <c r="O252" t="s">
        <v>703</v>
      </c>
      <c r="P252" t="s">
        <v>703</v>
      </c>
      <c r="Q252">
        <v>1000</v>
      </c>
      <c r="X252">
        <v>1</v>
      </c>
      <c r="Y252">
        <v>12620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650</v>
      </c>
      <c r="AG252">
        <v>1</v>
      </c>
      <c r="AH252">
        <v>2</v>
      </c>
      <c r="AI252">
        <v>11782190</v>
      </c>
      <c r="AJ252">
        <v>254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ROW(Source!A99)</f>
        <v>99</v>
      </c>
      <c r="B253">
        <v>11782193</v>
      </c>
      <c r="C253">
        <v>11782191</v>
      </c>
      <c r="D253">
        <v>7535124</v>
      </c>
      <c r="E253">
        <v>1</v>
      </c>
      <c r="F253">
        <v>1</v>
      </c>
      <c r="G253">
        <v>1</v>
      </c>
      <c r="H253">
        <v>1</v>
      </c>
      <c r="I253" t="s">
        <v>378</v>
      </c>
      <c r="J253" t="s">
        <v>650</v>
      </c>
      <c r="K253" t="s">
        <v>379</v>
      </c>
      <c r="L253">
        <v>1476</v>
      </c>
      <c r="N253">
        <v>1013</v>
      </c>
      <c r="O253" t="s">
        <v>155</v>
      </c>
      <c r="P253" t="s">
        <v>156</v>
      </c>
      <c r="Q253">
        <v>1</v>
      </c>
      <c r="X253">
        <v>0.72370000000000001</v>
      </c>
      <c r="Y253">
        <v>0</v>
      </c>
      <c r="Z253">
        <v>0</v>
      </c>
      <c r="AA253">
        <v>0</v>
      </c>
      <c r="AB253">
        <v>11.06</v>
      </c>
      <c r="AC253">
        <v>0</v>
      </c>
      <c r="AD253">
        <v>1</v>
      </c>
      <c r="AE253">
        <v>1</v>
      </c>
      <c r="AF253" t="s">
        <v>668</v>
      </c>
      <c r="AG253">
        <v>1.2483825</v>
      </c>
      <c r="AH253">
        <v>2</v>
      </c>
      <c r="AI253">
        <v>11782193</v>
      </c>
      <c r="AJ253">
        <v>255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ROW(Source!A99)</f>
        <v>99</v>
      </c>
      <c r="B254">
        <v>11782194</v>
      </c>
      <c r="C254">
        <v>11782191</v>
      </c>
      <c r="D254">
        <v>121548</v>
      </c>
      <c r="E254">
        <v>1</v>
      </c>
      <c r="F254">
        <v>1</v>
      </c>
      <c r="G254">
        <v>1</v>
      </c>
      <c r="H254">
        <v>1</v>
      </c>
      <c r="I254" t="s">
        <v>671</v>
      </c>
      <c r="J254" t="s">
        <v>650</v>
      </c>
      <c r="K254" t="s">
        <v>166</v>
      </c>
      <c r="L254">
        <v>608254</v>
      </c>
      <c r="N254">
        <v>1013</v>
      </c>
      <c r="O254" t="s">
        <v>167</v>
      </c>
      <c r="P254" t="s">
        <v>167</v>
      </c>
      <c r="Q254">
        <v>1</v>
      </c>
      <c r="X254">
        <v>0.23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667</v>
      </c>
      <c r="AG254">
        <v>0.43125000000000002</v>
      </c>
      <c r="AH254">
        <v>2</v>
      </c>
      <c r="AI254">
        <v>11782194</v>
      </c>
      <c r="AJ254">
        <v>256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ROW(Source!A99)</f>
        <v>99</v>
      </c>
      <c r="B255">
        <v>11782195</v>
      </c>
      <c r="C255">
        <v>11782191</v>
      </c>
      <c r="D255">
        <v>9594810</v>
      </c>
      <c r="E255">
        <v>1</v>
      </c>
      <c r="F255">
        <v>1</v>
      </c>
      <c r="G255">
        <v>1</v>
      </c>
      <c r="H255">
        <v>2</v>
      </c>
      <c r="I255" t="s">
        <v>380</v>
      </c>
      <c r="J255" t="s">
        <v>381</v>
      </c>
      <c r="K255" t="s">
        <v>382</v>
      </c>
      <c r="L255">
        <v>1480</v>
      </c>
      <c r="N255">
        <v>1013</v>
      </c>
      <c r="O255" t="s">
        <v>161</v>
      </c>
      <c r="P255" t="s">
        <v>162</v>
      </c>
      <c r="Q255">
        <v>1</v>
      </c>
      <c r="X255">
        <v>0.2203</v>
      </c>
      <c r="Y255">
        <v>0</v>
      </c>
      <c r="Z255">
        <v>107.27</v>
      </c>
      <c r="AA255">
        <v>16.329999999999998</v>
      </c>
      <c r="AB255">
        <v>0</v>
      </c>
      <c r="AC255">
        <v>0</v>
      </c>
      <c r="AD255">
        <v>1</v>
      </c>
      <c r="AE255">
        <v>0</v>
      </c>
      <c r="AF255" t="s">
        <v>667</v>
      </c>
      <c r="AG255">
        <v>0.4130625</v>
      </c>
      <c r="AH255">
        <v>2</v>
      </c>
      <c r="AI255">
        <v>11782195</v>
      </c>
      <c r="AJ255">
        <v>257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ROW(Source!A99)</f>
        <v>99</v>
      </c>
      <c r="B256">
        <v>11782196</v>
      </c>
      <c r="C256">
        <v>11782191</v>
      </c>
      <c r="D256">
        <v>9594081</v>
      </c>
      <c r="E256">
        <v>1</v>
      </c>
      <c r="F256">
        <v>1</v>
      </c>
      <c r="G256">
        <v>1</v>
      </c>
      <c r="H256">
        <v>2</v>
      </c>
      <c r="I256" t="s">
        <v>203</v>
      </c>
      <c r="J256" t="s">
        <v>204</v>
      </c>
      <c r="K256" t="s">
        <v>205</v>
      </c>
      <c r="L256">
        <v>1480</v>
      </c>
      <c r="N256">
        <v>1013</v>
      </c>
      <c r="O256" t="s">
        <v>161</v>
      </c>
      <c r="P256" t="s">
        <v>162</v>
      </c>
      <c r="Q256">
        <v>1</v>
      </c>
      <c r="X256">
        <v>1.06E-2</v>
      </c>
      <c r="Y256">
        <v>0</v>
      </c>
      <c r="Z256">
        <v>111.55</v>
      </c>
      <c r="AA256">
        <v>12.17</v>
      </c>
      <c r="AB256">
        <v>0</v>
      </c>
      <c r="AC256">
        <v>0</v>
      </c>
      <c r="AD256">
        <v>1</v>
      </c>
      <c r="AE256">
        <v>0</v>
      </c>
      <c r="AF256" t="s">
        <v>667</v>
      </c>
      <c r="AG256">
        <v>1.9875E-2</v>
      </c>
      <c r="AH256">
        <v>2</v>
      </c>
      <c r="AI256">
        <v>11782196</v>
      </c>
      <c r="AJ256">
        <v>258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ROW(Source!A99)</f>
        <v>99</v>
      </c>
      <c r="B257">
        <v>11782197</v>
      </c>
      <c r="C257">
        <v>11782191</v>
      </c>
      <c r="D257">
        <v>9596182</v>
      </c>
      <c r="E257">
        <v>1</v>
      </c>
      <c r="F257">
        <v>1</v>
      </c>
      <c r="G257">
        <v>1</v>
      </c>
      <c r="H257">
        <v>2</v>
      </c>
      <c r="I257" t="s">
        <v>209</v>
      </c>
      <c r="J257" t="s">
        <v>210</v>
      </c>
      <c r="K257" t="s">
        <v>211</v>
      </c>
      <c r="L257">
        <v>1480</v>
      </c>
      <c r="N257">
        <v>1013</v>
      </c>
      <c r="O257" t="s">
        <v>161</v>
      </c>
      <c r="P257" t="s">
        <v>162</v>
      </c>
      <c r="Q257">
        <v>1</v>
      </c>
      <c r="X257">
        <v>2.8999999999999998E-3</v>
      </c>
      <c r="Y257">
        <v>0</v>
      </c>
      <c r="Z257">
        <v>63.37</v>
      </c>
      <c r="AA257">
        <v>12.17</v>
      </c>
      <c r="AB257">
        <v>0</v>
      </c>
      <c r="AC257">
        <v>0</v>
      </c>
      <c r="AD257">
        <v>1</v>
      </c>
      <c r="AE257">
        <v>0</v>
      </c>
      <c r="AF257" t="s">
        <v>667</v>
      </c>
      <c r="AG257">
        <v>5.4374999999999996E-3</v>
      </c>
      <c r="AH257">
        <v>2</v>
      </c>
      <c r="AI257">
        <v>11782197</v>
      </c>
      <c r="AJ257">
        <v>259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ROW(Source!A99)</f>
        <v>99</v>
      </c>
      <c r="B258">
        <v>11782198</v>
      </c>
      <c r="C258">
        <v>11782191</v>
      </c>
      <c r="D258">
        <v>9596187</v>
      </c>
      <c r="E258">
        <v>1</v>
      </c>
      <c r="F258">
        <v>1</v>
      </c>
      <c r="G258">
        <v>1</v>
      </c>
      <c r="H258">
        <v>2</v>
      </c>
      <c r="I258" t="s">
        <v>212</v>
      </c>
      <c r="J258" t="s">
        <v>213</v>
      </c>
      <c r="K258" t="s">
        <v>214</v>
      </c>
      <c r="L258">
        <v>1480</v>
      </c>
      <c r="N258">
        <v>1013</v>
      </c>
      <c r="O258" t="s">
        <v>161</v>
      </c>
      <c r="P258" t="s">
        <v>162</v>
      </c>
      <c r="Q258">
        <v>1</v>
      </c>
      <c r="X258">
        <v>1.17E-2</v>
      </c>
      <c r="Y258">
        <v>0</v>
      </c>
      <c r="Z258">
        <v>0.75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667</v>
      </c>
      <c r="AG258">
        <v>2.1937500000000002E-2</v>
      </c>
      <c r="AH258">
        <v>2</v>
      </c>
      <c r="AI258">
        <v>11782198</v>
      </c>
      <c r="AJ258">
        <v>260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ROW(Source!A99)</f>
        <v>99</v>
      </c>
      <c r="B259">
        <v>11782199</v>
      </c>
      <c r="C259">
        <v>11782191</v>
      </c>
      <c r="D259">
        <v>9590589</v>
      </c>
      <c r="E259">
        <v>1</v>
      </c>
      <c r="F259">
        <v>1</v>
      </c>
      <c r="G259">
        <v>1</v>
      </c>
      <c r="H259">
        <v>2</v>
      </c>
      <c r="I259" t="s">
        <v>252</v>
      </c>
      <c r="J259" t="s">
        <v>253</v>
      </c>
      <c r="K259" t="s">
        <v>254</v>
      </c>
      <c r="L259">
        <v>1480</v>
      </c>
      <c r="N259">
        <v>1013</v>
      </c>
      <c r="O259" t="s">
        <v>161</v>
      </c>
      <c r="P259" t="s">
        <v>162</v>
      </c>
      <c r="Q259">
        <v>1</v>
      </c>
      <c r="X259">
        <v>1.7500000000000002E-2</v>
      </c>
      <c r="Y259">
        <v>0</v>
      </c>
      <c r="Z259">
        <v>96.34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667</v>
      </c>
      <c r="AG259">
        <v>3.2812500000000001E-2</v>
      </c>
      <c r="AH259">
        <v>2</v>
      </c>
      <c r="AI259">
        <v>11782199</v>
      </c>
      <c r="AJ259">
        <v>261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ROW(Source!A99)</f>
        <v>99</v>
      </c>
      <c r="B260">
        <v>11782200</v>
      </c>
      <c r="C260">
        <v>11782191</v>
      </c>
      <c r="D260">
        <v>9596614</v>
      </c>
      <c r="E260">
        <v>1</v>
      </c>
      <c r="F260">
        <v>1</v>
      </c>
      <c r="G260">
        <v>1</v>
      </c>
      <c r="H260">
        <v>3</v>
      </c>
      <c r="I260" t="s">
        <v>795</v>
      </c>
      <c r="J260" t="s">
        <v>798</v>
      </c>
      <c r="K260" t="s">
        <v>796</v>
      </c>
      <c r="L260">
        <v>1339</v>
      </c>
      <c r="N260">
        <v>1007</v>
      </c>
      <c r="O260" t="s">
        <v>797</v>
      </c>
      <c r="P260" t="s">
        <v>797</v>
      </c>
      <c r="Q260">
        <v>1</v>
      </c>
      <c r="X260">
        <v>9.6000000000000002E-2</v>
      </c>
      <c r="Y260">
        <v>117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650</v>
      </c>
      <c r="AG260">
        <v>9.6000000000000002E-2</v>
      </c>
      <c r="AH260">
        <v>2</v>
      </c>
      <c r="AI260">
        <v>11782200</v>
      </c>
      <c r="AJ260">
        <v>262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ROW(Source!A99)</f>
        <v>99</v>
      </c>
      <c r="B261">
        <v>11782201</v>
      </c>
      <c r="C261">
        <v>11782191</v>
      </c>
      <c r="D261">
        <v>9625254</v>
      </c>
      <c r="E261">
        <v>1</v>
      </c>
      <c r="F261">
        <v>1</v>
      </c>
      <c r="G261">
        <v>1</v>
      </c>
      <c r="H261">
        <v>3</v>
      </c>
      <c r="I261" t="s">
        <v>383</v>
      </c>
      <c r="J261" t="s">
        <v>384</v>
      </c>
      <c r="K261" t="s">
        <v>385</v>
      </c>
      <c r="L261">
        <v>1504999</v>
      </c>
      <c r="N261">
        <v>1010</v>
      </c>
      <c r="O261" t="s">
        <v>980</v>
      </c>
      <c r="P261" t="s">
        <v>386</v>
      </c>
      <c r="Q261">
        <v>1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1</v>
      </c>
      <c r="AD261">
        <v>0</v>
      </c>
      <c r="AE261">
        <v>0</v>
      </c>
      <c r="AF261" t="s">
        <v>650</v>
      </c>
      <c r="AG261">
        <v>0</v>
      </c>
      <c r="AH261">
        <v>2</v>
      </c>
      <c r="AI261">
        <v>11782201</v>
      </c>
      <c r="AJ261">
        <v>263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ROW(Source!A102)</f>
        <v>102</v>
      </c>
      <c r="B262">
        <v>11782208</v>
      </c>
      <c r="C262">
        <v>11782206</v>
      </c>
      <c r="D262">
        <v>7535123</v>
      </c>
      <c r="E262">
        <v>1</v>
      </c>
      <c r="F262">
        <v>1</v>
      </c>
      <c r="G262">
        <v>1</v>
      </c>
      <c r="H262">
        <v>1</v>
      </c>
      <c r="I262" t="s">
        <v>387</v>
      </c>
      <c r="J262" t="s">
        <v>650</v>
      </c>
      <c r="K262" t="s">
        <v>388</v>
      </c>
      <c r="L262">
        <v>1476</v>
      </c>
      <c r="N262">
        <v>1013</v>
      </c>
      <c r="O262" t="s">
        <v>155</v>
      </c>
      <c r="P262" t="s">
        <v>156</v>
      </c>
      <c r="Q262">
        <v>1</v>
      </c>
      <c r="X262">
        <v>0.97299999999999998</v>
      </c>
      <c r="Y262">
        <v>0</v>
      </c>
      <c r="Z262">
        <v>0</v>
      </c>
      <c r="AA262">
        <v>0</v>
      </c>
      <c r="AB262">
        <v>13.09</v>
      </c>
      <c r="AC262">
        <v>0</v>
      </c>
      <c r="AD262">
        <v>1</v>
      </c>
      <c r="AE262">
        <v>1</v>
      </c>
      <c r="AF262" t="s">
        <v>1016</v>
      </c>
      <c r="AG262">
        <v>0.75894000000000006</v>
      </c>
      <c r="AH262">
        <v>2</v>
      </c>
      <c r="AI262">
        <v>11782208</v>
      </c>
      <c r="AJ262">
        <v>264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ROW(Source!A102)</f>
        <v>102</v>
      </c>
      <c r="B263">
        <v>11782209</v>
      </c>
      <c r="C263">
        <v>11782206</v>
      </c>
      <c r="D263">
        <v>121548</v>
      </c>
      <c r="E263">
        <v>1</v>
      </c>
      <c r="F263">
        <v>1</v>
      </c>
      <c r="G263">
        <v>1</v>
      </c>
      <c r="H263">
        <v>1</v>
      </c>
      <c r="I263" t="s">
        <v>671</v>
      </c>
      <c r="J263" t="s">
        <v>650</v>
      </c>
      <c r="K263" t="s">
        <v>166</v>
      </c>
      <c r="L263">
        <v>608254</v>
      </c>
      <c r="N263">
        <v>1013</v>
      </c>
      <c r="O263" t="s">
        <v>167</v>
      </c>
      <c r="P263" t="s">
        <v>167</v>
      </c>
      <c r="Q263">
        <v>1</v>
      </c>
      <c r="X263">
        <v>0.28000000000000003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1016</v>
      </c>
      <c r="AG263">
        <v>0.21840000000000001</v>
      </c>
      <c r="AH263">
        <v>2</v>
      </c>
      <c r="AI263">
        <v>11782209</v>
      </c>
      <c r="AJ263">
        <v>265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ROW(Source!A102)</f>
        <v>102</v>
      </c>
      <c r="B264">
        <v>11782210</v>
      </c>
      <c r="C264">
        <v>11782206</v>
      </c>
      <c r="D264">
        <v>9596421</v>
      </c>
      <c r="E264">
        <v>1</v>
      </c>
      <c r="F264">
        <v>1</v>
      </c>
      <c r="G264">
        <v>1</v>
      </c>
      <c r="H264">
        <v>2</v>
      </c>
      <c r="I264" t="s">
        <v>389</v>
      </c>
      <c r="J264" t="s">
        <v>390</v>
      </c>
      <c r="K264" t="s">
        <v>391</v>
      </c>
      <c r="L264">
        <v>1480</v>
      </c>
      <c r="N264">
        <v>1013</v>
      </c>
      <c r="O264" t="s">
        <v>161</v>
      </c>
      <c r="P264" t="s">
        <v>162</v>
      </c>
      <c r="Q264">
        <v>1</v>
      </c>
      <c r="X264">
        <v>5.8310000000000001E-2</v>
      </c>
      <c r="Y264">
        <v>0</v>
      </c>
      <c r="Z264">
        <v>31.16</v>
      </c>
      <c r="AA264">
        <v>12.17</v>
      </c>
      <c r="AB264">
        <v>0</v>
      </c>
      <c r="AC264">
        <v>0</v>
      </c>
      <c r="AD264">
        <v>1</v>
      </c>
      <c r="AE264">
        <v>0</v>
      </c>
      <c r="AF264" t="s">
        <v>1016</v>
      </c>
      <c r="AG264">
        <v>4.5481799999999996E-2</v>
      </c>
      <c r="AH264">
        <v>2</v>
      </c>
      <c r="AI264">
        <v>11782210</v>
      </c>
      <c r="AJ264">
        <v>266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ROW(Source!A102)</f>
        <v>102</v>
      </c>
      <c r="B265">
        <v>11782211</v>
      </c>
      <c r="C265">
        <v>11782206</v>
      </c>
      <c r="D265">
        <v>9683368</v>
      </c>
      <c r="E265">
        <v>1</v>
      </c>
      <c r="F265">
        <v>1</v>
      </c>
      <c r="G265">
        <v>1</v>
      </c>
      <c r="H265">
        <v>2</v>
      </c>
      <c r="I265" t="s">
        <v>392</v>
      </c>
      <c r="J265" t="s">
        <v>393</v>
      </c>
      <c r="K265" t="s">
        <v>394</v>
      </c>
      <c r="L265">
        <v>1480</v>
      </c>
      <c r="N265">
        <v>1013</v>
      </c>
      <c r="O265" t="s">
        <v>161</v>
      </c>
      <c r="P265" t="s">
        <v>162</v>
      </c>
      <c r="Q265">
        <v>1</v>
      </c>
      <c r="X265">
        <v>3.5200000000000002E-2</v>
      </c>
      <c r="Y265">
        <v>0</v>
      </c>
      <c r="Z265">
        <v>3.24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1016</v>
      </c>
      <c r="AG265">
        <v>2.7456000000000001E-2</v>
      </c>
      <c r="AH265">
        <v>2</v>
      </c>
      <c r="AI265">
        <v>11782211</v>
      </c>
      <c r="AJ265">
        <v>267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ROW(Source!A102)</f>
        <v>102</v>
      </c>
      <c r="B266">
        <v>11782212</v>
      </c>
      <c r="C266">
        <v>11782206</v>
      </c>
      <c r="D266">
        <v>9682469</v>
      </c>
      <c r="E266">
        <v>1</v>
      </c>
      <c r="F266">
        <v>1</v>
      </c>
      <c r="G266">
        <v>1</v>
      </c>
      <c r="H266">
        <v>2</v>
      </c>
      <c r="I266" t="s">
        <v>395</v>
      </c>
      <c r="J266" t="s">
        <v>396</v>
      </c>
      <c r="K266" t="s">
        <v>397</v>
      </c>
      <c r="L266">
        <v>1480</v>
      </c>
      <c r="N266">
        <v>1013</v>
      </c>
      <c r="O266" t="s">
        <v>161</v>
      </c>
      <c r="P266" t="s">
        <v>162</v>
      </c>
      <c r="Q266">
        <v>1</v>
      </c>
      <c r="X266">
        <v>5.5E-2</v>
      </c>
      <c r="Y266">
        <v>0</v>
      </c>
      <c r="Z266">
        <v>2.34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1016</v>
      </c>
      <c r="AG266">
        <v>4.2900000000000001E-2</v>
      </c>
      <c r="AH266">
        <v>2</v>
      </c>
      <c r="AI266">
        <v>11782212</v>
      </c>
      <c r="AJ266">
        <v>268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ROW(Source!A102)</f>
        <v>102</v>
      </c>
      <c r="B267">
        <v>11782213</v>
      </c>
      <c r="C267">
        <v>11782206</v>
      </c>
      <c r="D267">
        <v>9683369</v>
      </c>
      <c r="E267">
        <v>1</v>
      </c>
      <c r="F267">
        <v>1</v>
      </c>
      <c r="G267">
        <v>1</v>
      </c>
      <c r="H267">
        <v>2</v>
      </c>
      <c r="I267" t="s">
        <v>398</v>
      </c>
      <c r="J267" t="s">
        <v>399</v>
      </c>
      <c r="K267" t="s">
        <v>400</v>
      </c>
      <c r="L267">
        <v>1480</v>
      </c>
      <c r="N267">
        <v>1013</v>
      </c>
      <c r="O267" t="s">
        <v>161</v>
      </c>
      <c r="P267" t="s">
        <v>162</v>
      </c>
      <c r="Q267">
        <v>1</v>
      </c>
      <c r="X267">
        <v>9.4599999999999997E-3</v>
      </c>
      <c r="Y267">
        <v>0</v>
      </c>
      <c r="Z267">
        <v>121.91</v>
      </c>
      <c r="AA267">
        <v>16.329999999999998</v>
      </c>
      <c r="AB267">
        <v>0</v>
      </c>
      <c r="AC267">
        <v>0</v>
      </c>
      <c r="AD267">
        <v>1</v>
      </c>
      <c r="AE267">
        <v>0</v>
      </c>
      <c r="AF267" t="s">
        <v>1016</v>
      </c>
      <c r="AG267">
        <v>7.3787999999999996E-3</v>
      </c>
      <c r="AH267">
        <v>2</v>
      </c>
      <c r="AI267">
        <v>11782213</v>
      </c>
      <c r="AJ267">
        <v>269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ROW(Source!A102)</f>
        <v>102</v>
      </c>
      <c r="B268">
        <v>11782214</v>
      </c>
      <c r="C268">
        <v>11782206</v>
      </c>
      <c r="D268">
        <v>9683372</v>
      </c>
      <c r="E268">
        <v>1</v>
      </c>
      <c r="F268">
        <v>1</v>
      </c>
      <c r="G268">
        <v>1</v>
      </c>
      <c r="H268">
        <v>2</v>
      </c>
      <c r="I268" t="s">
        <v>401</v>
      </c>
      <c r="J268" t="s">
        <v>402</v>
      </c>
      <c r="K268" t="s">
        <v>403</v>
      </c>
      <c r="L268">
        <v>1480</v>
      </c>
      <c r="N268">
        <v>1013</v>
      </c>
      <c r="O268" t="s">
        <v>161</v>
      </c>
      <c r="P268" t="s">
        <v>162</v>
      </c>
      <c r="Q268">
        <v>1</v>
      </c>
      <c r="X268">
        <v>0.16017000000000001</v>
      </c>
      <c r="Y268">
        <v>0</v>
      </c>
      <c r="Z268">
        <v>112.26</v>
      </c>
      <c r="AA268">
        <v>16.329999999999998</v>
      </c>
      <c r="AB268">
        <v>0</v>
      </c>
      <c r="AC268">
        <v>0</v>
      </c>
      <c r="AD268">
        <v>1</v>
      </c>
      <c r="AE268">
        <v>0</v>
      </c>
      <c r="AF268" t="s">
        <v>1016</v>
      </c>
      <c r="AG268">
        <v>0.12493260000000002</v>
      </c>
      <c r="AH268">
        <v>2</v>
      </c>
      <c r="AI268">
        <v>11782214</v>
      </c>
      <c r="AJ268">
        <v>270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ROW(Source!A102)</f>
        <v>102</v>
      </c>
      <c r="B269">
        <v>11782215</v>
      </c>
      <c r="C269">
        <v>11782206</v>
      </c>
      <c r="D269">
        <v>9595015</v>
      </c>
      <c r="E269">
        <v>1</v>
      </c>
      <c r="F269">
        <v>1</v>
      </c>
      <c r="G269">
        <v>1</v>
      </c>
      <c r="H269">
        <v>2</v>
      </c>
      <c r="I269" t="s">
        <v>420</v>
      </c>
      <c r="J269" t="s">
        <v>421</v>
      </c>
      <c r="K269" t="s">
        <v>422</v>
      </c>
      <c r="L269">
        <v>1480</v>
      </c>
      <c r="N269">
        <v>1013</v>
      </c>
      <c r="O269" t="s">
        <v>161</v>
      </c>
      <c r="P269" t="s">
        <v>162</v>
      </c>
      <c r="Q269">
        <v>1</v>
      </c>
      <c r="X269">
        <v>4.8050000000000002E-2</v>
      </c>
      <c r="Y269">
        <v>0</v>
      </c>
      <c r="Z269">
        <v>187.66</v>
      </c>
      <c r="AA269">
        <v>16.329999999999998</v>
      </c>
      <c r="AB269">
        <v>0</v>
      </c>
      <c r="AC269">
        <v>0</v>
      </c>
      <c r="AD269">
        <v>1</v>
      </c>
      <c r="AE269">
        <v>0</v>
      </c>
      <c r="AF269" t="s">
        <v>1016</v>
      </c>
      <c r="AG269">
        <v>3.7479000000000005E-2</v>
      </c>
      <c r="AH269">
        <v>2</v>
      </c>
      <c r="AI269">
        <v>11782215</v>
      </c>
      <c r="AJ269">
        <v>271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ROW(Source!A102)</f>
        <v>102</v>
      </c>
      <c r="B270">
        <v>11782216</v>
      </c>
      <c r="C270">
        <v>11782206</v>
      </c>
      <c r="D270">
        <v>9683375</v>
      </c>
      <c r="E270">
        <v>1</v>
      </c>
      <c r="F270">
        <v>1</v>
      </c>
      <c r="G270">
        <v>1</v>
      </c>
      <c r="H270">
        <v>2</v>
      </c>
      <c r="I270" t="s">
        <v>404</v>
      </c>
      <c r="J270" t="s">
        <v>405</v>
      </c>
      <c r="K270" t="s">
        <v>406</v>
      </c>
      <c r="L270">
        <v>1480</v>
      </c>
      <c r="N270">
        <v>1013</v>
      </c>
      <c r="O270" t="s">
        <v>161</v>
      </c>
      <c r="P270" t="s">
        <v>162</v>
      </c>
      <c r="Q270">
        <v>1</v>
      </c>
      <c r="X270">
        <v>7.77E-3</v>
      </c>
      <c r="Y270">
        <v>0</v>
      </c>
      <c r="Z270">
        <v>29.05</v>
      </c>
      <c r="AA270">
        <v>14.02</v>
      </c>
      <c r="AB270">
        <v>0</v>
      </c>
      <c r="AC270">
        <v>0</v>
      </c>
      <c r="AD270">
        <v>1</v>
      </c>
      <c r="AE270">
        <v>0</v>
      </c>
      <c r="AF270" t="s">
        <v>1016</v>
      </c>
      <c r="AG270">
        <v>6.0605999999999993E-3</v>
      </c>
      <c r="AH270">
        <v>2</v>
      </c>
      <c r="AI270">
        <v>11782216</v>
      </c>
      <c r="AJ270">
        <v>272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ROW(Source!A102)</f>
        <v>102</v>
      </c>
      <c r="B271">
        <v>11782217</v>
      </c>
      <c r="C271">
        <v>11782206</v>
      </c>
      <c r="D271">
        <v>9683378</v>
      </c>
      <c r="E271">
        <v>1</v>
      </c>
      <c r="F271">
        <v>1</v>
      </c>
      <c r="G271">
        <v>1</v>
      </c>
      <c r="H271">
        <v>2</v>
      </c>
      <c r="I271" t="s">
        <v>407</v>
      </c>
      <c r="J271" t="s">
        <v>408</v>
      </c>
      <c r="K271" t="s">
        <v>409</v>
      </c>
      <c r="L271">
        <v>1480</v>
      </c>
      <c r="N271">
        <v>1013</v>
      </c>
      <c r="O271" t="s">
        <v>161</v>
      </c>
      <c r="P271" t="s">
        <v>162</v>
      </c>
      <c r="Q271">
        <v>1</v>
      </c>
      <c r="X271">
        <v>8.2500000000000004E-2</v>
      </c>
      <c r="Y271">
        <v>0</v>
      </c>
      <c r="Z271">
        <v>1.47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1016</v>
      </c>
      <c r="AG271">
        <v>6.4350000000000004E-2</v>
      </c>
      <c r="AH271">
        <v>2</v>
      </c>
      <c r="AI271">
        <v>11782217</v>
      </c>
      <c r="AJ271">
        <v>273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ROW(Source!A102)</f>
        <v>102</v>
      </c>
      <c r="B272">
        <v>11782218</v>
      </c>
      <c r="C272">
        <v>11782206</v>
      </c>
      <c r="D272">
        <v>9590589</v>
      </c>
      <c r="E272">
        <v>1</v>
      </c>
      <c r="F272">
        <v>1</v>
      </c>
      <c r="G272">
        <v>1</v>
      </c>
      <c r="H272">
        <v>2</v>
      </c>
      <c r="I272" t="s">
        <v>252</v>
      </c>
      <c r="J272" t="s">
        <v>253</v>
      </c>
      <c r="K272" t="s">
        <v>254</v>
      </c>
      <c r="L272">
        <v>1480</v>
      </c>
      <c r="N272">
        <v>1013</v>
      </c>
      <c r="O272" t="s">
        <v>161</v>
      </c>
      <c r="P272" t="s">
        <v>162</v>
      </c>
      <c r="Q272">
        <v>1</v>
      </c>
      <c r="X272">
        <v>5.2999999999999998E-4</v>
      </c>
      <c r="Y272">
        <v>0</v>
      </c>
      <c r="Z272">
        <v>96.34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1016</v>
      </c>
      <c r="AG272">
        <v>4.1339999999999997E-4</v>
      </c>
      <c r="AH272">
        <v>2</v>
      </c>
      <c r="AI272">
        <v>11782218</v>
      </c>
      <c r="AJ272">
        <v>274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ROW(Source!A102)</f>
        <v>102</v>
      </c>
      <c r="B273">
        <v>11782219</v>
      </c>
      <c r="C273">
        <v>11782206</v>
      </c>
      <c r="D273">
        <v>9636744</v>
      </c>
      <c r="E273">
        <v>1</v>
      </c>
      <c r="F273">
        <v>1</v>
      </c>
      <c r="G273">
        <v>1</v>
      </c>
      <c r="H273">
        <v>3</v>
      </c>
      <c r="I273" t="s">
        <v>423</v>
      </c>
      <c r="J273" t="s">
        <v>424</v>
      </c>
      <c r="K273" t="s">
        <v>425</v>
      </c>
      <c r="L273">
        <v>1348</v>
      </c>
      <c r="N273">
        <v>1009</v>
      </c>
      <c r="O273" t="s">
        <v>703</v>
      </c>
      <c r="P273" t="s">
        <v>703</v>
      </c>
      <c r="Q273">
        <v>1000</v>
      </c>
      <c r="X273">
        <v>6.9999999999999994E-5</v>
      </c>
      <c r="Y273">
        <v>10580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1015</v>
      </c>
      <c r="AG273">
        <v>0</v>
      </c>
      <c r="AH273">
        <v>2</v>
      </c>
      <c r="AI273">
        <v>11782219</v>
      </c>
      <c r="AJ273">
        <v>275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ROW(Source!A102)</f>
        <v>102</v>
      </c>
      <c r="B274">
        <v>11782220</v>
      </c>
      <c r="C274">
        <v>11782206</v>
      </c>
      <c r="D274">
        <v>9611946</v>
      </c>
      <c r="E274">
        <v>1</v>
      </c>
      <c r="F274">
        <v>1</v>
      </c>
      <c r="G274">
        <v>1</v>
      </c>
      <c r="H274">
        <v>3</v>
      </c>
      <c r="I274" t="s">
        <v>410</v>
      </c>
      <c r="J274" t="s">
        <v>411</v>
      </c>
      <c r="K274" t="s">
        <v>412</v>
      </c>
      <c r="L274">
        <v>1348</v>
      </c>
      <c r="N274">
        <v>1009</v>
      </c>
      <c r="O274" t="s">
        <v>703</v>
      </c>
      <c r="P274" t="s">
        <v>703</v>
      </c>
      <c r="Q274">
        <v>1000</v>
      </c>
      <c r="X274">
        <v>1.4999999999999999E-4</v>
      </c>
      <c r="Y274">
        <v>11520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1015</v>
      </c>
      <c r="AG274">
        <v>0</v>
      </c>
      <c r="AH274">
        <v>2</v>
      </c>
      <c r="AI274">
        <v>11782220</v>
      </c>
      <c r="AJ274">
        <v>276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ROW(Source!A102)</f>
        <v>102</v>
      </c>
      <c r="B275">
        <v>11782221</v>
      </c>
      <c r="C275">
        <v>11782206</v>
      </c>
      <c r="D275">
        <v>9635524</v>
      </c>
      <c r="E275">
        <v>1</v>
      </c>
      <c r="F275">
        <v>1</v>
      </c>
      <c r="G275">
        <v>1</v>
      </c>
      <c r="H275">
        <v>3</v>
      </c>
      <c r="I275" t="s">
        <v>413</v>
      </c>
      <c r="J275" t="s">
        <v>414</v>
      </c>
      <c r="K275" t="s">
        <v>415</v>
      </c>
      <c r="L275">
        <v>1485</v>
      </c>
      <c r="N275">
        <v>1013</v>
      </c>
      <c r="O275" t="s">
        <v>1034</v>
      </c>
      <c r="P275" t="s">
        <v>1034</v>
      </c>
      <c r="Q275">
        <v>1</v>
      </c>
      <c r="X275">
        <v>8.2500000000000004E-3</v>
      </c>
      <c r="Y275">
        <v>14.2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1015</v>
      </c>
      <c r="AG275">
        <v>0</v>
      </c>
      <c r="AH275">
        <v>2</v>
      </c>
      <c r="AI275">
        <v>11782221</v>
      </c>
      <c r="AJ275">
        <v>277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ROW(Source!A102)</f>
        <v>102</v>
      </c>
      <c r="B276">
        <v>11782222</v>
      </c>
      <c r="C276">
        <v>11782206</v>
      </c>
      <c r="D276">
        <v>9595052</v>
      </c>
      <c r="E276">
        <v>1</v>
      </c>
      <c r="F276">
        <v>1</v>
      </c>
      <c r="G276">
        <v>1</v>
      </c>
      <c r="H276">
        <v>3</v>
      </c>
      <c r="I276" t="s">
        <v>305</v>
      </c>
      <c r="J276" t="s">
        <v>306</v>
      </c>
      <c r="K276" t="s">
        <v>307</v>
      </c>
      <c r="L276">
        <v>1339</v>
      </c>
      <c r="N276">
        <v>1007</v>
      </c>
      <c r="O276" t="s">
        <v>797</v>
      </c>
      <c r="P276" t="s">
        <v>797</v>
      </c>
      <c r="Q276">
        <v>1</v>
      </c>
      <c r="X276">
        <v>2.5999999999999998E-4</v>
      </c>
      <c r="Y276">
        <v>996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1015</v>
      </c>
      <c r="AG276">
        <v>0</v>
      </c>
      <c r="AH276">
        <v>2</v>
      </c>
      <c r="AI276">
        <v>11782222</v>
      </c>
      <c r="AJ276">
        <v>278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ROW(Source!A102)</f>
        <v>102</v>
      </c>
      <c r="B277">
        <v>11782223</v>
      </c>
      <c r="C277">
        <v>11782206</v>
      </c>
      <c r="D277">
        <v>9595403</v>
      </c>
      <c r="E277">
        <v>1</v>
      </c>
      <c r="F277">
        <v>1</v>
      </c>
      <c r="G277">
        <v>1</v>
      </c>
      <c r="H277">
        <v>3</v>
      </c>
      <c r="I277" t="s">
        <v>416</v>
      </c>
      <c r="J277" t="s">
        <v>417</v>
      </c>
      <c r="K277" t="s">
        <v>418</v>
      </c>
      <c r="L277">
        <v>1301</v>
      </c>
      <c r="N277">
        <v>1003</v>
      </c>
      <c r="O277" t="s">
        <v>996</v>
      </c>
      <c r="P277" t="s">
        <v>996</v>
      </c>
      <c r="Q277">
        <v>1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1</v>
      </c>
      <c r="AD277">
        <v>0</v>
      </c>
      <c r="AE277">
        <v>0</v>
      </c>
      <c r="AF277" t="s">
        <v>1015</v>
      </c>
      <c r="AG277">
        <v>0</v>
      </c>
      <c r="AH277">
        <v>2</v>
      </c>
      <c r="AI277">
        <v>11782223</v>
      </c>
      <c r="AJ277">
        <v>279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ROW(Source!A102)</f>
        <v>102</v>
      </c>
      <c r="B278">
        <v>11782224</v>
      </c>
      <c r="C278">
        <v>11782206</v>
      </c>
      <c r="D278">
        <v>9595412</v>
      </c>
      <c r="E278">
        <v>1</v>
      </c>
      <c r="F278">
        <v>1</v>
      </c>
      <c r="G278">
        <v>1</v>
      </c>
      <c r="H278">
        <v>3</v>
      </c>
      <c r="I278" t="s">
        <v>235</v>
      </c>
      <c r="J278" t="s">
        <v>236</v>
      </c>
      <c r="K278" t="s">
        <v>237</v>
      </c>
      <c r="L278">
        <v>1339</v>
      </c>
      <c r="N278">
        <v>1007</v>
      </c>
      <c r="O278" t="s">
        <v>797</v>
      </c>
      <c r="P278" t="s">
        <v>797</v>
      </c>
      <c r="Q278">
        <v>1</v>
      </c>
      <c r="X278">
        <v>0.318</v>
      </c>
      <c r="Y278">
        <v>3.11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1015</v>
      </c>
      <c r="AG278">
        <v>0</v>
      </c>
      <c r="AH278">
        <v>2</v>
      </c>
      <c r="AI278">
        <v>11782224</v>
      </c>
      <c r="AJ278">
        <v>280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ROW(Source!A102)</f>
        <v>102</v>
      </c>
      <c r="B279">
        <v>11782225</v>
      </c>
      <c r="C279">
        <v>11782206</v>
      </c>
      <c r="D279">
        <v>9683426</v>
      </c>
      <c r="E279">
        <v>1</v>
      </c>
      <c r="F279">
        <v>1</v>
      </c>
      <c r="G279">
        <v>1</v>
      </c>
      <c r="H279">
        <v>3</v>
      </c>
      <c r="I279" t="s">
        <v>427</v>
      </c>
      <c r="J279" t="s">
        <v>428</v>
      </c>
      <c r="K279" t="s">
        <v>429</v>
      </c>
      <c r="L279">
        <v>1348</v>
      </c>
      <c r="N279">
        <v>1009</v>
      </c>
      <c r="O279" t="s">
        <v>703</v>
      </c>
      <c r="P279" t="s">
        <v>703</v>
      </c>
      <c r="Q279">
        <v>1000</v>
      </c>
      <c r="X279">
        <v>9.0000000000000006E-5</v>
      </c>
      <c r="Y279">
        <v>5580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1015</v>
      </c>
      <c r="AG279">
        <v>0</v>
      </c>
      <c r="AH279">
        <v>2</v>
      </c>
      <c r="AI279">
        <v>11782225</v>
      </c>
      <c r="AJ279">
        <v>281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ROW(Source!A105)</f>
        <v>105</v>
      </c>
      <c r="B280">
        <v>11782232</v>
      </c>
      <c r="C280">
        <v>11782230</v>
      </c>
      <c r="D280">
        <v>7535123</v>
      </c>
      <c r="E280">
        <v>1</v>
      </c>
      <c r="F280">
        <v>1</v>
      </c>
      <c r="G280">
        <v>1</v>
      </c>
      <c r="H280">
        <v>1</v>
      </c>
      <c r="I280" t="s">
        <v>387</v>
      </c>
      <c r="J280" t="s">
        <v>650</v>
      </c>
      <c r="K280" t="s">
        <v>388</v>
      </c>
      <c r="L280">
        <v>1476</v>
      </c>
      <c r="N280">
        <v>1013</v>
      </c>
      <c r="O280" t="s">
        <v>155</v>
      </c>
      <c r="P280" t="s">
        <v>156</v>
      </c>
      <c r="Q280">
        <v>1</v>
      </c>
      <c r="X280">
        <v>0.35299999999999998</v>
      </c>
      <c r="Y280">
        <v>0</v>
      </c>
      <c r="Z280">
        <v>0</v>
      </c>
      <c r="AA280">
        <v>0</v>
      </c>
      <c r="AB280">
        <v>13.09</v>
      </c>
      <c r="AC280">
        <v>0</v>
      </c>
      <c r="AD280">
        <v>1</v>
      </c>
      <c r="AE280">
        <v>1</v>
      </c>
      <c r="AF280" t="s">
        <v>1016</v>
      </c>
      <c r="AG280">
        <v>0.27533999999999997</v>
      </c>
      <c r="AH280">
        <v>2</v>
      </c>
      <c r="AI280">
        <v>11782232</v>
      </c>
      <c r="AJ280">
        <v>283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ROW(Source!A105)</f>
        <v>105</v>
      </c>
      <c r="B281">
        <v>11782233</v>
      </c>
      <c r="C281">
        <v>11782230</v>
      </c>
      <c r="D281">
        <v>121548</v>
      </c>
      <c r="E281">
        <v>1</v>
      </c>
      <c r="F281">
        <v>1</v>
      </c>
      <c r="G281">
        <v>1</v>
      </c>
      <c r="H281">
        <v>1</v>
      </c>
      <c r="I281" t="s">
        <v>671</v>
      </c>
      <c r="J281" t="s">
        <v>650</v>
      </c>
      <c r="K281" t="s">
        <v>166</v>
      </c>
      <c r="L281">
        <v>608254</v>
      </c>
      <c r="N281">
        <v>1013</v>
      </c>
      <c r="O281" t="s">
        <v>167</v>
      </c>
      <c r="P281" t="s">
        <v>167</v>
      </c>
      <c r="Q281">
        <v>1</v>
      </c>
      <c r="X281">
        <v>0.04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2</v>
      </c>
      <c r="AF281" t="s">
        <v>1016</v>
      </c>
      <c r="AG281">
        <v>3.1200000000000002E-2</v>
      </c>
      <c r="AH281">
        <v>2</v>
      </c>
      <c r="AI281">
        <v>11782233</v>
      </c>
      <c r="AJ281">
        <v>284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ROW(Source!A105)</f>
        <v>105</v>
      </c>
      <c r="B282">
        <v>11782234</v>
      </c>
      <c r="C282">
        <v>11782230</v>
      </c>
      <c r="D282">
        <v>9596421</v>
      </c>
      <c r="E282">
        <v>1</v>
      </c>
      <c r="F282">
        <v>1</v>
      </c>
      <c r="G282">
        <v>1</v>
      </c>
      <c r="H282">
        <v>2</v>
      </c>
      <c r="I282" t="s">
        <v>389</v>
      </c>
      <c r="J282" t="s">
        <v>390</v>
      </c>
      <c r="K282" t="s">
        <v>391</v>
      </c>
      <c r="L282">
        <v>1480</v>
      </c>
      <c r="N282">
        <v>1013</v>
      </c>
      <c r="O282" t="s">
        <v>161</v>
      </c>
      <c r="P282" t="s">
        <v>162</v>
      </c>
      <c r="Q282">
        <v>1</v>
      </c>
      <c r="X282">
        <v>1.1169999999999999E-2</v>
      </c>
      <c r="Y282">
        <v>0</v>
      </c>
      <c r="Z282">
        <v>31.16</v>
      </c>
      <c r="AA282">
        <v>12.17</v>
      </c>
      <c r="AB282">
        <v>0</v>
      </c>
      <c r="AC282">
        <v>0</v>
      </c>
      <c r="AD282">
        <v>1</v>
      </c>
      <c r="AE282">
        <v>0</v>
      </c>
      <c r="AF282" t="s">
        <v>1016</v>
      </c>
      <c r="AG282">
        <v>8.7125999999999992E-3</v>
      </c>
      <c r="AH282">
        <v>2</v>
      </c>
      <c r="AI282">
        <v>11782234</v>
      </c>
      <c r="AJ282">
        <v>285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ROW(Source!A105)</f>
        <v>105</v>
      </c>
      <c r="B283">
        <v>11782235</v>
      </c>
      <c r="C283">
        <v>11782230</v>
      </c>
      <c r="D283">
        <v>9683368</v>
      </c>
      <c r="E283">
        <v>1</v>
      </c>
      <c r="F283">
        <v>1</v>
      </c>
      <c r="G283">
        <v>1</v>
      </c>
      <c r="H283">
        <v>2</v>
      </c>
      <c r="I283" t="s">
        <v>392</v>
      </c>
      <c r="J283" t="s">
        <v>393</v>
      </c>
      <c r="K283" t="s">
        <v>394</v>
      </c>
      <c r="L283">
        <v>1480</v>
      </c>
      <c r="N283">
        <v>1013</v>
      </c>
      <c r="O283" t="s">
        <v>161</v>
      </c>
      <c r="P283" t="s">
        <v>162</v>
      </c>
      <c r="Q283">
        <v>1</v>
      </c>
      <c r="X283">
        <v>1.8E-3</v>
      </c>
      <c r="Y283">
        <v>0</v>
      </c>
      <c r="Z283">
        <v>3.24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1016</v>
      </c>
      <c r="AG283">
        <v>1.4040000000000001E-3</v>
      </c>
      <c r="AH283">
        <v>2</v>
      </c>
      <c r="AI283">
        <v>11782235</v>
      </c>
      <c r="AJ283">
        <v>286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ROW(Source!A105)</f>
        <v>105</v>
      </c>
      <c r="B284">
        <v>11782236</v>
      </c>
      <c r="C284">
        <v>11782230</v>
      </c>
      <c r="D284">
        <v>9682469</v>
      </c>
      <c r="E284">
        <v>1</v>
      </c>
      <c r="F284">
        <v>1</v>
      </c>
      <c r="G284">
        <v>1</v>
      </c>
      <c r="H284">
        <v>2</v>
      </c>
      <c r="I284" t="s">
        <v>395</v>
      </c>
      <c r="J284" t="s">
        <v>396</v>
      </c>
      <c r="K284" t="s">
        <v>397</v>
      </c>
      <c r="L284">
        <v>1480</v>
      </c>
      <c r="N284">
        <v>1013</v>
      </c>
      <c r="O284" t="s">
        <v>161</v>
      </c>
      <c r="P284" t="s">
        <v>162</v>
      </c>
      <c r="Q284">
        <v>1</v>
      </c>
      <c r="X284">
        <v>1.2E-2</v>
      </c>
      <c r="Y284">
        <v>0</v>
      </c>
      <c r="Z284">
        <v>2.34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1016</v>
      </c>
      <c r="AG284">
        <v>9.3600000000000003E-3</v>
      </c>
      <c r="AH284">
        <v>2</v>
      </c>
      <c r="AI284">
        <v>11782236</v>
      </c>
      <c r="AJ284">
        <v>287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ROW(Source!A105)</f>
        <v>105</v>
      </c>
      <c r="B285">
        <v>11782237</v>
      </c>
      <c r="C285">
        <v>11782230</v>
      </c>
      <c r="D285">
        <v>9683369</v>
      </c>
      <c r="E285">
        <v>1</v>
      </c>
      <c r="F285">
        <v>1</v>
      </c>
      <c r="G285">
        <v>1</v>
      </c>
      <c r="H285">
        <v>2</v>
      </c>
      <c r="I285" t="s">
        <v>398</v>
      </c>
      <c r="J285" t="s">
        <v>399</v>
      </c>
      <c r="K285" t="s">
        <v>400</v>
      </c>
      <c r="L285">
        <v>1480</v>
      </c>
      <c r="N285">
        <v>1013</v>
      </c>
      <c r="O285" t="s">
        <v>161</v>
      </c>
      <c r="P285" t="s">
        <v>162</v>
      </c>
      <c r="Q285">
        <v>1</v>
      </c>
      <c r="X285">
        <v>1.1000000000000001E-3</v>
      </c>
      <c r="Y285">
        <v>0</v>
      </c>
      <c r="Z285">
        <v>121.91</v>
      </c>
      <c r="AA285">
        <v>16.329999999999998</v>
      </c>
      <c r="AB285">
        <v>0</v>
      </c>
      <c r="AC285">
        <v>0</v>
      </c>
      <c r="AD285">
        <v>1</v>
      </c>
      <c r="AE285">
        <v>0</v>
      </c>
      <c r="AF285" t="s">
        <v>1016</v>
      </c>
      <c r="AG285">
        <v>8.5800000000000004E-4</v>
      </c>
      <c r="AH285">
        <v>2</v>
      </c>
      <c r="AI285">
        <v>11782237</v>
      </c>
      <c r="AJ285">
        <v>288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ROW(Source!A105)</f>
        <v>105</v>
      </c>
      <c r="B286">
        <v>11782238</v>
      </c>
      <c r="C286">
        <v>11782230</v>
      </c>
      <c r="D286">
        <v>9683372</v>
      </c>
      <c r="E286">
        <v>1</v>
      </c>
      <c r="F286">
        <v>1</v>
      </c>
      <c r="G286">
        <v>1</v>
      </c>
      <c r="H286">
        <v>2</v>
      </c>
      <c r="I286" t="s">
        <v>401</v>
      </c>
      <c r="J286" t="s">
        <v>402</v>
      </c>
      <c r="K286" t="s">
        <v>403</v>
      </c>
      <c r="L286">
        <v>1480</v>
      </c>
      <c r="N286">
        <v>1013</v>
      </c>
      <c r="O286" t="s">
        <v>161</v>
      </c>
      <c r="P286" t="s">
        <v>162</v>
      </c>
      <c r="Q286">
        <v>1</v>
      </c>
      <c r="X286">
        <v>2.76E-2</v>
      </c>
      <c r="Y286">
        <v>0</v>
      </c>
      <c r="Z286">
        <v>112.26</v>
      </c>
      <c r="AA286">
        <v>16.329999999999998</v>
      </c>
      <c r="AB286">
        <v>0</v>
      </c>
      <c r="AC286">
        <v>0</v>
      </c>
      <c r="AD286">
        <v>1</v>
      </c>
      <c r="AE286">
        <v>0</v>
      </c>
      <c r="AF286" t="s">
        <v>1016</v>
      </c>
      <c r="AG286">
        <v>2.1527999999999999E-2</v>
      </c>
      <c r="AH286">
        <v>2</v>
      </c>
      <c r="AI286">
        <v>11782238</v>
      </c>
      <c r="AJ286">
        <v>289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ROW(Source!A105)</f>
        <v>105</v>
      </c>
      <c r="B287">
        <v>11782239</v>
      </c>
      <c r="C287">
        <v>11782230</v>
      </c>
      <c r="D287">
        <v>9683375</v>
      </c>
      <c r="E287">
        <v>1</v>
      </c>
      <c r="F287">
        <v>1</v>
      </c>
      <c r="G287">
        <v>1</v>
      </c>
      <c r="H287">
        <v>2</v>
      </c>
      <c r="I287" t="s">
        <v>404</v>
      </c>
      <c r="J287" t="s">
        <v>405</v>
      </c>
      <c r="K287" t="s">
        <v>406</v>
      </c>
      <c r="L287">
        <v>1480</v>
      </c>
      <c r="N287">
        <v>1013</v>
      </c>
      <c r="O287" t="s">
        <v>161</v>
      </c>
      <c r="P287" t="s">
        <v>162</v>
      </c>
      <c r="Q287">
        <v>1</v>
      </c>
      <c r="X287">
        <v>1.39E-3</v>
      </c>
      <c r="Y287">
        <v>0</v>
      </c>
      <c r="Z287">
        <v>29.05</v>
      </c>
      <c r="AA287">
        <v>14.02</v>
      </c>
      <c r="AB287">
        <v>0</v>
      </c>
      <c r="AC287">
        <v>0</v>
      </c>
      <c r="AD287">
        <v>1</v>
      </c>
      <c r="AE287">
        <v>0</v>
      </c>
      <c r="AF287" t="s">
        <v>1016</v>
      </c>
      <c r="AG287">
        <v>1.0842E-3</v>
      </c>
      <c r="AH287">
        <v>2</v>
      </c>
      <c r="AI287">
        <v>11782239</v>
      </c>
      <c r="AJ287">
        <v>290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ROW(Source!A105)</f>
        <v>105</v>
      </c>
      <c r="B288">
        <v>11782240</v>
      </c>
      <c r="C288">
        <v>11782230</v>
      </c>
      <c r="D288">
        <v>9683378</v>
      </c>
      <c r="E288">
        <v>1</v>
      </c>
      <c r="F288">
        <v>1</v>
      </c>
      <c r="G288">
        <v>1</v>
      </c>
      <c r="H288">
        <v>2</v>
      </c>
      <c r="I288" t="s">
        <v>407</v>
      </c>
      <c r="J288" t="s">
        <v>408</v>
      </c>
      <c r="K288" t="s">
        <v>409</v>
      </c>
      <c r="L288">
        <v>1480</v>
      </c>
      <c r="N288">
        <v>1013</v>
      </c>
      <c r="O288" t="s">
        <v>161</v>
      </c>
      <c r="P288" t="s">
        <v>162</v>
      </c>
      <c r="Q288">
        <v>1</v>
      </c>
      <c r="X288">
        <v>1.6500000000000001E-2</v>
      </c>
      <c r="Y288">
        <v>0</v>
      </c>
      <c r="Z288">
        <v>1.47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1016</v>
      </c>
      <c r="AG288">
        <v>1.2870000000000001E-2</v>
      </c>
      <c r="AH288">
        <v>2</v>
      </c>
      <c r="AI288">
        <v>11782240</v>
      </c>
      <c r="AJ288">
        <v>291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ROW(Source!A105)</f>
        <v>105</v>
      </c>
      <c r="B289">
        <v>11782241</v>
      </c>
      <c r="C289">
        <v>11782230</v>
      </c>
      <c r="D289">
        <v>9590589</v>
      </c>
      <c r="E289">
        <v>1</v>
      </c>
      <c r="F289">
        <v>1</v>
      </c>
      <c r="G289">
        <v>1</v>
      </c>
      <c r="H289">
        <v>2</v>
      </c>
      <c r="I289" t="s">
        <v>252</v>
      </c>
      <c r="J289" t="s">
        <v>253</v>
      </c>
      <c r="K289" t="s">
        <v>254</v>
      </c>
      <c r="L289">
        <v>1480</v>
      </c>
      <c r="N289">
        <v>1013</v>
      </c>
      <c r="O289" t="s">
        <v>161</v>
      </c>
      <c r="P289" t="s">
        <v>162</v>
      </c>
      <c r="Q289">
        <v>1</v>
      </c>
      <c r="X289">
        <v>2.1000000000000001E-4</v>
      </c>
      <c r="Y289">
        <v>0</v>
      </c>
      <c r="Z289">
        <v>96.34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1016</v>
      </c>
      <c r="AG289">
        <v>1.638E-4</v>
      </c>
      <c r="AH289">
        <v>2</v>
      </c>
      <c r="AI289">
        <v>11782241</v>
      </c>
      <c r="AJ289">
        <v>292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ROW(Source!A105)</f>
        <v>105</v>
      </c>
      <c r="B290">
        <v>11782242</v>
      </c>
      <c r="C290">
        <v>11782230</v>
      </c>
      <c r="D290">
        <v>9611946</v>
      </c>
      <c r="E290">
        <v>1</v>
      </c>
      <c r="F290">
        <v>1</v>
      </c>
      <c r="G290">
        <v>1</v>
      </c>
      <c r="H290">
        <v>3</v>
      </c>
      <c r="I290" t="s">
        <v>410</v>
      </c>
      <c r="J290" t="s">
        <v>411</v>
      </c>
      <c r="K290" t="s">
        <v>412</v>
      </c>
      <c r="L290">
        <v>1348</v>
      </c>
      <c r="N290">
        <v>1009</v>
      </c>
      <c r="O290" t="s">
        <v>703</v>
      </c>
      <c r="P290" t="s">
        <v>703</v>
      </c>
      <c r="Q290">
        <v>1000</v>
      </c>
      <c r="X290">
        <v>4.0000000000000003E-5</v>
      </c>
      <c r="Y290">
        <v>11520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1015</v>
      </c>
      <c r="AG290">
        <v>0</v>
      </c>
      <c r="AH290">
        <v>2</v>
      </c>
      <c r="AI290">
        <v>11782242</v>
      </c>
      <c r="AJ290">
        <v>293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ROW(Source!A105)</f>
        <v>105</v>
      </c>
      <c r="B291">
        <v>11782243</v>
      </c>
      <c r="C291">
        <v>11782230</v>
      </c>
      <c r="D291">
        <v>9635524</v>
      </c>
      <c r="E291">
        <v>1</v>
      </c>
      <c r="F291">
        <v>1</v>
      </c>
      <c r="G291">
        <v>1</v>
      </c>
      <c r="H291">
        <v>3</v>
      </c>
      <c r="I291" t="s">
        <v>413</v>
      </c>
      <c r="J291" t="s">
        <v>414</v>
      </c>
      <c r="K291" t="s">
        <v>415</v>
      </c>
      <c r="L291">
        <v>1485</v>
      </c>
      <c r="N291">
        <v>1013</v>
      </c>
      <c r="O291" t="s">
        <v>1034</v>
      </c>
      <c r="P291" t="s">
        <v>1034</v>
      </c>
      <c r="Q291">
        <v>1</v>
      </c>
      <c r="X291">
        <v>1.65E-3</v>
      </c>
      <c r="Y291">
        <v>14.2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1015</v>
      </c>
      <c r="AG291">
        <v>0</v>
      </c>
      <c r="AH291">
        <v>2</v>
      </c>
      <c r="AI291">
        <v>11782243</v>
      </c>
      <c r="AJ291">
        <v>294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ROW(Source!A105)</f>
        <v>105</v>
      </c>
      <c r="B292">
        <v>11782244</v>
      </c>
      <c r="C292">
        <v>11782230</v>
      </c>
      <c r="D292">
        <v>9595052</v>
      </c>
      <c r="E292">
        <v>1</v>
      </c>
      <c r="F292">
        <v>1</v>
      </c>
      <c r="G292">
        <v>1</v>
      </c>
      <c r="H292">
        <v>3</v>
      </c>
      <c r="I292" t="s">
        <v>305</v>
      </c>
      <c r="J292" t="s">
        <v>306</v>
      </c>
      <c r="K292" t="s">
        <v>307</v>
      </c>
      <c r="L292">
        <v>1339</v>
      </c>
      <c r="N292">
        <v>1007</v>
      </c>
      <c r="O292" t="s">
        <v>797</v>
      </c>
      <c r="P292" t="s">
        <v>797</v>
      </c>
      <c r="Q292">
        <v>1</v>
      </c>
      <c r="X292">
        <v>1.8000000000000001E-4</v>
      </c>
      <c r="Y292">
        <v>996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1015</v>
      </c>
      <c r="AG292">
        <v>0</v>
      </c>
      <c r="AH292">
        <v>2</v>
      </c>
      <c r="AI292">
        <v>11782244</v>
      </c>
      <c r="AJ292">
        <v>295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ROW(Source!A105)</f>
        <v>105</v>
      </c>
      <c r="B293">
        <v>11782245</v>
      </c>
      <c r="C293">
        <v>11782230</v>
      </c>
      <c r="D293">
        <v>9595403</v>
      </c>
      <c r="E293">
        <v>1</v>
      </c>
      <c r="F293">
        <v>1</v>
      </c>
      <c r="G293">
        <v>1</v>
      </c>
      <c r="H293">
        <v>3</v>
      </c>
      <c r="I293" t="s">
        <v>416</v>
      </c>
      <c r="J293" t="s">
        <v>417</v>
      </c>
      <c r="K293" t="s">
        <v>418</v>
      </c>
      <c r="L293">
        <v>1301</v>
      </c>
      <c r="N293">
        <v>1003</v>
      </c>
      <c r="O293" t="s">
        <v>996</v>
      </c>
      <c r="P293" t="s">
        <v>996</v>
      </c>
      <c r="Q293">
        <v>1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1</v>
      </c>
      <c r="AD293">
        <v>0</v>
      </c>
      <c r="AE293">
        <v>0</v>
      </c>
      <c r="AF293" t="s">
        <v>1015</v>
      </c>
      <c r="AG293">
        <v>0</v>
      </c>
      <c r="AH293">
        <v>2</v>
      </c>
      <c r="AI293">
        <v>11782245</v>
      </c>
      <c r="AJ293">
        <v>296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ROW(Source!A105)</f>
        <v>105</v>
      </c>
      <c r="B294">
        <v>11782246</v>
      </c>
      <c r="C294">
        <v>11782230</v>
      </c>
      <c r="D294">
        <v>9595412</v>
      </c>
      <c r="E294">
        <v>1</v>
      </c>
      <c r="F294">
        <v>1</v>
      </c>
      <c r="G294">
        <v>1</v>
      </c>
      <c r="H294">
        <v>3</v>
      </c>
      <c r="I294" t="s">
        <v>235</v>
      </c>
      <c r="J294" t="s">
        <v>236</v>
      </c>
      <c r="K294" t="s">
        <v>237</v>
      </c>
      <c r="L294">
        <v>1339</v>
      </c>
      <c r="N294">
        <v>1007</v>
      </c>
      <c r="O294" t="s">
        <v>797</v>
      </c>
      <c r="P294" t="s">
        <v>797</v>
      </c>
      <c r="Q294">
        <v>1</v>
      </c>
      <c r="X294">
        <v>1.5699999999999999E-2</v>
      </c>
      <c r="Y294">
        <v>3.11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1015</v>
      </c>
      <c r="AG294">
        <v>0</v>
      </c>
      <c r="AH294">
        <v>2</v>
      </c>
      <c r="AI294">
        <v>11782246</v>
      </c>
      <c r="AJ294">
        <v>297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ROW(Source!A108)</f>
        <v>108</v>
      </c>
      <c r="B295">
        <v>11782250</v>
      </c>
      <c r="C295">
        <v>11782248</v>
      </c>
      <c r="D295">
        <v>7535117</v>
      </c>
      <c r="E295">
        <v>1</v>
      </c>
      <c r="F295">
        <v>1</v>
      </c>
      <c r="G295">
        <v>1</v>
      </c>
      <c r="H295">
        <v>1</v>
      </c>
      <c r="I295" t="s">
        <v>430</v>
      </c>
      <c r="J295" t="s">
        <v>650</v>
      </c>
      <c r="K295" t="s">
        <v>431</v>
      </c>
      <c r="L295">
        <v>1476</v>
      </c>
      <c r="N295">
        <v>1013</v>
      </c>
      <c r="O295" t="s">
        <v>155</v>
      </c>
      <c r="P295" t="s">
        <v>156</v>
      </c>
      <c r="Q295">
        <v>1</v>
      </c>
      <c r="X295">
        <v>6.9</v>
      </c>
      <c r="Y295">
        <v>0</v>
      </c>
      <c r="Z295">
        <v>0</v>
      </c>
      <c r="AA295">
        <v>0</v>
      </c>
      <c r="AB295">
        <v>10.92</v>
      </c>
      <c r="AC295">
        <v>0</v>
      </c>
      <c r="AD295">
        <v>1</v>
      </c>
      <c r="AE295">
        <v>1</v>
      </c>
      <c r="AF295" t="s">
        <v>853</v>
      </c>
      <c r="AG295">
        <v>8.9700000000000006</v>
      </c>
      <c r="AH295">
        <v>2</v>
      </c>
      <c r="AI295">
        <v>11782250</v>
      </c>
      <c r="AJ295">
        <v>299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ROW(Source!A108)</f>
        <v>108</v>
      </c>
      <c r="B296">
        <v>11782251</v>
      </c>
      <c r="C296">
        <v>11782248</v>
      </c>
      <c r="D296">
        <v>121548</v>
      </c>
      <c r="E296">
        <v>1</v>
      </c>
      <c r="F296">
        <v>1</v>
      </c>
      <c r="G296">
        <v>1</v>
      </c>
      <c r="H296">
        <v>1</v>
      </c>
      <c r="I296" t="s">
        <v>671</v>
      </c>
      <c r="J296" t="s">
        <v>650</v>
      </c>
      <c r="K296" t="s">
        <v>166</v>
      </c>
      <c r="L296">
        <v>608254</v>
      </c>
      <c r="N296">
        <v>1013</v>
      </c>
      <c r="O296" t="s">
        <v>167</v>
      </c>
      <c r="P296" t="s">
        <v>167</v>
      </c>
      <c r="Q296">
        <v>1</v>
      </c>
      <c r="X296">
        <v>1.65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853</v>
      </c>
      <c r="AG296">
        <v>2.145</v>
      </c>
      <c r="AH296">
        <v>2</v>
      </c>
      <c r="AI296">
        <v>11782251</v>
      </c>
      <c r="AJ296">
        <v>300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ROW(Source!A108)</f>
        <v>108</v>
      </c>
      <c r="B297">
        <v>11782252</v>
      </c>
      <c r="C297">
        <v>11782248</v>
      </c>
      <c r="D297">
        <v>9590652</v>
      </c>
      <c r="E297">
        <v>1</v>
      </c>
      <c r="F297">
        <v>1</v>
      </c>
      <c r="G297">
        <v>1</v>
      </c>
      <c r="H297">
        <v>2</v>
      </c>
      <c r="I297" t="s">
        <v>240</v>
      </c>
      <c r="J297" t="s">
        <v>241</v>
      </c>
      <c r="K297" t="s">
        <v>242</v>
      </c>
      <c r="L297">
        <v>1480</v>
      </c>
      <c r="N297">
        <v>1013</v>
      </c>
      <c r="O297" t="s">
        <v>161</v>
      </c>
      <c r="P297" t="s">
        <v>162</v>
      </c>
      <c r="Q297">
        <v>1</v>
      </c>
      <c r="X297">
        <v>1.65</v>
      </c>
      <c r="Y297">
        <v>0</v>
      </c>
      <c r="Z297">
        <v>134.07</v>
      </c>
      <c r="AA297">
        <v>16.329999999999998</v>
      </c>
      <c r="AB297">
        <v>0</v>
      </c>
      <c r="AC297">
        <v>0</v>
      </c>
      <c r="AD297">
        <v>1</v>
      </c>
      <c r="AE297">
        <v>0</v>
      </c>
      <c r="AF297" t="s">
        <v>853</v>
      </c>
      <c r="AG297">
        <v>2.145</v>
      </c>
      <c r="AH297">
        <v>2</v>
      </c>
      <c r="AI297">
        <v>11782252</v>
      </c>
      <c r="AJ297">
        <v>301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ROW(Source!A108)</f>
        <v>108</v>
      </c>
      <c r="B298">
        <v>11782253</v>
      </c>
      <c r="C298">
        <v>11782248</v>
      </c>
      <c r="D298">
        <v>9590589</v>
      </c>
      <c r="E298">
        <v>1</v>
      </c>
      <c r="F298">
        <v>1</v>
      </c>
      <c r="G298">
        <v>1</v>
      </c>
      <c r="H298">
        <v>2</v>
      </c>
      <c r="I298" t="s">
        <v>252</v>
      </c>
      <c r="J298" t="s">
        <v>253</v>
      </c>
      <c r="K298" t="s">
        <v>254</v>
      </c>
      <c r="L298">
        <v>1480</v>
      </c>
      <c r="N298">
        <v>1013</v>
      </c>
      <c r="O298" t="s">
        <v>161</v>
      </c>
      <c r="P298" t="s">
        <v>162</v>
      </c>
      <c r="Q298">
        <v>1</v>
      </c>
      <c r="X298">
        <v>0.1</v>
      </c>
      <c r="Y298">
        <v>0</v>
      </c>
      <c r="Z298">
        <v>96.34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853</v>
      </c>
      <c r="AG298">
        <v>0.13</v>
      </c>
      <c r="AH298">
        <v>2</v>
      </c>
      <c r="AI298">
        <v>11782253</v>
      </c>
      <c r="AJ298">
        <v>302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ROW(Source!A110)</f>
        <v>110</v>
      </c>
      <c r="B299">
        <v>11782256</v>
      </c>
      <c r="C299">
        <v>11782254</v>
      </c>
      <c r="D299">
        <v>7535117</v>
      </c>
      <c r="E299">
        <v>1</v>
      </c>
      <c r="F299">
        <v>1</v>
      </c>
      <c r="G299">
        <v>1</v>
      </c>
      <c r="H299">
        <v>1</v>
      </c>
      <c r="I299" t="s">
        <v>430</v>
      </c>
      <c r="J299" t="s">
        <v>650</v>
      </c>
      <c r="K299" t="s">
        <v>431</v>
      </c>
      <c r="L299">
        <v>1476</v>
      </c>
      <c r="N299">
        <v>1013</v>
      </c>
      <c r="O299" t="s">
        <v>155</v>
      </c>
      <c r="P299" t="s">
        <v>156</v>
      </c>
      <c r="Q299">
        <v>1</v>
      </c>
      <c r="X299">
        <v>1.1399999999999999</v>
      </c>
      <c r="Y299">
        <v>0</v>
      </c>
      <c r="Z299">
        <v>0</v>
      </c>
      <c r="AA299">
        <v>0</v>
      </c>
      <c r="AB299">
        <v>10.92</v>
      </c>
      <c r="AC299">
        <v>0</v>
      </c>
      <c r="AD299">
        <v>1</v>
      </c>
      <c r="AE299">
        <v>1</v>
      </c>
      <c r="AF299" t="s">
        <v>853</v>
      </c>
      <c r="AG299">
        <v>1.482</v>
      </c>
      <c r="AH299">
        <v>2</v>
      </c>
      <c r="AI299">
        <v>11782256</v>
      </c>
      <c r="AJ299">
        <v>304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ROW(Source!A110)</f>
        <v>110</v>
      </c>
      <c r="B300">
        <v>11782257</v>
      </c>
      <c r="C300">
        <v>11782254</v>
      </c>
      <c r="D300">
        <v>9590589</v>
      </c>
      <c r="E300">
        <v>1</v>
      </c>
      <c r="F300">
        <v>1</v>
      </c>
      <c r="G300">
        <v>1</v>
      </c>
      <c r="H300">
        <v>2</v>
      </c>
      <c r="I300" t="s">
        <v>252</v>
      </c>
      <c r="J300" t="s">
        <v>253</v>
      </c>
      <c r="K300" t="s">
        <v>254</v>
      </c>
      <c r="L300">
        <v>1480</v>
      </c>
      <c r="N300">
        <v>1013</v>
      </c>
      <c r="O300" t="s">
        <v>161</v>
      </c>
      <c r="P300" t="s">
        <v>162</v>
      </c>
      <c r="Q300">
        <v>1</v>
      </c>
      <c r="X300">
        <v>0.1</v>
      </c>
      <c r="Y300">
        <v>0</v>
      </c>
      <c r="Z300">
        <v>96.34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853</v>
      </c>
      <c r="AG300">
        <v>0.13</v>
      </c>
      <c r="AH300">
        <v>2</v>
      </c>
      <c r="AI300">
        <v>11782257</v>
      </c>
      <c r="AJ300">
        <v>305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ROW(Source!A113)</f>
        <v>113</v>
      </c>
      <c r="B301">
        <v>11782259</v>
      </c>
      <c r="C301">
        <v>11782258</v>
      </c>
      <c r="D301">
        <v>7535105</v>
      </c>
      <c r="E301">
        <v>1</v>
      </c>
      <c r="F301">
        <v>1</v>
      </c>
      <c r="G301">
        <v>1</v>
      </c>
      <c r="H301">
        <v>1</v>
      </c>
      <c r="I301" t="s">
        <v>432</v>
      </c>
      <c r="J301" t="s">
        <v>650</v>
      </c>
      <c r="K301" t="s">
        <v>433</v>
      </c>
      <c r="L301">
        <v>1476</v>
      </c>
      <c r="N301">
        <v>1013</v>
      </c>
      <c r="O301" t="s">
        <v>155</v>
      </c>
      <c r="P301" t="s">
        <v>156</v>
      </c>
      <c r="Q301">
        <v>1</v>
      </c>
      <c r="X301">
        <v>2.27</v>
      </c>
      <c r="Y301">
        <v>0</v>
      </c>
      <c r="Z301">
        <v>0</v>
      </c>
      <c r="AA301">
        <v>0</v>
      </c>
      <c r="AB301">
        <v>9.9499999999999993</v>
      </c>
      <c r="AC301">
        <v>0</v>
      </c>
      <c r="AD301">
        <v>1</v>
      </c>
      <c r="AE301">
        <v>1</v>
      </c>
      <c r="AF301" t="s">
        <v>853</v>
      </c>
      <c r="AG301">
        <v>2.9510000000000001</v>
      </c>
      <c r="AH301">
        <v>2</v>
      </c>
      <c r="AI301">
        <v>11782259</v>
      </c>
      <c r="AJ301">
        <v>307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ROW(Source!A115)</f>
        <v>115</v>
      </c>
      <c r="B302">
        <v>11782780</v>
      </c>
      <c r="C302">
        <v>11782260</v>
      </c>
      <c r="D302">
        <v>7535102</v>
      </c>
      <c r="E302">
        <v>1</v>
      </c>
      <c r="F302">
        <v>1</v>
      </c>
      <c r="G302">
        <v>1</v>
      </c>
      <c r="H302">
        <v>1</v>
      </c>
      <c r="I302" t="s">
        <v>311</v>
      </c>
      <c r="J302" t="s">
        <v>650</v>
      </c>
      <c r="K302" t="s">
        <v>312</v>
      </c>
      <c r="L302">
        <v>1476</v>
      </c>
      <c r="N302">
        <v>1013</v>
      </c>
      <c r="O302" t="s">
        <v>155</v>
      </c>
      <c r="P302" t="s">
        <v>156</v>
      </c>
      <c r="Q302">
        <v>1</v>
      </c>
      <c r="X302">
        <v>15.45</v>
      </c>
      <c r="Y302">
        <v>0</v>
      </c>
      <c r="Z302">
        <v>0</v>
      </c>
      <c r="AA302">
        <v>0</v>
      </c>
      <c r="AB302">
        <v>11.48</v>
      </c>
      <c r="AC302">
        <v>0</v>
      </c>
      <c r="AD302">
        <v>1</v>
      </c>
      <c r="AE302">
        <v>1</v>
      </c>
      <c r="AF302" t="s">
        <v>853</v>
      </c>
      <c r="AG302">
        <v>20.085000000000001</v>
      </c>
      <c r="AH302">
        <v>2</v>
      </c>
      <c r="AI302">
        <v>11782780</v>
      </c>
      <c r="AJ302">
        <v>309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ROW(Source!A115)</f>
        <v>115</v>
      </c>
      <c r="B303">
        <v>11782781</v>
      </c>
      <c r="C303">
        <v>11782260</v>
      </c>
      <c r="D303">
        <v>121548</v>
      </c>
      <c r="E303">
        <v>1</v>
      </c>
      <c r="F303">
        <v>1</v>
      </c>
      <c r="G303">
        <v>1</v>
      </c>
      <c r="H303">
        <v>1</v>
      </c>
      <c r="I303" t="s">
        <v>671</v>
      </c>
      <c r="J303" t="s">
        <v>650</v>
      </c>
      <c r="K303" t="s">
        <v>166</v>
      </c>
      <c r="L303">
        <v>608254</v>
      </c>
      <c r="N303">
        <v>1013</v>
      </c>
      <c r="O303" t="s">
        <v>167</v>
      </c>
      <c r="P303" t="s">
        <v>167</v>
      </c>
      <c r="Q303">
        <v>1</v>
      </c>
      <c r="X303">
        <v>5.63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2</v>
      </c>
      <c r="AF303" t="s">
        <v>853</v>
      </c>
      <c r="AG303">
        <v>7.319</v>
      </c>
      <c r="AH303">
        <v>2</v>
      </c>
      <c r="AI303">
        <v>11782781</v>
      </c>
      <c r="AJ303">
        <v>310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ROW(Source!A115)</f>
        <v>115</v>
      </c>
      <c r="B304">
        <v>11782782</v>
      </c>
      <c r="C304">
        <v>11782260</v>
      </c>
      <c r="D304">
        <v>9598131</v>
      </c>
      <c r="E304">
        <v>1</v>
      </c>
      <c r="F304">
        <v>1</v>
      </c>
      <c r="G304">
        <v>1</v>
      </c>
      <c r="H304">
        <v>2</v>
      </c>
      <c r="I304" t="s">
        <v>316</v>
      </c>
      <c r="J304" t="s">
        <v>317</v>
      </c>
      <c r="K304" t="s">
        <v>318</v>
      </c>
      <c r="L304">
        <v>1480</v>
      </c>
      <c r="N304">
        <v>1013</v>
      </c>
      <c r="O304" t="s">
        <v>161</v>
      </c>
      <c r="P304" t="s">
        <v>162</v>
      </c>
      <c r="Q304">
        <v>1</v>
      </c>
      <c r="X304">
        <v>2.44</v>
      </c>
      <c r="Y304">
        <v>0</v>
      </c>
      <c r="Z304">
        <v>1.29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853</v>
      </c>
      <c r="AG304">
        <v>3.1720000000000002</v>
      </c>
      <c r="AH304">
        <v>2</v>
      </c>
      <c r="AI304">
        <v>11782782</v>
      </c>
      <c r="AJ304">
        <v>311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ROW(Source!A115)</f>
        <v>115</v>
      </c>
      <c r="B305">
        <v>11782783</v>
      </c>
      <c r="C305">
        <v>11782260</v>
      </c>
      <c r="D305">
        <v>9596182</v>
      </c>
      <c r="E305">
        <v>1</v>
      </c>
      <c r="F305">
        <v>1</v>
      </c>
      <c r="G305">
        <v>1</v>
      </c>
      <c r="H305">
        <v>2</v>
      </c>
      <c r="I305" t="s">
        <v>209</v>
      </c>
      <c r="J305" t="s">
        <v>210</v>
      </c>
      <c r="K305" t="s">
        <v>211</v>
      </c>
      <c r="L305">
        <v>1480</v>
      </c>
      <c r="N305">
        <v>1013</v>
      </c>
      <c r="O305" t="s">
        <v>161</v>
      </c>
      <c r="P305" t="s">
        <v>162</v>
      </c>
      <c r="Q305">
        <v>1</v>
      </c>
      <c r="X305">
        <v>5.63</v>
      </c>
      <c r="Y305">
        <v>0</v>
      </c>
      <c r="Z305">
        <v>63.37</v>
      </c>
      <c r="AA305">
        <v>12.17</v>
      </c>
      <c r="AB305">
        <v>0</v>
      </c>
      <c r="AC305">
        <v>0</v>
      </c>
      <c r="AD305">
        <v>1</v>
      </c>
      <c r="AE305">
        <v>0</v>
      </c>
      <c r="AF305" t="s">
        <v>853</v>
      </c>
      <c r="AG305">
        <v>7.319</v>
      </c>
      <c r="AH305">
        <v>2</v>
      </c>
      <c r="AI305">
        <v>11782783</v>
      </c>
      <c r="AJ305">
        <v>312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ROW(Source!A115)</f>
        <v>115</v>
      </c>
      <c r="B306">
        <v>11782784</v>
      </c>
      <c r="C306">
        <v>11782260</v>
      </c>
      <c r="D306">
        <v>9597108</v>
      </c>
      <c r="E306">
        <v>1</v>
      </c>
      <c r="F306">
        <v>1</v>
      </c>
      <c r="G306">
        <v>1</v>
      </c>
      <c r="H306">
        <v>2</v>
      </c>
      <c r="I306" t="s">
        <v>221</v>
      </c>
      <c r="J306" t="s">
        <v>222</v>
      </c>
      <c r="K306" t="s">
        <v>223</v>
      </c>
      <c r="L306">
        <v>1480</v>
      </c>
      <c r="N306">
        <v>1013</v>
      </c>
      <c r="O306" t="s">
        <v>161</v>
      </c>
      <c r="P306" t="s">
        <v>162</v>
      </c>
      <c r="Q306">
        <v>1</v>
      </c>
      <c r="X306">
        <v>11.26</v>
      </c>
      <c r="Y306">
        <v>0</v>
      </c>
      <c r="Z306">
        <v>1.44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853</v>
      </c>
      <c r="AG306">
        <v>14.638</v>
      </c>
      <c r="AH306">
        <v>2</v>
      </c>
      <c r="AI306">
        <v>11782784</v>
      </c>
      <c r="AJ306">
        <v>313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ROW(Source!A115)</f>
        <v>115</v>
      </c>
      <c r="B307">
        <v>11782785</v>
      </c>
      <c r="C307">
        <v>11782260</v>
      </c>
      <c r="D307">
        <v>9598113</v>
      </c>
      <c r="E307">
        <v>1</v>
      </c>
      <c r="F307">
        <v>1</v>
      </c>
      <c r="G307">
        <v>1</v>
      </c>
      <c r="H307">
        <v>3</v>
      </c>
      <c r="I307" t="s">
        <v>328</v>
      </c>
      <c r="J307" t="s">
        <v>329</v>
      </c>
      <c r="K307" t="s">
        <v>330</v>
      </c>
      <c r="L307">
        <v>1339</v>
      </c>
      <c r="N307">
        <v>1007</v>
      </c>
      <c r="O307" t="s">
        <v>797</v>
      </c>
      <c r="P307" t="s">
        <v>797</v>
      </c>
      <c r="Q307">
        <v>1</v>
      </c>
      <c r="X307">
        <v>2</v>
      </c>
      <c r="Y307">
        <v>6.2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650</v>
      </c>
      <c r="AG307">
        <v>2</v>
      </c>
      <c r="AH307">
        <v>2</v>
      </c>
      <c r="AI307">
        <v>11782785</v>
      </c>
      <c r="AJ307">
        <v>314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ROW(Source!A115)</f>
        <v>115</v>
      </c>
      <c r="B308">
        <v>11782786</v>
      </c>
      <c r="C308">
        <v>11782260</v>
      </c>
      <c r="D308">
        <v>9602151</v>
      </c>
      <c r="E308">
        <v>1</v>
      </c>
      <c r="F308">
        <v>1</v>
      </c>
      <c r="G308">
        <v>1</v>
      </c>
      <c r="H308">
        <v>3</v>
      </c>
      <c r="I308" t="s">
        <v>434</v>
      </c>
      <c r="J308" t="s">
        <v>435</v>
      </c>
      <c r="K308" t="s">
        <v>436</v>
      </c>
      <c r="L308">
        <v>1339</v>
      </c>
      <c r="N308">
        <v>1007</v>
      </c>
      <c r="O308" t="s">
        <v>797</v>
      </c>
      <c r="P308" t="s">
        <v>797</v>
      </c>
      <c r="Q308">
        <v>1</v>
      </c>
      <c r="X308">
        <v>0.26</v>
      </c>
      <c r="Y308">
        <v>101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650</v>
      </c>
      <c r="AG308">
        <v>0.26</v>
      </c>
      <c r="AH308">
        <v>2</v>
      </c>
      <c r="AI308">
        <v>11782786</v>
      </c>
      <c r="AJ308">
        <v>315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ROW(Source!A117)</f>
        <v>117</v>
      </c>
      <c r="B309">
        <v>11782788</v>
      </c>
      <c r="C309">
        <v>11782269</v>
      </c>
      <c r="D309">
        <v>7535103</v>
      </c>
      <c r="E309">
        <v>1</v>
      </c>
      <c r="F309">
        <v>1</v>
      </c>
      <c r="G309">
        <v>1</v>
      </c>
      <c r="H309">
        <v>1</v>
      </c>
      <c r="I309" t="s">
        <v>437</v>
      </c>
      <c r="J309" t="s">
        <v>650</v>
      </c>
      <c r="K309" t="s">
        <v>438</v>
      </c>
      <c r="L309">
        <v>1476</v>
      </c>
      <c r="N309">
        <v>1013</v>
      </c>
      <c r="O309" t="s">
        <v>155</v>
      </c>
      <c r="P309" t="s">
        <v>156</v>
      </c>
      <c r="Q309">
        <v>1</v>
      </c>
      <c r="X309">
        <v>12.16</v>
      </c>
      <c r="Y309">
        <v>0</v>
      </c>
      <c r="Z309">
        <v>0</v>
      </c>
      <c r="AA309">
        <v>0</v>
      </c>
      <c r="AB309">
        <v>11.2</v>
      </c>
      <c r="AC309">
        <v>0</v>
      </c>
      <c r="AD309">
        <v>1</v>
      </c>
      <c r="AE309">
        <v>1</v>
      </c>
      <c r="AF309" t="s">
        <v>853</v>
      </c>
      <c r="AG309">
        <v>15.808000000000002</v>
      </c>
      <c r="AH309">
        <v>2</v>
      </c>
      <c r="AI309">
        <v>11782788</v>
      </c>
      <c r="AJ309">
        <v>317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ROW(Source!A117)</f>
        <v>117</v>
      </c>
      <c r="B310">
        <v>11782789</v>
      </c>
      <c r="C310">
        <v>11782269</v>
      </c>
      <c r="D310">
        <v>121548</v>
      </c>
      <c r="E310">
        <v>1</v>
      </c>
      <c r="F310">
        <v>1</v>
      </c>
      <c r="G310">
        <v>1</v>
      </c>
      <c r="H310">
        <v>1</v>
      </c>
      <c r="I310" t="s">
        <v>671</v>
      </c>
      <c r="J310" t="s">
        <v>650</v>
      </c>
      <c r="K310" t="s">
        <v>166</v>
      </c>
      <c r="L310">
        <v>608254</v>
      </c>
      <c r="N310">
        <v>1013</v>
      </c>
      <c r="O310" t="s">
        <v>167</v>
      </c>
      <c r="P310" t="s">
        <v>167</v>
      </c>
      <c r="Q310">
        <v>1</v>
      </c>
      <c r="X310">
        <v>3.54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853</v>
      </c>
      <c r="AG310">
        <v>4.6020000000000003</v>
      </c>
      <c r="AH310">
        <v>2</v>
      </c>
      <c r="AI310">
        <v>11782789</v>
      </c>
      <c r="AJ310">
        <v>318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ROW(Source!A117)</f>
        <v>117</v>
      </c>
      <c r="B311">
        <v>11782790</v>
      </c>
      <c r="C311">
        <v>11782269</v>
      </c>
      <c r="D311">
        <v>9598131</v>
      </c>
      <c r="E311">
        <v>1</v>
      </c>
      <c r="F311">
        <v>1</v>
      </c>
      <c r="G311">
        <v>1</v>
      </c>
      <c r="H311">
        <v>2</v>
      </c>
      <c r="I311" t="s">
        <v>316</v>
      </c>
      <c r="J311" t="s">
        <v>317</v>
      </c>
      <c r="K311" t="s">
        <v>318</v>
      </c>
      <c r="L311">
        <v>1480</v>
      </c>
      <c r="N311">
        <v>1013</v>
      </c>
      <c r="O311" t="s">
        <v>161</v>
      </c>
      <c r="P311" t="s">
        <v>162</v>
      </c>
      <c r="Q311">
        <v>1</v>
      </c>
      <c r="X311">
        <v>2.44</v>
      </c>
      <c r="Y311">
        <v>0</v>
      </c>
      <c r="Z311">
        <v>1.29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853</v>
      </c>
      <c r="AG311">
        <v>3.1720000000000002</v>
      </c>
      <c r="AH311">
        <v>2</v>
      </c>
      <c r="AI311">
        <v>11782790</v>
      </c>
      <c r="AJ311">
        <v>319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ROW(Source!A117)</f>
        <v>117</v>
      </c>
      <c r="B312">
        <v>11782791</v>
      </c>
      <c r="C312">
        <v>11782269</v>
      </c>
      <c r="D312">
        <v>9596182</v>
      </c>
      <c r="E312">
        <v>1</v>
      </c>
      <c r="F312">
        <v>1</v>
      </c>
      <c r="G312">
        <v>1</v>
      </c>
      <c r="H312">
        <v>2</v>
      </c>
      <c r="I312" t="s">
        <v>209</v>
      </c>
      <c r="J312" t="s">
        <v>210</v>
      </c>
      <c r="K312" t="s">
        <v>211</v>
      </c>
      <c r="L312">
        <v>1480</v>
      </c>
      <c r="N312">
        <v>1013</v>
      </c>
      <c r="O312" t="s">
        <v>161</v>
      </c>
      <c r="P312" t="s">
        <v>162</v>
      </c>
      <c r="Q312">
        <v>1</v>
      </c>
      <c r="X312">
        <v>3.54</v>
      </c>
      <c r="Y312">
        <v>0</v>
      </c>
      <c r="Z312">
        <v>63.37</v>
      </c>
      <c r="AA312">
        <v>12.17</v>
      </c>
      <c r="AB312">
        <v>0</v>
      </c>
      <c r="AC312">
        <v>0</v>
      </c>
      <c r="AD312">
        <v>1</v>
      </c>
      <c r="AE312">
        <v>0</v>
      </c>
      <c r="AF312" t="s">
        <v>853</v>
      </c>
      <c r="AG312">
        <v>4.6020000000000003</v>
      </c>
      <c r="AH312">
        <v>2</v>
      </c>
      <c r="AI312">
        <v>11782791</v>
      </c>
      <c r="AJ312">
        <v>320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ROW(Source!A117)</f>
        <v>117</v>
      </c>
      <c r="B313">
        <v>11782792</v>
      </c>
      <c r="C313">
        <v>11782269</v>
      </c>
      <c r="D313">
        <v>9597108</v>
      </c>
      <c r="E313">
        <v>1</v>
      </c>
      <c r="F313">
        <v>1</v>
      </c>
      <c r="G313">
        <v>1</v>
      </c>
      <c r="H313">
        <v>2</v>
      </c>
      <c r="I313" t="s">
        <v>221</v>
      </c>
      <c r="J313" t="s">
        <v>222</v>
      </c>
      <c r="K313" t="s">
        <v>223</v>
      </c>
      <c r="L313">
        <v>1480</v>
      </c>
      <c r="N313">
        <v>1013</v>
      </c>
      <c r="O313" t="s">
        <v>161</v>
      </c>
      <c r="P313" t="s">
        <v>162</v>
      </c>
      <c r="Q313">
        <v>1</v>
      </c>
      <c r="X313">
        <v>7.08</v>
      </c>
      <c r="Y313">
        <v>0</v>
      </c>
      <c r="Z313">
        <v>1.44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853</v>
      </c>
      <c r="AG313">
        <v>9.2040000000000006</v>
      </c>
      <c r="AH313">
        <v>2</v>
      </c>
      <c r="AI313">
        <v>11782792</v>
      </c>
      <c r="AJ313">
        <v>321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ROW(Source!A117)</f>
        <v>117</v>
      </c>
      <c r="B314">
        <v>11782793</v>
      </c>
      <c r="C314">
        <v>11782269</v>
      </c>
      <c r="D314">
        <v>9598113</v>
      </c>
      <c r="E314">
        <v>1</v>
      </c>
      <c r="F314">
        <v>1</v>
      </c>
      <c r="G314">
        <v>1</v>
      </c>
      <c r="H314">
        <v>3</v>
      </c>
      <c r="I314" t="s">
        <v>328</v>
      </c>
      <c r="J314" t="s">
        <v>329</v>
      </c>
      <c r="K314" t="s">
        <v>330</v>
      </c>
      <c r="L314">
        <v>1339</v>
      </c>
      <c r="N314">
        <v>1007</v>
      </c>
      <c r="O314" t="s">
        <v>797</v>
      </c>
      <c r="P314" t="s">
        <v>797</v>
      </c>
      <c r="Q314">
        <v>1</v>
      </c>
      <c r="X314">
        <v>2</v>
      </c>
      <c r="Y314">
        <v>6.2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650</v>
      </c>
      <c r="AG314">
        <v>2</v>
      </c>
      <c r="AH314">
        <v>2</v>
      </c>
      <c r="AI314">
        <v>11782793</v>
      </c>
      <c r="AJ314">
        <v>322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ROW(Source!A117)</f>
        <v>117</v>
      </c>
      <c r="B315">
        <v>11782794</v>
      </c>
      <c r="C315">
        <v>11782269</v>
      </c>
      <c r="D315">
        <v>9602151</v>
      </c>
      <c r="E315">
        <v>1</v>
      </c>
      <c r="F315">
        <v>1</v>
      </c>
      <c r="G315">
        <v>1</v>
      </c>
      <c r="H315">
        <v>3</v>
      </c>
      <c r="I315" t="s">
        <v>434</v>
      </c>
      <c r="J315" t="s">
        <v>435</v>
      </c>
      <c r="K315" t="s">
        <v>436</v>
      </c>
      <c r="L315">
        <v>1339</v>
      </c>
      <c r="N315">
        <v>1007</v>
      </c>
      <c r="O315" t="s">
        <v>797</v>
      </c>
      <c r="P315" t="s">
        <v>797</v>
      </c>
      <c r="Q315">
        <v>1</v>
      </c>
      <c r="X315">
        <v>0.26</v>
      </c>
      <c r="Y315">
        <v>101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650</v>
      </c>
      <c r="AG315">
        <v>0.26</v>
      </c>
      <c r="AH315">
        <v>2</v>
      </c>
      <c r="AI315">
        <v>11782794</v>
      </c>
      <c r="AJ315">
        <v>323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ROW(Source!A122)</f>
        <v>122</v>
      </c>
      <c r="B316">
        <v>11782280</v>
      </c>
      <c r="C316">
        <v>11782278</v>
      </c>
      <c r="D316">
        <v>7535137</v>
      </c>
      <c r="E316">
        <v>1</v>
      </c>
      <c r="F316">
        <v>1</v>
      </c>
      <c r="G316">
        <v>1</v>
      </c>
      <c r="H316">
        <v>1</v>
      </c>
      <c r="I316" t="s">
        <v>439</v>
      </c>
      <c r="J316" t="s">
        <v>650</v>
      </c>
      <c r="K316" t="s">
        <v>440</v>
      </c>
      <c r="L316">
        <v>1476</v>
      </c>
      <c r="N316">
        <v>1013</v>
      </c>
      <c r="O316" t="s">
        <v>155</v>
      </c>
      <c r="P316" t="s">
        <v>156</v>
      </c>
      <c r="Q316">
        <v>1</v>
      </c>
      <c r="X316">
        <v>299.22000000000003</v>
      </c>
      <c r="Y316">
        <v>0</v>
      </c>
      <c r="Z316">
        <v>0</v>
      </c>
      <c r="AA316">
        <v>0</v>
      </c>
      <c r="AB316">
        <v>13.65</v>
      </c>
      <c r="AC316">
        <v>0</v>
      </c>
      <c r="AD316">
        <v>1</v>
      </c>
      <c r="AE316">
        <v>1</v>
      </c>
      <c r="AF316" t="s">
        <v>668</v>
      </c>
      <c r="AG316">
        <v>516.15449999999998</v>
      </c>
      <c r="AH316">
        <v>2</v>
      </c>
      <c r="AI316">
        <v>11782280</v>
      </c>
      <c r="AJ316">
        <v>325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ROW(Source!A122)</f>
        <v>122</v>
      </c>
      <c r="B317">
        <v>11782281</v>
      </c>
      <c r="C317">
        <v>11782278</v>
      </c>
      <c r="D317">
        <v>121548</v>
      </c>
      <c r="E317">
        <v>1</v>
      </c>
      <c r="F317">
        <v>1</v>
      </c>
      <c r="G317">
        <v>1</v>
      </c>
      <c r="H317">
        <v>1</v>
      </c>
      <c r="I317" t="s">
        <v>671</v>
      </c>
      <c r="J317" t="s">
        <v>650</v>
      </c>
      <c r="K317" t="s">
        <v>166</v>
      </c>
      <c r="L317">
        <v>608254</v>
      </c>
      <c r="N317">
        <v>1013</v>
      </c>
      <c r="O317" t="s">
        <v>167</v>
      </c>
      <c r="P317" t="s">
        <v>167</v>
      </c>
      <c r="Q317">
        <v>1</v>
      </c>
      <c r="X317">
        <v>501.16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2</v>
      </c>
      <c r="AF317" t="s">
        <v>667</v>
      </c>
      <c r="AG317">
        <v>939.67499999999995</v>
      </c>
      <c r="AH317">
        <v>2</v>
      </c>
      <c r="AI317">
        <v>11782281</v>
      </c>
      <c r="AJ317">
        <v>326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ROW(Source!A122)</f>
        <v>122</v>
      </c>
      <c r="B318">
        <v>11782282</v>
      </c>
      <c r="C318">
        <v>11782278</v>
      </c>
      <c r="D318">
        <v>9596306</v>
      </c>
      <c r="E318">
        <v>1</v>
      </c>
      <c r="F318">
        <v>1</v>
      </c>
      <c r="G318">
        <v>1</v>
      </c>
      <c r="H318">
        <v>2</v>
      </c>
      <c r="I318" t="s">
        <v>441</v>
      </c>
      <c r="J318" t="s">
        <v>442</v>
      </c>
      <c r="K318" t="s">
        <v>443</v>
      </c>
      <c r="L318">
        <v>1480</v>
      </c>
      <c r="N318">
        <v>1013</v>
      </c>
      <c r="O318" t="s">
        <v>161</v>
      </c>
      <c r="P318" t="s">
        <v>162</v>
      </c>
      <c r="Q318">
        <v>1</v>
      </c>
      <c r="X318">
        <v>65.099999999999994</v>
      </c>
      <c r="Y318">
        <v>0</v>
      </c>
      <c r="Z318">
        <v>177.11</v>
      </c>
      <c r="AA318">
        <v>16.329999999999998</v>
      </c>
      <c r="AB318">
        <v>0</v>
      </c>
      <c r="AC318">
        <v>0</v>
      </c>
      <c r="AD318">
        <v>1</v>
      </c>
      <c r="AE318">
        <v>0</v>
      </c>
      <c r="AF318" t="s">
        <v>667</v>
      </c>
      <c r="AG318">
        <v>122.0625</v>
      </c>
      <c r="AH318">
        <v>2</v>
      </c>
      <c r="AI318">
        <v>11782282</v>
      </c>
      <c r="AJ318">
        <v>327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ROW(Source!A122)</f>
        <v>122</v>
      </c>
      <c r="B319">
        <v>11782283</v>
      </c>
      <c r="C319">
        <v>11782278</v>
      </c>
      <c r="D319">
        <v>9602160</v>
      </c>
      <c r="E319">
        <v>1</v>
      </c>
      <c r="F319">
        <v>1</v>
      </c>
      <c r="G319">
        <v>1</v>
      </c>
      <c r="H319">
        <v>2</v>
      </c>
      <c r="I319" t="s">
        <v>444</v>
      </c>
      <c r="J319" t="s">
        <v>445</v>
      </c>
      <c r="K319" t="s">
        <v>446</v>
      </c>
      <c r="L319">
        <v>1480</v>
      </c>
      <c r="N319">
        <v>1013</v>
      </c>
      <c r="O319" t="s">
        <v>161</v>
      </c>
      <c r="P319" t="s">
        <v>162</v>
      </c>
      <c r="Q319">
        <v>1</v>
      </c>
      <c r="X319">
        <v>136</v>
      </c>
      <c r="Y319">
        <v>0</v>
      </c>
      <c r="Z319">
        <v>34.630000000000003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667</v>
      </c>
      <c r="AG319">
        <v>255</v>
      </c>
      <c r="AH319">
        <v>2</v>
      </c>
      <c r="AI319">
        <v>11782283</v>
      </c>
      <c r="AJ319">
        <v>328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ROW(Source!A122)</f>
        <v>122</v>
      </c>
      <c r="B320">
        <v>11782284</v>
      </c>
      <c r="C320">
        <v>11782278</v>
      </c>
      <c r="D320">
        <v>9598131</v>
      </c>
      <c r="E320">
        <v>1</v>
      </c>
      <c r="F320">
        <v>1</v>
      </c>
      <c r="G320">
        <v>1</v>
      </c>
      <c r="H320">
        <v>2</v>
      </c>
      <c r="I320" t="s">
        <v>316</v>
      </c>
      <c r="J320" t="s">
        <v>317</v>
      </c>
      <c r="K320" t="s">
        <v>318</v>
      </c>
      <c r="L320">
        <v>1480</v>
      </c>
      <c r="N320">
        <v>1013</v>
      </c>
      <c r="O320" t="s">
        <v>161</v>
      </c>
      <c r="P320" t="s">
        <v>162</v>
      </c>
      <c r="Q320">
        <v>1</v>
      </c>
      <c r="X320">
        <v>9.52</v>
      </c>
      <c r="Y320">
        <v>0</v>
      </c>
      <c r="Z320">
        <v>1.29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667</v>
      </c>
      <c r="AG320">
        <v>17.850000000000001</v>
      </c>
      <c r="AH320">
        <v>2</v>
      </c>
      <c r="AI320">
        <v>11782284</v>
      </c>
      <c r="AJ320">
        <v>329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ROW(Source!A122)</f>
        <v>122</v>
      </c>
      <c r="B321">
        <v>11782285</v>
      </c>
      <c r="C321">
        <v>11782278</v>
      </c>
      <c r="D321">
        <v>9689481</v>
      </c>
      <c r="E321">
        <v>1</v>
      </c>
      <c r="F321">
        <v>1</v>
      </c>
      <c r="G321">
        <v>1</v>
      </c>
      <c r="H321">
        <v>2</v>
      </c>
      <c r="I321" t="s">
        <v>447</v>
      </c>
      <c r="J321" t="s">
        <v>448</v>
      </c>
      <c r="K321" t="s">
        <v>449</v>
      </c>
      <c r="L321">
        <v>1480</v>
      </c>
      <c r="N321">
        <v>1013</v>
      </c>
      <c r="O321" t="s">
        <v>161</v>
      </c>
      <c r="P321" t="s">
        <v>162</v>
      </c>
      <c r="Q321">
        <v>1</v>
      </c>
      <c r="X321">
        <v>218.03</v>
      </c>
      <c r="Y321">
        <v>0</v>
      </c>
      <c r="Z321">
        <v>2187.69</v>
      </c>
      <c r="AA321">
        <v>30.36</v>
      </c>
      <c r="AB321">
        <v>0</v>
      </c>
      <c r="AC321">
        <v>0</v>
      </c>
      <c r="AD321">
        <v>1</v>
      </c>
      <c r="AE321">
        <v>0</v>
      </c>
      <c r="AF321" t="s">
        <v>667</v>
      </c>
      <c r="AG321">
        <v>408.80624999999998</v>
      </c>
      <c r="AH321">
        <v>2</v>
      </c>
      <c r="AI321">
        <v>11782285</v>
      </c>
      <c r="AJ321">
        <v>330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ROW(Source!A122)</f>
        <v>122</v>
      </c>
      <c r="B322">
        <v>11782286</v>
      </c>
      <c r="C322">
        <v>11782278</v>
      </c>
      <c r="D322">
        <v>9596022</v>
      </c>
      <c r="E322">
        <v>1</v>
      </c>
      <c r="F322">
        <v>1</v>
      </c>
      <c r="G322">
        <v>1</v>
      </c>
      <c r="H322">
        <v>2</v>
      </c>
      <c r="I322" t="s">
        <v>450</v>
      </c>
      <c r="J322" t="s">
        <v>451</v>
      </c>
      <c r="K322" t="s">
        <v>452</v>
      </c>
      <c r="L322">
        <v>1480</v>
      </c>
      <c r="N322">
        <v>1013</v>
      </c>
      <c r="O322" t="s">
        <v>161</v>
      </c>
      <c r="P322" t="s">
        <v>162</v>
      </c>
      <c r="Q322">
        <v>1</v>
      </c>
      <c r="X322">
        <v>44.71</v>
      </c>
      <c r="Y322">
        <v>0</v>
      </c>
      <c r="Z322">
        <v>118.25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667</v>
      </c>
      <c r="AG322">
        <v>83.831249999999997</v>
      </c>
      <c r="AH322">
        <v>2</v>
      </c>
      <c r="AI322">
        <v>11782286</v>
      </c>
      <c r="AJ322">
        <v>331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ROW(Source!A122)</f>
        <v>122</v>
      </c>
      <c r="B323">
        <v>11782287</v>
      </c>
      <c r="C323">
        <v>11782278</v>
      </c>
      <c r="D323">
        <v>9598113</v>
      </c>
      <c r="E323">
        <v>1</v>
      </c>
      <c r="F323">
        <v>1</v>
      </c>
      <c r="G323">
        <v>1</v>
      </c>
      <c r="H323">
        <v>3</v>
      </c>
      <c r="I323" t="s">
        <v>328</v>
      </c>
      <c r="J323" t="s">
        <v>329</v>
      </c>
      <c r="K323" t="s">
        <v>330</v>
      </c>
      <c r="L323">
        <v>1339</v>
      </c>
      <c r="N323">
        <v>1007</v>
      </c>
      <c r="O323" t="s">
        <v>797</v>
      </c>
      <c r="P323" t="s">
        <v>797</v>
      </c>
      <c r="Q323">
        <v>1</v>
      </c>
      <c r="X323">
        <v>15.2</v>
      </c>
      <c r="Y323">
        <v>6.2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650</v>
      </c>
      <c r="AG323">
        <v>15.2</v>
      </c>
      <c r="AH323">
        <v>2</v>
      </c>
      <c r="AI323">
        <v>11782287</v>
      </c>
      <c r="AJ323">
        <v>332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ROW(Source!A122)</f>
        <v>122</v>
      </c>
      <c r="B324">
        <v>11782288</v>
      </c>
      <c r="C324">
        <v>11782278</v>
      </c>
      <c r="D324">
        <v>9611946</v>
      </c>
      <c r="E324">
        <v>1</v>
      </c>
      <c r="F324">
        <v>1</v>
      </c>
      <c r="G324">
        <v>1</v>
      </c>
      <c r="H324">
        <v>3</v>
      </c>
      <c r="I324" t="s">
        <v>410</v>
      </c>
      <c r="J324" t="s">
        <v>411</v>
      </c>
      <c r="K324" t="s">
        <v>412</v>
      </c>
      <c r="L324">
        <v>1348</v>
      </c>
      <c r="N324">
        <v>1009</v>
      </c>
      <c r="O324" t="s">
        <v>703</v>
      </c>
      <c r="P324" t="s">
        <v>703</v>
      </c>
      <c r="Q324">
        <v>1000</v>
      </c>
      <c r="X324">
        <v>0.12</v>
      </c>
      <c r="Y324">
        <v>11520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650</v>
      </c>
      <c r="AG324">
        <v>0.12</v>
      </c>
      <c r="AH324">
        <v>2</v>
      </c>
      <c r="AI324">
        <v>11782288</v>
      </c>
      <c r="AJ324">
        <v>333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ROW(Source!A122)</f>
        <v>122</v>
      </c>
      <c r="B325">
        <v>11782289</v>
      </c>
      <c r="C325">
        <v>11782278</v>
      </c>
      <c r="D325">
        <v>9602151</v>
      </c>
      <c r="E325">
        <v>1</v>
      </c>
      <c r="F325">
        <v>1</v>
      </c>
      <c r="G325">
        <v>1</v>
      </c>
      <c r="H325">
        <v>3</v>
      </c>
      <c r="I325" t="s">
        <v>434</v>
      </c>
      <c r="J325" t="s">
        <v>435</v>
      </c>
      <c r="K325" t="s">
        <v>436</v>
      </c>
      <c r="L325">
        <v>1339</v>
      </c>
      <c r="N325">
        <v>1007</v>
      </c>
      <c r="O325" t="s">
        <v>797</v>
      </c>
      <c r="P325" t="s">
        <v>797</v>
      </c>
      <c r="Q325">
        <v>1</v>
      </c>
      <c r="X325">
        <v>2.4</v>
      </c>
      <c r="Y325">
        <v>101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650</v>
      </c>
      <c r="AG325">
        <v>2.4</v>
      </c>
      <c r="AH325">
        <v>2</v>
      </c>
      <c r="AI325">
        <v>11782289</v>
      </c>
      <c r="AJ325">
        <v>334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ROW(Source!A122)</f>
        <v>122</v>
      </c>
      <c r="B326">
        <v>11782290</v>
      </c>
      <c r="C326">
        <v>11782278</v>
      </c>
      <c r="D326">
        <v>9595401</v>
      </c>
      <c r="E326">
        <v>1</v>
      </c>
      <c r="F326">
        <v>1</v>
      </c>
      <c r="G326">
        <v>1</v>
      </c>
      <c r="H326">
        <v>3</v>
      </c>
      <c r="I326" t="s">
        <v>453</v>
      </c>
      <c r="J326" t="s">
        <v>454</v>
      </c>
      <c r="K326" t="s">
        <v>455</v>
      </c>
      <c r="L326">
        <v>1348</v>
      </c>
      <c r="N326">
        <v>1009</v>
      </c>
      <c r="O326" t="s">
        <v>703</v>
      </c>
      <c r="P326" t="s">
        <v>703</v>
      </c>
      <c r="Q326">
        <v>1000</v>
      </c>
      <c r="X326">
        <v>0</v>
      </c>
      <c r="Y326">
        <v>13960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650</v>
      </c>
      <c r="AG326">
        <v>0</v>
      </c>
      <c r="AH326">
        <v>2</v>
      </c>
      <c r="AI326">
        <v>11782290</v>
      </c>
      <c r="AJ326">
        <v>335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ROW(Source!A122)</f>
        <v>122</v>
      </c>
      <c r="B327">
        <v>11782291</v>
      </c>
      <c r="C327">
        <v>11782278</v>
      </c>
      <c r="D327">
        <v>9595403</v>
      </c>
      <c r="E327">
        <v>1</v>
      </c>
      <c r="F327">
        <v>1</v>
      </c>
      <c r="G327">
        <v>1</v>
      </c>
      <c r="H327">
        <v>3</v>
      </c>
      <c r="I327" t="s">
        <v>416</v>
      </c>
      <c r="J327" t="s">
        <v>417</v>
      </c>
      <c r="K327" t="s">
        <v>418</v>
      </c>
      <c r="L327">
        <v>1301</v>
      </c>
      <c r="N327">
        <v>1003</v>
      </c>
      <c r="O327" t="s">
        <v>996</v>
      </c>
      <c r="P327" t="s">
        <v>996</v>
      </c>
      <c r="Q327">
        <v>1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650</v>
      </c>
      <c r="AG327">
        <v>0</v>
      </c>
      <c r="AH327">
        <v>2</v>
      </c>
      <c r="AI327">
        <v>11782291</v>
      </c>
      <c r="AJ327">
        <v>336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ROW(Source!A124)</f>
        <v>124</v>
      </c>
      <c r="B328">
        <v>11782294</v>
      </c>
      <c r="C328">
        <v>11782292</v>
      </c>
      <c r="D328">
        <v>9650434</v>
      </c>
      <c r="E328">
        <v>1</v>
      </c>
      <c r="F328">
        <v>1</v>
      </c>
      <c r="G328">
        <v>1</v>
      </c>
      <c r="H328">
        <v>1</v>
      </c>
      <c r="I328" t="s">
        <v>456</v>
      </c>
      <c r="J328" t="s">
        <v>650</v>
      </c>
      <c r="K328" t="s">
        <v>457</v>
      </c>
      <c r="L328">
        <v>1476</v>
      </c>
      <c r="N328">
        <v>1013</v>
      </c>
      <c r="O328" t="s">
        <v>155</v>
      </c>
      <c r="P328" t="s">
        <v>156</v>
      </c>
      <c r="Q328">
        <v>1</v>
      </c>
      <c r="X328">
        <v>7.43</v>
      </c>
      <c r="Y328">
        <v>0</v>
      </c>
      <c r="Z328">
        <v>0</v>
      </c>
      <c r="AA328">
        <v>0</v>
      </c>
      <c r="AB328">
        <v>14.34</v>
      </c>
      <c r="AC328">
        <v>0</v>
      </c>
      <c r="AD328">
        <v>1</v>
      </c>
      <c r="AE328">
        <v>1</v>
      </c>
      <c r="AF328" t="s">
        <v>668</v>
      </c>
      <c r="AG328">
        <v>12.816749999999999</v>
      </c>
      <c r="AH328">
        <v>2</v>
      </c>
      <c r="AI328">
        <v>11782294</v>
      </c>
      <c r="AJ328">
        <v>337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ROW(Source!A124)</f>
        <v>124</v>
      </c>
      <c r="B329">
        <v>11782295</v>
      </c>
      <c r="C329">
        <v>11782292</v>
      </c>
      <c r="D329">
        <v>121548</v>
      </c>
      <c r="E329">
        <v>1</v>
      </c>
      <c r="F329">
        <v>1</v>
      </c>
      <c r="G329">
        <v>1</v>
      </c>
      <c r="H329">
        <v>1</v>
      </c>
      <c r="I329" t="s">
        <v>671</v>
      </c>
      <c r="J329" t="s">
        <v>650</v>
      </c>
      <c r="K329" t="s">
        <v>166</v>
      </c>
      <c r="L329">
        <v>608254</v>
      </c>
      <c r="N329">
        <v>1013</v>
      </c>
      <c r="O329" t="s">
        <v>167</v>
      </c>
      <c r="P329" t="s">
        <v>167</v>
      </c>
      <c r="Q329">
        <v>1</v>
      </c>
      <c r="X329">
        <v>0.01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2</v>
      </c>
      <c r="AF329" t="s">
        <v>667</v>
      </c>
      <c r="AG329">
        <v>1.8749999999999999E-2</v>
      </c>
      <c r="AH329">
        <v>2</v>
      </c>
      <c r="AI329">
        <v>11782295</v>
      </c>
      <c r="AJ329">
        <v>338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ROW(Source!A124)</f>
        <v>124</v>
      </c>
      <c r="B330">
        <v>11782296</v>
      </c>
      <c r="C330">
        <v>11782292</v>
      </c>
      <c r="D330">
        <v>9594081</v>
      </c>
      <c r="E330">
        <v>1</v>
      </c>
      <c r="F330">
        <v>1</v>
      </c>
      <c r="G330">
        <v>1</v>
      </c>
      <c r="H330">
        <v>2</v>
      </c>
      <c r="I330" t="s">
        <v>203</v>
      </c>
      <c r="J330" t="s">
        <v>204</v>
      </c>
      <c r="K330" t="s">
        <v>205</v>
      </c>
      <c r="L330">
        <v>1480</v>
      </c>
      <c r="N330">
        <v>1013</v>
      </c>
      <c r="O330" t="s">
        <v>161</v>
      </c>
      <c r="P330" t="s">
        <v>162</v>
      </c>
      <c r="Q330">
        <v>1</v>
      </c>
      <c r="X330">
        <v>0.01</v>
      </c>
      <c r="Y330">
        <v>0</v>
      </c>
      <c r="Z330">
        <v>111.55</v>
      </c>
      <c r="AA330">
        <v>12.17</v>
      </c>
      <c r="AB330">
        <v>0</v>
      </c>
      <c r="AC330">
        <v>0</v>
      </c>
      <c r="AD330">
        <v>1</v>
      </c>
      <c r="AE330">
        <v>0</v>
      </c>
      <c r="AF330" t="s">
        <v>667</v>
      </c>
      <c r="AG330">
        <v>1.8749999999999999E-2</v>
      </c>
      <c r="AH330">
        <v>2</v>
      </c>
      <c r="AI330">
        <v>11782296</v>
      </c>
      <c r="AJ330">
        <v>339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ROW(Source!A124)</f>
        <v>124</v>
      </c>
      <c r="B331">
        <v>11782297</v>
      </c>
      <c r="C331">
        <v>11782292</v>
      </c>
      <c r="D331">
        <v>9636218</v>
      </c>
      <c r="E331">
        <v>1</v>
      </c>
      <c r="F331">
        <v>1</v>
      </c>
      <c r="G331">
        <v>1</v>
      </c>
      <c r="H331">
        <v>2</v>
      </c>
      <c r="I331" t="s">
        <v>458</v>
      </c>
      <c r="J331" t="s">
        <v>459</v>
      </c>
      <c r="K331" t="s">
        <v>460</v>
      </c>
      <c r="L331">
        <v>1480</v>
      </c>
      <c r="N331">
        <v>1013</v>
      </c>
      <c r="O331" t="s">
        <v>161</v>
      </c>
      <c r="P331" t="s">
        <v>162</v>
      </c>
      <c r="Q331">
        <v>1</v>
      </c>
      <c r="X331">
        <v>0.01</v>
      </c>
      <c r="Y331">
        <v>0</v>
      </c>
      <c r="Z331">
        <v>2.31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667</v>
      </c>
      <c r="AG331">
        <v>1.8749999999999999E-2</v>
      </c>
      <c r="AH331">
        <v>2</v>
      </c>
      <c r="AI331">
        <v>11782297</v>
      </c>
      <c r="AJ331">
        <v>340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ROW(Source!A124)</f>
        <v>124</v>
      </c>
      <c r="B332">
        <v>11782298</v>
      </c>
      <c r="C332">
        <v>11782292</v>
      </c>
      <c r="D332">
        <v>9617093</v>
      </c>
      <c r="E332">
        <v>1</v>
      </c>
      <c r="F332">
        <v>1</v>
      </c>
      <c r="G332">
        <v>1</v>
      </c>
      <c r="H332">
        <v>2</v>
      </c>
      <c r="I332" t="s">
        <v>461</v>
      </c>
      <c r="J332" t="s">
        <v>462</v>
      </c>
      <c r="K332" t="s">
        <v>463</v>
      </c>
      <c r="L332">
        <v>1480</v>
      </c>
      <c r="N332">
        <v>1013</v>
      </c>
      <c r="O332" t="s">
        <v>161</v>
      </c>
      <c r="P332" t="s">
        <v>162</v>
      </c>
      <c r="Q332">
        <v>1</v>
      </c>
      <c r="X332">
        <v>1.1200000000000001</v>
      </c>
      <c r="Y332">
        <v>0</v>
      </c>
      <c r="Z332">
        <v>7.12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667</v>
      </c>
      <c r="AG332">
        <v>2.1</v>
      </c>
      <c r="AH332">
        <v>2</v>
      </c>
      <c r="AI332">
        <v>11782298</v>
      </c>
      <c r="AJ332">
        <v>341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ROW(Source!A124)</f>
        <v>124</v>
      </c>
      <c r="B333">
        <v>11782299</v>
      </c>
      <c r="C333">
        <v>11782292</v>
      </c>
      <c r="D333">
        <v>9590589</v>
      </c>
      <c r="E333">
        <v>1</v>
      </c>
      <c r="F333">
        <v>1</v>
      </c>
      <c r="G333">
        <v>1</v>
      </c>
      <c r="H333">
        <v>2</v>
      </c>
      <c r="I333" t="s">
        <v>252</v>
      </c>
      <c r="J333" t="s">
        <v>253</v>
      </c>
      <c r="K333" t="s">
        <v>254</v>
      </c>
      <c r="L333">
        <v>1480</v>
      </c>
      <c r="N333">
        <v>1013</v>
      </c>
      <c r="O333" t="s">
        <v>161</v>
      </c>
      <c r="P333" t="s">
        <v>162</v>
      </c>
      <c r="Q333">
        <v>1</v>
      </c>
      <c r="X333">
        <v>0.01</v>
      </c>
      <c r="Y333">
        <v>0</v>
      </c>
      <c r="Z333">
        <v>96.34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667</v>
      </c>
      <c r="AG333">
        <v>1.8749999999999999E-2</v>
      </c>
      <c r="AH333">
        <v>2</v>
      </c>
      <c r="AI333">
        <v>11782299</v>
      </c>
      <c r="AJ333">
        <v>342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ROW(Source!A124)</f>
        <v>124</v>
      </c>
      <c r="B334">
        <v>11782300</v>
      </c>
      <c r="C334">
        <v>11782292</v>
      </c>
      <c r="D334">
        <v>9647249</v>
      </c>
      <c r="E334">
        <v>1</v>
      </c>
      <c r="F334">
        <v>1</v>
      </c>
      <c r="G334">
        <v>1</v>
      </c>
      <c r="H334">
        <v>3</v>
      </c>
      <c r="I334" t="s">
        <v>464</v>
      </c>
      <c r="J334" t="s">
        <v>465</v>
      </c>
      <c r="K334" t="s">
        <v>466</v>
      </c>
      <c r="L334">
        <v>1348</v>
      </c>
      <c r="N334">
        <v>1009</v>
      </c>
      <c r="O334" t="s">
        <v>703</v>
      </c>
      <c r="P334" t="s">
        <v>703</v>
      </c>
      <c r="Q334">
        <v>1000</v>
      </c>
      <c r="X334">
        <v>5.4999999999999997E-3</v>
      </c>
      <c r="Y334">
        <v>2200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650</v>
      </c>
      <c r="AG334">
        <v>5.4999999999999997E-3</v>
      </c>
      <c r="AH334">
        <v>2</v>
      </c>
      <c r="AI334">
        <v>11782300</v>
      </c>
      <c r="AJ334">
        <v>343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ROW(Source!A124)</f>
        <v>124</v>
      </c>
      <c r="B335">
        <v>11782301</v>
      </c>
      <c r="C335">
        <v>11782292</v>
      </c>
      <c r="D335">
        <v>9651080</v>
      </c>
      <c r="E335">
        <v>1</v>
      </c>
      <c r="F335">
        <v>1</v>
      </c>
      <c r="G335">
        <v>1</v>
      </c>
      <c r="H335">
        <v>3</v>
      </c>
      <c r="I335" t="s">
        <v>467</v>
      </c>
      <c r="J335" t="s">
        <v>468</v>
      </c>
      <c r="K335" t="s">
        <v>469</v>
      </c>
      <c r="L335">
        <v>1348</v>
      </c>
      <c r="N335">
        <v>1009</v>
      </c>
      <c r="O335" t="s">
        <v>703</v>
      </c>
      <c r="P335" t="s">
        <v>703</v>
      </c>
      <c r="Q335">
        <v>1000</v>
      </c>
      <c r="X335">
        <v>1.6500000000000001E-2</v>
      </c>
      <c r="Y335">
        <v>10580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650</v>
      </c>
      <c r="AG335">
        <v>1.6500000000000001E-2</v>
      </c>
      <c r="AH335">
        <v>2</v>
      </c>
      <c r="AI335">
        <v>11782301</v>
      </c>
      <c r="AJ335">
        <v>344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ROW(Source!A125)</f>
        <v>125</v>
      </c>
      <c r="B336">
        <v>11782304</v>
      </c>
      <c r="C336">
        <v>11782302</v>
      </c>
      <c r="D336">
        <v>9650434</v>
      </c>
      <c r="E336">
        <v>1</v>
      </c>
      <c r="F336">
        <v>1</v>
      </c>
      <c r="G336">
        <v>1</v>
      </c>
      <c r="H336">
        <v>1</v>
      </c>
      <c r="I336" t="s">
        <v>456</v>
      </c>
      <c r="J336" t="s">
        <v>650</v>
      </c>
      <c r="K336" t="s">
        <v>457</v>
      </c>
      <c r="L336">
        <v>1476</v>
      </c>
      <c r="N336">
        <v>1013</v>
      </c>
      <c r="O336" t="s">
        <v>155</v>
      </c>
      <c r="P336" t="s">
        <v>156</v>
      </c>
      <c r="Q336">
        <v>1</v>
      </c>
      <c r="X336">
        <v>7.43</v>
      </c>
      <c r="Y336">
        <v>0</v>
      </c>
      <c r="Z336">
        <v>0</v>
      </c>
      <c r="AA336">
        <v>0</v>
      </c>
      <c r="AB336">
        <v>14.34</v>
      </c>
      <c r="AC336">
        <v>0</v>
      </c>
      <c r="AD336">
        <v>1</v>
      </c>
      <c r="AE336">
        <v>1</v>
      </c>
      <c r="AF336" t="s">
        <v>668</v>
      </c>
      <c r="AG336">
        <v>12.816749999999999</v>
      </c>
      <c r="AH336">
        <v>2</v>
      </c>
      <c r="AI336">
        <v>11782304</v>
      </c>
      <c r="AJ336">
        <v>345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ROW(Source!A125)</f>
        <v>125</v>
      </c>
      <c r="B337">
        <v>11782305</v>
      </c>
      <c r="C337">
        <v>11782302</v>
      </c>
      <c r="D337">
        <v>121548</v>
      </c>
      <c r="E337">
        <v>1</v>
      </c>
      <c r="F337">
        <v>1</v>
      </c>
      <c r="G337">
        <v>1</v>
      </c>
      <c r="H337">
        <v>1</v>
      </c>
      <c r="I337" t="s">
        <v>671</v>
      </c>
      <c r="J337" t="s">
        <v>650</v>
      </c>
      <c r="K337" t="s">
        <v>166</v>
      </c>
      <c r="L337">
        <v>608254</v>
      </c>
      <c r="N337">
        <v>1013</v>
      </c>
      <c r="O337" t="s">
        <v>167</v>
      </c>
      <c r="P337" t="s">
        <v>167</v>
      </c>
      <c r="Q337">
        <v>1</v>
      </c>
      <c r="X337">
        <v>0.01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2</v>
      </c>
      <c r="AF337" t="s">
        <v>667</v>
      </c>
      <c r="AG337">
        <v>1.8749999999999999E-2</v>
      </c>
      <c r="AH337">
        <v>2</v>
      </c>
      <c r="AI337">
        <v>11782305</v>
      </c>
      <c r="AJ337">
        <v>346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ROW(Source!A125)</f>
        <v>125</v>
      </c>
      <c r="B338">
        <v>11782306</v>
      </c>
      <c r="C338">
        <v>11782302</v>
      </c>
      <c r="D338">
        <v>9594081</v>
      </c>
      <c r="E338">
        <v>1</v>
      </c>
      <c r="F338">
        <v>1</v>
      </c>
      <c r="G338">
        <v>1</v>
      </c>
      <c r="H338">
        <v>2</v>
      </c>
      <c r="I338" t="s">
        <v>203</v>
      </c>
      <c r="J338" t="s">
        <v>204</v>
      </c>
      <c r="K338" t="s">
        <v>205</v>
      </c>
      <c r="L338">
        <v>1480</v>
      </c>
      <c r="N338">
        <v>1013</v>
      </c>
      <c r="O338" t="s">
        <v>161</v>
      </c>
      <c r="P338" t="s">
        <v>162</v>
      </c>
      <c r="Q338">
        <v>1</v>
      </c>
      <c r="X338">
        <v>0.01</v>
      </c>
      <c r="Y338">
        <v>0</v>
      </c>
      <c r="Z338">
        <v>111.55</v>
      </c>
      <c r="AA338">
        <v>12.17</v>
      </c>
      <c r="AB338">
        <v>0</v>
      </c>
      <c r="AC338">
        <v>0</v>
      </c>
      <c r="AD338">
        <v>1</v>
      </c>
      <c r="AE338">
        <v>0</v>
      </c>
      <c r="AF338" t="s">
        <v>667</v>
      </c>
      <c r="AG338">
        <v>1.8749999999999999E-2</v>
      </c>
      <c r="AH338">
        <v>2</v>
      </c>
      <c r="AI338">
        <v>11782306</v>
      </c>
      <c r="AJ338">
        <v>347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ROW(Source!A125)</f>
        <v>125</v>
      </c>
      <c r="B339">
        <v>11782307</v>
      </c>
      <c r="C339">
        <v>11782302</v>
      </c>
      <c r="D339">
        <v>9636218</v>
      </c>
      <c r="E339">
        <v>1</v>
      </c>
      <c r="F339">
        <v>1</v>
      </c>
      <c r="G339">
        <v>1</v>
      </c>
      <c r="H339">
        <v>2</v>
      </c>
      <c r="I339" t="s">
        <v>458</v>
      </c>
      <c r="J339" t="s">
        <v>459</v>
      </c>
      <c r="K339" t="s">
        <v>460</v>
      </c>
      <c r="L339">
        <v>1480</v>
      </c>
      <c r="N339">
        <v>1013</v>
      </c>
      <c r="O339" t="s">
        <v>161</v>
      </c>
      <c r="P339" t="s">
        <v>162</v>
      </c>
      <c r="Q339">
        <v>1</v>
      </c>
      <c r="X339">
        <v>0.01</v>
      </c>
      <c r="Y339">
        <v>0</v>
      </c>
      <c r="Z339">
        <v>2.31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667</v>
      </c>
      <c r="AG339">
        <v>1.8749999999999999E-2</v>
      </c>
      <c r="AH339">
        <v>2</v>
      </c>
      <c r="AI339">
        <v>11782307</v>
      </c>
      <c r="AJ339">
        <v>348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ROW(Source!A125)</f>
        <v>125</v>
      </c>
      <c r="B340">
        <v>11782308</v>
      </c>
      <c r="C340">
        <v>11782302</v>
      </c>
      <c r="D340">
        <v>9617093</v>
      </c>
      <c r="E340">
        <v>1</v>
      </c>
      <c r="F340">
        <v>1</v>
      </c>
      <c r="G340">
        <v>1</v>
      </c>
      <c r="H340">
        <v>2</v>
      </c>
      <c r="I340" t="s">
        <v>461</v>
      </c>
      <c r="J340" t="s">
        <v>462</v>
      </c>
      <c r="K340" t="s">
        <v>463</v>
      </c>
      <c r="L340">
        <v>1480</v>
      </c>
      <c r="N340">
        <v>1013</v>
      </c>
      <c r="O340" t="s">
        <v>161</v>
      </c>
      <c r="P340" t="s">
        <v>162</v>
      </c>
      <c r="Q340">
        <v>1</v>
      </c>
      <c r="X340">
        <v>1.1200000000000001</v>
      </c>
      <c r="Y340">
        <v>0</v>
      </c>
      <c r="Z340">
        <v>7.12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667</v>
      </c>
      <c r="AG340">
        <v>2.1</v>
      </c>
      <c r="AH340">
        <v>2</v>
      </c>
      <c r="AI340">
        <v>11782308</v>
      </c>
      <c r="AJ340">
        <v>349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ROW(Source!A125)</f>
        <v>125</v>
      </c>
      <c r="B341">
        <v>11782309</v>
      </c>
      <c r="C341">
        <v>11782302</v>
      </c>
      <c r="D341">
        <v>9590589</v>
      </c>
      <c r="E341">
        <v>1</v>
      </c>
      <c r="F341">
        <v>1</v>
      </c>
      <c r="G341">
        <v>1</v>
      </c>
      <c r="H341">
        <v>2</v>
      </c>
      <c r="I341" t="s">
        <v>252</v>
      </c>
      <c r="J341" t="s">
        <v>253</v>
      </c>
      <c r="K341" t="s">
        <v>254</v>
      </c>
      <c r="L341">
        <v>1480</v>
      </c>
      <c r="N341">
        <v>1013</v>
      </c>
      <c r="O341" t="s">
        <v>161</v>
      </c>
      <c r="P341" t="s">
        <v>162</v>
      </c>
      <c r="Q341">
        <v>1</v>
      </c>
      <c r="X341">
        <v>0.01</v>
      </c>
      <c r="Y341">
        <v>0</v>
      </c>
      <c r="Z341">
        <v>96.34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667</v>
      </c>
      <c r="AG341">
        <v>1.8749999999999999E-2</v>
      </c>
      <c r="AH341">
        <v>2</v>
      </c>
      <c r="AI341">
        <v>11782309</v>
      </c>
      <c r="AJ341">
        <v>350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ROW(Source!A125)</f>
        <v>125</v>
      </c>
      <c r="B342">
        <v>11782310</v>
      </c>
      <c r="C342">
        <v>11782302</v>
      </c>
      <c r="D342">
        <v>9647249</v>
      </c>
      <c r="E342">
        <v>1</v>
      </c>
      <c r="F342">
        <v>1</v>
      </c>
      <c r="G342">
        <v>1</v>
      </c>
      <c r="H342">
        <v>3</v>
      </c>
      <c r="I342" t="s">
        <v>464</v>
      </c>
      <c r="J342" t="s">
        <v>465</v>
      </c>
      <c r="K342" t="s">
        <v>466</v>
      </c>
      <c r="L342">
        <v>1348</v>
      </c>
      <c r="N342">
        <v>1009</v>
      </c>
      <c r="O342" t="s">
        <v>703</v>
      </c>
      <c r="P342" t="s">
        <v>703</v>
      </c>
      <c r="Q342">
        <v>1000</v>
      </c>
      <c r="X342">
        <v>8.6499999999999997E-3</v>
      </c>
      <c r="Y342">
        <v>2200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650</v>
      </c>
      <c r="AG342">
        <v>8.6499999999999997E-3</v>
      </c>
      <c r="AH342">
        <v>2</v>
      </c>
      <c r="AI342">
        <v>11782310</v>
      </c>
      <c r="AJ342">
        <v>351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ROW(Source!A125)</f>
        <v>125</v>
      </c>
      <c r="B343">
        <v>11782311</v>
      </c>
      <c r="C343">
        <v>11782302</v>
      </c>
      <c r="D343">
        <v>9651080</v>
      </c>
      <c r="E343">
        <v>1</v>
      </c>
      <c r="F343">
        <v>1</v>
      </c>
      <c r="G343">
        <v>1</v>
      </c>
      <c r="H343">
        <v>3</v>
      </c>
      <c r="I343" t="s">
        <v>467</v>
      </c>
      <c r="J343" t="s">
        <v>468</v>
      </c>
      <c r="K343" t="s">
        <v>469</v>
      </c>
      <c r="L343">
        <v>1348</v>
      </c>
      <c r="N343">
        <v>1009</v>
      </c>
      <c r="O343" t="s">
        <v>703</v>
      </c>
      <c r="P343" t="s">
        <v>703</v>
      </c>
      <c r="Q343">
        <v>1000</v>
      </c>
      <c r="X343">
        <v>8.6499999999999997E-3</v>
      </c>
      <c r="Y343">
        <v>10580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650</v>
      </c>
      <c r="AG343">
        <v>8.6499999999999997E-3</v>
      </c>
      <c r="AH343">
        <v>2</v>
      </c>
      <c r="AI343">
        <v>11782311</v>
      </c>
      <c r="AJ343">
        <v>352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ROW(Source!A126)</f>
        <v>126</v>
      </c>
      <c r="B344">
        <v>11782314</v>
      </c>
      <c r="C344">
        <v>11782312</v>
      </c>
      <c r="D344">
        <v>7535123</v>
      </c>
      <c r="E344">
        <v>1</v>
      </c>
      <c r="F344">
        <v>1</v>
      </c>
      <c r="G344">
        <v>1</v>
      </c>
      <c r="H344">
        <v>1</v>
      </c>
      <c r="I344" t="s">
        <v>387</v>
      </c>
      <c r="J344" t="s">
        <v>650</v>
      </c>
      <c r="K344" t="s">
        <v>388</v>
      </c>
      <c r="L344">
        <v>1476</v>
      </c>
      <c r="N344">
        <v>1013</v>
      </c>
      <c r="O344" t="s">
        <v>155</v>
      </c>
      <c r="P344" t="s">
        <v>156</v>
      </c>
      <c r="Q344">
        <v>1</v>
      </c>
      <c r="X344">
        <v>1.32</v>
      </c>
      <c r="Y344">
        <v>0</v>
      </c>
      <c r="Z344">
        <v>0</v>
      </c>
      <c r="AA344">
        <v>0</v>
      </c>
      <c r="AB344">
        <v>13.09</v>
      </c>
      <c r="AC344">
        <v>0</v>
      </c>
      <c r="AD344">
        <v>1</v>
      </c>
      <c r="AE344">
        <v>1</v>
      </c>
      <c r="AF344" t="s">
        <v>668</v>
      </c>
      <c r="AG344">
        <v>2.2770000000000001</v>
      </c>
      <c r="AH344">
        <v>2</v>
      </c>
      <c r="AI344">
        <v>11782314</v>
      </c>
      <c r="AJ344">
        <v>353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ROW(Source!A126)</f>
        <v>126</v>
      </c>
      <c r="B345">
        <v>11782315</v>
      </c>
      <c r="C345">
        <v>11782312</v>
      </c>
      <c r="D345">
        <v>121548</v>
      </c>
      <c r="E345">
        <v>1</v>
      </c>
      <c r="F345">
        <v>1</v>
      </c>
      <c r="G345">
        <v>1</v>
      </c>
      <c r="H345">
        <v>1</v>
      </c>
      <c r="I345" t="s">
        <v>671</v>
      </c>
      <c r="J345" t="s">
        <v>650</v>
      </c>
      <c r="K345" t="s">
        <v>166</v>
      </c>
      <c r="L345">
        <v>608254</v>
      </c>
      <c r="N345">
        <v>1013</v>
      </c>
      <c r="O345" t="s">
        <v>167</v>
      </c>
      <c r="P345" t="s">
        <v>167</v>
      </c>
      <c r="Q345">
        <v>1</v>
      </c>
      <c r="X345">
        <v>0.43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2</v>
      </c>
      <c r="AF345" t="s">
        <v>667</v>
      </c>
      <c r="AG345">
        <v>0.80625000000000002</v>
      </c>
      <c r="AH345">
        <v>2</v>
      </c>
      <c r="AI345">
        <v>11782315</v>
      </c>
      <c r="AJ345">
        <v>354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ROW(Source!A126)</f>
        <v>126</v>
      </c>
      <c r="B346">
        <v>11782316</v>
      </c>
      <c r="C346">
        <v>11782312</v>
      </c>
      <c r="D346">
        <v>9596421</v>
      </c>
      <c r="E346">
        <v>1</v>
      </c>
      <c r="F346">
        <v>1</v>
      </c>
      <c r="G346">
        <v>1</v>
      </c>
      <c r="H346">
        <v>2</v>
      </c>
      <c r="I346" t="s">
        <v>389</v>
      </c>
      <c r="J346" t="s">
        <v>390</v>
      </c>
      <c r="K346" t="s">
        <v>391</v>
      </c>
      <c r="L346">
        <v>1480</v>
      </c>
      <c r="N346">
        <v>1013</v>
      </c>
      <c r="O346" t="s">
        <v>161</v>
      </c>
      <c r="P346" t="s">
        <v>162</v>
      </c>
      <c r="Q346">
        <v>1</v>
      </c>
      <c r="X346">
        <v>8.0850000000000005E-2</v>
      </c>
      <c r="Y346">
        <v>0</v>
      </c>
      <c r="Z346">
        <v>31.16</v>
      </c>
      <c r="AA346">
        <v>12.17</v>
      </c>
      <c r="AB346">
        <v>0</v>
      </c>
      <c r="AC346">
        <v>0</v>
      </c>
      <c r="AD346">
        <v>1</v>
      </c>
      <c r="AE346">
        <v>0</v>
      </c>
      <c r="AF346" t="s">
        <v>667</v>
      </c>
      <c r="AG346">
        <v>0.15159375</v>
      </c>
      <c r="AH346">
        <v>2</v>
      </c>
      <c r="AI346">
        <v>11782316</v>
      </c>
      <c r="AJ346">
        <v>355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ROW(Source!A126)</f>
        <v>126</v>
      </c>
      <c r="B347">
        <v>11782317</v>
      </c>
      <c r="C347">
        <v>11782312</v>
      </c>
      <c r="D347">
        <v>9683368</v>
      </c>
      <c r="E347">
        <v>1</v>
      </c>
      <c r="F347">
        <v>1</v>
      </c>
      <c r="G347">
        <v>1</v>
      </c>
      <c r="H347">
        <v>2</v>
      </c>
      <c r="I347" t="s">
        <v>392</v>
      </c>
      <c r="J347" t="s">
        <v>393</v>
      </c>
      <c r="K347" t="s">
        <v>394</v>
      </c>
      <c r="L347">
        <v>1480</v>
      </c>
      <c r="N347">
        <v>1013</v>
      </c>
      <c r="O347" t="s">
        <v>161</v>
      </c>
      <c r="P347" t="s">
        <v>162</v>
      </c>
      <c r="Q347">
        <v>1</v>
      </c>
      <c r="X347">
        <v>5.45E-2</v>
      </c>
      <c r="Y347">
        <v>0</v>
      </c>
      <c r="Z347">
        <v>3.24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667</v>
      </c>
      <c r="AG347">
        <v>0.1021875</v>
      </c>
      <c r="AH347">
        <v>2</v>
      </c>
      <c r="AI347">
        <v>11782317</v>
      </c>
      <c r="AJ347">
        <v>356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ROW(Source!A126)</f>
        <v>126</v>
      </c>
      <c r="B348">
        <v>11782318</v>
      </c>
      <c r="C348">
        <v>11782312</v>
      </c>
      <c r="D348">
        <v>9682469</v>
      </c>
      <c r="E348">
        <v>1</v>
      </c>
      <c r="F348">
        <v>1</v>
      </c>
      <c r="G348">
        <v>1</v>
      </c>
      <c r="H348">
        <v>2</v>
      </c>
      <c r="I348" t="s">
        <v>395</v>
      </c>
      <c r="J348" t="s">
        <v>396</v>
      </c>
      <c r="K348" t="s">
        <v>397</v>
      </c>
      <c r="L348">
        <v>1480</v>
      </c>
      <c r="N348">
        <v>1013</v>
      </c>
      <c r="O348" t="s">
        <v>161</v>
      </c>
      <c r="P348" t="s">
        <v>162</v>
      </c>
      <c r="Q348">
        <v>1</v>
      </c>
      <c r="X348">
        <v>6.5000000000000002E-2</v>
      </c>
      <c r="Y348">
        <v>0</v>
      </c>
      <c r="Z348">
        <v>2.34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667</v>
      </c>
      <c r="AG348">
        <v>0.121875</v>
      </c>
      <c r="AH348">
        <v>2</v>
      </c>
      <c r="AI348">
        <v>11782318</v>
      </c>
      <c r="AJ348">
        <v>357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ROW(Source!A126)</f>
        <v>126</v>
      </c>
      <c r="B349">
        <v>11782319</v>
      </c>
      <c r="C349">
        <v>11782312</v>
      </c>
      <c r="D349">
        <v>9683369</v>
      </c>
      <c r="E349">
        <v>1</v>
      </c>
      <c r="F349">
        <v>1</v>
      </c>
      <c r="G349">
        <v>1</v>
      </c>
      <c r="H349">
        <v>2</v>
      </c>
      <c r="I349" t="s">
        <v>398</v>
      </c>
      <c r="J349" t="s">
        <v>399</v>
      </c>
      <c r="K349" t="s">
        <v>400</v>
      </c>
      <c r="L349">
        <v>1480</v>
      </c>
      <c r="N349">
        <v>1013</v>
      </c>
      <c r="O349" t="s">
        <v>161</v>
      </c>
      <c r="P349" t="s">
        <v>162</v>
      </c>
      <c r="Q349">
        <v>1</v>
      </c>
      <c r="X349">
        <v>1.2319999999999999E-2</v>
      </c>
      <c r="Y349">
        <v>0</v>
      </c>
      <c r="Z349">
        <v>121.91</v>
      </c>
      <c r="AA349">
        <v>16.329999999999998</v>
      </c>
      <c r="AB349">
        <v>0</v>
      </c>
      <c r="AC349">
        <v>0</v>
      </c>
      <c r="AD349">
        <v>1</v>
      </c>
      <c r="AE349">
        <v>0</v>
      </c>
      <c r="AF349" t="s">
        <v>667</v>
      </c>
      <c r="AG349">
        <v>2.3099999999999999E-2</v>
      </c>
      <c r="AH349">
        <v>2</v>
      </c>
      <c r="AI349">
        <v>11782319</v>
      </c>
      <c r="AJ349">
        <v>358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ROW(Source!A126)</f>
        <v>126</v>
      </c>
      <c r="B350">
        <v>11782320</v>
      </c>
      <c r="C350">
        <v>11782312</v>
      </c>
      <c r="D350">
        <v>9683372</v>
      </c>
      <c r="E350">
        <v>1</v>
      </c>
      <c r="F350">
        <v>1</v>
      </c>
      <c r="G350">
        <v>1</v>
      </c>
      <c r="H350">
        <v>2</v>
      </c>
      <c r="I350" t="s">
        <v>401</v>
      </c>
      <c r="J350" t="s">
        <v>402</v>
      </c>
      <c r="K350" t="s">
        <v>403</v>
      </c>
      <c r="L350">
        <v>1480</v>
      </c>
      <c r="N350">
        <v>1013</v>
      </c>
      <c r="O350" t="s">
        <v>161</v>
      </c>
      <c r="P350" t="s">
        <v>162</v>
      </c>
      <c r="Q350">
        <v>1</v>
      </c>
      <c r="X350">
        <v>0.26146000000000003</v>
      </c>
      <c r="Y350">
        <v>0</v>
      </c>
      <c r="Z350">
        <v>112.26</v>
      </c>
      <c r="AA350">
        <v>16.329999999999998</v>
      </c>
      <c r="AB350">
        <v>0</v>
      </c>
      <c r="AC350">
        <v>0</v>
      </c>
      <c r="AD350">
        <v>1</v>
      </c>
      <c r="AE350">
        <v>0</v>
      </c>
      <c r="AF350" t="s">
        <v>667</v>
      </c>
      <c r="AG350">
        <v>0.49023750000000005</v>
      </c>
      <c r="AH350">
        <v>2</v>
      </c>
      <c r="AI350">
        <v>11782320</v>
      </c>
      <c r="AJ350">
        <v>359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ROW(Source!A126)</f>
        <v>126</v>
      </c>
      <c r="B351">
        <v>11782321</v>
      </c>
      <c r="C351">
        <v>11782312</v>
      </c>
      <c r="D351">
        <v>9595015</v>
      </c>
      <c r="E351">
        <v>1</v>
      </c>
      <c r="F351">
        <v>1</v>
      </c>
      <c r="G351">
        <v>1</v>
      </c>
      <c r="H351">
        <v>2</v>
      </c>
      <c r="I351" t="s">
        <v>420</v>
      </c>
      <c r="J351" t="s">
        <v>421</v>
      </c>
      <c r="K351" t="s">
        <v>422</v>
      </c>
      <c r="L351">
        <v>1480</v>
      </c>
      <c r="N351">
        <v>1013</v>
      </c>
      <c r="O351" t="s">
        <v>161</v>
      </c>
      <c r="P351" t="s">
        <v>162</v>
      </c>
      <c r="Q351">
        <v>1</v>
      </c>
      <c r="X351">
        <v>6.3619999999999996E-2</v>
      </c>
      <c r="Y351">
        <v>0</v>
      </c>
      <c r="Z351">
        <v>187.66</v>
      </c>
      <c r="AA351">
        <v>16.329999999999998</v>
      </c>
      <c r="AB351">
        <v>0</v>
      </c>
      <c r="AC351">
        <v>0</v>
      </c>
      <c r="AD351">
        <v>1</v>
      </c>
      <c r="AE351">
        <v>0</v>
      </c>
      <c r="AF351" t="s">
        <v>667</v>
      </c>
      <c r="AG351">
        <v>0.11928749999999999</v>
      </c>
      <c r="AH351">
        <v>2</v>
      </c>
      <c r="AI351">
        <v>11782321</v>
      </c>
      <c r="AJ351">
        <v>360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ROW(Source!A126)</f>
        <v>126</v>
      </c>
      <c r="B352">
        <v>11782322</v>
      </c>
      <c r="C352">
        <v>11782312</v>
      </c>
      <c r="D352">
        <v>9683375</v>
      </c>
      <c r="E352">
        <v>1</v>
      </c>
      <c r="F352">
        <v>1</v>
      </c>
      <c r="G352">
        <v>1</v>
      </c>
      <c r="H352">
        <v>2</v>
      </c>
      <c r="I352" t="s">
        <v>404</v>
      </c>
      <c r="J352" t="s">
        <v>405</v>
      </c>
      <c r="K352" t="s">
        <v>406</v>
      </c>
      <c r="L352">
        <v>1480</v>
      </c>
      <c r="N352">
        <v>1013</v>
      </c>
      <c r="O352" t="s">
        <v>161</v>
      </c>
      <c r="P352" t="s">
        <v>162</v>
      </c>
      <c r="Q352">
        <v>1</v>
      </c>
      <c r="X352">
        <v>1.102E-2</v>
      </c>
      <c r="Y352">
        <v>0</v>
      </c>
      <c r="Z352">
        <v>29.05</v>
      </c>
      <c r="AA352">
        <v>14.02</v>
      </c>
      <c r="AB352">
        <v>0</v>
      </c>
      <c r="AC352">
        <v>0</v>
      </c>
      <c r="AD352">
        <v>1</v>
      </c>
      <c r="AE352">
        <v>0</v>
      </c>
      <c r="AF352" t="s">
        <v>667</v>
      </c>
      <c r="AG352">
        <v>2.06625E-2</v>
      </c>
      <c r="AH352">
        <v>2</v>
      </c>
      <c r="AI352">
        <v>11782322</v>
      </c>
      <c r="AJ352">
        <v>361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ROW(Source!A126)</f>
        <v>126</v>
      </c>
      <c r="B353">
        <v>11782323</v>
      </c>
      <c r="C353">
        <v>11782312</v>
      </c>
      <c r="D353">
        <v>9683378</v>
      </c>
      <c r="E353">
        <v>1</v>
      </c>
      <c r="F353">
        <v>1</v>
      </c>
      <c r="G353">
        <v>1</v>
      </c>
      <c r="H353">
        <v>2</v>
      </c>
      <c r="I353" t="s">
        <v>407</v>
      </c>
      <c r="J353" t="s">
        <v>408</v>
      </c>
      <c r="K353" t="s">
        <v>409</v>
      </c>
      <c r="L353">
        <v>1480</v>
      </c>
      <c r="N353">
        <v>1013</v>
      </c>
      <c r="O353" t="s">
        <v>161</v>
      </c>
      <c r="P353" t="s">
        <v>162</v>
      </c>
      <c r="Q353">
        <v>1</v>
      </c>
      <c r="X353">
        <v>0.11550000000000001</v>
      </c>
      <c r="Y353">
        <v>0</v>
      </c>
      <c r="Z353">
        <v>1.47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667</v>
      </c>
      <c r="AG353">
        <v>0.21656249999999999</v>
      </c>
      <c r="AH353">
        <v>2</v>
      </c>
      <c r="AI353">
        <v>11782323</v>
      </c>
      <c r="AJ353">
        <v>362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ROW(Source!A126)</f>
        <v>126</v>
      </c>
      <c r="B354">
        <v>11782324</v>
      </c>
      <c r="C354">
        <v>11782312</v>
      </c>
      <c r="D354">
        <v>9590589</v>
      </c>
      <c r="E354">
        <v>1</v>
      </c>
      <c r="F354">
        <v>1</v>
      </c>
      <c r="G354">
        <v>1</v>
      </c>
      <c r="H354">
        <v>2</v>
      </c>
      <c r="I354" t="s">
        <v>252</v>
      </c>
      <c r="J354" t="s">
        <v>253</v>
      </c>
      <c r="K354" t="s">
        <v>254</v>
      </c>
      <c r="L354">
        <v>1480</v>
      </c>
      <c r="N354">
        <v>1013</v>
      </c>
      <c r="O354" t="s">
        <v>161</v>
      </c>
      <c r="P354" t="s">
        <v>162</v>
      </c>
      <c r="Q354">
        <v>1</v>
      </c>
      <c r="X354">
        <v>6.3000000000000003E-4</v>
      </c>
      <c r="Y354">
        <v>0</v>
      </c>
      <c r="Z354">
        <v>96.34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667</v>
      </c>
      <c r="AG354">
        <v>1.18125E-3</v>
      </c>
      <c r="AH354">
        <v>2</v>
      </c>
      <c r="AI354">
        <v>11782324</v>
      </c>
      <c r="AJ354">
        <v>363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ROW(Source!A126)</f>
        <v>126</v>
      </c>
      <c r="B355">
        <v>11782325</v>
      </c>
      <c r="C355">
        <v>11782312</v>
      </c>
      <c r="D355">
        <v>9636744</v>
      </c>
      <c r="E355">
        <v>1</v>
      </c>
      <c r="F355">
        <v>1</v>
      </c>
      <c r="G355">
        <v>1</v>
      </c>
      <c r="H355">
        <v>3</v>
      </c>
      <c r="I355" t="s">
        <v>423</v>
      </c>
      <c r="J355" t="s">
        <v>424</v>
      </c>
      <c r="K355" t="s">
        <v>425</v>
      </c>
      <c r="L355">
        <v>1348</v>
      </c>
      <c r="N355">
        <v>1009</v>
      </c>
      <c r="O355" t="s">
        <v>703</v>
      </c>
      <c r="P355" t="s">
        <v>703</v>
      </c>
      <c r="Q355">
        <v>1000</v>
      </c>
      <c r="X355">
        <v>8.0000000000000007E-5</v>
      </c>
      <c r="Y355">
        <v>10580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650</v>
      </c>
      <c r="AG355">
        <v>8.0000000000000007E-5</v>
      </c>
      <c r="AH355">
        <v>2</v>
      </c>
      <c r="AI355">
        <v>11782325</v>
      </c>
      <c r="AJ355">
        <v>364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ROW(Source!A126)</f>
        <v>126</v>
      </c>
      <c r="B356">
        <v>11782326</v>
      </c>
      <c r="C356">
        <v>11782312</v>
      </c>
      <c r="D356">
        <v>9611946</v>
      </c>
      <c r="E356">
        <v>1</v>
      </c>
      <c r="F356">
        <v>1</v>
      </c>
      <c r="G356">
        <v>1</v>
      </c>
      <c r="H356">
        <v>3</v>
      </c>
      <c r="I356" t="s">
        <v>410</v>
      </c>
      <c r="J356" t="s">
        <v>411</v>
      </c>
      <c r="K356" t="s">
        <v>412</v>
      </c>
      <c r="L356">
        <v>1348</v>
      </c>
      <c r="N356">
        <v>1009</v>
      </c>
      <c r="O356" t="s">
        <v>703</v>
      </c>
      <c r="P356" t="s">
        <v>703</v>
      </c>
      <c r="Q356">
        <v>1000</v>
      </c>
      <c r="X356">
        <v>1.8000000000000001E-4</v>
      </c>
      <c r="Y356">
        <v>11520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650</v>
      </c>
      <c r="AG356">
        <v>1.8000000000000001E-4</v>
      </c>
      <c r="AH356">
        <v>2</v>
      </c>
      <c r="AI356">
        <v>11782326</v>
      </c>
      <c r="AJ356">
        <v>365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ROW(Source!A126)</f>
        <v>126</v>
      </c>
      <c r="B357">
        <v>11782327</v>
      </c>
      <c r="C357">
        <v>11782312</v>
      </c>
      <c r="D357">
        <v>9635524</v>
      </c>
      <c r="E357">
        <v>1</v>
      </c>
      <c r="F357">
        <v>1</v>
      </c>
      <c r="G357">
        <v>1</v>
      </c>
      <c r="H357">
        <v>3</v>
      </c>
      <c r="I357" t="s">
        <v>413</v>
      </c>
      <c r="J357" t="s">
        <v>414</v>
      </c>
      <c r="K357" t="s">
        <v>415</v>
      </c>
      <c r="L357">
        <v>1485</v>
      </c>
      <c r="N357">
        <v>1013</v>
      </c>
      <c r="O357" t="s">
        <v>1034</v>
      </c>
      <c r="P357" t="s">
        <v>1034</v>
      </c>
      <c r="Q357">
        <v>1</v>
      </c>
      <c r="X357">
        <v>1.155E-2</v>
      </c>
      <c r="Y357">
        <v>14.2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650</v>
      </c>
      <c r="AG357">
        <v>1.155E-2</v>
      </c>
      <c r="AH357">
        <v>2</v>
      </c>
      <c r="AI357">
        <v>11782327</v>
      </c>
      <c r="AJ357">
        <v>366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ROW(Source!A126)</f>
        <v>126</v>
      </c>
      <c r="B358">
        <v>11782328</v>
      </c>
      <c r="C358">
        <v>11782312</v>
      </c>
      <c r="D358">
        <v>9595052</v>
      </c>
      <c r="E358">
        <v>1</v>
      </c>
      <c r="F358">
        <v>1</v>
      </c>
      <c r="G358">
        <v>1</v>
      </c>
      <c r="H358">
        <v>3</v>
      </c>
      <c r="I358" t="s">
        <v>305</v>
      </c>
      <c r="J358" t="s">
        <v>306</v>
      </c>
      <c r="K358" t="s">
        <v>307</v>
      </c>
      <c r="L358">
        <v>1339</v>
      </c>
      <c r="N358">
        <v>1007</v>
      </c>
      <c r="O358" t="s">
        <v>797</v>
      </c>
      <c r="P358" t="s">
        <v>797</v>
      </c>
      <c r="Q358">
        <v>1</v>
      </c>
      <c r="X358">
        <v>2.9E-4</v>
      </c>
      <c r="Y358">
        <v>996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650</v>
      </c>
      <c r="AG358">
        <v>2.9E-4</v>
      </c>
      <c r="AH358">
        <v>2</v>
      </c>
      <c r="AI358">
        <v>11782328</v>
      </c>
      <c r="AJ358">
        <v>367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ROW(Source!A126)</f>
        <v>126</v>
      </c>
      <c r="B359">
        <v>11782329</v>
      </c>
      <c r="C359">
        <v>11782312</v>
      </c>
      <c r="D359">
        <v>9595403</v>
      </c>
      <c r="E359">
        <v>1</v>
      </c>
      <c r="F359">
        <v>1</v>
      </c>
      <c r="G359">
        <v>1</v>
      </c>
      <c r="H359">
        <v>3</v>
      </c>
      <c r="I359" t="s">
        <v>416</v>
      </c>
      <c r="J359" t="s">
        <v>417</v>
      </c>
      <c r="K359" t="s">
        <v>418</v>
      </c>
      <c r="L359">
        <v>1301</v>
      </c>
      <c r="N359">
        <v>1003</v>
      </c>
      <c r="O359" t="s">
        <v>996</v>
      </c>
      <c r="P359" t="s">
        <v>996</v>
      </c>
      <c r="Q359">
        <v>1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1</v>
      </c>
      <c r="AD359">
        <v>0</v>
      </c>
      <c r="AE359">
        <v>0</v>
      </c>
      <c r="AF359" t="s">
        <v>650</v>
      </c>
      <c r="AG359">
        <v>0</v>
      </c>
      <c r="AH359">
        <v>2</v>
      </c>
      <c r="AI359">
        <v>11782329</v>
      </c>
      <c r="AJ359">
        <v>368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ROW(Source!A126)</f>
        <v>126</v>
      </c>
      <c r="B360">
        <v>11782330</v>
      </c>
      <c r="C360">
        <v>11782312</v>
      </c>
      <c r="D360">
        <v>9595412</v>
      </c>
      <c r="E360">
        <v>1</v>
      </c>
      <c r="F360">
        <v>1</v>
      </c>
      <c r="G360">
        <v>1</v>
      </c>
      <c r="H360">
        <v>3</v>
      </c>
      <c r="I360" t="s">
        <v>235</v>
      </c>
      <c r="J360" t="s">
        <v>236</v>
      </c>
      <c r="K360" t="s">
        <v>237</v>
      </c>
      <c r="L360">
        <v>1339</v>
      </c>
      <c r="N360">
        <v>1007</v>
      </c>
      <c r="O360" t="s">
        <v>797</v>
      </c>
      <c r="P360" t="s">
        <v>797</v>
      </c>
      <c r="Q360">
        <v>1</v>
      </c>
      <c r="X360">
        <v>0.77</v>
      </c>
      <c r="Y360">
        <v>3.11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650</v>
      </c>
      <c r="AG360">
        <v>0.77</v>
      </c>
      <c r="AH360">
        <v>2</v>
      </c>
      <c r="AI360">
        <v>11782330</v>
      </c>
      <c r="AJ360">
        <v>369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ROW(Source!A126)</f>
        <v>126</v>
      </c>
      <c r="B361">
        <v>11782331</v>
      </c>
      <c r="C361">
        <v>11782312</v>
      </c>
      <c r="D361">
        <v>9683426</v>
      </c>
      <c r="E361">
        <v>1</v>
      </c>
      <c r="F361">
        <v>1</v>
      </c>
      <c r="G361">
        <v>1</v>
      </c>
      <c r="H361">
        <v>3</v>
      </c>
      <c r="I361" t="s">
        <v>427</v>
      </c>
      <c r="J361" t="s">
        <v>428</v>
      </c>
      <c r="K361" t="s">
        <v>429</v>
      </c>
      <c r="L361">
        <v>1348</v>
      </c>
      <c r="N361">
        <v>1009</v>
      </c>
      <c r="O361" t="s">
        <v>703</v>
      </c>
      <c r="P361" t="s">
        <v>703</v>
      </c>
      <c r="Q361">
        <v>1000</v>
      </c>
      <c r="X361">
        <v>1.2999999999999999E-4</v>
      </c>
      <c r="Y361">
        <v>5580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650</v>
      </c>
      <c r="AG361">
        <v>1.2999999999999999E-4</v>
      </c>
      <c r="AH361">
        <v>2</v>
      </c>
      <c r="AI361">
        <v>11782331</v>
      </c>
      <c r="AJ361">
        <v>370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ROW(Source!A128)</f>
        <v>128</v>
      </c>
      <c r="B362">
        <v>11782335</v>
      </c>
      <c r="C362">
        <v>11782333</v>
      </c>
      <c r="D362">
        <v>7535122</v>
      </c>
      <c r="E362">
        <v>1</v>
      </c>
      <c r="F362">
        <v>1</v>
      </c>
      <c r="G362">
        <v>1</v>
      </c>
      <c r="H362">
        <v>1</v>
      </c>
      <c r="I362" t="s">
        <v>470</v>
      </c>
      <c r="J362" t="s">
        <v>650</v>
      </c>
      <c r="K362" t="s">
        <v>471</v>
      </c>
      <c r="L362">
        <v>1476</v>
      </c>
      <c r="N362">
        <v>1013</v>
      </c>
      <c r="O362" t="s">
        <v>155</v>
      </c>
      <c r="P362" t="s">
        <v>156</v>
      </c>
      <c r="Q362">
        <v>1</v>
      </c>
      <c r="X362">
        <v>0.17555999999999999</v>
      </c>
      <c r="Y362">
        <v>0</v>
      </c>
      <c r="Z362">
        <v>0</v>
      </c>
      <c r="AA362">
        <v>0</v>
      </c>
      <c r="AB362">
        <v>12.04</v>
      </c>
      <c r="AC362">
        <v>0</v>
      </c>
      <c r="AD362">
        <v>1</v>
      </c>
      <c r="AE362">
        <v>1</v>
      </c>
      <c r="AF362" t="s">
        <v>668</v>
      </c>
      <c r="AG362">
        <v>0.30284099999999997</v>
      </c>
      <c r="AH362">
        <v>2</v>
      </c>
      <c r="AI362">
        <v>11782335</v>
      </c>
      <c r="AJ362">
        <v>371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ROW(Source!A128)</f>
        <v>128</v>
      </c>
      <c r="B363">
        <v>11782336</v>
      </c>
      <c r="C363">
        <v>11782333</v>
      </c>
      <c r="D363">
        <v>121548</v>
      </c>
      <c r="E363">
        <v>1</v>
      </c>
      <c r="F363">
        <v>1</v>
      </c>
      <c r="G363">
        <v>1</v>
      </c>
      <c r="H363">
        <v>1</v>
      </c>
      <c r="I363" t="s">
        <v>671</v>
      </c>
      <c r="J363" t="s">
        <v>650</v>
      </c>
      <c r="K363" t="s">
        <v>166</v>
      </c>
      <c r="L363">
        <v>608254</v>
      </c>
      <c r="N363">
        <v>1013</v>
      </c>
      <c r="O363" t="s">
        <v>167</v>
      </c>
      <c r="P363" t="s">
        <v>167</v>
      </c>
      <c r="Q363">
        <v>1</v>
      </c>
      <c r="X363">
        <v>0.36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2</v>
      </c>
      <c r="AF363" t="s">
        <v>667</v>
      </c>
      <c r="AG363">
        <v>0.67500000000000004</v>
      </c>
      <c r="AH363">
        <v>2</v>
      </c>
      <c r="AI363">
        <v>11782336</v>
      </c>
      <c r="AJ363">
        <v>372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ROW(Source!A128)</f>
        <v>128</v>
      </c>
      <c r="B364">
        <v>11782337</v>
      </c>
      <c r="C364">
        <v>11782333</v>
      </c>
      <c r="D364">
        <v>9594081</v>
      </c>
      <c r="E364">
        <v>1</v>
      </c>
      <c r="F364">
        <v>1</v>
      </c>
      <c r="G364">
        <v>1</v>
      </c>
      <c r="H364">
        <v>2</v>
      </c>
      <c r="I364" t="s">
        <v>203</v>
      </c>
      <c r="J364" t="s">
        <v>204</v>
      </c>
      <c r="K364" t="s">
        <v>205</v>
      </c>
      <c r="L364">
        <v>1480</v>
      </c>
      <c r="N364">
        <v>1013</v>
      </c>
      <c r="O364" t="s">
        <v>161</v>
      </c>
      <c r="P364" t="s">
        <v>162</v>
      </c>
      <c r="Q364">
        <v>1</v>
      </c>
      <c r="X364">
        <v>2.5000000000000001E-4</v>
      </c>
      <c r="Y364">
        <v>0</v>
      </c>
      <c r="Z364">
        <v>111.55</v>
      </c>
      <c r="AA364">
        <v>12.17</v>
      </c>
      <c r="AB364">
        <v>0</v>
      </c>
      <c r="AC364">
        <v>0</v>
      </c>
      <c r="AD364">
        <v>1</v>
      </c>
      <c r="AE364">
        <v>0</v>
      </c>
      <c r="AF364" t="s">
        <v>667</v>
      </c>
      <c r="AG364">
        <v>4.6874999999999998E-4</v>
      </c>
      <c r="AH364">
        <v>2</v>
      </c>
      <c r="AI364">
        <v>11782337</v>
      </c>
      <c r="AJ364">
        <v>373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ROW(Source!A128)</f>
        <v>128</v>
      </c>
      <c r="B365">
        <v>11782338</v>
      </c>
      <c r="C365">
        <v>11782333</v>
      </c>
      <c r="D365">
        <v>9595015</v>
      </c>
      <c r="E365">
        <v>1</v>
      </c>
      <c r="F365">
        <v>1</v>
      </c>
      <c r="G365">
        <v>1</v>
      </c>
      <c r="H365">
        <v>2</v>
      </c>
      <c r="I365" t="s">
        <v>420</v>
      </c>
      <c r="J365" t="s">
        <v>421</v>
      </c>
      <c r="K365" t="s">
        <v>422</v>
      </c>
      <c r="L365">
        <v>1480</v>
      </c>
      <c r="N365">
        <v>1013</v>
      </c>
      <c r="O365" t="s">
        <v>161</v>
      </c>
      <c r="P365" t="s">
        <v>162</v>
      </c>
      <c r="Q365">
        <v>1</v>
      </c>
      <c r="X365">
        <v>0.11155</v>
      </c>
      <c r="Y365">
        <v>0</v>
      </c>
      <c r="Z365">
        <v>187.66</v>
      </c>
      <c r="AA365">
        <v>16.329999999999998</v>
      </c>
      <c r="AB365">
        <v>0</v>
      </c>
      <c r="AC365">
        <v>0</v>
      </c>
      <c r="AD365">
        <v>1</v>
      </c>
      <c r="AE365">
        <v>0</v>
      </c>
      <c r="AF365" t="s">
        <v>667</v>
      </c>
      <c r="AG365">
        <v>0.20915624999999999</v>
      </c>
      <c r="AH365">
        <v>2</v>
      </c>
      <c r="AI365">
        <v>11782338</v>
      </c>
      <c r="AJ365">
        <v>374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ROW(Source!A128)</f>
        <v>128</v>
      </c>
      <c r="B366">
        <v>11782339</v>
      </c>
      <c r="C366">
        <v>11782333</v>
      </c>
      <c r="D366">
        <v>9684608</v>
      </c>
      <c r="E366">
        <v>1</v>
      </c>
      <c r="F366">
        <v>1</v>
      </c>
      <c r="G366">
        <v>1</v>
      </c>
      <c r="H366">
        <v>2</v>
      </c>
      <c r="I366" t="s">
        <v>472</v>
      </c>
      <c r="J366" t="s">
        <v>473</v>
      </c>
      <c r="K366" t="s">
        <v>474</v>
      </c>
      <c r="L366">
        <v>1480</v>
      </c>
      <c r="N366">
        <v>1013</v>
      </c>
      <c r="O366" t="s">
        <v>161</v>
      </c>
      <c r="P366" t="s">
        <v>162</v>
      </c>
      <c r="Q366">
        <v>1</v>
      </c>
      <c r="X366">
        <v>2.9700000000000001E-2</v>
      </c>
      <c r="Y366">
        <v>0</v>
      </c>
      <c r="Z366">
        <v>215.14</v>
      </c>
      <c r="AA366">
        <v>33.78</v>
      </c>
      <c r="AB366">
        <v>0</v>
      </c>
      <c r="AC366">
        <v>0</v>
      </c>
      <c r="AD366">
        <v>1</v>
      </c>
      <c r="AE366">
        <v>0</v>
      </c>
      <c r="AF366" t="s">
        <v>667</v>
      </c>
      <c r="AG366">
        <v>5.5687500000000001E-2</v>
      </c>
      <c r="AH366">
        <v>2</v>
      </c>
      <c r="AI366">
        <v>11782339</v>
      </c>
      <c r="AJ366">
        <v>375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ROW(Source!A128)</f>
        <v>128</v>
      </c>
      <c r="B367">
        <v>11782340</v>
      </c>
      <c r="C367">
        <v>11782333</v>
      </c>
      <c r="D367">
        <v>9686694</v>
      </c>
      <c r="E367">
        <v>1</v>
      </c>
      <c r="F367">
        <v>1</v>
      </c>
      <c r="G367">
        <v>1</v>
      </c>
      <c r="H367">
        <v>2</v>
      </c>
      <c r="I367" t="s">
        <v>475</v>
      </c>
      <c r="J367" t="s">
        <v>476</v>
      </c>
      <c r="K367" t="s">
        <v>477</v>
      </c>
      <c r="L367">
        <v>1480</v>
      </c>
      <c r="N367">
        <v>1013</v>
      </c>
      <c r="O367" t="s">
        <v>161</v>
      </c>
      <c r="P367" t="s">
        <v>162</v>
      </c>
      <c r="Q367">
        <v>1</v>
      </c>
      <c r="X367">
        <v>9.4130000000000005E-2</v>
      </c>
      <c r="Y367">
        <v>0</v>
      </c>
      <c r="Z367">
        <v>320.66000000000003</v>
      </c>
      <c r="AA367">
        <v>33.78</v>
      </c>
      <c r="AB367">
        <v>0</v>
      </c>
      <c r="AC367">
        <v>0</v>
      </c>
      <c r="AD367">
        <v>1</v>
      </c>
      <c r="AE367">
        <v>0</v>
      </c>
      <c r="AF367" t="s">
        <v>667</v>
      </c>
      <c r="AG367">
        <v>0.17649375</v>
      </c>
      <c r="AH367">
        <v>2</v>
      </c>
      <c r="AI367">
        <v>11782340</v>
      </c>
      <c r="AJ367">
        <v>376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ROW(Source!A128)</f>
        <v>128</v>
      </c>
      <c r="B368">
        <v>11782341</v>
      </c>
      <c r="C368">
        <v>11782333</v>
      </c>
      <c r="D368">
        <v>9684612</v>
      </c>
      <c r="E368">
        <v>1</v>
      </c>
      <c r="F368">
        <v>1</v>
      </c>
      <c r="G368">
        <v>1</v>
      </c>
      <c r="H368">
        <v>2</v>
      </c>
      <c r="I368" t="s">
        <v>478</v>
      </c>
      <c r="J368" t="s">
        <v>479</v>
      </c>
      <c r="K368" t="s">
        <v>480</v>
      </c>
      <c r="L368">
        <v>1480</v>
      </c>
      <c r="N368">
        <v>1013</v>
      </c>
      <c r="O368" t="s">
        <v>161</v>
      </c>
      <c r="P368" t="s">
        <v>162</v>
      </c>
      <c r="Q368">
        <v>1</v>
      </c>
      <c r="X368">
        <v>4.6899999999999997E-3</v>
      </c>
      <c r="Y368">
        <v>0</v>
      </c>
      <c r="Z368">
        <v>377.14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667</v>
      </c>
      <c r="AG368">
        <v>8.7937499999999995E-3</v>
      </c>
      <c r="AH368">
        <v>2</v>
      </c>
      <c r="AI368">
        <v>11782341</v>
      </c>
      <c r="AJ368">
        <v>377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ROW(Source!A128)</f>
        <v>128</v>
      </c>
      <c r="B369">
        <v>11782342</v>
      </c>
      <c r="C369">
        <v>11782333</v>
      </c>
      <c r="D369">
        <v>9636056</v>
      </c>
      <c r="E369">
        <v>1</v>
      </c>
      <c r="F369">
        <v>1</v>
      </c>
      <c r="G369">
        <v>1</v>
      </c>
      <c r="H369">
        <v>3</v>
      </c>
      <c r="I369" t="s">
        <v>481</v>
      </c>
      <c r="J369" t="s">
        <v>482</v>
      </c>
      <c r="K369" t="s">
        <v>483</v>
      </c>
      <c r="L369">
        <v>1327</v>
      </c>
      <c r="N369">
        <v>1005</v>
      </c>
      <c r="O369" t="s">
        <v>264</v>
      </c>
      <c r="P369" t="s">
        <v>264</v>
      </c>
      <c r="Q369">
        <v>1</v>
      </c>
      <c r="X369">
        <v>1.1999999999999999E-3</v>
      </c>
      <c r="Y369">
        <v>32.5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650</v>
      </c>
      <c r="AG369">
        <v>1.1999999999999999E-3</v>
      </c>
      <c r="AH369">
        <v>2</v>
      </c>
      <c r="AI369">
        <v>11782342</v>
      </c>
      <c r="AJ369">
        <v>378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ROW(Source!A128)</f>
        <v>128</v>
      </c>
      <c r="B370">
        <v>11782343</v>
      </c>
      <c r="C370">
        <v>11782333</v>
      </c>
      <c r="D370">
        <v>9609319</v>
      </c>
      <c r="E370">
        <v>1</v>
      </c>
      <c r="F370">
        <v>1</v>
      </c>
      <c r="G370">
        <v>1</v>
      </c>
      <c r="H370">
        <v>3</v>
      </c>
      <c r="I370" t="s">
        <v>265</v>
      </c>
      <c r="J370" t="s">
        <v>266</v>
      </c>
      <c r="K370" t="s">
        <v>267</v>
      </c>
      <c r="L370">
        <v>9521778</v>
      </c>
      <c r="N370">
        <v>1013</v>
      </c>
      <c r="O370" t="s">
        <v>268</v>
      </c>
      <c r="P370" t="s">
        <v>269</v>
      </c>
      <c r="Q370">
        <v>1</v>
      </c>
      <c r="X370">
        <v>2.5000000000000001E-4</v>
      </c>
      <c r="Y370">
        <v>92.4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650</v>
      </c>
      <c r="AG370">
        <v>2.5000000000000001E-4</v>
      </c>
      <c r="AH370">
        <v>2</v>
      </c>
      <c r="AI370">
        <v>11782343</v>
      </c>
      <c r="AJ370">
        <v>379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ROW(Source!A128)</f>
        <v>128</v>
      </c>
      <c r="B371">
        <v>11782344</v>
      </c>
      <c r="C371">
        <v>11782333</v>
      </c>
      <c r="D371">
        <v>9684441</v>
      </c>
      <c r="E371">
        <v>1</v>
      </c>
      <c r="F371">
        <v>1</v>
      </c>
      <c r="G371">
        <v>1</v>
      </c>
      <c r="H371">
        <v>3</v>
      </c>
      <c r="I371" t="s">
        <v>484</v>
      </c>
      <c r="J371" t="s">
        <v>485</v>
      </c>
      <c r="K371" t="s">
        <v>486</v>
      </c>
      <c r="L371">
        <v>1327</v>
      </c>
      <c r="N371">
        <v>1005</v>
      </c>
      <c r="O371" t="s">
        <v>264</v>
      </c>
      <c r="P371" t="s">
        <v>264</v>
      </c>
      <c r="Q371">
        <v>1</v>
      </c>
      <c r="X371">
        <v>2.76</v>
      </c>
      <c r="Y371">
        <v>10.1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650</v>
      </c>
      <c r="AG371">
        <v>2.76</v>
      </c>
      <c r="AH371">
        <v>2</v>
      </c>
      <c r="AI371">
        <v>11782344</v>
      </c>
      <c r="AJ371">
        <v>380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ROW(Source!A128)</f>
        <v>128</v>
      </c>
      <c r="B372">
        <v>11782345</v>
      </c>
      <c r="C372">
        <v>11782333</v>
      </c>
      <c r="D372">
        <v>9647814</v>
      </c>
      <c r="E372">
        <v>1</v>
      </c>
      <c r="F372">
        <v>1</v>
      </c>
      <c r="G372">
        <v>1</v>
      </c>
      <c r="H372">
        <v>3</v>
      </c>
      <c r="I372" t="s">
        <v>487</v>
      </c>
      <c r="J372" t="s">
        <v>488</v>
      </c>
      <c r="K372" t="s">
        <v>489</v>
      </c>
      <c r="L372">
        <v>1348</v>
      </c>
      <c r="N372">
        <v>1009</v>
      </c>
      <c r="O372" t="s">
        <v>703</v>
      </c>
      <c r="P372" t="s">
        <v>703</v>
      </c>
      <c r="Q372">
        <v>1000</v>
      </c>
      <c r="X372">
        <v>3.6000000000000002E-4</v>
      </c>
      <c r="Y372">
        <v>28970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650</v>
      </c>
      <c r="AG372">
        <v>3.6000000000000002E-4</v>
      </c>
      <c r="AH372">
        <v>2</v>
      </c>
      <c r="AI372">
        <v>11782345</v>
      </c>
      <c r="AJ372">
        <v>381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ROW(Source!A128)</f>
        <v>128</v>
      </c>
      <c r="B373">
        <v>11782346</v>
      </c>
      <c r="C373">
        <v>11782333</v>
      </c>
      <c r="D373">
        <v>9592660</v>
      </c>
      <c r="E373">
        <v>1</v>
      </c>
      <c r="F373">
        <v>1</v>
      </c>
      <c r="G373">
        <v>1</v>
      </c>
      <c r="H373">
        <v>3</v>
      </c>
      <c r="I373" t="s">
        <v>490</v>
      </c>
      <c r="J373" t="s">
        <v>491</v>
      </c>
      <c r="K373" t="s">
        <v>492</v>
      </c>
      <c r="L373">
        <v>1339</v>
      </c>
      <c r="N373">
        <v>1007</v>
      </c>
      <c r="O373" t="s">
        <v>797</v>
      </c>
      <c r="P373" t="s">
        <v>797</v>
      </c>
      <c r="Q373">
        <v>1</v>
      </c>
      <c r="X373">
        <v>4.0000000000000002E-4</v>
      </c>
      <c r="Y373">
        <v>377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650</v>
      </c>
      <c r="AG373">
        <v>4.0000000000000002E-4</v>
      </c>
      <c r="AH373">
        <v>2</v>
      </c>
      <c r="AI373">
        <v>11782346</v>
      </c>
      <c r="AJ373">
        <v>382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ROW(Source!A128)</f>
        <v>128</v>
      </c>
      <c r="B374">
        <v>11782347</v>
      </c>
      <c r="C374">
        <v>11782333</v>
      </c>
      <c r="D374">
        <v>9686539</v>
      </c>
      <c r="E374">
        <v>1</v>
      </c>
      <c r="F374">
        <v>1</v>
      </c>
      <c r="G374">
        <v>1</v>
      </c>
      <c r="H374">
        <v>3</v>
      </c>
      <c r="I374" t="s">
        <v>493</v>
      </c>
      <c r="J374" t="s">
        <v>494</v>
      </c>
      <c r="K374" t="s">
        <v>495</v>
      </c>
      <c r="L374">
        <v>1348</v>
      </c>
      <c r="N374">
        <v>1009</v>
      </c>
      <c r="O374" t="s">
        <v>703</v>
      </c>
      <c r="P374" t="s">
        <v>703</v>
      </c>
      <c r="Q374">
        <v>1000</v>
      </c>
      <c r="X374">
        <v>6.7999999999999999E-5</v>
      </c>
      <c r="Y374">
        <v>27158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650</v>
      </c>
      <c r="AG374">
        <v>6.7999999999999999E-5</v>
      </c>
      <c r="AH374">
        <v>2</v>
      </c>
      <c r="AI374">
        <v>11782347</v>
      </c>
      <c r="AJ374">
        <v>383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ROW(Source!A128)</f>
        <v>128</v>
      </c>
      <c r="B375">
        <v>11782348</v>
      </c>
      <c r="C375">
        <v>11782333</v>
      </c>
      <c r="D375">
        <v>9686541</v>
      </c>
      <c r="E375">
        <v>1</v>
      </c>
      <c r="F375">
        <v>1</v>
      </c>
      <c r="G375">
        <v>1</v>
      </c>
      <c r="H375">
        <v>3</v>
      </c>
      <c r="I375" t="s">
        <v>496</v>
      </c>
      <c r="J375" t="s">
        <v>497</v>
      </c>
      <c r="K375" t="s">
        <v>498</v>
      </c>
      <c r="L375">
        <v>1327</v>
      </c>
      <c r="N375">
        <v>1005</v>
      </c>
      <c r="O375" t="s">
        <v>264</v>
      </c>
      <c r="P375" t="s">
        <v>264</v>
      </c>
      <c r="Q375">
        <v>1</v>
      </c>
      <c r="X375">
        <v>5.6920000000000002</v>
      </c>
      <c r="Y375">
        <v>15.4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650</v>
      </c>
      <c r="AG375">
        <v>5.6920000000000002</v>
      </c>
      <c r="AH375">
        <v>2</v>
      </c>
      <c r="AI375">
        <v>11782348</v>
      </c>
      <c r="AJ375">
        <v>384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ROW(Source!A129)</f>
        <v>129</v>
      </c>
      <c r="B376">
        <v>11782351</v>
      </c>
      <c r="C376">
        <v>11782349</v>
      </c>
      <c r="D376">
        <v>7535126</v>
      </c>
      <c r="E376">
        <v>1</v>
      </c>
      <c r="F376">
        <v>1</v>
      </c>
      <c r="G376">
        <v>1</v>
      </c>
      <c r="H376">
        <v>1</v>
      </c>
      <c r="I376" t="s">
        <v>288</v>
      </c>
      <c r="J376" t="s">
        <v>650</v>
      </c>
      <c r="K376" t="s">
        <v>289</v>
      </c>
      <c r="L376">
        <v>1476</v>
      </c>
      <c r="N376">
        <v>1013</v>
      </c>
      <c r="O376" t="s">
        <v>155</v>
      </c>
      <c r="P376" t="s">
        <v>156</v>
      </c>
      <c r="Q376">
        <v>1</v>
      </c>
      <c r="X376">
        <v>1.1200000000000001</v>
      </c>
      <c r="Y376">
        <v>0</v>
      </c>
      <c r="Z376">
        <v>0</v>
      </c>
      <c r="AA376">
        <v>0</v>
      </c>
      <c r="AB376">
        <v>12.17</v>
      </c>
      <c r="AC376">
        <v>0</v>
      </c>
      <c r="AD376">
        <v>1</v>
      </c>
      <c r="AE376">
        <v>1</v>
      </c>
      <c r="AF376" t="s">
        <v>668</v>
      </c>
      <c r="AG376">
        <v>1.9319999999999999</v>
      </c>
      <c r="AH376">
        <v>2</v>
      </c>
      <c r="AI376">
        <v>11782351</v>
      </c>
      <c r="AJ376">
        <v>385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ROW(Source!A129)</f>
        <v>129</v>
      </c>
      <c r="B377">
        <v>11782352</v>
      </c>
      <c r="C377">
        <v>11782349</v>
      </c>
      <c r="D377">
        <v>9689245</v>
      </c>
      <c r="E377">
        <v>1</v>
      </c>
      <c r="F377">
        <v>1</v>
      </c>
      <c r="G377">
        <v>1</v>
      </c>
      <c r="H377">
        <v>2</v>
      </c>
      <c r="I377" t="s">
        <v>499</v>
      </c>
      <c r="J377" t="s">
        <v>500</v>
      </c>
      <c r="K377" t="s">
        <v>501</v>
      </c>
      <c r="L377">
        <v>1480</v>
      </c>
      <c r="N377">
        <v>1013</v>
      </c>
      <c r="O377" t="s">
        <v>161</v>
      </c>
      <c r="P377" t="s">
        <v>162</v>
      </c>
      <c r="Q377">
        <v>1</v>
      </c>
      <c r="X377">
        <v>0.34399999999999997</v>
      </c>
      <c r="Y377">
        <v>0</v>
      </c>
      <c r="Z377">
        <v>1.33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667</v>
      </c>
      <c r="AG377">
        <v>0.64500000000000002</v>
      </c>
      <c r="AH377">
        <v>2</v>
      </c>
      <c r="AI377">
        <v>11782352</v>
      </c>
      <c r="AJ377">
        <v>386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ROW(Source!A129)</f>
        <v>129</v>
      </c>
      <c r="B378">
        <v>11782353</v>
      </c>
      <c r="C378">
        <v>11782349</v>
      </c>
      <c r="D378">
        <v>9590589</v>
      </c>
      <c r="E378">
        <v>1</v>
      </c>
      <c r="F378">
        <v>1</v>
      </c>
      <c r="G378">
        <v>1</v>
      </c>
      <c r="H378">
        <v>2</v>
      </c>
      <c r="I378" t="s">
        <v>252</v>
      </c>
      <c r="J378" t="s">
        <v>253</v>
      </c>
      <c r="K378" t="s">
        <v>254</v>
      </c>
      <c r="L378">
        <v>1480</v>
      </c>
      <c r="N378">
        <v>1013</v>
      </c>
      <c r="O378" t="s">
        <v>161</v>
      </c>
      <c r="P378" t="s">
        <v>162</v>
      </c>
      <c r="Q378">
        <v>1</v>
      </c>
      <c r="X378">
        <v>5.3E-3</v>
      </c>
      <c r="Y378">
        <v>0</v>
      </c>
      <c r="Z378">
        <v>96.34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667</v>
      </c>
      <c r="AG378">
        <v>9.9375000000000002E-3</v>
      </c>
      <c r="AH378">
        <v>2</v>
      </c>
      <c r="AI378">
        <v>11782353</v>
      </c>
      <c r="AJ378">
        <v>387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ROW(Source!A129)</f>
        <v>129</v>
      </c>
      <c r="B379">
        <v>11782354</v>
      </c>
      <c r="C379">
        <v>11782349</v>
      </c>
      <c r="D379">
        <v>9592655</v>
      </c>
      <c r="E379">
        <v>1</v>
      </c>
      <c r="F379">
        <v>1</v>
      </c>
      <c r="G379">
        <v>1</v>
      </c>
      <c r="H379">
        <v>3</v>
      </c>
      <c r="I379" t="s">
        <v>302</v>
      </c>
      <c r="J379" t="s">
        <v>303</v>
      </c>
      <c r="K379" t="s">
        <v>304</v>
      </c>
      <c r="L379">
        <v>1348</v>
      </c>
      <c r="N379">
        <v>1009</v>
      </c>
      <c r="O379" t="s">
        <v>703</v>
      </c>
      <c r="P379" t="s">
        <v>703</v>
      </c>
      <c r="Q379">
        <v>1000</v>
      </c>
      <c r="X379">
        <v>3.0200000000000001E-3</v>
      </c>
      <c r="Y379">
        <v>10190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650</v>
      </c>
      <c r="AG379">
        <v>3.0200000000000001E-3</v>
      </c>
      <c r="AH379">
        <v>2</v>
      </c>
      <c r="AI379">
        <v>11782354</v>
      </c>
      <c r="AJ379">
        <v>388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ROW(Source!A129)</f>
        <v>129</v>
      </c>
      <c r="B380">
        <v>11782355</v>
      </c>
      <c r="C380">
        <v>11782349</v>
      </c>
      <c r="D380">
        <v>9617420</v>
      </c>
      <c r="E380">
        <v>1</v>
      </c>
      <c r="F380">
        <v>1</v>
      </c>
      <c r="G380">
        <v>1</v>
      </c>
      <c r="H380">
        <v>3</v>
      </c>
      <c r="I380" t="s">
        <v>502</v>
      </c>
      <c r="J380" t="s">
        <v>503</v>
      </c>
      <c r="K380" t="s">
        <v>504</v>
      </c>
      <c r="L380">
        <v>1346</v>
      </c>
      <c r="N380">
        <v>1009</v>
      </c>
      <c r="O380" t="s">
        <v>366</v>
      </c>
      <c r="P380" t="s">
        <v>366</v>
      </c>
      <c r="Q380">
        <v>1</v>
      </c>
      <c r="X380">
        <v>1.36</v>
      </c>
      <c r="Y380">
        <v>23.2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650</v>
      </c>
      <c r="AG380">
        <v>1.36</v>
      </c>
      <c r="AH380">
        <v>2</v>
      </c>
      <c r="AI380">
        <v>11782355</v>
      </c>
      <c r="AJ380">
        <v>389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ROW(Source!A129)</f>
        <v>129</v>
      </c>
      <c r="B381">
        <v>11782356</v>
      </c>
      <c r="C381">
        <v>11782349</v>
      </c>
      <c r="D381">
        <v>9602372</v>
      </c>
      <c r="E381">
        <v>1</v>
      </c>
      <c r="F381">
        <v>1</v>
      </c>
      <c r="G381">
        <v>1</v>
      </c>
      <c r="H381">
        <v>3</v>
      </c>
      <c r="I381" t="s">
        <v>505</v>
      </c>
      <c r="J381" t="s">
        <v>506</v>
      </c>
      <c r="K381" t="s">
        <v>507</v>
      </c>
      <c r="L381">
        <v>1348</v>
      </c>
      <c r="N381">
        <v>1009</v>
      </c>
      <c r="O381" t="s">
        <v>703</v>
      </c>
      <c r="P381" t="s">
        <v>703</v>
      </c>
      <c r="Q381">
        <v>1000</v>
      </c>
      <c r="X381">
        <v>2.14E-4</v>
      </c>
      <c r="Y381">
        <v>10350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650</v>
      </c>
      <c r="AG381">
        <v>2.14E-4</v>
      </c>
      <c r="AH381">
        <v>2</v>
      </c>
      <c r="AI381">
        <v>11782356</v>
      </c>
      <c r="AJ381">
        <v>390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ROW(Source!A131)</f>
        <v>131</v>
      </c>
      <c r="B382">
        <v>11782359</v>
      </c>
      <c r="C382">
        <v>11782357</v>
      </c>
      <c r="D382">
        <v>7535132</v>
      </c>
      <c r="E382">
        <v>1</v>
      </c>
      <c r="F382">
        <v>1</v>
      </c>
      <c r="G382">
        <v>1</v>
      </c>
      <c r="H382">
        <v>1</v>
      </c>
      <c r="I382" t="s">
        <v>508</v>
      </c>
      <c r="J382" t="s">
        <v>650</v>
      </c>
      <c r="K382" t="s">
        <v>509</v>
      </c>
      <c r="L382">
        <v>1476</v>
      </c>
      <c r="N382">
        <v>1013</v>
      </c>
      <c r="O382" t="s">
        <v>155</v>
      </c>
      <c r="P382" t="s">
        <v>156</v>
      </c>
      <c r="Q382">
        <v>1</v>
      </c>
      <c r="X382">
        <v>134.62</v>
      </c>
      <c r="Y382">
        <v>0</v>
      </c>
      <c r="Z382">
        <v>0</v>
      </c>
      <c r="AA382">
        <v>0</v>
      </c>
      <c r="AB382">
        <v>12.54</v>
      </c>
      <c r="AC382">
        <v>0</v>
      </c>
      <c r="AD382">
        <v>1</v>
      </c>
      <c r="AE382">
        <v>1</v>
      </c>
      <c r="AF382" t="s">
        <v>668</v>
      </c>
      <c r="AG382">
        <v>232.21949999999998</v>
      </c>
      <c r="AH382">
        <v>2</v>
      </c>
      <c r="AI382">
        <v>11782359</v>
      </c>
      <c r="AJ382">
        <v>391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ROW(Source!A131)</f>
        <v>131</v>
      </c>
      <c r="B383">
        <v>11782360</v>
      </c>
      <c r="C383">
        <v>11782357</v>
      </c>
      <c r="D383">
        <v>121548</v>
      </c>
      <c r="E383">
        <v>1</v>
      </c>
      <c r="F383">
        <v>1</v>
      </c>
      <c r="G383">
        <v>1</v>
      </c>
      <c r="H383">
        <v>1</v>
      </c>
      <c r="I383" t="s">
        <v>671</v>
      </c>
      <c r="J383" t="s">
        <v>650</v>
      </c>
      <c r="K383" t="s">
        <v>166</v>
      </c>
      <c r="L383">
        <v>608254</v>
      </c>
      <c r="N383">
        <v>1013</v>
      </c>
      <c r="O383" t="s">
        <v>167</v>
      </c>
      <c r="P383" t="s">
        <v>167</v>
      </c>
      <c r="Q383">
        <v>1</v>
      </c>
      <c r="X383">
        <v>17.47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2</v>
      </c>
      <c r="AF383" t="s">
        <v>667</v>
      </c>
      <c r="AG383">
        <v>32.756250000000001</v>
      </c>
      <c r="AH383">
        <v>2</v>
      </c>
      <c r="AI383">
        <v>11782360</v>
      </c>
      <c r="AJ383">
        <v>392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ROW(Source!A131)</f>
        <v>131</v>
      </c>
      <c r="B384">
        <v>11782361</v>
      </c>
      <c r="C384">
        <v>11782357</v>
      </c>
      <c r="D384">
        <v>9596421</v>
      </c>
      <c r="E384">
        <v>1</v>
      </c>
      <c r="F384">
        <v>1</v>
      </c>
      <c r="G384">
        <v>1</v>
      </c>
      <c r="H384">
        <v>2</v>
      </c>
      <c r="I384" t="s">
        <v>389</v>
      </c>
      <c r="J384" t="s">
        <v>390</v>
      </c>
      <c r="K384" t="s">
        <v>391</v>
      </c>
      <c r="L384">
        <v>1480</v>
      </c>
      <c r="N384">
        <v>1013</v>
      </c>
      <c r="O384" t="s">
        <v>161</v>
      </c>
      <c r="P384" t="s">
        <v>162</v>
      </c>
      <c r="Q384">
        <v>1</v>
      </c>
      <c r="X384">
        <v>7.5</v>
      </c>
      <c r="Y384">
        <v>0</v>
      </c>
      <c r="Z384">
        <v>31.16</v>
      </c>
      <c r="AA384">
        <v>12.17</v>
      </c>
      <c r="AB384">
        <v>0</v>
      </c>
      <c r="AC384">
        <v>0</v>
      </c>
      <c r="AD384">
        <v>1</v>
      </c>
      <c r="AE384">
        <v>0</v>
      </c>
      <c r="AF384" t="s">
        <v>667</v>
      </c>
      <c r="AG384">
        <v>14.0625</v>
      </c>
      <c r="AH384">
        <v>2</v>
      </c>
      <c r="AI384">
        <v>11782361</v>
      </c>
      <c r="AJ384">
        <v>393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ROW(Source!A131)</f>
        <v>131</v>
      </c>
      <c r="B385">
        <v>11782362</v>
      </c>
      <c r="C385">
        <v>11782357</v>
      </c>
      <c r="D385">
        <v>9595015</v>
      </c>
      <c r="E385">
        <v>1</v>
      </c>
      <c r="F385">
        <v>1</v>
      </c>
      <c r="G385">
        <v>1</v>
      </c>
      <c r="H385">
        <v>2</v>
      </c>
      <c r="I385" t="s">
        <v>420</v>
      </c>
      <c r="J385" t="s">
        <v>421</v>
      </c>
      <c r="K385" t="s">
        <v>422</v>
      </c>
      <c r="L385">
        <v>1480</v>
      </c>
      <c r="N385">
        <v>1013</v>
      </c>
      <c r="O385" t="s">
        <v>161</v>
      </c>
      <c r="P385" t="s">
        <v>162</v>
      </c>
      <c r="Q385">
        <v>1</v>
      </c>
      <c r="X385">
        <v>9.9700000000000006</v>
      </c>
      <c r="Y385">
        <v>0</v>
      </c>
      <c r="Z385">
        <v>187.66</v>
      </c>
      <c r="AA385">
        <v>16.329999999999998</v>
      </c>
      <c r="AB385">
        <v>0</v>
      </c>
      <c r="AC385">
        <v>0</v>
      </c>
      <c r="AD385">
        <v>1</v>
      </c>
      <c r="AE385">
        <v>0</v>
      </c>
      <c r="AF385" t="s">
        <v>667</v>
      </c>
      <c r="AG385">
        <v>18.693750000000001</v>
      </c>
      <c r="AH385">
        <v>2</v>
      </c>
      <c r="AI385">
        <v>11782362</v>
      </c>
      <c r="AJ385">
        <v>394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ROW(Source!A131)</f>
        <v>131</v>
      </c>
      <c r="B386">
        <v>11782363</v>
      </c>
      <c r="C386">
        <v>11782357</v>
      </c>
      <c r="D386">
        <v>9683378</v>
      </c>
      <c r="E386">
        <v>1</v>
      </c>
      <c r="F386">
        <v>1</v>
      </c>
      <c r="G386">
        <v>1</v>
      </c>
      <c r="H386">
        <v>2</v>
      </c>
      <c r="I386" t="s">
        <v>407</v>
      </c>
      <c r="J386" t="s">
        <v>408</v>
      </c>
      <c r="K386" t="s">
        <v>409</v>
      </c>
      <c r="L386">
        <v>1480</v>
      </c>
      <c r="N386">
        <v>1013</v>
      </c>
      <c r="O386" t="s">
        <v>161</v>
      </c>
      <c r="P386" t="s">
        <v>162</v>
      </c>
      <c r="Q386">
        <v>1</v>
      </c>
      <c r="X386">
        <v>15</v>
      </c>
      <c r="Y386">
        <v>0</v>
      </c>
      <c r="Z386">
        <v>1.47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667</v>
      </c>
      <c r="AG386">
        <v>28.125</v>
      </c>
      <c r="AH386">
        <v>2</v>
      </c>
      <c r="AI386">
        <v>11782363</v>
      </c>
      <c r="AJ386">
        <v>395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ROW(Source!A131)</f>
        <v>131</v>
      </c>
      <c r="B387">
        <v>11782364</v>
      </c>
      <c r="C387">
        <v>11782357</v>
      </c>
      <c r="D387">
        <v>9590589</v>
      </c>
      <c r="E387">
        <v>1</v>
      </c>
      <c r="F387">
        <v>1</v>
      </c>
      <c r="G387">
        <v>1</v>
      </c>
      <c r="H387">
        <v>2</v>
      </c>
      <c r="I387" t="s">
        <v>252</v>
      </c>
      <c r="J387" t="s">
        <v>253</v>
      </c>
      <c r="K387" t="s">
        <v>254</v>
      </c>
      <c r="L387">
        <v>1480</v>
      </c>
      <c r="N387">
        <v>1013</v>
      </c>
      <c r="O387" t="s">
        <v>161</v>
      </c>
      <c r="P387" t="s">
        <v>162</v>
      </c>
      <c r="Q387">
        <v>1</v>
      </c>
      <c r="X387">
        <v>0.92</v>
      </c>
      <c r="Y387">
        <v>0</v>
      </c>
      <c r="Z387">
        <v>96.34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667</v>
      </c>
      <c r="AG387">
        <v>1.7250000000000001</v>
      </c>
      <c r="AH387">
        <v>2</v>
      </c>
      <c r="AI387">
        <v>11782364</v>
      </c>
      <c r="AJ387">
        <v>396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ROW(Source!A131)</f>
        <v>131</v>
      </c>
      <c r="B388">
        <v>11782365</v>
      </c>
      <c r="C388">
        <v>11782357</v>
      </c>
      <c r="D388">
        <v>9636056</v>
      </c>
      <c r="E388">
        <v>1</v>
      </c>
      <c r="F388">
        <v>1</v>
      </c>
      <c r="G388">
        <v>1</v>
      </c>
      <c r="H388">
        <v>3</v>
      </c>
      <c r="I388" t="s">
        <v>481</v>
      </c>
      <c r="J388" t="s">
        <v>482</v>
      </c>
      <c r="K388" t="s">
        <v>483</v>
      </c>
      <c r="L388">
        <v>1327</v>
      </c>
      <c r="N388">
        <v>1005</v>
      </c>
      <c r="O388" t="s">
        <v>264</v>
      </c>
      <c r="P388" t="s">
        <v>264</v>
      </c>
      <c r="Q388">
        <v>1</v>
      </c>
      <c r="X388">
        <v>0.8</v>
      </c>
      <c r="Y388">
        <v>32.5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650</v>
      </c>
      <c r="AG388">
        <v>0.8</v>
      </c>
      <c r="AH388">
        <v>2</v>
      </c>
      <c r="AI388">
        <v>11782365</v>
      </c>
      <c r="AJ388">
        <v>397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ROW(Source!A131)</f>
        <v>131</v>
      </c>
      <c r="B389">
        <v>11782366</v>
      </c>
      <c r="C389">
        <v>11782357</v>
      </c>
      <c r="D389">
        <v>9609319</v>
      </c>
      <c r="E389">
        <v>1</v>
      </c>
      <c r="F389">
        <v>1</v>
      </c>
      <c r="G389">
        <v>1</v>
      </c>
      <c r="H389">
        <v>3</v>
      </c>
      <c r="I389" t="s">
        <v>265</v>
      </c>
      <c r="J389" t="s">
        <v>266</v>
      </c>
      <c r="K389" t="s">
        <v>267</v>
      </c>
      <c r="L389">
        <v>9521778</v>
      </c>
      <c r="N389">
        <v>1013</v>
      </c>
      <c r="O389" t="s">
        <v>268</v>
      </c>
      <c r="P389" t="s">
        <v>269</v>
      </c>
      <c r="Q389">
        <v>1</v>
      </c>
      <c r="X389">
        <v>7.0000000000000007E-2</v>
      </c>
      <c r="Y389">
        <v>92.4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650</v>
      </c>
      <c r="AG389">
        <v>7.0000000000000007E-2</v>
      </c>
      <c r="AH389">
        <v>2</v>
      </c>
      <c r="AI389">
        <v>11782366</v>
      </c>
      <c r="AJ389">
        <v>398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ROW(Source!A131)</f>
        <v>131</v>
      </c>
      <c r="B390">
        <v>11782367</v>
      </c>
      <c r="C390">
        <v>11782357</v>
      </c>
      <c r="D390">
        <v>9684441</v>
      </c>
      <c r="E390">
        <v>1</v>
      </c>
      <c r="F390">
        <v>1</v>
      </c>
      <c r="G390">
        <v>1</v>
      </c>
      <c r="H390">
        <v>3</v>
      </c>
      <c r="I390" t="s">
        <v>484</v>
      </c>
      <c r="J390" t="s">
        <v>485</v>
      </c>
      <c r="K390" t="s">
        <v>486</v>
      </c>
      <c r="L390">
        <v>1327</v>
      </c>
      <c r="N390">
        <v>1005</v>
      </c>
      <c r="O390" t="s">
        <v>264</v>
      </c>
      <c r="P390" t="s">
        <v>264</v>
      </c>
      <c r="Q390">
        <v>1</v>
      </c>
      <c r="X390">
        <v>439</v>
      </c>
      <c r="Y390">
        <v>10.1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650</v>
      </c>
      <c r="AG390">
        <v>439</v>
      </c>
      <c r="AH390">
        <v>2</v>
      </c>
      <c r="AI390">
        <v>11782367</v>
      </c>
      <c r="AJ390">
        <v>399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ROW(Source!A131)</f>
        <v>131</v>
      </c>
      <c r="B391">
        <v>11782368</v>
      </c>
      <c r="C391">
        <v>11782357</v>
      </c>
      <c r="D391">
        <v>9647814</v>
      </c>
      <c r="E391">
        <v>1</v>
      </c>
      <c r="F391">
        <v>1</v>
      </c>
      <c r="G391">
        <v>1</v>
      </c>
      <c r="H391">
        <v>3</v>
      </c>
      <c r="I391" t="s">
        <v>487</v>
      </c>
      <c r="J391" t="s">
        <v>488</v>
      </c>
      <c r="K391" t="s">
        <v>489</v>
      </c>
      <c r="L391">
        <v>1348</v>
      </c>
      <c r="N391">
        <v>1009</v>
      </c>
      <c r="O391" t="s">
        <v>703</v>
      </c>
      <c r="P391" t="s">
        <v>703</v>
      </c>
      <c r="Q391">
        <v>1000</v>
      </c>
      <c r="X391">
        <v>3.5000000000000003E-2</v>
      </c>
      <c r="Y391">
        <v>28970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650</v>
      </c>
      <c r="AG391">
        <v>3.5000000000000003E-2</v>
      </c>
      <c r="AH391">
        <v>2</v>
      </c>
      <c r="AI391">
        <v>11782368</v>
      </c>
      <c r="AJ391">
        <v>400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ROW(Source!A131)</f>
        <v>131</v>
      </c>
      <c r="B392">
        <v>11782369</v>
      </c>
      <c r="C392">
        <v>11782357</v>
      </c>
      <c r="D392">
        <v>9686539</v>
      </c>
      <c r="E392">
        <v>1</v>
      </c>
      <c r="F392">
        <v>1</v>
      </c>
      <c r="G392">
        <v>1</v>
      </c>
      <c r="H392">
        <v>3</v>
      </c>
      <c r="I392" t="s">
        <v>493</v>
      </c>
      <c r="J392" t="s">
        <v>494</v>
      </c>
      <c r="K392" t="s">
        <v>495</v>
      </c>
      <c r="L392">
        <v>1348</v>
      </c>
      <c r="N392">
        <v>1009</v>
      </c>
      <c r="O392" t="s">
        <v>703</v>
      </c>
      <c r="P392" t="s">
        <v>703</v>
      </c>
      <c r="Q392">
        <v>1000</v>
      </c>
      <c r="X392">
        <v>6.4999999999999997E-3</v>
      </c>
      <c r="Y392">
        <v>27158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650</v>
      </c>
      <c r="AG392">
        <v>6.4999999999999997E-3</v>
      </c>
      <c r="AH392">
        <v>2</v>
      </c>
      <c r="AI392">
        <v>11782369</v>
      </c>
      <c r="AJ392">
        <v>401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ROW(Source!A131)</f>
        <v>131</v>
      </c>
      <c r="B393">
        <v>11782370</v>
      </c>
      <c r="C393">
        <v>11782357</v>
      </c>
      <c r="D393">
        <v>9686541</v>
      </c>
      <c r="E393">
        <v>1</v>
      </c>
      <c r="F393">
        <v>1</v>
      </c>
      <c r="G393">
        <v>1</v>
      </c>
      <c r="H393">
        <v>3</v>
      </c>
      <c r="I393" t="s">
        <v>496</v>
      </c>
      <c r="J393" t="s">
        <v>497</v>
      </c>
      <c r="K393" t="s">
        <v>498</v>
      </c>
      <c r="L393">
        <v>1327</v>
      </c>
      <c r="N393">
        <v>1005</v>
      </c>
      <c r="O393" t="s">
        <v>264</v>
      </c>
      <c r="P393" t="s">
        <v>264</v>
      </c>
      <c r="Q393">
        <v>1</v>
      </c>
      <c r="X393">
        <v>776</v>
      </c>
      <c r="Y393">
        <v>15.4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650</v>
      </c>
      <c r="AG393">
        <v>776</v>
      </c>
      <c r="AH393">
        <v>2</v>
      </c>
      <c r="AI393">
        <v>11782370</v>
      </c>
      <c r="AJ393">
        <v>402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ROW(Source!A132)</f>
        <v>132</v>
      </c>
      <c r="B394">
        <v>11782373</v>
      </c>
      <c r="C394">
        <v>11782371</v>
      </c>
      <c r="D394">
        <v>7535119</v>
      </c>
      <c r="E394">
        <v>1</v>
      </c>
      <c r="F394">
        <v>1</v>
      </c>
      <c r="G394">
        <v>1</v>
      </c>
      <c r="H394">
        <v>1</v>
      </c>
      <c r="I394" t="s">
        <v>510</v>
      </c>
      <c r="J394" t="s">
        <v>650</v>
      </c>
      <c r="K394" t="s">
        <v>511</v>
      </c>
      <c r="L394">
        <v>1476</v>
      </c>
      <c r="N394">
        <v>1013</v>
      </c>
      <c r="O394" t="s">
        <v>155</v>
      </c>
      <c r="P394" t="s">
        <v>156</v>
      </c>
      <c r="Q394">
        <v>1</v>
      </c>
      <c r="X394">
        <v>7.99</v>
      </c>
      <c r="Y394">
        <v>0</v>
      </c>
      <c r="Z394">
        <v>0</v>
      </c>
      <c r="AA394">
        <v>0</v>
      </c>
      <c r="AB394">
        <v>11.34</v>
      </c>
      <c r="AC394">
        <v>0</v>
      </c>
      <c r="AD394">
        <v>1</v>
      </c>
      <c r="AE394">
        <v>1</v>
      </c>
      <c r="AF394" t="s">
        <v>668</v>
      </c>
      <c r="AG394">
        <v>13.78275</v>
      </c>
      <c r="AH394">
        <v>2</v>
      </c>
      <c r="AI394">
        <v>11782373</v>
      </c>
      <c r="AJ394">
        <v>403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ROW(Source!A132)</f>
        <v>132</v>
      </c>
      <c r="B395">
        <v>11782374</v>
      </c>
      <c r="C395">
        <v>11782371</v>
      </c>
      <c r="D395">
        <v>9602160</v>
      </c>
      <c r="E395">
        <v>1</v>
      </c>
      <c r="F395">
        <v>1</v>
      </c>
      <c r="G395">
        <v>1</v>
      </c>
      <c r="H395">
        <v>2</v>
      </c>
      <c r="I395" t="s">
        <v>444</v>
      </c>
      <c r="J395" t="s">
        <v>445</v>
      </c>
      <c r="K395" t="s">
        <v>446</v>
      </c>
      <c r="L395">
        <v>1480</v>
      </c>
      <c r="N395">
        <v>1013</v>
      </c>
      <c r="O395" t="s">
        <v>161</v>
      </c>
      <c r="P395" t="s">
        <v>162</v>
      </c>
      <c r="Q395">
        <v>1</v>
      </c>
      <c r="X395">
        <v>3.69</v>
      </c>
      <c r="Y395">
        <v>0</v>
      </c>
      <c r="Z395">
        <v>34.630000000000003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667</v>
      </c>
      <c r="AG395">
        <v>6.9187500000000002</v>
      </c>
      <c r="AH395">
        <v>2</v>
      </c>
      <c r="AI395">
        <v>11782374</v>
      </c>
      <c r="AJ395">
        <v>404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ROW(Source!A132)</f>
        <v>132</v>
      </c>
      <c r="B396">
        <v>11782375</v>
      </c>
      <c r="C396">
        <v>11782371</v>
      </c>
      <c r="D396">
        <v>9596801</v>
      </c>
      <c r="E396">
        <v>1</v>
      </c>
      <c r="F396">
        <v>1</v>
      </c>
      <c r="G396">
        <v>1</v>
      </c>
      <c r="H396">
        <v>2</v>
      </c>
      <c r="I396" t="s">
        <v>249</v>
      </c>
      <c r="J396" t="s">
        <v>250</v>
      </c>
      <c r="K396" t="s">
        <v>251</v>
      </c>
      <c r="L396">
        <v>1480</v>
      </c>
      <c r="N396">
        <v>1013</v>
      </c>
      <c r="O396" t="s">
        <v>161</v>
      </c>
      <c r="P396" t="s">
        <v>162</v>
      </c>
      <c r="Q396">
        <v>1</v>
      </c>
      <c r="X396">
        <v>2.4700000000000002</v>
      </c>
      <c r="Y396">
        <v>0</v>
      </c>
      <c r="Z396">
        <v>32.24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667</v>
      </c>
      <c r="AG396">
        <v>4.6312499999999996</v>
      </c>
      <c r="AH396">
        <v>2</v>
      </c>
      <c r="AI396">
        <v>11782375</v>
      </c>
      <c r="AJ396">
        <v>405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ROW(Source!A132)</f>
        <v>132</v>
      </c>
      <c r="B397">
        <v>11782376</v>
      </c>
      <c r="C397">
        <v>11782371</v>
      </c>
      <c r="D397">
        <v>9590589</v>
      </c>
      <c r="E397">
        <v>1</v>
      </c>
      <c r="F397">
        <v>1</v>
      </c>
      <c r="G397">
        <v>1</v>
      </c>
      <c r="H397">
        <v>2</v>
      </c>
      <c r="I397" t="s">
        <v>252</v>
      </c>
      <c r="J397" t="s">
        <v>253</v>
      </c>
      <c r="K397" t="s">
        <v>254</v>
      </c>
      <c r="L397">
        <v>1480</v>
      </c>
      <c r="N397">
        <v>1013</v>
      </c>
      <c r="O397" t="s">
        <v>161</v>
      </c>
      <c r="P397" t="s">
        <v>162</v>
      </c>
      <c r="Q397">
        <v>1</v>
      </c>
      <c r="X397">
        <v>0.05</v>
      </c>
      <c r="Y397">
        <v>0</v>
      </c>
      <c r="Z397">
        <v>96.34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667</v>
      </c>
      <c r="AG397">
        <v>9.375E-2</v>
      </c>
      <c r="AH397">
        <v>2</v>
      </c>
      <c r="AI397">
        <v>11782376</v>
      </c>
      <c r="AJ397">
        <v>406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ROW(Source!A132)</f>
        <v>132</v>
      </c>
      <c r="B398">
        <v>11782377</v>
      </c>
      <c r="C398">
        <v>11782371</v>
      </c>
      <c r="D398">
        <v>9609314</v>
      </c>
      <c r="E398">
        <v>1</v>
      </c>
      <c r="F398">
        <v>1</v>
      </c>
      <c r="G398">
        <v>1</v>
      </c>
      <c r="H398">
        <v>3</v>
      </c>
      <c r="I398" t="s">
        <v>512</v>
      </c>
      <c r="J398" t="s">
        <v>513</v>
      </c>
      <c r="K398" t="s">
        <v>514</v>
      </c>
      <c r="L398">
        <v>1348</v>
      </c>
      <c r="N398">
        <v>1009</v>
      </c>
      <c r="O398" t="s">
        <v>703</v>
      </c>
      <c r="P398" t="s">
        <v>703</v>
      </c>
      <c r="Q398">
        <v>1000</v>
      </c>
      <c r="X398">
        <v>2.5000000000000001E-2</v>
      </c>
      <c r="Y398">
        <v>3320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650</v>
      </c>
      <c r="AG398">
        <v>2.5000000000000001E-2</v>
      </c>
      <c r="AH398">
        <v>2</v>
      </c>
      <c r="AI398">
        <v>11782377</v>
      </c>
      <c r="AJ398">
        <v>407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ROW(Source!A132)</f>
        <v>132</v>
      </c>
      <c r="B399">
        <v>11782378</v>
      </c>
      <c r="C399">
        <v>11782371</v>
      </c>
      <c r="D399">
        <v>9617526</v>
      </c>
      <c r="E399">
        <v>1</v>
      </c>
      <c r="F399">
        <v>1</v>
      </c>
      <c r="G399">
        <v>1</v>
      </c>
      <c r="H399">
        <v>3</v>
      </c>
      <c r="I399" t="s">
        <v>515</v>
      </c>
      <c r="J399" t="s">
        <v>516</v>
      </c>
      <c r="K399" t="s">
        <v>517</v>
      </c>
      <c r="L399">
        <v>1348</v>
      </c>
      <c r="N399">
        <v>1009</v>
      </c>
      <c r="O399" t="s">
        <v>703</v>
      </c>
      <c r="P399" t="s">
        <v>703</v>
      </c>
      <c r="Q399">
        <v>1000</v>
      </c>
      <c r="X399">
        <v>9.7999999999999997E-3</v>
      </c>
      <c r="Y399">
        <v>26830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650</v>
      </c>
      <c r="AG399">
        <v>9.7999999999999997E-3</v>
      </c>
      <c r="AH399">
        <v>2</v>
      </c>
      <c r="AI399">
        <v>11782378</v>
      </c>
      <c r="AJ399">
        <v>408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ROW(Source!A132)</f>
        <v>132</v>
      </c>
      <c r="B400">
        <v>11782379</v>
      </c>
      <c r="C400">
        <v>11782371</v>
      </c>
      <c r="D400">
        <v>9592655</v>
      </c>
      <c r="E400">
        <v>1</v>
      </c>
      <c r="F400">
        <v>1</v>
      </c>
      <c r="G400">
        <v>1</v>
      </c>
      <c r="H400">
        <v>3</v>
      </c>
      <c r="I400" t="s">
        <v>302</v>
      </c>
      <c r="J400" t="s">
        <v>303</v>
      </c>
      <c r="K400" t="s">
        <v>304</v>
      </c>
      <c r="L400">
        <v>1348</v>
      </c>
      <c r="N400">
        <v>1009</v>
      </c>
      <c r="O400" t="s">
        <v>703</v>
      </c>
      <c r="P400" t="s">
        <v>703</v>
      </c>
      <c r="Q400">
        <v>1000</v>
      </c>
      <c r="X400">
        <v>0</v>
      </c>
      <c r="Y400">
        <v>10190</v>
      </c>
      <c r="Z400">
        <v>0</v>
      </c>
      <c r="AA400">
        <v>0</v>
      </c>
      <c r="AB400">
        <v>0</v>
      </c>
      <c r="AC400">
        <v>1</v>
      </c>
      <c r="AD400">
        <v>0</v>
      </c>
      <c r="AE400">
        <v>0</v>
      </c>
      <c r="AF400" t="s">
        <v>650</v>
      </c>
      <c r="AG400">
        <v>0</v>
      </c>
      <c r="AH400">
        <v>2</v>
      </c>
      <c r="AI400">
        <v>11782379</v>
      </c>
      <c r="AJ400">
        <v>409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ROW(Source!A132)</f>
        <v>132</v>
      </c>
      <c r="B401">
        <v>11782380</v>
      </c>
      <c r="C401">
        <v>11782371</v>
      </c>
      <c r="D401">
        <v>9611946</v>
      </c>
      <c r="E401">
        <v>1</v>
      </c>
      <c r="F401">
        <v>1</v>
      </c>
      <c r="G401">
        <v>1</v>
      </c>
      <c r="H401">
        <v>3</v>
      </c>
      <c r="I401" t="s">
        <v>410</v>
      </c>
      <c r="J401" t="s">
        <v>411</v>
      </c>
      <c r="K401" t="s">
        <v>412</v>
      </c>
      <c r="L401">
        <v>1348</v>
      </c>
      <c r="N401">
        <v>1009</v>
      </c>
      <c r="O401" t="s">
        <v>703</v>
      </c>
      <c r="P401" t="s">
        <v>703</v>
      </c>
      <c r="Q401">
        <v>1000</v>
      </c>
      <c r="X401">
        <v>4.7499999999999999E-3</v>
      </c>
      <c r="Y401">
        <v>11520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650</v>
      </c>
      <c r="AG401">
        <v>4.7499999999999999E-3</v>
      </c>
      <c r="AH401">
        <v>2</v>
      </c>
      <c r="AI401">
        <v>11782380</v>
      </c>
      <c r="AJ401">
        <v>410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ROW(Source!A132)</f>
        <v>132</v>
      </c>
      <c r="B402">
        <v>11782381</v>
      </c>
      <c r="C402">
        <v>11782371</v>
      </c>
      <c r="D402">
        <v>9689313</v>
      </c>
      <c r="E402">
        <v>1</v>
      </c>
      <c r="F402">
        <v>1</v>
      </c>
      <c r="G402">
        <v>1</v>
      </c>
      <c r="H402">
        <v>3</v>
      </c>
      <c r="I402" t="s">
        <v>518</v>
      </c>
      <c r="J402" t="s">
        <v>519</v>
      </c>
      <c r="K402" t="s">
        <v>520</v>
      </c>
      <c r="L402">
        <v>1339</v>
      </c>
      <c r="N402">
        <v>1007</v>
      </c>
      <c r="O402" t="s">
        <v>797</v>
      </c>
      <c r="P402" t="s">
        <v>797</v>
      </c>
      <c r="Q402">
        <v>1</v>
      </c>
      <c r="X402">
        <v>5.0000000000000001E-4</v>
      </c>
      <c r="Y402">
        <v>663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650</v>
      </c>
      <c r="AG402">
        <v>5.0000000000000001E-4</v>
      </c>
      <c r="AH402">
        <v>2</v>
      </c>
      <c r="AI402">
        <v>11782381</v>
      </c>
      <c r="AJ402">
        <v>411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ROW(Source!A133)</f>
        <v>133</v>
      </c>
      <c r="B403">
        <v>11782385</v>
      </c>
      <c r="C403">
        <v>11782383</v>
      </c>
      <c r="D403">
        <v>7535123</v>
      </c>
      <c r="E403">
        <v>1</v>
      </c>
      <c r="F403">
        <v>1</v>
      </c>
      <c r="G403">
        <v>1</v>
      </c>
      <c r="H403">
        <v>1</v>
      </c>
      <c r="I403" t="s">
        <v>387</v>
      </c>
      <c r="J403" t="s">
        <v>650</v>
      </c>
      <c r="K403" t="s">
        <v>388</v>
      </c>
      <c r="L403">
        <v>1476</v>
      </c>
      <c r="N403">
        <v>1013</v>
      </c>
      <c r="O403" t="s">
        <v>155</v>
      </c>
      <c r="P403" t="s">
        <v>156</v>
      </c>
      <c r="Q403">
        <v>1</v>
      </c>
      <c r="X403">
        <v>0.318</v>
      </c>
      <c r="Y403">
        <v>0</v>
      </c>
      <c r="Z403">
        <v>0</v>
      </c>
      <c r="AA403">
        <v>0</v>
      </c>
      <c r="AB403">
        <v>13.09</v>
      </c>
      <c r="AC403">
        <v>0</v>
      </c>
      <c r="AD403">
        <v>1</v>
      </c>
      <c r="AE403">
        <v>1</v>
      </c>
      <c r="AF403" t="s">
        <v>668</v>
      </c>
      <c r="AG403">
        <v>0.54854999999999998</v>
      </c>
      <c r="AH403">
        <v>2</v>
      </c>
      <c r="AI403">
        <v>11782385</v>
      </c>
      <c r="AJ403">
        <v>412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ROW(Source!A133)</f>
        <v>133</v>
      </c>
      <c r="B404">
        <v>11782386</v>
      </c>
      <c r="C404">
        <v>11782383</v>
      </c>
      <c r="D404">
        <v>121548</v>
      </c>
      <c r="E404">
        <v>1</v>
      </c>
      <c r="F404">
        <v>1</v>
      </c>
      <c r="G404">
        <v>1</v>
      </c>
      <c r="H404">
        <v>1</v>
      </c>
      <c r="I404" t="s">
        <v>671</v>
      </c>
      <c r="J404" t="s">
        <v>650</v>
      </c>
      <c r="K404" t="s">
        <v>166</v>
      </c>
      <c r="L404">
        <v>608254</v>
      </c>
      <c r="N404">
        <v>1013</v>
      </c>
      <c r="O404" t="s">
        <v>167</v>
      </c>
      <c r="P404" t="s">
        <v>167</v>
      </c>
      <c r="Q404">
        <v>1</v>
      </c>
      <c r="X404">
        <v>0.02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2</v>
      </c>
      <c r="AF404" t="s">
        <v>667</v>
      </c>
      <c r="AG404">
        <v>3.7499999999999999E-2</v>
      </c>
      <c r="AH404">
        <v>2</v>
      </c>
      <c r="AI404">
        <v>11782386</v>
      </c>
      <c r="AJ404">
        <v>413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ROW(Source!A133)</f>
        <v>133</v>
      </c>
      <c r="B405">
        <v>11782387</v>
      </c>
      <c r="C405">
        <v>11782383</v>
      </c>
      <c r="D405">
        <v>9596421</v>
      </c>
      <c r="E405">
        <v>1</v>
      </c>
      <c r="F405">
        <v>1</v>
      </c>
      <c r="G405">
        <v>1</v>
      </c>
      <c r="H405">
        <v>2</v>
      </c>
      <c r="I405" t="s">
        <v>389</v>
      </c>
      <c r="J405" t="s">
        <v>390</v>
      </c>
      <c r="K405" t="s">
        <v>391</v>
      </c>
      <c r="L405">
        <v>1480</v>
      </c>
      <c r="N405">
        <v>1013</v>
      </c>
      <c r="O405" t="s">
        <v>161</v>
      </c>
      <c r="P405" t="s">
        <v>162</v>
      </c>
      <c r="Q405">
        <v>1</v>
      </c>
      <c r="X405">
        <v>5.8599999999999998E-3</v>
      </c>
      <c r="Y405">
        <v>0</v>
      </c>
      <c r="Z405">
        <v>31.16</v>
      </c>
      <c r="AA405">
        <v>12.17</v>
      </c>
      <c r="AB405">
        <v>0</v>
      </c>
      <c r="AC405">
        <v>0</v>
      </c>
      <c r="AD405">
        <v>1</v>
      </c>
      <c r="AE405">
        <v>0</v>
      </c>
      <c r="AF405" t="s">
        <v>667</v>
      </c>
      <c r="AG405">
        <v>1.0987500000000001E-2</v>
      </c>
      <c r="AH405">
        <v>2</v>
      </c>
      <c r="AI405">
        <v>11782387</v>
      </c>
      <c r="AJ405">
        <v>414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ROW(Source!A133)</f>
        <v>133</v>
      </c>
      <c r="B406">
        <v>11782388</v>
      </c>
      <c r="C406">
        <v>11782383</v>
      </c>
      <c r="D406">
        <v>9683368</v>
      </c>
      <c r="E406">
        <v>1</v>
      </c>
      <c r="F406">
        <v>1</v>
      </c>
      <c r="G406">
        <v>1</v>
      </c>
      <c r="H406">
        <v>2</v>
      </c>
      <c r="I406" t="s">
        <v>392</v>
      </c>
      <c r="J406" t="s">
        <v>393</v>
      </c>
      <c r="K406" t="s">
        <v>394</v>
      </c>
      <c r="L406">
        <v>1480</v>
      </c>
      <c r="N406">
        <v>1013</v>
      </c>
      <c r="O406" t="s">
        <v>161</v>
      </c>
      <c r="P406" t="s">
        <v>162</v>
      </c>
      <c r="Q406">
        <v>1</v>
      </c>
      <c r="X406">
        <v>1.1999999999999999E-3</v>
      </c>
      <c r="Y406">
        <v>0</v>
      </c>
      <c r="Z406">
        <v>3.24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667</v>
      </c>
      <c r="AG406">
        <v>2.2499999999999998E-3</v>
      </c>
      <c r="AH406">
        <v>2</v>
      </c>
      <c r="AI406">
        <v>11782388</v>
      </c>
      <c r="AJ406">
        <v>415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ROW(Source!A133)</f>
        <v>133</v>
      </c>
      <c r="B407">
        <v>11782389</v>
      </c>
      <c r="C407">
        <v>11782383</v>
      </c>
      <c r="D407">
        <v>9682469</v>
      </c>
      <c r="E407">
        <v>1</v>
      </c>
      <c r="F407">
        <v>1</v>
      </c>
      <c r="G407">
        <v>1</v>
      </c>
      <c r="H407">
        <v>2</v>
      </c>
      <c r="I407" t="s">
        <v>395</v>
      </c>
      <c r="J407" t="s">
        <v>396</v>
      </c>
      <c r="K407" t="s">
        <v>397</v>
      </c>
      <c r="L407">
        <v>1480</v>
      </c>
      <c r="N407">
        <v>1013</v>
      </c>
      <c r="O407" t="s">
        <v>161</v>
      </c>
      <c r="P407" t="s">
        <v>162</v>
      </c>
      <c r="Q407">
        <v>1</v>
      </c>
      <c r="X407">
        <v>8.0000000000000002E-3</v>
      </c>
      <c r="Y407">
        <v>0</v>
      </c>
      <c r="Z407">
        <v>2.34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667</v>
      </c>
      <c r="AG407">
        <v>1.4999999999999999E-2</v>
      </c>
      <c r="AH407">
        <v>2</v>
      </c>
      <c r="AI407">
        <v>11782389</v>
      </c>
      <c r="AJ407">
        <v>416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ROW(Source!A133)</f>
        <v>133</v>
      </c>
      <c r="B408">
        <v>11782390</v>
      </c>
      <c r="C408">
        <v>11782383</v>
      </c>
      <c r="D408">
        <v>9683369</v>
      </c>
      <c r="E408">
        <v>1</v>
      </c>
      <c r="F408">
        <v>1</v>
      </c>
      <c r="G408">
        <v>1</v>
      </c>
      <c r="H408">
        <v>2</v>
      </c>
      <c r="I408" t="s">
        <v>398</v>
      </c>
      <c r="J408" t="s">
        <v>399</v>
      </c>
      <c r="K408" t="s">
        <v>400</v>
      </c>
      <c r="L408">
        <v>1480</v>
      </c>
      <c r="N408">
        <v>1013</v>
      </c>
      <c r="O408" t="s">
        <v>161</v>
      </c>
      <c r="P408" t="s">
        <v>162</v>
      </c>
      <c r="Q408">
        <v>1</v>
      </c>
      <c r="X408">
        <v>8.8000000000000003E-4</v>
      </c>
      <c r="Y408">
        <v>0</v>
      </c>
      <c r="Z408">
        <v>121.91</v>
      </c>
      <c r="AA408">
        <v>16.329999999999998</v>
      </c>
      <c r="AB408">
        <v>0</v>
      </c>
      <c r="AC408">
        <v>0</v>
      </c>
      <c r="AD408">
        <v>1</v>
      </c>
      <c r="AE408">
        <v>0</v>
      </c>
      <c r="AF408" t="s">
        <v>667</v>
      </c>
      <c r="AG408">
        <v>1.65E-3</v>
      </c>
      <c r="AH408">
        <v>2</v>
      </c>
      <c r="AI408">
        <v>11782390</v>
      </c>
      <c r="AJ408">
        <v>417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ROW(Source!A133)</f>
        <v>133</v>
      </c>
      <c r="B409">
        <v>11782391</v>
      </c>
      <c r="C409">
        <v>11782383</v>
      </c>
      <c r="D409">
        <v>9683372</v>
      </c>
      <c r="E409">
        <v>1</v>
      </c>
      <c r="F409">
        <v>1</v>
      </c>
      <c r="G409">
        <v>1</v>
      </c>
      <c r="H409">
        <v>2</v>
      </c>
      <c r="I409" t="s">
        <v>401</v>
      </c>
      <c r="J409" t="s">
        <v>402</v>
      </c>
      <c r="K409" t="s">
        <v>403</v>
      </c>
      <c r="L409">
        <v>1480</v>
      </c>
      <c r="N409">
        <v>1013</v>
      </c>
      <c r="O409" t="s">
        <v>161</v>
      </c>
      <c r="P409" t="s">
        <v>162</v>
      </c>
      <c r="Q409">
        <v>1</v>
      </c>
      <c r="X409">
        <v>1.3299999999999999E-2</v>
      </c>
      <c r="Y409">
        <v>0</v>
      </c>
      <c r="Z409">
        <v>112.26</v>
      </c>
      <c r="AA409">
        <v>16.329999999999998</v>
      </c>
      <c r="AB409">
        <v>0</v>
      </c>
      <c r="AC409">
        <v>0</v>
      </c>
      <c r="AD409">
        <v>1</v>
      </c>
      <c r="AE409">
        <v>0</v>
      </c>
      <c r="AF409" t="s">
        <v>667</v>
      </c>
      <c r="AG409">
        <v>2.4937500000000001E-2</v>
      </c>
      <c r="AH409">
        <v>2</v>
      </c>
      <c r="AI409">
        <v>11782391</v>
      </c>
      <c r="AJ409">
        <v>418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ROW(Source!A133)</f>
        <v>133</v>
      </c>
      <c r="B410">
        <v>11782392</v>
      </c>
      <c r="C410">
        <v>11782383</v>
      </c>
      <c r="D410">
        <v>9683375</v>
      </c>
      <c r="E410">
        <v>1</v>
      </c>
      <c r="F410">
        <v>1</v>
      </c>
      <c r="G410">
        <v>1</v>
      </c>
      <c r="H410">
        <v>2</v>
      </c>
      <c r="I410" t="s">
        <v>404</v>
      </c>
      <c r="J410" t="s">
        <v>405</v>
      </c>
      <c r="K410" t="s">
        <v>406</v>
      </c>
      <c r="L410">
        <v>1480</v>
      </c>
      <c r="N410">
        <v>1013</v>
      </c>
      <c r="O410" t="s">
        <v>161</v>
      </c>
      <c r="P410" t="s">
        <v>162</v>
      </c>
      <c r="Q410">
        <v>1</v>
      </c>
      <c r="X410">
        <v>5.8E-4</v>
      </c>
      <c r="Y410">
        <v>0</v>
      </c>
      <c r="Z410">
        <v>29.05</v>
      </c>
      <c r="AA410">
        <v>14.02</v>
      </c>
      <c r="AB410">
        <v>0</v>
      </c>
      <c r="AC410">
        <v>0</v>
      </c>
      <c r="AD410">
        <v>1</v>
      </c>
      <c r="AE410">
        <v>0</v>
      </c>
      <c r="AF410" t="s">
        <v>667</v>
      </c>
      <c r="AG410">
        <v>1.0874999999999999E-3</v>
      </c>
      <c r="AH410">
        <v>2</v>
      </c>
      <c r="AI410">
        <v>11782392</v>
      </c>
      <c r="AJ410">
        <v>419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ROW(Source!A133)</f>
        <v>133</v>
      </c>
      <c r="B411">
        <v>11782393</v>
      </c>
      <c r="C411">
        <v>11782383</v>
      </c>
      <c r="D411">
        <v>9683378</v>
      </c>
      <c r="E411">
        <v>1</v>
      </c>
      <c r="F411">
        <v>1</v>
      </c>
      <c r="G411">
        <v>1</v>
      </c>
      <c r="H411">
        <v>2</v>
      </c>
      <c r="I411" t="s">
        <v>407</v>
      </c>
      <c r="J411" t="s">
        <v>408</v>
      </c>
      <c r="K411" t="s">
        <v>409</v>
      </c>
      <c r="L411">
        <v>1480</v>
      </c>
      <c r="N411">
        <v>1013</v>
      </c>
      <c r="O411" t="s">
        <v>161</v>
      </c>
      <c r="P411" t="s">
        <v>162</v>
      </c>
      <c r="Q411">
        <v>1</v>
      </c>
      <c r="X411">
        <v>8.26E-3</v>
      </c>
      <c r="Y411">
        <v>0</v>
      </c>
      <c r="Z411">
        <v>1.47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667</v>
      </c>
      <c r="AG411">
        <v>1.5487500000000001E-2</v>
      </c>
      <c r="AH411">
        <v>2</v>
      </c>
      <c r="AI411">
        <v>11782393</v>
      </c>
      <c r="AJ411">
        <v>420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ROW(Source!A133)</f>
        <v>133</v>
      </c>
      <c r="B412">
        <v>11782394</v>
      </c>
      <c r="C412">
        <v>11782383</v>
      </c>
      <c r="D412">
        <v>9590589</v>
      </c>
      <c r="E412">
        <v>1</v>
      </c>
      <c r="F412">
        <v>1</v>
      </c>
      <c r="G412">
        <v>1</v>
      </c>
      <c r="H412">
        <v>2</v>
      </c>
      <c r="I412" t="s">
        <v>252</v>
      </c>
      <c r="J412" t="s">
        <v>253</v>
      </c>
      <c r="K412" t="s">
        <v>254</v>
      </c>
      <c r="L412">
        <v>1480</v>
      </c>
      <c r="N412">
        <v>1013</v>
      </c>
      <c r="O412" t="s">
        <v>161</v>
      </c>
      <c r="P412" t="s">
        <v>162</v>
      </c>
      <c r="Q412">
        <v>1</v>
      </c>
      <c r="X412">
        <v>1.9000000000000001E-4</v>
      </c>
      <c r="Y412">
        <v>0</v>
      </c>
      <c r="Z412">
        <v>96.34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667</v>
      </c>
      <c r="AG412">
        <v>3.5625000000000001E-4</v>
      </c>
      <c r="AH412">
        <v>2</v>
      </c>
      <c r="AI412">
        <v>11782394</v>
      </c>
      <c r="AJ412">
        <v>421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ROW(Source!A133)</f>
        <v>133</v>
      </c>
      <c r="B413">
        <v>11782395</v>
      </c>
      <c r="C413">
        <v>11782383</v>
      </c>
      <c r="D413">
        <v>9611946</v>
      </c>
      <c r="E413">
        <v>1</v>
      </c>
      <c r="F413">
        <v>1</v>
      </c>
      <c r="G413">
        <v>1</v>
      </c>
      <c r="H413">
        <v>3</v>
      </c>
      <c r="I413" t="s">
        <v>410</v>
      </c>
      <c r="J413" t="s">
        <v>411</v>
      </c>
      <c r="K413" t="s">
        <v>412</v>
      </c>
      <c r="L413">
        <v>1348</v>
      </c>
      <c r="N413">
        <v>1009</v>
      </c>
      <c r="O413" t="s">
        <v>703</v>
      </c>
      <c r="P413" t="s">
        <v>703</v>
      </c>
      <c r="Q413">
        <v>1000</v>
      </c>
      <c r="X413">
        <v>2.0000000000000002E-5</v>
      </c>
      <c r="Y413">
        <v>11520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650</v>
      </c>
      <c r="AG413">
        <v>2.0000000000000002E-5</v>
      </c>
      <c r="AH413">
        <v>2</v>
      </c>
      <c r="AI413">
        <v>11782395</v>
      </c>
      <c r="AJ413">
        <v>422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ROW(Source!A133)</f>
        <v>133</v>
      </c>
      <c r="B414">
        <v>11782396</v>
      </c>
      <c r="C414">
        <v>11782383</v>
      </c>
      <c r="D414">
        <v>9635524</v>
      </c>
      <c r="E414">
        <v>1</v>
      </c>
      <c r="F414">
        <v>1</v>
      </c>
      <c r="G414">
        <v>1</v>
      </c>
      <c r="H414">
        <v>3</v>
      </c>
      <c r="I414" t="s">
        <v>413</v>
      </c>
      <c r="J414" t="s">
        <v>414</v>
      </c>
      <c r="K414" t="s">
        <v>415</v>
      </c>
      <c r="L414">
        <v>1485</v>
      </c>
      <c r="N414">
        <v>1013</v>
      </c>
      <c r="O414" t="s">
        <v>1034</v>
      </c>
      <c r="P414" t="s">
        <v>1034</v>
      </c>
      <c r="Q414">
        <v>1</v>
      </c>
      <c r="X414">
        <v>8.3000000000000001E-4</v>
      </c>
      <c r="Y414">
        <v>14.2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650</v>
      </c>
      <c r="AG414">
        <v>8.3000000000000001E-4</v>
      </c>
      <c r="AH414">
        <v>2</v>
      </c>
      <c r="AI414">
        <v>11782396</v>
      </c>
      <c r="AJ414">
        <v>423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ROW(Source!A133)</f>
        <v>133</v>
      </c>
      <c r="B415">
        <v>11782397</v>
      </c>
      <c r="C415">
        <v>11782383</v>
      </c>
      <c r="D415">
        <v>9595052</v>
      </c>
      <c r="E415">
        <v>1</v>
      </c>
      <c r="F415">
        <v>1</v>
      </c>
      <c r="G415">
        <v>1</v>
      </c>
      <c r="H415">
        <v>3</v>
      </c>
      <c r="I415" t="s">
        <v>305</v>
      </c>
      <c r="J415" t="s">
        <v>306</v>
      </c>
      <c r="K415" t="s">
        <v>307</v>
      </c>
      <c r="L415">
        <v>1339</v>
      </c>
      <c r="N415">
        <v>1007</v>
      </c>
      <c r="O415" t="s">
        <v>797</v>
      </c>
      <c r="P415" t="s">
        <v>797</v>
      </c>
      <c r="Q415">
        <v>1</v>
      </c>
      <c r="X415">
        <v>1.8000000000000001E-4</v>
      </c>
      <c r="Y415">
        <v>996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650</v>
      </c>
      <c r="AG415">
        <v>1.8000000000000001E-4</v>
      </c>
      <c r="AH415">
        <v>2</v>
      </c>
      <c r="AI415">
        <v>11782397</v>
      </c>
      <c r="AJ415">
        <v>424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ROW(Source!A133)</f>
        <v>133</v>
      </c>
      <c r="B416">
        <v>11782398</v>
      </c>
      <c r="C416">
        <v>11782383</v>
      </c>
      <c r="D416">
        <v>9595403</v>
      </c>
      <c r="E416">
        <v>1</v>
      </c>
      <c r="F416">
        <v>1</v>
      </c>
      <c r="G416">
        <v>1</v>
      </c>
      <c r="H416">
        <v>3</v>
      </c>
      <c r="I416" t="s">
        <v>416</v>
      </c>
      <c r="J416" t="s">
        <v>417</v>
      </c>
      <c r="K416" t="s">
        <v>418</v>
      </c>
      <c r="L416">
        <v>1301</v>
      </c>
      <c r="N416">
        <v>1003</v>
      </c>
      <c r="O416" t="s">
        <v>996</v>
      </c>
      <c r="P416" t="s">
        <v>996</v>
      </c>
      <c r="Q416">
        <v>1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1</v>
      </c>
      <c r="AD416">
        <v>0</v>
      </c>
      <c r="AE416">
        <v>0</v>
      </c>
      <c r="AF416" t="s">
        <v>650</v>
      </c>
      <c r="AG416">
        <v>0</v>
      </c>
      <c r="AH416">
        <v>2</v>
      </c>
      <c r="AI416">
        <v>11782398</v>
      </c>
      <c r="AJ416">
        <v>425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ROW(Source!A133)</f>
        <v>133</v>
      </c>
      <c r="B417">
        <v>11782399</v>
      </c>
      <c r="C417">
        <v>11782383</v>
      </c>
      <c r="D417">
        <v>9595412</v>
      </c>
      <c r="E417">
        <v>1</v>
      </c>
      <c r="F417">
        <v>1</v>
      </c>
      <c r="G417">
        <v>1</v>
      </c>
      <c r="H417">
        <v>3</v>
      </c>
      <c r="I417" t="s">
        <v>235</v>
      </c>
      <c r="J417" t="s">
        <v>236</v>
      </c>
      <c r="K417" t="s">
        <v>237</v>
      </c>
      <c r="L417">
        <v>1339</v>
      </c>
      <c r="N417">
        <v>1007</v>
      </c>
      <c r="O417" t="s">
        <v>797</v>
      </c>
      <c r="P417" t="s">
        <v>797</v>
      </c>
      <c r="Q417">
        <v>1</v>
      </c>
      <c r="X417">
        <v>4.0000000000000001E-3</v>
      </c>
      <c r="Y417">
        <v>3.11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650</v>
      </c>
      <c r="AG417">
        <v>4.0000000000000001E-3</v>
      </c>
      <c r="AH417">
        <v>2</v>
      </c>
      <c r="AI417">
        <v>11782399</v>
      </c>
      <c r="AJ417">
        <v>426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ROW(Source!A135)</f>
        <v>135</v>
      </c>
      <c r="B418">
        <v>11782403</v>
      </c>
      <c r="C418">
        <v>11782401</v>
      </c>
      <c r="D418">
        <v>7535132</v>
      </c>
      <c r="E418">
        <v>1</v>
      </c>
      <c r="F418">
        <v>1</v>
      </c>
      <c r="G418">
        <v>1</v>
      </c>
      <c r="H418">
        <v>1</v>
      </c>
      <c r="I418" t="s">
        <v>508</v>
      </c>
      <c r="J418" t="s">
        <v>650</v>
      </c>
      <c r="K418" t="s">
        <v>509</v>
      </c>
      <c r="L418">
        <v>1476</v>
      </c>
      <c r="N418">
        <v>1013</v>
      </c>
      <c r="O418" t="s">
        <v>155</v>
      </c>
      <c r="P418" t="s">
        <v>156</v>
      </c>
      <c r="Q418">
        <v>1</v>
      </c>
      <c r="X418">
        <v>134.62</v>
      </c>
      <c r="Y418">
        <v>0</v>
      </c>
      <c r="Z418">
        <v>0</v>
      </c>
      <c r="AA418">
        <v>0</v>
      </c>
      <c r="AB418">
        <v>12.54</v>
      </c>
      <c r="AC418">
        <v>0</v>
      </c>
      <c r="AD418">
        <v>1</v>
      </c>
      <c r="AE418">
        <v>1</v>
      </c>
      <c r="AF418" t="s">
        <v>668</v>
      </c>
      <c r="AG418">
        <v>232.21949999999998</v>
      </c>
      <c r="AH418">
        <v>2</v>
      </c>
      <c r="AI418">
        <v>11782403</v>
      </c>
      <c r="AJ418">
        <v>427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ROW(Source!A135)</f>
        <v>135</v>
      </c>
      <c r="B419">
        <v>11782404</v>
      </c>
      <c r="C419">
        <v>11782401</v>
      </c>
      <c r="D419">
        <v>121548</v>
      </c>
      <c r="E419">
        <v>1</v>
      </c>
      <c r="F419">
        <v>1</v>
      </c>
      <c r="G419">
        <v>1</v>
      </c>
      <c r="H419">
        <v>1</v>
      </c>
      <c r="I419" t="s">
        <v>671</v>
      </c>
      <c r="J419" t="s">
        <v>650</v>
      </c>
      <c r="K419" t="s">
        <v>166</v>
      </c>
      <c r="L419">
        <v>608254</v>
      </c>
      <c r="N419">
        <v>1013</v>
      </c>
      <c r="O419" t="s">
        <v>167</v>
      </c>
      <c r="P419" t="s">
        <v>167</v>
      </c>
      <c r="Q419">
        <v>1</v>
      </c>
      <c r="X419">
        <v>17.47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2</v>
      </c>
      <c r="AF419" t="s">
        <v>667</v>
      </c>
      <c r="AG419">
        <v>32.756250000000001</v>
      </c>
      <c r="AH419">
        <v>2</v>
      </c>
      <c r="AI419">
        <v>11782404</v>
      </c>
      <c r="AJ419">
        <v>428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ROW(Source!A135)</f>
        <v>135</v>
      </c>
      <c r="B420">
        <v>11782405</v>
      </c>
      <c r="C420">
        <v>11782401</v>
      </c>
      <c r="D420">
        <v>9596421</v>
      </c>
      <c r="E420">
        <v>1</v>
      </c>
      <c r="F420">
        <v>1</v>
      </c>
      <c r="G420">
        <v>1</v>
      </c>
      <c r="H420">
        <v>2</v>
      </c>
      <c r="I420" t="s">
        <v>389</v>
      </c>
      <c r="J420" t="s">
        <v>390</v>
      </c>
      <c r="K420" t="s">
        <v>391</v>
      </c>
      <c r="L420">
        <v>1480</v>
      </c>
      <c r="N420">
        <v>1013</v>
      </c>
      <c r="O420" t="s">
        <v>161</v>
      </c>
      <c r="P420" t="s">
        <v>162</v>
      </c>
      <c r="Q420">
        <v>1</v>
      </c>
      <c r="X420">
        <v>7.5</v>
      </c>
      <c r="Y420">
        <v>0</v>
      </c>
      <c r="Z420">
        <v>31.16</v>
      </c>
      <c r="AA420">
        <v>12.17</v>
      </c>
      <c r="AB420">
        <v>0</v>
      </c>
      <c r="AC420">
        <v>0</v>
      </c>
      <c r="AD420">
        <v>1</v>
      </c>
      <c r="AE420">
        <v>0</v>
      </c>
      <c r="AF420" t="s">
        <v>667</v>
      </c>
      <c r="AG420">
        <v>14.0625</v>
      </c>
      <c r="AH420">
        <v>2</v>
      </c>
      <c r="AI420">
        <v>11782405</v>
      </c>
      <c r="AJ420">
        <v>429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ROW(Source!A135)</f>
        <v>135</v>
      </c>
      <c r="B421">
        <v>11782406</v>
      </c>
      <c r="C421">
        <v>11782401</v>
      </c>
      <c r="D421">
        <v>9595015</v>
      </c>
      <c r="E421">
        <v>1</v>
      </c>
      <c r="F421">
        <v>1</v>
      </c>
      <c r="G421">
        <v>1</v>
      </c>
      <c r="H421">
        <v>2</v>
      </c>
      <c r="I421" t="s">
        <v>420</v>
      </c>
      <c r="J421" t="s">
        <v>421</v>
      </c>
      <c r="K421" t="s">
        <v>422</v>
      </c>
      <c r="L421">
        <v>1480</v>
      </c>
      <c r="N421">
        <v>1013</v>
      </c>
      <c r="O421" t="s">
        <v>161</v>
      </c>
      <c r="P421" t="s">
        <v>162</v>
      </c>
      <c r="Q421">
        <v>1</v>
      </c>
      <c r="X421">
        <v>9.9700000000000006</v>
      </c>
      <c r="Y421">
        <v>0</v>
      </c>
      <c r="Z421">
        <v>187.66</v>
      </c>
      <c r="AA421">
        <v>16.329999999999998</v>
      </c>
      <c r="AB421">
        <v>0</v>
      </c>
      <c r="AC421">
        <v>0</v>
      </c>
      <c r="AD421">
        <v>1</v>
      </c>
      <c r="AE421">
        <v>0</v>
      </c>
      <c r="AF421" t="s">
        <v>667</v>
      </c>
      <c r="AG421">
        <v>18.693750000000001</v>
      </c>
      <c r="AH421">
        <v>2</v>
      </c>
      <c r="AI421">
        <v>11782406</v>
      </c>
      <c r="AJ421">
        <v>430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ROW(Source!A135)</f>
        <v>135</v>
      </c>
      <c r="B422">
        <v>11782407</v>
      </c>
      <c r="C422">
        <v>11782401</v>
      </c>
      <c r="D422">
        <v>9683378</v>
      </c>
      <c r="E422">
        <v>1</v>
      </c>
      <c r="F422">
        <v>1</v>
      </c>
      <c r="G422">
        <v>1</v>
      </c>
      <c r="H422">
        <v>2</v>
      </c>
      <c r="I422" t="s">
        <v>407</v>
      </c>
      <c r="J422" t="s">
        <v>408</v>
      </c>
      <c r="K422" t="s">
        <v>409</v>
      </c>
      <c r="L422">
        <v>1480</v>
      </c>
      <c r="N422">
        <v>1013</v>
      </c>
      <c r="O422" t="s">
        <v>161</v>
      </c>
      <c r="P422" t="s">
        <v>162</v>
      </c>
      <c r="Q422">
        <v>1</v>
      </c>
      <c r="X422">
        <v>15</v>
      </c>
      <c r="Y422">
        <v>0</v>
      </c>
      <c r="Z422">
        <v>1.47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667</v>
      </c>
      <c r="AG422">
        <v>28.125</v>
      </c>
      <c r="AH422">
        <v>2</v>
      </c>
      <c r="AI422">
        <v>11782407</v>
      </c>
      <c r="AJ422">
        <v>431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ROW(Source!A135)</f>
        <v>135</v>
      </c>
      <c r="B423">
        <v>11782408</v>
      </c>
      <c r="C423">
        <v>11782401</v>
      </c>
      <c r="D423">
        <v>9590589</v>
      </c>
      <c r="E423">
        <v>1</v>
      </c>
      <c r="F423">
        <v>1</v>
      </c>
      <c r="G423">
        <v>1</v>
      </c>
      <c r="H423">
        <v>2</v>
      </c>
      <c r="I423" t="s">
        <v>252</v>
      </c>
      <c r="J423" t="s">
        <v>253</v>
      </c>
      <c r="K423" t="s">
        <v>254</v>
      </c>
      <c r="L423">
        <v>1480</v>
      </c>
      <c r="N423">
        <v>1013</v>
      </c>
      <c r="O423" t="s">
        <v>161</v>
      </c>
      <c r="P423" t="s">
        <v>162</v>
      </c>
      <c r="Q423">
        <v>1</v>
      </c>
      <c r="X423">
        <v>0.92</v>
      </c>
      <c r="Y423">
        <v>0</v>
      </c>
      <c r="Z423">
        <v>96.34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667</v>
      </c>
      <c r="AG423">
        <v>1.7250000000000001</v>
      </c>
      <c r="AH423">
        <v>2</v>
      </c>
      <c r="AI423">
        <v>11782408</v>
      </c>
      <c r="AJ423">
        <v>432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ROW(Source!A135)</f>
        <v>135</v>
      </c>
      <c r="B424">
        <v>11782409</v>
      </c>
      <c r="C424">
        <v>11782401</v>
      </c>
      <c r="D424">
        <v>9636056</v>
      </c>
      <c r="E424">
        <v>1</v>
      </c>
      <c r="F424">
        <v>1</v>
      </c>
      <c r="G424">
        <v>1</v>
      </c>
      <c r="H424">
        <v>3</v>
      </c>
      <c r="I424" t="s">
        <v>481</v>
      </c>
      <c r="J424" t="s">
        <v>482</v>
      </c>
      <c r="K424" t="s">
        <v>483</v>
      </c>
      <c r="L424">
        <v>1327</v>
      </c>
      <c r="N424">
        <v>1005</v>
      </c>
      <c r="O424" t="s">
        <v>264</v>
      </c>
      <c r="P424" t="s">
        <v>264</v>
      </c>
      <c r="Q424">
        <v>1</v>
      </c>
      <c r="X424">
        <v>0.8</v>
      </c>
      <c r="Y424">
        <v>32.5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650</v>
      </c>
      <c r="AG424">
        <v>0.8</v>
      </c>
      <c r="AH424">
        <v>2</v>
      </c>
      <c r="AI424">
        <v>11782409</v>
      </c>
      <c r="AJ424">
        <v>433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ROW(Source!A135)</f>
        <v>135</v>
      </c>
      <c r="B425">
        <v>11782410</v>
      </c>
      <c r="C425">
        <v>11782401</v>
      </c>
      <c r="D425">
        <v>9609319</v>
      </c>
      <c r="E425">
        <v>1</v>
      </c>
      <c r="F425">
        <v>1</v>
      </c>
      <c r="G425">
        <v>1</v>
      </c>
      <c r="H425">
        <v>3</v>
      </c>
      <c r="I425" t="s">
        <v>265</v>
      </c>
      <c r="J425" t="s">
        <v>266</v>
      </c>
      <c r="K425" t="s">
        <v>267</v>
      </c>
      <c r="L425">
        <v>9521778</v>
      </c>
      <c r="N425">
        <v>1013</v>
      </c>
      <c r="O425" t="s">
        <v>268</v>
      </c>
      <c r="P425" t="s">
        <v>269</v>
      </c>
      <c r="Q425">
        <v>1</v>
      </c>
      <c r="X425">
        <v>7.0000000000000007E-2</v>
      </c>
      <c r="Y425">
        <v>92.4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650</v>
      </c>
      <c r="AG425">
        <v>7.0000000000000007E-2</v>
      </c>
      <c r="AH425">
        <v>2</v>
      </c>
      <c r="AI425">
        <v>11782410</v>
      </c>
      <c r="AJ425">
        <v>434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ROW(Source!A135)</f>
        <v>135</v>
      </c>
      <c r="B426">
        <v>11782411</v>
      </c>
      <c r="C426">
        <v>11782401</v>
      </c>
      <c r="D426">
        <v>9684441</v>
      </c>
      <c r="E426">
        <v>1</v>
      </c>
      <c r="F426">
        <v>1</v>
      </c>
      <c r="G426">
        <v>1</v>
      </c>
      <c r="H426">
        <v>3</v>
      </c>
      <c r="I426" t="s">
        <v>484</v>
      </c>
      <c r="J426" t="s">
        <v>485</v>
      </c>
      <c r="K426" t="s">
        <v>486</v>
      </c>
      <c r="L426">
        <v>1327</v>
      </c>
      <c r="N426">
        <v>1005</v>
      </c>
      <c r="O426" t="s">
        <v>264</v>
      </c>
      <c r="P426" t="s">
        <v>264</v>
      </c>
      <c r="Q426">
        <v>1</v>
      </c>
      <c r="X426">
        <v>439</v>
      </c>
      <c r="Y426">
        <v>10.1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650</v>
      </c>
      <c r="AG426">
        <v>439</v>
      </c>
      <c r="AH426">
        <v>2</v>
      </c>
      <c r="AI426">
        <v>11782411</v>
      </c>
      <c r="AJ426">
        <v>435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ROW(Source!A135)</f>
        <v>135</v>
      </c>
      <c r="B427">
        <v>11782412</v>
      </c>
      <c r="C427">
        <v>11782401</v>
      </c>
      <c r="D427">
        <v>9647814</v>
      </c>
      <c r="E427">
        <v>1</v>
      </c>
      <c r="F427">
        <v>1</v>
      </c>
      <c r="G427">
        <v>1</v>
      </c>
      <c r="H427">
        <v>3</v>
      </c>
      <c r="I427" t="s">
        <v>487</v>
      </c>
      <c r="J427" t="s">
        <v>488</v>
      </c>
      <c r="K427" t="s">
        <v>489</v>
      </c>
      <c r="L427">
        <v>1348</v>
      </c>
      <c r="N427">
        <v>1009</v>
      </c>
      <c r="O427" t="s">
        <v>703</v>
      </c>
      <c r="P427" t="s">
        <v>703</v>
      </c>
      <c r="Q427">
        <v>1000</v>
      </c>
      <c r="X427">
        <v>3.5000000000000003E-2</v>
      </c>
      <c r="Y427">
        <v>28970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650</v>
      </c>
      <c r="AG427">
        <v>3.5000000000000003E-2</v>
      </c>
      <c r="AH427">
        <v>2</v>
      </c>
      <c r="AI427">
        <v>11782412</v>
      </c>
      <c r="AJ427">
        <v>436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ROW(Source!A135)</f>
        <v>135</v>
      </c>
      <c r="B428">
        <v>11782413</v>
      </c>
      <c r="C428">
        <v>11782401</v>
      </c>
      <c r="D428">
        <v>9686539</v>
      </c>
      <c r="E428">
        <v>1</v>
      </c>
      <c r="F428">
        <v>1</v>
      </c>
      <c r="G428">
        <v>1</v>
      </c>
      <c r="H428">
        <v>3</v>
      </c>
      <c r="I428" t="s">
        <v>493</v>
      </c>
      <c r="J428" t="s">
        <v>494</v>
      </c>
      <c r="K428" t="s">
        <v>495</v>
      </c>
      <c r="L428">
        <v>1348</v>
      </c>
      <c r="N428">
        <v>1009</v>
      </c>
      <c r="O428" t="s">
        <v>703</v>
      </c>
      <c r="P428" t="s">
        <v>703</v>
      </c>
      <c r="Q428">
        <v>1000</v>
      </c>
      <c r="X428">
        <v>6.4999999999999997E-3</v>
      </c>
      <c r="Y428">
        <v>27158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650</v>
      </c>
      <c r="AG428">
        <v>6.4999999999999997E-3</v>
      </c>
      <c r="AH428">
        <v>2</v>
      </c>
      <c r="AI428">
        <v>11782413</v>
      </c>
      <c r="AJ428">
        <v>437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ROW(Source!A135)</f>
        <v>135</v>
      </c>
      <c r="B429">
        <v>11782414</v>
      </c>
      <c r="C429">
        <v>11782401</v>
      </c>
      <c r="D429">
        <v>9686541</v>
      </c>
      <c r="E429">
        <v>1</v>
      </c>
      <c r="F429">
        <v>1</v>
      </c>
      <c r="G429">
        <v>1</v>
      </c>
      <c r="H429">
        <v>3</v>
      </c>
      <c r="I429" t="s">
        <v>496</v>
      </c>
      <c r="J429" t="s">
        <v>497</v>
      </c>
      <c r="K429" t="s">
        <v>498</v>
      </c>
      <c r="L429">
        <v>1327</v>
      </c>
      <c r="N429">
        <v>1005</v>
      </c>
      <c r="O429" t="s">
        <v>264</v>
      </c>
      <c r="P429" t="s">
        <v>264</v>
      </c>
      <c r="Q429">
        <v>1</v>
      </c>
      <c r="X429">
        <v>776</v>
      </c>
      <c r="Y429">
        <v>15.4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650</v>
      </c>
      <c r="AG429">
        <v>776</v>
      </c>
      <c r="AH429">
        <v>2</v>
      </c>
      <c r="AI429">
        <v>11782414</v>
      </c>
      <c r="AJ429">
        <v>438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ROW(Source!A136)</f>
        <v>136</v>
      </c>
      <c r="B430">
        <v>11782417</v>
      </c>
      <c r="C430">
        <v>11782415</v>
      </c>
      <c r="D430">
        <v>7535140</v>
      </c>
      <c r="E430">
        <v>1</v>
      </c>
      <c r="F430">
        <v>1</v>
      </c>
      <c r="G430">
        <v>1</v>
      </c>
      <c r="H430">
        <v>1</v>
      </c>
      <c r="I430" t="s">
        <v>521</v>
      </c>
      <c r="J430" t="s">
        <v>650</v>
      </c>
      <c r="K430" t="s">
        <v>522</v>
      </c>
      <c r="L430">
        <v>1476</v>
      </c>
      <c r="N430">
        <v>1013</v>
      </c>
      <c r="O430" t="s">
        <v>155</v>
      </c>
      <c r="P430" t="s">
        <v>156</v>
      </c>
      <c r="Q430">
        <v>1</v>
      </c>
      <c r="X430">
        <v>1.7</v>
      </c>
      <c r="Y430">
        <v>0</v>
      </c>
      <c r="Z430">
        <v>0</v>
      </c>
      <c r="AA430">
        <v>0</v>
      </c>
      <c r="AB430">
        <v>16.329999999999998</v>
      </c>
      <c r="AC430">
        <v>0</v>
      </c>
      <c r="AD430">
        <v>1</v>
      </c>
      <c r="AE430">
        <v>1</v>
      </c>
      <c r="AF430" t="s">
        <v>1135</v>
      </c>
      <c r="AG430">
        <v>2.5499999999999998</v>
      </c>
      <c r="AH430">
        <v>2</v>
      </c>
      <c r="AI430">
        <v>11782417</v>
      </c>
      <c r="AJ430">
        <v>439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ROW(Source!A136)</f>
        <v>136</v>
      </c>
      <c r="B431">
        <v>11782418</v>
      </c>
      <c r="C431">
        <v>11782415</v>
      </c>
      <c r="D431">
        <v>9640399</v>
      </c>
      <c r="E431">
        <v>1</v>
      </c>
      <c r="F431">
        <v>1</v>
      </c>
      <c r="G431">
        <v>1</v>
      </c>
      <c r="H431">
        <v>2</v>
      </c>
      <c r="I431" t="s">
        <v>523</v>
      </c>
      <c r="J431" t="s">
        <v>524</v>
      </c>
      <c r="K431" t="s">
        <v>525</v>
      </c>
      <c r="L431">
        <v>1480</v>
      </c>
      <c r="N431">
        <v>1013</v>
      </c>
      <c r="O431" t="s">
        <v>161</v>
      </c>
      <c r="P431" t="s">
        <v>162</v>
      </c>
      <c r="Q431">
        <v>1</v>
      </c>
      <c r="X431">
        <v>0.66</v>
      </c>
      <c r="Y431">
        <v>0</v>
      </c>
      <c r="Z431">
        <v>56.92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1135</v>
      </c>
      <c r="AG431">
        <v>0.99</v>
      </c>
      <c r="AH431">
        <v>2</v>
      </c>
      <c r="AI431">
        <v>11782418</v>
      </c>
      <c r="AJ431">
        <v>440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ROW(Source!A136)</f>
        <v>136</v>
      </c>
      <c r="B432">
        <v>11782419</v>
      </c>
      <c r="C432">
        <v>11782415</v>
      </c>
      <c r="D432">
        <v>9680778</v>
      </c>
      <c r="E432">
        <v>1</v>
      </c>
      <c r="F432">
        <v>1</v>
      </c>
      <c r="G432">
        <v>1</v>
      </c>
      <c r="H432">
        <v>3</v>
      </c>
      <c r="I432" t="s">
        <v>526</v>
      </c>
      <c r="J432" t="s">
        <v>527</v>
      </c>
      <c r="K432" t="s">
        <v>528</v>
      </c>
      <c r="L432">
        <v>1346</v>
      </c>
      <c r="N432">
        <v>1009</v>
      </c>
      <c r="O432" t="s">
        <v>366</v>
      </c>
      <c r="P432" t="s">
        <v>366</v>
      </c>
      <c r="Q432">
        <v>1</v>
      </c>
      <c r="X432">
        <v>3.8E-3</v>
      </c>
      <c r="Y432">
        <v>103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650</v>
      </c>
      <c r="AG432">
        <v>3.8E-3</v>
      </c>
      <c r="AH432">
        <v>2</v>
      </c>
      <c r="AI432">
        <v>11782419</v>
      </c>
      <c r="AJ432">
        <v>441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ROW(Source!A136)</f>
        <v>136</v>
      </c>
      <c r="B433">
        <v>11782420</v>
      </c>
      <c r="C433">
        <v>11782415</v>
      </c>
      <c r="D433">
        <v>9640356</v>
      </c>
      <c r="E433">
        <v>1</v>
      </c>
      <c r="F433">
        <v>1</v>
      </c>
      <c r="G433">
        <v>1</v>
      </c>
      <c r="H433">
        <v>3</v>
      </c>
      <c r="I433" t="s">
        <v>529</v>
      </c>
      <c r="J433" t="s">
        <v>530</v>
      </c>
      <c r="K433" t="s">
        <v>531</v>
      </c>
      <c r="L433">
        <v>1332</v>
      </c>
      <c r="N433">
        <v>1005</v>
      </c>
      <c r="O433" t="s">
        <v>532</v>
      </c>
      <c r="P433" t="s">
        <v>532</v>
      </c>
      <c r="Q433">
        <v>0.01</v>
      </c>
      <c r="X433">
        <v>1.92</v>
      </c>
      <c r="Y433">
        <v>8.3000000000000007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650</v>
      </c>
      <c r="AG433">
        <v>1.92</v>
      </c>
      <c r="AH433">
        <v>2</v>
      </c>
      <c r="AI433">
        <v>11782420</v>
      </c>
      <c r="AJ433">
        <v>442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ROW(Source!A136)</f>
        <v>136</v>
      </c>
      <c r="B434">
        <v>11782421</v>
      </c>
      <c r="C434">
        <v>11782415</v>
      </c>
      <c r="D434">
        <v>9640358</v>
      </c>
      <c r="E434">
        <v>1</v>
      </c>
      <c r="F434">
        <v>1</v>
      </c>
      <c r="G434">
        <v>1</v>
      </c>
      <c r="H434">
        <v>3</v>
      </c>
      <c r="I434" t="s">
        <v>533</v>
      </c>
      <c r="J434" t="s">
        <v>534</v>
      </c>
      <c r="K434" t="s">
        <v>535</v>
      </c>
      <c r="L434">
        <v>1296</v>
      </c>
      <c r="N434">
        <v>1002</v>
      </c>
      <c r="O434" t="s">
        <v>536</v>
      </c>
      <c r="P434" t="s">
        <v>536</v>
      </c>
      <c r="Q434">
        <v>1</v>
      </c>
      <c r="X434">
        <v>1.9E-2</v>
      </c>
      <c r="Y434">
        <v>25.4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650</v>
      </c>
      <c r="AG434">
        <v>1.9E-2</v>
      </c>
      <c r="AH434">
        <v>2</v>
      </c>
      <c r="AI434">
        <v>11782421</v>
      </c>
      <c r="AJ434">
        <v>443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ROW(Source!A136)</f>
        <v>136</v>
      </c>
      <c r="B435">
        <v>11782422</v>
      </c>
      <c r="C435">
        <v>11782415</v>
      </c>
      <c r="D435">
        <v>9640360</v>
      </c>
      <c r="E435">
        <v>1</v>
      </c>
      <c r="F435">
        <v>1</v>
      </c>
      <c r="G435">
        <v>1</v>
      </c>
      <c r="H435">
        <v>3</v>
      </c>
      <c r="I435" t="s">
        <v>537</v>
      </c>
      <c r="J435" t="s">
        <v>538</v>
      </c>
      <c r="K435" t="s">
        <v>539</v>
      </c>
      <c r="L435">
        <v>1296</v>
      </c>
      <c r="N435">
        <v>1002</v>
      </c>
      <c r="O435" t="s">
        <v>536</v>
      </c>
      <c r="P435" t="s">
        <v>536</v>
      </c>
      <c r="Q435">
        <v>1</v>
      </c>
      <c r="X435">
        <v>1.9E-2</v>
      </c>
      <c r="Y435">
        <v>18.5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650</v>
      </c>
      <c r="AG435">
        <v>1.9E-2</v>
      </c>
      <c r="AH435">
        <v>2</v>
      </c>
      <c r="AI435">
        <v>11782422</v>
      </c>
      <c r="AJ435">
        <v>444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ROW(Source!A136)</f>
        <v>136</v>
      </c>
      <c r="B436">
        <v>11782423</v>
      </c>
      <c r="C436">
        <v>11782415</v>
      </c>
      <c r="D436">
        <v>9761634</v>
      </c>
      <c r="E436">
        <v>1</v>
      </c>
      <c r="F436">
        <v>1</v>
      </c>
      <c r="G436">
        <v>1</v>
      </c>
      <c r="H436">
        <v>3</v>
      </c>
      <c r="I436" t="s">
        <v>540</v>
      </c>
      <c r="J436" t="s">
        <v>541</v>
      </c>
      <c r="K436" t="s">
        <v>542</v>
      </c>
      <c r="L436">
        <v>1346</v>
      </c>
      <c r="N436">
        <v>1009</v>
      </c>
      <c r="O436" t="s">
        <v>366</v>
      </c>
      <c r="P436" t="s">
        <v>366</v>
      </c>
      <c r="Q436">
        <v>1</v>
      </c>
      <c r="X436">
        <v>5.8E-4</v>
      </c>
      <c r="Y436">
        <v>18.899999999999999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650</v>
      </c>
      <c r="AG436">
        <v>5.8E-4</v>
      </c>
      <c r="AH436">
        <v>2</v>
      </c>
      <c r="AI436">
        <v>11782423</v>
      </c>
      <c r="AJ436">
        <v>445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ROW(Source!A136)</f>
        <v>136</v>
      </c>
      <c r="B437">
        <v>11782424</v>
      </c>
      <c r="C437">
        <v>11782415</v>
      </c>
      <c r="D437">
        <v>9595412</v>
      </c>
      <c r="E437">
        <v>1</v>
      </c>
      <c r="F437">
        <v>1</v>
      </c>
      <c r="G437">
        <v>1</v>
      </c>
      <c r="H437">
        <v>3</v>
      </c>
      <c r="I437" t="s">
        <v>235</v>
      </c>
      <c r="J437" t="s">
        <v>236</v>
      </c>
      <c r="K437" t="s">
        <v>237</v>
      </c>
      <c r="L437">
        <v>1339</v>
      </c>
      <c r="N437">
        <v>1007</v>
      </c>
      <c r="O437" t="s">
        <v>797</v>
      </c>
      <c r="P437" t="s">
        <v>797</v>
      </c>
      <c r="Q437">
        <v>1</v>
      </c>
      <c r="X437">
        <v>1.9000000000000001E-4</v>
      </c>
      <c r="Y437">
        <v>3.11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650</v>
      </c>
      <c r="AG437">
        <v>1.9000000000000001E-4</v>
      </c>
      <c r="AH437">
        <v>2</v>
      </c>
      <c r="AI437">
        <v>11782424</v>
      </c>
      <c r="AJ437">
        <v>446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ROW(Source!A137)</f>
        <v>137</v>
      </c>
      <c r="B438">
        <v>11782427</v>
      </c>
      <c r="C438">
        <v>11782425</v>
      </c>
      <c r="D438">
        <v>7535123</v>
      </c>
      <c r="E438">
        <v>1</v>
      </c>
      <c r="F438">
        <v>1</v>
      </c>
      <c r="G438">
        <v>1</v>
      </c>
      <c r="H438">
        <v>1</v>
      </c>
      <c r="I438" t="s">
        <v>387</v>
      </c>
      <c r="J438" t="s">
        <v>650</v>
      </c>
      <c r="K438" t="s">
        <v>388</v>
      </c>
      <c r="L438">
        <v>1476</v>
      </c>
      <c r="N438">
        <v>1013</v>
      </c>
      <c r="O438" t="s">
        <v>155</v>
      </c>
      <c r="P438" t="s">
        <v>156</v>
      </c>
      <c r="Q438">
        <v>1</v>
      </c>
      <c r="X438">
        <v>0.35299999999999998</v>
      </c>
      <c r="Y438">
        <v>0</v>
      </c>
      <c r="Z438">
        <v>0</v>
      </c>
      <c r="AA438">
        <v>0</v>
      </c>
      <c r="AB438">
        <v>13.09</v>
      </c>
      <c r="AC438">
        <v>0</v>
      </c>
      <c r="AD438">
        <v>1</v>
      </c>
      <c r="AE438">
        <v>1</v>
      </c>
      <c r="AF438" t="s">
        <v>668</v>
      </c>
      <c r="AG438">
        <v>0.60892499999999994</v>
      </c>
      <c r="AH438">
        <v>2</v>
      </c>
      <c r="AI438">
        <v>11782427</v>
      </c>
      <c r="AJ438">
        <v>447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ROW(Source!A137)</f>
        <v>137</v>
      </c>
      <c r="B439">
        <v>11782428</v>
      </c>
      <c r="C439">
        <v>11782425</v>
      </c>
      <c r="D439">
        <v>121548</v>
      </c>
      <c r="E439">
        <v>1</v>
      </c>
      <c r="F439">
        <v>1</v>
      </c>
      <c r="G439">
        <v>1</v>
      </c>
      <c r="H439">
        <v>1</v>
      </c>
      <c r="I439" t="s">
        <v>671</v>
      </c>
      <c r="J439" t="s">
        <v>650</v>
      </c>
      <c r="K439" t="s">
        <v>166</v>
      </c>
      <c r="L439">
        <v>608254</v>
      </c>
      <c r="N439">
        <v>1013</v>
      </c>
      <c r="O439" t="s">
        <v>167</v>
      </c>
      <c r="P439" t="s">
        <v>167</v>
      </c>
      <c r="Q439">
        <v>1</v>
      </c>
      <c r="X439">
        <v>0.04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2</v>
      </c>
      <c r="AF439" t="s">
        <v>667</v>
      </c>
      <c r="AG439">
        <v>7.4999999999999997E-2</v>
      </c>
      <c r="AH439">
        <v>2</v>
      </c>
      <c r="AI439">
        <v>11782428</v>
      </c>
      <c r="AJ439">
        <v>448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ROW(Source!A137)</f>
        <v>137</v>
      </c>
      <c r="B440">
        <v>11782429</v>
      </c>
      <c r="C440">
        <v>11782425</v>
      </c>
      <c r="D440">
        <v>9596421</v>
      </c>
      <c r="E440">
        <v>1</v>
      </c>
      <c r="F440">
        <v>1</v>
      </c>
      <c r="G440">
        <v>1</v>
      </c>
      <c r="H440">
        <v>2</v>
      </c>
      <c r="I440" t="s">
        <v>389</v>
      </c>
      <c r="J440" t="s">
        <v>390</v>
      </c>
      <c r="K440" t="s">
        <v>391</v>
      </c>
      <c r="L440">
        <v>1480</v>
      </c>
      <c r="N440">
        <v>1013</v>
      </c>
      <c r="O440" t="s">
        <v>161</v>
      </c>
      <c r="P440" t="s">
        <v>162</v>
      </c>
      <c r="Q440">
        <v>1</v>
      </c>
      <c r="X440">
        <v>1.1169999999999999E-2</v>
      </c>
      <c r="Y440">
        <v>0</v>
      </c>
      <c r="Z440">
        <v>31.16</v>
      </c>
      <c r="AA440">
        <v>12.17</v>
      </c>
      <c r="AB440">
        <v>0</v>
      </c>
      <c r="AC440">
        <v>0</v>
      </c>
      <c r="AD440">
        <v>1</v>
      </c>
      <c r="AE440">
        <v>0</v>
      </c>
      <c r="AF440" t="s">
        <v>667</v>
      </c>
      <c r="AG440">
        <v>2.0943749999999997E-2</v>
      </c>
      <c r="AH440">
        <v>2</v>
      </c>
      <c r="AI440">
        <v>11782429</v>
      </c>
      <c r="AJ440">
        <v>449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ROW(Source!A137)</f>
        <v>137</v>
      </c>
      <c r="B441">
        <v>11782430</v>
      </c>
      <c r="C441">
        <v>11782425</v>
      </c>
      <c r="D441">
        <v>9683368</v>
      </c>
      <c r="E441">
        <v>1</v>
      </c>
      <c r="F441">
        <v>1</v>
      </c>
      <c r="G441">
        <v>1</v>
      </c>
      <c r="H441">
        <v>2</v>
      </c>
      <c r="I441" t="s">
        <v>392</v>
      </c>
      <c r="J441" t="s">
        <v>393</v>
      </c>
      <c r="K441" t="s">
        <v>394</v>
      </c>
      <c r="L441">
        <v>1480</v>
      </c>
      <c r="N441">
        <v>1013</v>
      </c>
      <c r="O441" t="s">
        <v>161</v>
      </c>
      <c r="P441" t="s">
        <v>162</v>
      </c>
      <c r="Q441">
        <v>1</v>
      </c>
      <c r="X441">
        <v>1.8E-3</v>
      </c>
      <c r="Y441">
        <v>0</v>
      </c>
      <c r="Z441">
        <v>3.24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667</v>
      </c>
      <c r="AG441">
        <v>3.3749999999999995E-3</v>
      </c>
      <c r="AH441">
        <v>2</v>
      </c>
      <c r="AI441">
        <v>11782430</v>
      </c>
      <c r="AJ441">
        <v>450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ROW(Source!A137)</f>
        <v>137</v>
      </c>
      <c r="B442">
        <v>11782431</v>
      </c>
      <c r="C442">
        <v>11782425</v>
      </c>
      <c r="D442">
        <v>9682469</v>
      </c>
      <c r="E442">
        <v>1</v>
      </c>
      <c r="F442">
        <v>1</v>
      </c>
      <c r="G442">
        <v>1</v>
      </c>
      <c r="H442">
        <v>2</v>
      </c>
      <c r="I442" t="s">
        <v>395</v>
      </c>
      <c r="J442" t="s">
        <v>396</v>
      </c>
      <c r="K442" t="s">
        <v>397</v>
      </c>
      <c r="L442">
        <v>1480</v>
      </c>
      <c r="N442">
        <v>1013</v>
      </c>
      <c r="O442" t="s">
        <v>161</v>
      </c>
      <c r="P442" t="s">
        <v>162</v>
      </c>
      <c r="Q442">
        <v>1</v>
      </c>
      <c r="X442">
        <v>1.2E-2</v>
      </c>
      <c r="Y442">
        <v>0</v>
      </c>
      <c r="Z442">
        <v>2.34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667</v>
      </c>
      <c r="AG442">
        <v>2.2499999999999999E-2</v>
      </c>
      <c r="AH442">
        <v>2</v>
      </c>
      <c r="AI442">
        <v>11782431</v>
      </c>
      <c r="AJ442">
        <v>451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ROW(Source!A137)</f>
        <v>137</v>
      </c>
      <c r="B443">
        <v>11782432</v>
      </c>
      <c r="C443">
        <v>11782425</v>
      </c>
      <c r="D443">
        <v>9683369</v>
      </c>
      <c r="E443">
        <v>1</v>
      </c>
      <c r="F443">
        <v>1</v>
      </c>
      <c r="G443">
        <v>1</v>
      </c>
      <c r="H443">
        <v>2</v>
      </c>
      <c r="I443" t="s">
        <v>398</v>
      </c>
      <c r="J443" t="s">
        <v>399</v>
      </c>
      <c r="K443" t="s">
        <v>400</v>
      </c>
      <c r="L443">
        <v>1480</v>
      </c>
      <c r="N443">
        <v>1013</v>
      </c>
      <c r="O443" t="s">
        <v>161</v>
      </c>
      <c r="P443" t="s">
        <v>162</v>
      </c>
      <c r="Q443">
        <v>1</v>
      </c>
      <c r="X443">
        <v>1.1000000000000001E-3</v>
      </c>
      <c r="Y443">
        <v>0</v>
      </c>
      <c r="Z443">
        <v>121.91</v>
      </c>
      <c r="AA443">
        <v>16.329999999999998</v>
      </c>
      <c r="AB443">
        <v>0</v>
      </c>
      <c r="AC443">
        <v>0</v>
      </c>
      <c r="AD443">
        <v>1</v>
      </c>
      <c r="AE443">
        <v>0</v>
      </c>
      <c r="AF443" t="s">
        <v>667</v>
      </c>
      <c r="AG443">
        <v>2.0625000000000001E-3</v>
      </c>
      <c r="AH443">
        <v>2</v>
      </c>
      <c r="AI443">
        <v>11782432</v>
      </c>
      <c r="AJ443">
        <v>452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ROW(Source!A137)</f>
        <v>137</v>
      </c>
      <c r="B444">
        <v>11782433</v>
      </c>
      <c r="C444">
        <v>11782425</v>
      </c>
      <c r="D444">
        <v>9683372</v>
      </c>
      <c r="E444">
        <v>1</v>
      </c>
      <c r="F444">
        <v>1</v>
      </c>
      <c r="G444">
        <v>1</v>
      </c>
      <c r="H444">
        <v>2</v>
      </c>
      <c r="I444" t="s">
        <v>401</v>
      </c>
      <c r="J444" t="s">
        <v>402</v>
      </c>
      <c r="K444" t="s">
        <v>403</v>
      </c>
      <c r="L444">
        <v>1480</v>
      </c>
      <c r="N444">
        <v>1013</v>
      </c>
      <c r="O444" t="s">
        <v>161</v>
      </c>
      <c r="P444" t="s">
        <v>162</v>
      </c>
      <c r="Q444">
        <v>1</v>
      </c>
      <c r="X444">
        <v>2.76E-2</v>
      </c>
      <c r="Y444">
        <v>0</v>
      </c>
      <c r="Z444">
        <v>112.26</v>
      </c>
      <c r="AA444">
        <v>16.329999999999998</v>
      </c>
      <c r="AB444">
        <v>0</v>
      </c>
      <c r="AC444">
        <v>0</v>
      </c>
      <c r="AD444">
        <v>1</v>
      </c>
      <c r="AE444">
        <v>0</v>
      </c>
      <c r="AF444" t="s">
        <v>667</v>
      </c>
      <c r="AG444">
        <v>5.1750000000000004E-2</v>
      </c>
      <c r="AH444">
        <v>2</v>
      </c>
      <c r="AI444">
        <v>11782433</v>
      </c>
      <c r="AJ444">
        <v>453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ROW(Source!A137)</f>
        <v>137</v>
      </c>
      <c r="B445">
        <v>11782434</v>
      </c>
      <c r="C445">
        <v>11782425</v>
      </c>
      <c r="D445">
        <v>9683375</v>
      </c>
      <c r="E445">
        <v>1</v>
      </c>
      <c r="F445">
        <v>1</v>
      </c>
      <c r="G445">
        <v>1</v>
      </c>
      <c r="H445">
        <v>2</v>
      </c>
      <c r="I445" t="s">
        <v>404</v>
      </c>
      <c r="J445" t="s">
        <v>405</v>
      </c>
      <c r="K445" t="s">
        <v>406</v>
      </c>
      <c r="L445">
        <v>1480</v>
      </c>
      <c r="N445">
        <v>1013</v>
      </c>
      <c r="O445" t="s">
        <v>161</v>
      </c>
      <c r="P445" t="s">
        <v>162</v>
      </c>
      <c r="Q445">
        <v>1</v>
      </c>
      <c r="X445">
        <v>1.39E-3</v>
      </c>
      <c r="Y445">
        <v>0</v>
      </c>
      <c r="Z445">
        <v>29.05</v>
      </c>
      <c r="AA445">
        <v>14.02</v>
      </c>
      <c r="AB445">
        <v>0</v>
      </c>
      <c r="AC445">
        <v>0</v>
      </c>
      <c r="AD445">
        <v>1</v>
      </c>
      <c r="AE445">
        <v>0</v>
      </c>
      <c r="AF445" t="s">
        <v>667</v>
      </c>
      <c r="AG445">
        <v>2.6062500000000001E-3</v>
      </c>
      <c r="AH445">
        <v>2</v>
      </c>
      <c r="AI445">
        <v>11782434</v>
      </c>
      <c r="AJ445">
        <v>454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ROW(Source!A137)</f>
        <v>137</v>
      </c>
      <c r="B446">
        <v>11782435</v>
      </c>
      <c r="C446">
        <v>11782425</v>
      </c>
      <c r="D446">
        <v>9683378</v>
      </c>
      <c r="E446">
        <v>1</v>
      </c>
      <c r="F446">
        <v>1</v>
      </c>
      <c r="G446">
        <v>1</v>
      </c>
      <c r="H446">
        <v>2</v>
      </c>
      <c r="I446" t="s">
        <v>407</v>
      </c>
      <c r="J446" t="s">
        <v>408</v>
      </c>
      <c r="K446" t="s">
        <v>409</v>
      </c>
      <c r="L446">
        <v>1480</v>
      </c>
      <c r="N446">
        <v>1013</v>
      </c>
      <c r="O446" t="s">
        <v>161</v>
      </c>
      <c r="P446" t="s">
        <v>162</v>
      </c>
      <c r="Q446">
        <v>1</v>
      </c>
      <c r="X446">
        <v>1.6500000000000001E-2</v>
      </c>
      <c r="Y446">
        <v>0</v>
      </c>
      <c r="Z446">
        <v>1.47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667</v>
      </c>
      <c r="AG446">
        <v>3.09375E-2</v>
      </c>
      <c r="AH446">
        <v>2</v>
      </c>
      <c r="AI446">
        <v>11782435</v>
      </c>
      <c r="AJ446">
        <v>455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ROW(Source!A137)</f>
        <v>137</v>
      </c>
      <c r="B447">
        <v>11782436</v>
      </c>
      <c r="C447">
        <v>11782425</v>
      </c>
      <c r="D447">
        <v>9590589</v>
      </c>
      <c r="E447">
        <v>1</v>
      </c>
      <c r="F447">
        <v>1</v>
      </c>
      <c r="G447">
        <v>1</v>
      </c>
      <c r="H447">
        <v>2</v>
      </c>
      <c r="I447" t="s">
        <v>252</v>
      </c>
      <c r="J447" t="s">
        <v>253</v>
      </c>
      <c r="K447" t="s">
        <v>254</v>
      </c>
      <c r="L447">
        <v>1480</v>
      </c>
      <c r="N447">
        <v>1013</v>
      </c>
      <c r="O447" t="s">
        <v>161</v>
      </c>
      <c r="P447" t="s">
        <v>162</v>
      </c>
      <c r="Q447">
        <v>1</v>
      </c>
      <c r="X447">
        <v>2.1000000000000001E-4</v>
      </c>
      <c r="Y447">
        <v>0</v>
      </c>
      <c r="Z447">
        <v>96.34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667</v>
      </c>
      <c r="AG447">
        <v>3.9375000000000006E-4</v>
      </c>
      <c r="AH447">
        <v>2</v>
      </c>
      <c r="AI447">
        <v>11782436</v>
      </c>
      <c r="AJ447">
        <v>456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ROW(Source!A137)</f>
        <v>137</v>
      </c>
      <c r="B448">
        <v>11782437</v>
      </c>
      <c r="C448">
        <v>11782425</v>
      </c>
      <c r="D448">
        <v>9611946</v>
      </c>
      <c r="E448">
        <v>1</v>
      </c>
      <c r="F448">
        <v>1</v>
      </c>
      <c r="G448">
        <v>1</v>
      </c>
      <c r="H448">
        <v>3</v>
      </c>
      <c r="I448" t="s">
        <v>410</v>
      </c>
      <c r="J448" t="s">
        <v>411</v>
      </c>
      <c r="K448" t="s">
        <v>412</v>
      </c>
      <c r="L448">
        <v>1348</v>
      </c>
      <c r="N448">
        <v>1009</v>
      </c>
      <c r="O448" t="s">
        <v>703</v>
      </c>
      <c r="P448" t="s">
        <v>703</v>
      </c>
      <c r="Q448">
        <v>1000</v>
      </c>
      <c r="X448">
        <v>4.0000000000000003E-5</v>
      </c>
      <c r="Y448">
        <v>11520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650</v>
      </c>
      <c r="AG448">
        <v>4.0000000000000003E-5</v>
      </c>
      <c r="AH448">
        <v>2</v>
      </c>
      <c r="AI448">
        <v>11782437</v>
      </c>
      <c r="AJ448">
        <v>457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ROW(Source!A137)</f>
        <v>137</v>
      </c>
      <c r="B449">
        <v>11782438</v>
      </c>
      <c r="C449">
        <v>11782425</v>
      </c>
      <c r="D449">
        <v>9635524</v>
      </c>
      <c r="E449">
        <v>1</v>
      </c>
      <c r="F449">
        <v>1</v>
      </c>
      <c r="G449">
        <v>1</v>
      </c>
      <c r="H449">
        <v>3</v>
      </c>
      <c r="I449" t="s">
        <v>413</v>
      </c>
      <c r="J449" t="s">
        <v>414</v>
      </c>
      <c r="K449" t="s">
        <v>415</v>
      </c>
      <c r="L449">
        <v>1485</v>
      </c>
      <c r="N449">
        <v>1013</v>
      </c>
      <c r="O449" t="s">
        <v>1034</v>
      </c>
      <c r="P449" t="s">
        <v>1034</v>
      </c>
      <c r="Q449">
        <v>1</v>
      </c>
      <c r="X449">
        <v>1.65E-3</v>
      </c>
      <c r="Y449">
        <v>14.2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650</v>
      </c>
      <c r="AG449">
        <v>1.65E-3</v>
      </c>
      <c r="AH449">
        <v>2</v>
      </c>
      <c r="AI449">
        <v>11782438</v>
      </c>
      <c r="AJ449">
        <v>458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ROW(Source!A137)</f>
        <v>137</v>
      </c>
      <c r="B450">
        <v>11782439</v>
      </c>
      <c r="C450">
        <v>11782425</v>
      </c>
      <c r="D450">
        <v>9595052</v>
      </c>
      <c r="E450">
        <v>1</v>
      </c>
      <c r="F450">
        <v>1</v>
      </c>
      <c r="G450">
        <v>1</v>
      </c>
      <c r="H450">
        <v>3</v>
      </c>
      <c r="I450" t="s">
        <v>305</v>
      </c>
      <c r="J450" t="s">
        <v>306</v>
      </c>
      <c r="K450" t="s">
        <v>307</v>
      </c>
      <c r="L450">
        <v>1339</v>
      </c>
      <c r="N450">
        <v>1007</v>
      </c>
      <c r="O450" t="s">
        <v>797</v>
      </c>
      <c r="P450" t="s">
        <v>797</v>
      </c>
      <c r="Q450">
        <v>1</v>
      </c>
      <c r="X450">
        <v>1.8000000000000001E-4</v>
      </c>
      <c r="Y450">
        <v>996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650</v>
      </c>
      <c r="AG450">
        <v>1.8000000000000001E-4</v>
      </c>
      <c r="AH450">
        <v>2</v>
      </c>
      <c r="AI450">
        <v>11782439</v>
      </c>
      <c r="AJ450">
        <v>459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ROW(Source!A137)</f>
        <v>137</v>
      </c>
      <c r="B451">
        <v>11782440</v>
      </c>
      <c r="C451">
        <v>11782425</v>
      </c>
      <c r="D451">
        <v>9595403</v>
      </c>
      <c r="E451">
        <v>1</v>
      </c>
      <c r="F451">
        <v>1</v>
      </c>
      <c r="G451">
        <v>1</v>
      </c>
      <c r="H451">
        <v>3</v>
      </c>
      <c r="I451" t="s">
        <v>416</v>
      </c>
      <c r="J451" t="s">
        <v>417</v>
      </c>
      <c r="K451" t="s">
        <v>418</v>
      </c>
      <c r="L451">
        <v>1301</v>
      </c>
      <c r="N451">
        <v>1003</v>
      </c>
      <c r="O451" t="s">
        <v>996</v>
      </c>
      <c r="P451" t="s">
        <v>996</v>
      </c>
      <c r="Q451">
        <v>1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1</v>
      </c>
      <c r="AD451">
        <v>0</v>
      </c>
      <c r="AE451">
        <v>0</v>
      </c>
      <c r="AF451" t="s">
        <v>650</v>
      </c>
      <c r="AG451">
        <v>0</v>
      </c>
      <c r="AH451">
        <v>2</v>
      </c>
      <c r="AI451">
        <v>11782440</v>
      </c>
      <c r="AJ451">
        <v>460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ROW(Source!A137)</f>
        <v>137</v>
      </c>
      <c r="B452">
        <v>11782441</v>
      </c>
      <c r="C452">
        <v>11782425</v>
      </c>
      <c r="D452">
        <v>9595412</v>
      </c>
      <c r="E452">
        <v>1</v>
      </c>
      <c r="F452">
        <v>1</v>
      </c>
      <c r="G452">
        <v>1</v>
      </c>
      <c r="H452">
        <v>3</v>
      </c>
      <c r="I452" t="s">
        <v>235</v>
      </c>
      <c r="J452" t="s">
        <v>236</v>
      </c>
      <c r="K452" t="s">
        <v>237</v>
      </c>
      <c r="L452">
        <v>1339</v>
      </c>
      <c r="N452">
        <v>1007</v>
      </c>
      <c r="O452" t="s">
        <v>797</v>
      </c>
      <c r="P452" t="s">
        <v>797</v>
      </c>
      <c r="Q452">
        <v>1</v>
      </c>
      <c r="X452">
        <v>1.5699999999999999E-2</v>
      </c>
      <c r="Y452">
        <v>3.11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650</v>
      </c>
      <c r="AG452">
        <v>1.5699999999999999E-2</v>
      </c>
      <c r="AH452">
        <v>2</v>
      </c>
      <c r="AI452">
        <v>11782441</v>
      </c>
      <c r="AJ452">
        <v>461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ROW(Source!A139)</f>
        <v>139</v>
      </c>
      <c r="B453">
        <v>11782447</v>
      </c>
      <c r="C453">
        <v>11782445</v>
      </c>
      <c r="D453">
        <v>7535122</v>
      </c>
      <c r="E453">
        <v>1</v>
      </c>
      <c r="F453">
        <v>1</v>
      </c>
      <c r="G453">
        <v>1</v>
      </c>
      <c r="H453">
        <v>1</v>
      </c>
      <c r="I453" t="s">
        <v>470</v>
      </c>
      <c r="J453" t="s">
        <v>650</v>
      </c>
      <c r="K453" t="s">
        <v>471</v>
      </c>
      <c r="L453">
        <v>1476</v>
      </c>
      <c r="N453">
        <v>1013</v>
      </c>
      <c r="O453" t="s">
        <v>155</v>
      </c>
      <c r="P453" t="s">
        <v>156</v>
      </c>
      <c r="Q453">
        <v>1</v>
      </c>
      <c r="X453">
        <v>0.22736000000000001</v>
      </c>
      <c r="Y453">
        <v>0</v>
      </c>
      <c r="Z453">
        <v>0</v>
      </c>
      <c r="AA453">
        <v>0</v>
      </c>
      <c r="AB453">
        <v>12.04</v>
      </c>
      <c r="AC453">
        <v>0</v>
      </c>
      <c r="AD453">
        <v>1</v>
      </c>
      <c r="AE453">
        <v>1</v>
      </c>
      <c r="AF453" t="s">
        <v>668</v>
      </c>
      <c r="AG453">
        <v>0.39219599999999999</v>
      </c>
      <c r="AH453">
        <v>2</v>
      </c>
      <c r="AI453">
        <v>11782447</v>
      </c>
      <c r="AJ453">
        <v>462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ROW(Source!A139)</f>
        <v>139</v>
      </c>
      <c r="B454">
        <v>11782448</v>
      </c>
      <c r="C454">
        <v>11782445</v>
      </c>
      <c r="D454">
        <v>121548</v>
      </c>
      <c r="E454">
        <v>1</v>
      </c>
      <c r="F454">
        <v>1</v>
      </c>
      <c r="G454">
        <v>1</v>
      </c>
      <c r="H454">
        <v>1</v>
      </c>
      <c r="I454" t="s">
        <v>671</v>
      </c>
      <c r="J454" t="s">
        <v>650</v>
      </c>
      <c r="K454" t="s">
        <v>166</v>
      </c>
      <c r="L454">
        <v>608254</v>
      </c>
      <c r="N454">
        <v>1013</v>
      </c>
      <c r="O454" t="s">
        <v>167</v>
      </c>
      <c r="P454" t="s">
        <v>167</v>
      </c>
      <c r="Q454">
        <v>1</v>
      </c>
      <c r="X454">
        <v>6.6E-3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2</v>
      </c>
      <c r="AF454" t="s">
        <v>667</v>
      </c>
      <c r="AG454">
        <v>1.2375000000000001E-2</v>
      </c>
      <c r="AH454">
        <v>2</v>
      </c>
      <c r="AI454">
        <v>11782448</v>
      </c>
      <c r="AJ454">
        <v>463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ROW(Source!A139)</f>
        <v>139</v>
      </c>
      <c r="B455">
        <v>11782449</v>
      </c>
      <c r="C455">
        <v>11782445</v>
      </c>
      <c r="D455">
        <v>9594081</v>
      </c>
      <c r="E455">
        <v>1</v>
      </c>
      <c r="F455">
        <v>1</v>
      </c>
      <c r="G455">
        <v>1</v>
      </c>
      <c r="H455">
        <v>2</v>
      </c>
      <c r="I455" t="s">
        <v>203</v>
      </c>
      <c r="J455" t="s">
        <v>204</v>
      </c>
      <c r="K455" t="s">
        <v>205</v>
      </c>
      <c r="L455">
        <v>1480</v>
      </c>
      <c r="N455">
        <v>1013</v>
      </c>
      <c r="O455" t="s">
        <v>161</v>
      </c>
      <c r="P455" t="s">
        <v>162</v>
      </c>
      <c r="Q455">
        <v>1</v>
      </c>
      <c r="X455">
        <v>6.0000000000000002E-5</v>
      </c>
      <c r="Y455">
        <v>0</v>
      </c>
      <c r="Z455">
        <v>111.55</v>
      </c>
      <c r="AA455">
        <v>12.17</v>
      </c>
      <c r="AB455">
        <v>0</v>
      </c>
      <c r="AC455">
        <v>0</v>
      </c>
      <c r="AD455">
        <v>1</v>
      </c>
      <c r="AE455">
        <v>0</v>
      </c>
      <c r="AF455" t="s">
        <v>667</v>
      </c>
      <c r="AG455">
        <v>1.1250000000000001E-4</v>
      </c>
      <c r="AH455">
        <v>2</v>
      </c>
      <c r="AI455">
        <v>11782449</v>
      </c>
      <c r="AJ455">
        <v>464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ROW(Source!A139)</f>
        <v>139</v>
      </c>
      <c r="B456">
        <v>11782450</v>
      </c>
      <c r="C456">
        <v>11782445</v>
      </c>
      <c r="D456">
        <v>9686542</v>
      </c>
      <c r="E456">
        <v>1</v>
      </c>
      <c r="F456">
        <v>1</v>
      </c>
      <c r="G456">
        <v>1</v>
      </c>
      <c r="H456">
        <v>2</v>
      </c>
      <c r="I456" t="s">
        <v>543</v>
      </c>
      <c r="J456" t="s">
        <v>544</v>
      </c>
      <c r="K456" t="s">
        <v>545</v>
      </c>
      <c r="L456">
        <v>1480</v>
      </c>
      <c r="N456">
        <v>1013</v>
      </c>
      <c r="O456" t="s">
        <v>161</v>
      </c>
      <c r="P456" t="s">
        <v>162</v>
      </c>
      <c r="Q456">
        <v>1</v>
      </c>
      <c r="X456">
        <v>3.2499999999999999E-3</v>
      </c>
      <c r="Y456">
        <v>0</v>
      </c>
      <c r="Z456">
        <v>192.39</v>
      </c>
      <c r="AA456">
        <v>30.34</v>
      </c>
      <c r="AB456">
        <v>0</v>
      </c>
      <c r="AC456">
        <v>0</v>
      </c>
      <c r="AD456">
        <v>1</v>
      </c>
      <c r="AE456">
        <v>0</v>
      </c>
      <c r="AF456" t="s">
        <v>667</v>
      </c>
      <c r="AG456">
        <v>6.0937500000000002E-3</v>
      </c>
      <c r="AH456">
        <v>2</v>
      </c>
      <c r="AI456">
        <v>11782450</v>
      </c>
      <c r="AJ456">
        <v>465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ROW(Source!A139)</f>
        <v>139</v>
      </c>
      <c r="B457">
        <v>11782451</v>
      </c>
      <c r="C457">
        <v>11782445</v>
      </c>
      <c r="D457">
        <v>9631339</v>
      </c>
      <c r="E457">
        <v>1</v>
      </c>
      <c r="F457">
        <v>1</v>
      </c>
      <c r="G457">
        <v>1</v>
      </c>
      <c r="H457">
        <v>2</v>
      </c>
      <c r="I457" t="s">
        <v>546</v>
      </c>
      <c r="J457" t="s">
        <v>547</v>
      </c>
      <c r="K457" t="s">
        <v>548</v>
      </c>
      <c r="L457">
        <v>1480</v>
      </c>
      <c r="N457">
        <v>1013</v>
      </c>
      <c r="O457" t="s">
        <v>161</v>
      </c>
      <c r="P457" t="s">
        <v>162</v>
      </c>
      <c r="Q457">
        <v>1</v>
      </c>
      <c r="X457">
        <v>4.2500000000000003E-2</v>
      </c>
      <c r="Y457">
        <v>0</v>
      </c>
      <c r="Z457">
        <v>1.86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667</v>
      </c>
      <c r="AG457">
        <v>7.9687499999999994E-2</v>
      </c>
      <c r="AH457">
        <v>2</v>
      </c>
      <c r="AI457">
        <v>11782451</v>
      </c>
      <c r="AJ457">
        <v>466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ROW(Source!A139)</f>
        <v>139</v>
      </c>
      <c r="B458">
        <v>11782452</v>
      </c>
      <c r="C458">
        <v>11782445</v>
      </c>
      <c r="D458">
        <v>9636056</v>
      </c>
      <c r="E458">
        <v>1</v>
      </c>
      <c r="F458">
        <v>1</v>
      </c>
      <c r="G458">
        <v>1</v>
      </c>
      <c r="H458">
        <v>3</v>
      </c>
      <c r="I458" t="s">
        <v>481</v>
      </c>
      <c r="J458" t="s">
        <v>482</v>
      </c>
      <c r="K458" t="s">
        <v>483</v>
      </c>
      <c r="L458">
        <v>1327</v>
      </c>
      <c r="N458">
        <v>1005</v>
      </c>
      <c r="O458" t="s">
        <v>264</v>
      </c>
      <c r="P458" t="s">
        <v>264</v>
      </c>
      <c r="Q458">
        <v>1</v>
      </c>
      <c r="X458">
        <v>5.9999999999999995E-4</v>
      </c>
      <c r="Y458">
        <v>32.5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650</v>
      </c>
      <c r="AG458">
        <v>5.9999999999999995E-4</v>
      </c>
      <c r="AH458">
        <v>2</v>
      </c>
      <c r="AI458">
        <v>11782452</v>
      </c>
      <c r="AJ458">
        <v>467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ROW(Source!A139)</f>
        <v>139</v>
      </c>
      <c r="B459">
        <v>11782453</v>
      </c>
      <c r="C459">
        <v>11782445</v>
      </c>
      <c r="D459">
        <v>9609319</v>
      </c>
      <c r="E459">
        <v>1</v>
      </c>
      <c r="F459">
        <v>1</v>
      </c>
      <c r="G459">
        <v>1</v>
      </c>
      <c r="H459">
        <v>3</v>
      </c>
      <c r="I459" t="s">
        <v>265</v>
      </c>
      <c r="J459" t="s">
        <v>266</v>
      </c>
      <c r="K459" t="s">
        <v>267</v>
      </c>
      <c r="L459">
        <v>9521778</v>
      </c>
      <c r="N459">
        <v>1013</v>
      </c>
      <c r="O459" t="s">
        <v>268</v>
      </c>
      <c r="P459" t="s">
        <v>269</v>
      </c>
      <c r="Q459">
        <v>1</v>
      </c>
      <c r="X459">
        <v>1.2E-4</v>
      </c>
      <c r="Y459">
        <v>92.4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650</v>
      </c>
      <c r="AG459">
        <v>1.2E-4</v>
      </c>
      <c r="AH459">
        <v>2</v>
      </c>
      <c r="AI459">
        <v>11782453</v>
      </c>
      <c r="AJ459">
        <v>468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ROW(Source!A139)</f>
        <v>139</v>
      </c>
      <c r="B460">
        <v>11782454</v>
      </c>
      <c r="C460">
        <v>11782445</v>
      </c>
      <c r="D460">
        <v>9684441</v>
      </c>
      <c r="E460">
        <v>1</v>
      </c>
      <c r="F460">
        <v>1</v>
      </c>
      <c r="G460">
        <v>1</v>
      </c>
      <c r="H460">
        <v>3</v>
      </c>
      <c r="I460" t="s">
        <v>484</v>
      </c>
      <c r="J460" t="s">
        <v>485</v>
      </c>
      <c r="K460" t="s">
        <v>486</v>
      </c>
      <c r="L460">
        <v>1327</v>
      </c>
      <c r="N460">
        <v>1005</v>
      </c>
      <c r="O460" t="s">
        <v>264</v>
      </c>
      <c r="P460" t="s">
        <v>264</v>
      </c>
      <c r="Q460">
        <v>1</v>
      </c>
      <c r="X460">
        <v>0.42</v>
      </c>
      <c r="Y460">
        <v>10.1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650</v>
      </c>
      <c r="AG460">
        <v>0.42</v>
      </c>
      <c r="AH460">
        <v>2</v>
      </c>
      <c r="AI460">
        <v>11782454</v>
      </c>
      <c r="AJ460">
        <v>469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ROW(Source!A139)</f>
        <v>139</v>
      </c>
      <c r="B461">
        <v>11782455</v>
      </c>
      <c r="C461">
        <v>11782445</v>
      </c>
      <c r="D461">
        <v>9647814</v>
      </c>
      <c r="E461">
        <v>1</v>
      </c>
      <c r="F461">
        <v>1</v>
      </c>
      <c r="G461">
        <v>1</v>
      </c>
      <c r="H461">
        <v>3</v>
      </c>
      <c r="I461" t="s">
        <v>487</v>
      </c>
      <c r="J461" t="s">
        <v>488</v>
      </c>
      <c r="K461" t="s">
        <v>489</v>
      </c>
      <c r="L461">
        <v>1348</v>
      </c>
      <c r="N461">
        <v>1009</v>
      </c>
      <c r="O461" t="s">
        <v>703</v>
      </c>
      <c r="P461" t="s">
        <v>703</v>
      </c>
      <c r="Q461">
        <v>1000</v>
      </c>
      <c r="X461">
        <v>5.5000000000000002E-5</v>
      </c>
      <c r="Y461">
        <v>28970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650</v>
      </c>
      <c r="AG461">
        <v>5.5000000000000002E-5</v>
      </c>
      <c r="AH461">
        <v>2</v>
      </c>
      <c r="AI461">
        <v>11782455</v>
      </c>
      <c r="AJ461">
        <v>470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ROW(Source!A139)</f>
        <v>139</v>
      </c>
      <c r="B462">
        <v>11782456</v>
      </c>
      <c r="C462">
        <v>11782445</v>
      </c>
      <c r="D462">
        <v>9592660</v>
      </c>
      <c r="E462">
        <v>1</v>
      </c>
      <c r="F462">
        <v>1</v>
      </c>
      <c r="G462">
        <v>1</v>
      </c>
      <c r="H462">
        <v>3</v>
      </c>
      <c r="I462" t="s">
        <v>490</v>
      </c>
      <c r="J462" t="s">
        <v>491</v>
      </c>
      <c r="K462" t="s">
        <v>492</v>
      </c>
      <c r="L462">
        <v>1339</v>
      </c>
      <c r="N462">
        <v>1007</v>
      </c>
      <c r="O462" t="s">
        <v>797</v>
      </c>
      <c r="P462" t="s">
        <v>797</v>
      </c>
      <c r="Q462">
        <v>1</v>
      </c>
      <c r="X462">
        <v>2.5000000000000001E-4</v>
      </c>
      <c r="Y462">
        <v>377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650</v>
      </c>
      <c r="AG462">
        <v>2.5000000000000001E-4</v>
      </c>
      <c r="AH462">
        <v>2</v>
      </c>
      <c r="AI462">
        <v>11782456</v>
      </c>
      <c r="AJ462">
        <v>471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ROW(Source!A139)</f>
        <v>139</v>
      </c>
      <c r="B463">
        <v>11782457</v>
      </c>
      <c r="C463">
        <v>11782445</v>
      </c>
      <c r="D463">
        <v>9686539</v>
      </c>
      <c r="E463">
        <v>1</v>
      </c>
      <c r="F463">
        <v>1</v>
      </c>
      <c r="G463">
        <v>1</v>
      </c>
      <c r="H463">
        <v>3</v>
      </c>
      <c r="I463" t="s">
        <v>493</v>
      </c>
      <c r="J463" t="s">
        <v>494</v>
      </c>
      <c r="K463" t="s">
        <v>495</v>
      </c>
      <c r="L463">
        <v>1348</v>
      </c>
      <c r="N463">
        <v>1009</v>
      </c>
      <c r="O463" t="s">
        <v>703</v>
      </c>
      <c r="P463" t="s">
        <v>703</v>
      </c>
      <c r="Q463">
        <v>1000</v>
      </c>
      <c r="X463">
        <v>1.0000000000000001E-5</v>
      </c>
      <c r="Y463">
        <v>27158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650</v>
      </c>
      <c r="AG463">
        <v>1.0000000000000001E-5</v>
      </c>
      <c r="AH463">
        <v>2</v>
      </c>
      <c r="AI463">
        <v>11782457</v>
      </c>
      <c r="AJ463">
        <v>472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ROW(Source!A139)</f>
        <v>139</v>
      </c>
      <c r="B464">
        <v>11782458</v>
      </c>
      <c r="C464">
        <v>11782445</v>
      </c>
      <c r="D464">
        <v>9686541</v>
      </c>
      <c r="E464">
        <v>1</v>
      </c>
      <c r="F464">
        <v>1</v>
      </c>
      <c r="G464">
        <v>1</v>
      </c>
      <c r="H464">
        <v>3</v>
      </c>
      <c r="I464" t="s">
        <v>496</v>
      </c>
      <c r="J464" t="s">
        <v>497</v>
      </c>
      <c r="K464" t="s">
        <v>498</v>
      </c>
      <c r="L464">
        <v>1327</v>
      </c>
      <c r="N464">
        <v>1005</v>
      </c>
      <c r="O464" t="s">
        <v>264</v>
      </c>
      <c r="P464" t="s">
        <v>264</v>
      </c>
      <c r="Q464">
        <v>1</v>
      </c>
      <c r="X464">
        <v>1.452</v>
      </c>
      <c r="Y464">
        <v>15.4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650</v>
      </c>
      <c r="AG464">
        <v>1.452</v>
      </c>
      <c r="AH464">
        <v>2</v>
      </c>
      <c r="AI464">
        <v>11782458</v>
      </c>
      <c r="AJ464">
        <v>473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ROW(Source!A140)</f>
        <v>140</v>
      </c>
      <c r="B465">
        <v>11782461</v>
      </c>
      <c r="C465">
        <v>11782459</v>
      </c>
      <c r="D465">
        <v>7535145</v>
      </c>
      <c r="E465">
        <v>1</v>
      </c>
      <c r="F465">
        <v>1</v>
      </c>
      <c r="G465">
        <v>1</v>
      </c>
      <c r="H465">
        <v>1</v>
      </c>
      <c r="I465" t="s">
        <v>549</v>
      </c>
      <c r="J465" t="s">
        <v>650</v>
      </c>
      <c r="K465" t="s">
        <v>550</v>
      </c>
      <c r="L465">
        <v>1476</v>
      </c>
      <c r="N465">
        <v>1013</v>
      </c>
      <c r="O465" t="s">
        <v>155</v>
      </c>
      <c r="P465" t="s">
        <v>156</v>
      </c>
      <c r="Q465">
        <v>1</v>
      </c>
      <c r="X465">
        <v>154.1</v>
      </c>
      <c r="Y465">
        <v>0</v>
      </c>
      <c r="Z465">
        <v>0</v>
      </c>
      <c r="AA465">
        <v>0</v>
      </c>
      <c r="AB465">
        <v>14.02</v>
      </c>
      <c r="AC465">
        <v>0</v>
      </c>
      <c r="AD465">
        <v>1</v>
      </c>
      <c r="AE465">
        <v>1</v>
      </c>
      <c r="AF465" t="s">
        <v>668</v>
      </c>
      <c r="AG465">
        <v>265.82249999999999</v>
      </c>
      <c r="AH465">
        <v>2</v>
      </c>
      <c r="AI465">
        <v>11782461</v>
      </c>
      <c r="AJ465">
        <v>474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ROW(Source!A140)</f>
        <v>140</v>
      </c>
      <c r="B466">
        <v>11782462</v>
      </c>
      <c r="C466">
        <v>11782459</v>
      </c>
      <c r="D466">
        <v>121548</v>
      </c>
      <c r="E466">
        <v>1</v>
      </c>
      <c r="F466">
        <v>1</v>
      </c>
      <c r="G466">
        <v>1</v>
      </c>
      <c r="H466">
        <v>1</v>
      </c>
      <c r="I466" t="s">
        <v>671</v>
      </c>
      <c r="J466" t="s">
        <v>650</v>
      </c>
      <c r="K466" t="s">
        <v>166</v>
      </c>
      <c r="L466">
        <v>608254</v>
      </c>
      <c r="N466">
        <v>1013</v>
      </c>
      <c r="O466" t="s">
        <v>167</v>
      </c>
      <c r="P466" t="s">
        <v>167</v>
      </c>
      <c r="Q466">
        <v>1</v>
      </c>
      <c r="X466">
        <v>81.239999999999995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2</v>
      </c>
      <c r="AF466" t="s">
        <v>667</v>
      </c>
      <c r="AG466">
        <v>152.32499999999999</v>
      </c>
      <c r="AH466">
        <v>2</v>
      </c>
      <c r="AI466">
        <v>11782462</v>
      </c>
      <c r="AJ466">
        <v>475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ROW(Source!A140)</f>
        <v>140</v>
      </c>
      <c r="B467">
        <v>11782463</v>
      </c>
      <c r="C467">
        <v>11782459</v>
      </c>
      <c r="D467">
        <v>9683372</v>
      </c>
      <c r="E467">
        <v>1</v>
      </c>
      <c r="F467">
        <v>1</v>
      </c>
      <c r="G467">
        <v>1</v>
      </c>
      <c r="H467">
        <v>2</v>
      </c>
      <c r="I467" t="s">
        <v>401</v>
      </c>
      <c r="J467" t="s">
        <v>402</v>
      </c>
      <c r="K467" t="s">
        <v>403</v>
      </c>
      <c r="L467">
        <v>1480</v>
      </c>
      <c r="N467">
        <v>1013</v>
      </c>
      <c r="O467" t="s">
        <v>161</v>
      </c>
      <c r="P467" t="s">
        <v>162</v>
      </c>
      <c r="Q467">
        <v>1</v>
      </c>
      <c r="X467">
        <v>65.11</v>
      </c>
      <c r="Y467">
        <v>0</v>
      </c>
      <c r="Z467">
        <v>112.26</v>
      </c>
      <c r="AA467">
        <v>16.329999999999998</v>
      </c>
      <c r="AB467">
        <v>0</v>
      </c>
      <c r="AC467">
        <v>0</v>
      </c>
      <c r="AD467">
        <v>1</v>
      </c>
      <c r="AE467">
        <v>0</v>
      </c>
      <c r="AF467" t="s">
        <v>667</v>
      </c>
      <c r="AG467">
        <v>122.08125</v>
      </c>
      <c r="AH467">
        <v>2</v>
      </c>
      <c r="AI467">
        <v>11782463</v>
      </c>
      <c r="AJ467">
        <v>476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ROW(Source!A140)</f>
        <v>140</v>
      </c>
      <c r="B468">
        <v>11782464</v>
      </c>
      <c r="C468">
        <v>11782459</v>
      </c>
      <c r="D468">
        <v>9595015</v>
      </c>
      <c r="E468">
        <v>1</v>
      </c>
      <c r="F468">
        <v>1</v>
      </c>
      <c r="G468">
        <v>1</v>
      </c>
      <c r="H468">
        <v>2</v>
      </c>
      <c r="I468" t="s">
        <v>420</v>
      </c>
      <c r="J468" t="s">
        <v>421</v>
      </c>
      <c r="K468" t="s">
        <v>422</v>
      </c>
      <c r="L468">
        <v>1480</v>
      </c>
      <c r="N468">
        <v>1013</v>
      </c>
      <c r="O468" t="s">
        <v>161</v>
      </c>
      <c r="P468" t="s">
        <v>162</v>
      </c>
      <c r="Q468">
        <v>1</v>
      </c>
      <c r="X468">
        <v>16.13</v>
      </c>
      <c r="Y468">
        <v>0</v>
      </c>
      <c r="Z468">
        <v>187.66</v>
      </c>
      <c r="AA468">
        <v>16.329999999999998</v>
      </c>
      <c r="AB468">
        <v>0</v>
      </c>
      <c r="AC468">
        <v>0</v>
      </c>
      <c r="AD468">
        <v>1</v>
      </c>
      <c r="AE468">
        <v>0</v>
      </c>
      <c r="AF468" t="s">
        <v>667</v>
      </c>
      <c r="AG468">
        <v>30.243749999999999</v>
      </c>
      <c r="AH468">
        <v>2</v>
      </c>
      <c r="AI468">
        <v>11782464</v>
      </c>
      <c r="AJ468">
        <v>477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ROW(Source!A140)</f>
        <v>140</v>
      </c>
      <c r="B469">
        <v>11782465</v>
      </c>
      <c r="C469">
        <v>11782459</v>
      </c>
      <c r="D469">
        <v>9590589</v>
      </c>
      <c r="E469">
        <v>1</v>
      </c>
      <c r="F469">
        <v>1</v>
      </c>
      <c r="G469">
        <v>1</v>
      </c>
      <c r="H469">
        <v>2</v>
      </c>
      <c r="I469" t="s">
        <v>252</v>
      </c>
      <c r="J469" t="s">
        <v>253</v>
      </c>
      <c r="K469" t="s">
        <v>254</v>
      </c>
      <c r="L469">
        <v>1480</v>
      </c>
      <c r="N469">
        <v>1013</v>
      </c>
      <c r="O469" t="s">
        <v>161</v>
      </c>
      <c r="P469" t="s">
        <v>162</v>
      </c>
      <c r="Q469">
        <v>1</v>
      </c>
      <c r="X469">
        <v>2.02</v>
      </c>
      <c r="Y469">
        <v>0</v>
      </c>
      <c r="Z469">
        <v>96.34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667</v>
      </c>
      <c r="AG469">
        <v>3.7875000000000001</v>
      </c>
      <c r="AH469">
        <v>2</v>
      </c>
      <c r="AI469">
        <v>11782465</v>
      </c>
      <c r="AJ469">
        <v>478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ROW(Source!A140)</f>
        <v>140</v>
      </c>
      <c r="B470">
        <v>11782466</v>
      </c>
      <c r="C470">
        <v>11782459</v>
      </c>
      <c r="D470">
        <v>9619427</v>
      </c>
      <c r="E470">
        <v>1</v>
      </c>
      <c r="F470">
        <v>1</v>
      </c>
      <c r="G470">
        <v>1</v>
      </c>
      <c r="H470">
        <v>3</v>
      </c>
      <c r="I470" t="s">
        <v>372</v>
      </c>
      <c r="J470" t="s">
        <v>373</v>
      </c>
      <c r="K470" t="s">
        <v>374</v>
      </c>
      <c r="L470">
        <v>1348</v>
      </c>
      <c r="N470">
        <v>1009</v>
      </c>
      <c r="O470" t="s">
        <v>703</v>
      </c>
      <c r="P470" t="s">
        <v>703</v>
      </c>
      <c r="Q470">
        <v>1000</v>
      </c>
      <c r="X470">
        <v>0.06</v>
      </c>
      <c r="Y470">
        <v>10920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650</v>
      </c>
      <c r="AG470">
        <v>0.06</v>
      </c>
      <c r="AH470">
        <v>2</v>
      </c>
      <c r="AI470">
        <v>11782466</v>
      </c>
      <c r="AJ470">
        <v>479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ROW(Source!A140)</f>
        <v>140</v>
      </c>
      <c r="B471">
        <v>11782467</v>
      </c>
      <c r="C471">
        <v>11782459</v>
      </c>
      <c r="D471">
        <v>9595401</v>
      </c>
      <c r="E471">
        <v>1</v>
      </c>
      <c r="F471">
        <v>1</v>
      </c>
      <c r="G471">
        <v>1</v>
      </c>
      <c r="H471">
        <v>3</v>
      </c>
      <c r="I471" t="s">
        <v>453</v>
      </c>
      <c r="J471" t="s">
        <v>454</v>
      </c>
      <c r="K471" t="s">
        <v>455</v>
      </c>
      <c r="L471">
        <v>1348</v>
      </c>
      <c r="N471">
        <v>1009</v>
      </c>
      <c r="O471" t="s">
        <v>703</v>
      </c>
      <c r="P471" t="s">
        <v>703</v>
      </c>
      <c r="Q471">
        <v>1000</v>
      </c>
      <c r="X471">
        <v>0</v>
      </c>
      <c r="Y471">
        <v>13960</v>
      </c>
      <c r="Z471">
        <v>0</v>
      </c>
      <c r="AA471">
        <v>0</v>
      </c>
      <c r="AB471">
        <v>0</v>
      </c>
      <c r="AC471">
        <v>1</v>
      </c>
      <c r="AD471">
        <v>0</v>
      </c>
      <c r="AE471">
        <v>0</v>
      </c>
      <c r="AF471" t="s">
        <v>650</v>
      </c>
      <c r="AG471">
        <v>0</v>
      </c>
      <c r="AH471">
        <v>2</v>
      </c>
      <c r="AI471">
        <v>11782467</v>
      </c>
      <c r="AJ471">
        <v>480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ROW(Source!A140)</f>
        <v>140</v>
      </c>
      <c r="B472">
        <v>11782468</v>
      </c>
      <c r="C472">
        <v>11782459</v>
      </c>
      <c r="D472">
        <v>9688034</v>
      </c>
      <c r="E472">
        <v>1</v>
      </c>
      <c r="F472">
        <v>1</v>
      </c>
      <c r="G472">
        <v>1</v>
      </c>
      <c r="H472">
        <v>3</v>
      </c>
      <c r="I472" t="s">
        <v>551</v>
      </c>
      <c r="J472" t="s">
        <v>552</v>
      </c>
      <c r="K472" t="s">
        <v>553</v>
      </c>
      <c r="L472">
        <v>1391</v>
      </c>
      <c r="N472">
        <v>1013</v>
      </c>
      <c r="O472" t="s">
        <v>14</v>
      </c>
      <c r="P472" t="s">
        <v>14</v>
      </c>
      <c r="Q472">
        <v>1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1</v>
      </c>
      <c r="AD472">
        <v>0</v>
      </c>
      <c r="AE472">
        <v>0</v>
      </c>
      <c r="AF472" t="s">
        <v>650</v>
      </c>
      <c r="AG472">
        <v>0</v>
      </c>
      <c r="AH472">
        <v>2</v>
      </c>
      <c r="AI472">
        <v>11782468</v>
      </c>
      <c r="AJ472">
        <v>481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ROW(Source!A143)</f>
        <v>143</v>
      </c>
      <c r="B473">
        <v>11782489</v>
      </c>
      <c r="C473">
        <v>11782487</v>
      </c>
      <c r="D473">
        <v>7535145</v>
      </c>
      <c r="E473">
        <v>1</v>
      </c>
      <c r="F473">
        <v>1</v>
      </c>
      <c r="G473">
        <v>1</v>
      </c>
      <c r="H473">
        <v>1</v>
      </c>
      <c r="I473" t="s">
        <v>549</v>
      </c>
      <c r="J473" t="s">
        <v>650</v>
      </c>
      <c r="K473" t="s">
        <v>550</v>
      </c>
      <c r="L473">
        <v>1476</v>
      </c>
      <c r="N473">
        <v>1013</v>
      </c>
      <c r="O473" t="s">
        <v>155</v>
      </c>
      <c r="P473" t="s">
        <v>156</v>
      </c>
      <c r="Q473">
        <v>1</v>
      </c>
      <c r="X473">
        <v>353.8</v>
      </c>
      <c r="Y473">
        <v>0</v>
      </c>
      <c r="Z473">
        <v>0</v>
      </c>
      <c r="AA473">
        <v>0</v>
      </c>
      <c r="AB473">
        <v>14.02</v>
      </c>
      <c r="AC473">
        <v>0</v>
      </c>
      <c r="AD473">
        <v>1</v>
      </c>
      <c r="AE473">
        <v>1</v>
      </c>
      <c r="AF473" t="s">
        <v>668</v>
      </c>
      <c r="AG473">
        <v>610.30499999999995</v>
      </c>
      <c r="AH473">
        <v>2</v>
      </c>
      <c r="AI473">
        <v>11782489</v>
      </c>
      <c r="AJ473">
        <v>482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ROW(Source!A143)</f>
        <v>143</v>
      </c>
      <c r="B474">
        <v>11782490</v>
      </c>
      <c r="C474">
        <v>11782487</v>
      </c>
      <c r="D474">
        <v>121548</v>
      </c>
      <c r="E474">
        <v>1</v>
      </c>
      <c r="F474">
        <v>1</v>
      </c>
      <c r="G474">
        <v>1</v>
      </c>
      <c r="H474">
        <v>1</v>
      </c>
      <c r="I474" t="s">
        <v>671</v>
      </c>
      <c r="J474" t="s">
        <v>650</v>
      </c>
      <c r="K474" t="s">
        <v>166</v>
      </c>
      <c r="L474">
        <v>608254</v>
      </c>
      <c r="N474">
        <v>1013</v>
      </c>
      <c r="O474" t="s">
        <v>167</v>
      </c>
      <c r="P474" t="s">
        <v>167</v>
      </c>
      <c r="Q474">
        <v>1</v>
      </c>
      <c r="X474">
        <v>103.16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2</v>
      </c>
      <c r="AF474" t="s">
        <v>667</v>
      </c>
      <c r="AG474">
        <v>193.42500000000001</v>
      </c>
      <c r="AH474">
        <v>2</v>
      </c>
      <c r="AI474">
        <v>11782490</v>
      </c>
      <c r="AJ474">
        <v>483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ROW(Source!A143)</f>
        <v>143</v>
      </c>
      <c r="B475">
        <v>11782491</v>
      </c>
      <c r="C475">
        <v>11782487</v>
      </c>
      <c r="D475">
        <v>9683372</v>
      </c>
      <c r="E475">
        <v>1</v>
      </c>
      <c r="F475">
        <v>1</v>
      </c>
      <c r="G475">
        <v>1</v>
      </c>
      <c r="H475">
        <v>2</v>
      </c>
      <c r="I475" t="s">
        <v>401</v>
      </c>
      <c r="J475" t="s">
        <v>402</v>
      </c>
      <c r="K475" t="s">
        <v>403</v>
      </c>
      <c r="L475">
        <v>1480</v>
      </c>
      <c r="N475">
        <v>1013</v>
      </c>
      <c r="O475" t="s">
        <v>161</v>
      </c>
      <c r="P475" t="s">
        <v>162</v>
      </c>
      <c r="Q475">
        <v>1</v>
      </c>
      <c r="X475">
        <v>103.16</v>
      </c>
      <c r="Y475">
        <v>0</v>
      </c>
      <c r="Z475">
        <v>112.26</v>
      </c>
      <c r="AA475">
        <v>16.329999999999998</v>
      </c>
      <c r="AB475">
        <v>0</v>
      </c>
      <c r="AC475">
        <v>0</v>
      </c>
      <c r="AD475">
        <v>1</v>
      </c>
      <c r="AE475">
        <v>0</v>
      </c>
      <c r="AF475" t="s">
        <v>667</v>
      </c>
      <c r="AG475">
        <v>193.42500000000001</v>
      </c>
      <c r="AH475">
        <v>2</v>
      </c>
      <c r="AI475">
        <v>11782491</v>
      </c>
      <c r="AJ475">
        <v>484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ROW(Source!A143)</f>
        <v>143</v>
      </c>
      <c r="B476">
        <v>11782492</v>
      </c>
      <c r="C476">
        <v>11782487</v>
      </c>
      <c r="D476">
        <v>9590589</v>
      </c>
      <c r="E476">
        <v>1</v>
      </c>
      <c r="F476">
        <v>1</v>
      </c>
      <c r="G476">
        <v>1</v>
      </c>
      <c r="H476">
        <v>2</v>
      </c>
      <c r="I476" t="s">
        <v>252</v>
      </c>
      <c r="J476" t="s">
        <v>253</v>
      </c>
      <c r="K476" t="s">
        <v>254</v>
      </c>
      <c r="L476">
        <v>1480</v>
      </c>
      <c r="N476">
        <v>1013</v>
      </c>
      <c r="O476" t="s">
        <v>161</v>
      </c>
      <c r="P476" t="s">
        <v>162</v>
      </c>
      <c r="Q476">
        <v>1</v>
      </c>
      <c r="X476">
        <v>2.19</v>
      </c>
      <c r="Y476">
        <v>0</v>
      </c>
      <c r="Z476">
        <v>96.34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667</v>
      </c>
      <c r="AG476">
        <v>4.1062500000000002</v>
      </c>
      <c r="AH476">
        <v>2</v>
      </c>
      <c r="AI476">
        <v>11782492</v>
      </c>
      <c r="AJ476">
        <v>485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ROW(Source!A143)</f>
        <v>143</v>
      </c>
      <c r="B477">
        <v>11782493</v>
      </c>
      <c r="C477">
        <v>11782487</v>
      </c>
      <c r="D477">
        <v>9619427</v>
      </c>
      <c r="E477">
        <v>1</v>
      </c>
      <c r="F477">
        <v>1</v>
      </c>
      <c r="G477">
        <v>1</v>
      </c>
      <c r="H477">
        <v>3</v>
      </c>
      <c r="I477" t="s">
        <v>372</v>
      </c>
      <c r="J477" t="s">
        <v>373</v>
      </c>
      <c r="K477" t="s">
        <v>374</v>
      </c>
      <c r="L477">
        <v>1348</v>
      </c>
      <c r="N477">
        <v>1009</v>
      </c>
      <c r="O477" t="s">
        <v>703</v>
      </c>
      <c r="P477" t="s">
        <v>703</v>
      </c>
      <c r="Q477">
        <v>1000</v>
      </c>
      <c r="X477">
        <v>0.09</v>
      </c>
      <c r="Y477">
        <v>10920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650</v>
      </c>
      <c r="AG477">
        <v>0.09</v>
      </c>
      <c r="AH477">
        <v>2</v>
      </c>
      <c r="AI477">
        <v>11782493</v>
      </c>
      <c r="AJ477">
        <v>486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ROW(Source!A143)</f>
        <v>143</v>
      </c>
      <c r="B478">
        <v>11782494</v>
      </c>
      <c r="C478">
        <v>11782487</v>
      </c>
      <c r="D478">
        <v>9595401</v>
      </c>
      <c r="E478">
        <v>1</v>
      </c>
      <c r="F478">
        <v>1</v>
      </c>
      <c r="G478">
        <v>1</v>
      </c>
      <c r="H478">
        <v>3</v>
      </c>
      <c r="I478" t="s">
        <v>453</v>
      </c>
      <c r="J478" t="s">
        <v>454</v>
      </c>
      <c r="K478" t="s">
        <v>455</v>
      </c>
      <c r="L478">
        <v>1348</v>
      </c>
      <c r="N478">
        <v>1009</v>
      </c>
      <c r="O478" t="s">
        <v>703</v>
      </c>
      <c r="P478" t="s">
        <v>703</v>
      </c>
      <c r="Q478">
        <v>1000</v>
      </c>
      <c r="X478">
        <v>0</v>
      </c>
      <c r="Y478">
        <v>13960</v>
      </c>
      <c r="Z478">
        <v>0</v>
      </c>
      <c r="AA478">
        <v>0</v>
      </c>
      <c r="AB478">
        <v>0</v>
      </c>
      <c r="AC478">
        <v>1</v>
      </c>
      <c r="AD478">
        <v>0</v>
      </c>
      <c r="AE478">
        <v>0</v>
      </c>
      <c r="AF478" t="s">
        <v>650</v>
      </c>
      <c r="AG478">
        <v>0</v>
      </c>
      <c r="AH478">
        <v>2</v>
      </c>
      <c r="AI478">
        <v>11782494</v>
      </c>
      <c r="AJ478">
        <v>487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ROW(Source!A143)</f>
        <v>143</v>
      </c>
      <c r="B479">
        <v>11782495</v>
      </c>
      <c r="C479">
        <v>11782487</v>
      </c>
      <c r="D479">
        <v>9688034</v>
      </c>
      <c r="E479">
        <v>1</v>
      </c>
      <c r="F479">
        <v>1</v>
      </c>
      <c r="G479">
        <v>1</v>
      </c>
      <c r="H479">
        <v>3</v>
      </c>
      <c r="I479" t="s">
        <v>551</v>
      </c>
      <c r="J479" t="s">
        <v>552</v>
      </c>
      <c r="K479" t="s">
        <v>553</v>
      </c>
      <c r="L479">
        <v>1391</v>
      </c>
      <c r="N479">
        <v>1013</v>
      </c>
      <c r="O479" t="s">
        <v>14</v>
      </c>
      <c r="P479" t="s">
        <v>14</v>
      </c>
      <c r="Q479">
        <v>1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1</v>
      </c>
      <c r="AD479">
        <v>0</v>
      </c>
      <c r="AE479">
        <v>0</v>
      </c>
      <c r="AF479" t="s">
        <v>650</v>
      </c>
      <c r="AG479">
        <v>0</v>
      </c>
      <c r="AH479">
        <v>2</v>
      </c>
      <c r="AI479">
        <v>11782495</v>
      </c>
      <c r="AJ479">
        <v>488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ROW(Source!A145)</f>
        <v>145</v>
      </c>
      <c r="B480">
        <v>11782502</v>
      </c>
      <c r="C480">
        <v>11782500</v>
      </c>
      <c r="D480">
        <v>7535103</v>
      </c>
      <c r="E480">
        <v>1</v>
      </c>
      <c r="F480">
        <v>1</v>
      </c>
      <c r="G480">
        <v>1</v>
      </c>
      <c r="H480">
        <v>1</v>
      </c>
      <c r="I480" t="s">
        <v>437</v>
      </c>
      <c r="J480" t="s">
        <v>650</v>
      </c>
      <c r="K480" t="s">
        <v>438</v>
      </c>
      <c r="L480">
        <v>1476</v>
      </c>
      <c r="N480">
        <v>1013</v>
      </c>
      <c r="O480" t="s">
        <v>155</v>
      </c>
      <c r="P480" t="s">
        <v>156</v>
      </c>
      <c r="Q480">
        <v>1</v>
      </c>
      <c r="X480">
        <v>1.7</v>
      </c>
      <c r="Y480">
        <v>0</v>
      </c>
      <c r="Z480">
        <v>0</v>
      </c>
      <c r="AA480">
        <v>0</v>
      </c>
      <c r="AB480">
        <v>11.2</v>
      </c>
      <c r="AC480">
        <v>0</v>
      </c>
      <c r="AD480">
        <v>1</v>
      </c>
      <c r="AE480">
        <v>1</v>
      </c>
      <c r="AF480" t="s">
        <v>668</v>
      </c>
      <c r="AG480">
        <v>2.9325000000000001</v>
      </c>
      <c r="AH480">
        <v>2</v>
      </c>
      <c r="AI480">
        <v>11782502</v>
      </c>
      <c r="AJ480">
        <v>489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ROW(Source!A145)</f>
        <v>145</v>
      </c>
      <c r="B481">
        <v>11782503</v>
      </c>
      <c r="C481">
        <v>11782500</v>
      </c>
      <c r="D481">
        <v>9590589</v>
      </c>
      <c r="E481">
        <v>1</v>
      </c>
      <c r="F481">
        <v>1</v>
      </c>
      <c r="G481">
        <v>1</v>
      </c>
      <c r="H481">
        <v>2</v>
      </c>
      <c r="I481" t="s">
        <v>252</v>
      </c>
      <c r="J481" t="s">
        <v>253</v>
      </c>
      <c r="K481" t="s">
        <v>254</v>
      </c>
      <c r="L481">
        <v>1480</v>
      </c>
      <c r="N481">
        <v>1013</v>
      </c>
      <c r="O481" t="s">
        <v>161</v>
      </c>
      <c r="P481" t="s">
        <v>162</v>
      </c>
      <c r="Q481">
        <v>1</v>
      </c>
      <c r="X481">
        <v>0.03</v>
      </c>
      <c r="Y481">
        <v>0</v>
      </c>
      <c r="Z481">
        <v>96.34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667</v>
      </c>
      <c r="AG481">
        <v>5.6250000000000001E-2</v>
      </c>
      <c r="AH481">
        <v>2</v>
      </c>
      <c r="AI481">
        <v>11782503</v>
      </c>
      <c r="AJ481">
        <v>490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ROW(Source!A145)</f>
        <v>145</v>
      </c>
      <c r="B482">
        <v>11782504</v>
      </c>
      <c r="C482">
        <v>11782500</v>
      </c>
      <c r="D482">
        <v>9595397</v>
      </c>
      <c r="E482">
        <v>1</v>
      </c>
      <c r="F482">
        <v>1</v>
      </c>
      <c r="G482">
        <v>1</v>
      </c>
      <c r="H482">
        <v>3</v>
      </c>
      <c r="I482" t="s">
        <v>554</v>
      </c>
      <c r="J482" t="s">
        <v>555</v>
      </c>
      <c r="K482" t="s">
        <v>556</v>
      </c>
      <c r="L482">
        <v>1346</v>
      </c>
      <c r="N482">
        <v>1009</v>
      </c>
      <c r="O482" t="s">
        <v>366</v>
      </c>
      <c r="P482" t="s">
        <v>366</v>
      </c>
      <c r="Q482">
        <v>1</v>
      </c>
      <c r="X482">
        <v>0.1</v>
      </c>
      <c r="Y482">
        <v>22.8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650</v>
      </c>
      <c r="AG482">
        <v>0.1</v>
      </c>
      <c r="AH482">
        <v>2</v>
      </c>
      <c r="AI482">
        <v>11782504</v>
      </c>
      <c r="AJ482">
        <v>491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ROW(Source!A145)</f>
        <v>145</v>
      </c>
      <c r="B483">
        <v>11782505</v>
      </c>
      <c r="C483">
        <v>11782500</v>
      </c>
      <c r="D483">
        <v>9598376</v>
      </c>
      <c r="E483">
        <v>1</v>
      </c>
      <c r="F483">
        <v>1</v>
      </c>
      <c r="G483">
        <v>1</v>
      </c>
      <c r="H483">
        <v>3</v>
      </c>
      <c r="I483" t="s">
        <v>557</v>
      </c>
      <c r="J483" t="s">
        <v>558</v>
      </c>
      <c r="K483" t="s">
        <v>559</v>
      </c>
      <c r="L483">
        <v>1348</v>
      </c>
      <c r="N483">
        <v>1009</v>
      </c>
      <c r="O483" t="s">
        <v>703</v>
      </c>
      <c r="P483" t="s">
        <v>703</v>
      </c>
      <c r="Q483">
        <v>1000</v>
      </c>
      <c r="X483">
        <v>1.5E-3</v>
      </c>
      <c r="Y483">
        <v>20910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650</v>
      </c>
      <c r="AG483">
        <v>1.5E-3</v>
      </c>
      <c r="AH483">
        <v>2</v>
      </c>
      <c r="AI483">
        <v>11782505</v>
      </c>
      <c r="AJ483">
        <v>492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ROW(Source!A145)</f>
        <v>145</v>
      </c>
      <c r="B484">
        <v>11782506</v>
      </c>
      <c r="C484">
        <v>11782500</v>
      </c>
      <c r="D484">
        <v>9688147</v>
      </c>
      <c r="E484">
        <v>1</v>
      </c>
      <c r="F484">
        <v>1</v>
      </c>
      <c r="G484">
        <v>1</v>
      </c>
      <c r="H484">
        <v>3</v>
      </c>
      <c r="I484" t="s">
        <v>560</v>
      </c>
      <c r="J484" t="s">
        <v>561</v>
      </c>
      <c r="K484" t="s">
        <v>562</v>
      </c>
      <c r="L484">
        <v>1485</v>
      </c>
      <c r="N484">
        <v>1013</v>
      </c>
      <c r="O484" t="s">
        <v>1034</v>
      </c>
      <c r="P484" t="s">
        <v>1034</v>
      </c>
      <c r="Q484">
        <v>1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1</v>
      </c>
      <c r="AD484">
        <v>0</v>
      </c>
      <c r="AE484">
        <v>0</v>
      </c>
      <c r="AF484" t="s">
        <v>650</v>
      </c>
      <c r="AG484">
        <v>0</v>
      </c>
      <c r="AH484">
        <v>2</v>
      </c>
      <c r="AI484">
        <v>11782506</v>
      </c>
      <c r="AJ484">
        <v>493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ROW(Source!A147)</f>
        <v>147</v>
      </c>
      <c r="B485">
        <v>11782512</v>
      </c>
      <c r="C485">
        <v>11782510</v>
      </c>
      <c r="D485">
        <v>7535122</v>
      </c>
      <c r="E485">
        <v>1</v>
      </c>
      <c r="F485">
        <v>1</v>
      </c>
      <c r="G485">
        <v>1</v>
      </c>
      <c r="H485">
        <v>1</v>
      </c>
      <c r="I485" t="s">
        <v>470</v>
      </c>
      <c r="J485" t="s">
        <v>650</v>
      </c>
      <c r="K485" t="s">
        <v>471</v>
      </c>
      <c r="L485">
        <v>1476</v>
      </c>
      <c r="N485">
        <v>1013</v>
      </c>
      <c r="O485" t="s">
        <v>155</v>
      </c>
      <c r="P485" t="s">
        <v>156</v>
      </c>
      <c r="Q485">
        <v>1</v>
      </c>
      <c r="X485">
        <v>13.88</v>
      </c>
      <c r="Y485">
        <v>0</v>
      </c>
      <c r="Z485">
        <v>0</v>
      </c>
      <c r="AA485">
        <v>0</v>
      </c>
      <c r="AB485">
        <v>12.04</v>
      </c>
      <c r="AC485">
        <v>0</v>
      </c>
      <c r="AD485">
        <v>1</v>
      </c>
      <c r="AE485">
        <v>1</v>
      </c>
      <c r="AF485" t="s">
        <v>668</v>
      </c>
      <c r="AG485">
        <v>23.942999999999998</v>
      </c>
      <c r="AH485">
        <v>2</v>
      </c>
      <c r="AI485">
        <v>11782512</v>
      </c>
      <c r="AJ485">
        <v>494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ROW(Source!A147)</f>
        <v>147</v>
      </c>
      <c r="B486">
        <v>11782513</v>
      </c>
      <c r="C486">
        <v>11782510</v>
      </c>
      <c r="D486">
        <v>121548</v>
      </c>
      <c r="E486">
        <v>1</v>
      </c>
      <c r="F486">
        <v>1</v>
      </c>
      <c r="G486">
        <v>1</v>
      </c>
      <c r="H486">
        <v>1</v>
      </c>
      <c r="I486" t="s">
        <v>671</v>
      </c>
      <c r="J486" t="s">
        <v>650</v>
      </c>
      <c r="K486" t="s">
        <v>166</v>
      </c>
      <c r="L486">
        <v>608254</v>
      </c>
      <c r="N486">
        <v>1013</v>
      </c>
      <c r="O486" t="s">
        <v>167</v>
      </c>
      <c r="P486" t="s">
        <v>167</v>
      </c>
      <c r="Q486">
        <v>1</v>
      </c>
      <c r="X486">
        <v>1.43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667</v>
      </c>
      <c r="AG486">
        <v>2.6812499999999999</v>
      </c>
      <c r="AH486">
        <v>2</v>
      </c>
      <c r="AI486">
        <v>11782513</v>
      </c>
      <c r="AJ486">
        <v>495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ROW(Source!A147)</f>
        <v>147</v>
      </c>
      <c r="B487">
        <v>11782514</v>
      </c>
      <c r="C487">
        <v>11782510</v>
      </c>
      <c r="D487">
        <v>9590652</v>
      </c>
      <c r="E487">
        <v>1</v>
      </c>
      <c r="F487">
        <v>1</v>
      </c>
      <c r="G487">
        <v>1</v>
      </c>
      <c r="H487">
        <v>2</v>
      </c>
      <c r="I487" t="s">
        <v>240</v>
      </c>
      <c r="J487" t="s">
        <v>241</v>
      </c>
      <c r="K487" t="s">
        <v>242</v>
      </c>
      <c r="L487">
        <v>1480</v>
      </c>
      <c r="N487">
        <v>1013</v>
      </c>
      <c r="O487" t="s">
        <v>161</v>
      </c>
      <c r="P487" t="s">
        <v>162</v>
      </c>
      <c r="Q487">
        <v>1</v>
      </c>
      <c r="X487">
        <v>0.2</v>
      </c>
      <c r="Y487">
        <v>0</v>
      </c>
      <c r="Z487">
        <v>134.07</v>
      </c>
      <c r="AA487">
        <v>16.329999999999998</v>
      </c>
      <c r="AB487">
        <v>0</v>
      </c>
      <c r="AC487">
        <v>0</v>
      </c>
      <c r="AD487">
        <v>1</v>
      </c>
      <c r="AE487">
        <v>0</v>
      </c>
      <c r="AF487" t="s">
        <v>667</v>
      </c>
      <c r="AG487">
        <v>0.375</v>
      </c>
      <c r="AH487">
        <v>2</v>
      </c>
      <c r="AI487">
        <v>11782514</v>
      </c>
      <c r="AJ487">
        <v>496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ROW(Source!A147)</f>
        <v>147</v>
      </c>
      <c r="B488">
        <v>11782515</v>
      </c>
      <c r="C488">
        <v>11782510</v>
      </c>
      <c r="D488">
        <v>9595015</v>
      </c>
      <c r="E488">
        <v>1</v>
      </c>
      <c r="F488">
        <v>1</v>
      </c>
      <c r="G488">
        <v>1</v>
      </c>
      <c r="H488">
        <v>2</v>
      </c>
      <c r="I488" t="s">
        <v>420</v>
      </c>
      <c r="J488" t="s">
        <v>421</v>
      </c>
      <c r="K488" t="s">
        <v>422</v>
      </c>
      <c r="L488">
        <v>1480</v>
      </c>
      <c r="N488">
        <v>1013</v>
      </c>
      <c r="O488" t="s">
        <v>161</v>
      </c>
      <c r="P488" t="s">
        <v>162</v>
      </c>
      <c r="Q488">
        <v>1</v>
      </c>
      <c r="X488">
        <v>1.23</v>
      </c>
      <c r="Y488">
        <v>0</v>
      </c>
      <c r="Z488">
        <v>187.66</v>
      </c>
      <c r="AA488">
        <v>16.329999999999998</v>
      </c>
      <c r="AB488">
        <v>0</v>
      </c>
      <c r="AC488">
        <v>0</v>
      </c>
      <c r="AD488">
        <v>1</v>
      </c>
      <c r="AE488">
        <v>0</v>
      </c>
      <c r="AF488" t="s">
        <v>667</v>
      </c>
      <c r="AG488">
        <v>2.3062499999999999</v>
      </c>
      <c r="AH488">
        <v>2</v>
      </c>
      <c r="AI488">
        <v>11782515</v>
      </c>
      <c r="AJ488">
        <v>497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ROW(Source!A147)</f>
        <v>147</v>
      </c>
      <c r="B489">
        <v>11782516</v>
      </c>
      <c r="C489">
        <v>11782510</v>
      </c>
      <c r="D489">
        <v>9590589</v>
      </c>
      <c r="E489">
        <v>1</v>
      </c>
      <c r="F489">
        <v>1</v>
      </c>
      <c r="G489">
        <v>1</v>
      </c>
      <c r="H489">
        <v>2</v>
      </c>
      <c r="I489" t="s">
        <v>252</v>
      </c>
      <c r="J489" t="s">
        <v>253</v>
      </c>
      <c r="K489" t="s">
        <v>254</v>
      </c>
      <c r="L489">
        <v>1480</v>
      </c>
      <c r="N489">
        <v>1013</v>
      </c>
      <c r="O489" t="s">
        <v>161</v>
      </c>
      <c r="P489" t="s">
        <v>162</v>
      </c>
      <c r="Q489">
        <v>1</v>
      </c>
      <c r="X489">
        <v>0.6</v>
      </c>
      <c r="Y489">
        <v>0</v>
      </c>
      <c r="Z489">
        <v>96.34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667</v>
      </c>
      <c r="AG489">
        <v>1.125</v>
      </c>
      <c r="AH489">
        <v>2</v>
      </c>
      <c r="AI489">
        <v>11782516</v>
      </c>
      <c r="AJ489">
        <v>498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ROW(Source!A147)</f>
        <v>147</v>
      </c>
      <c r="B490">
        <v>11782517</v>
      </c>
      <c r="C490">
        <v>11782510</v>
      </c>
      <c r="D490">
        <v>9595397</v>
      </c>
      <c r="E490">
        <v>1</v>
      </c>
      <c r="F490">
        <v>1</v>
      </c>
      <c r="G490">
        <v>1</v>
      </c>
      <c r="H490">
        <v>3</v>
      </c>
      <c r="I490" t="s">
        <v>554</v>
      </c>
      <c r="J490" t="s">
        <v>555</v>
      </c>
      <c r="K490" t="s">
        <v>556</v>
      </c>
      <c r="L490">
        <v>1346</v>
      </c>
      <c r="N490">
        <v>1009</v>
      </c>
      <c r="O490" t="s">
        <v>366</v>
      </c>
      <c r="P490" t="s">
        <v>366</v>
      </c>
      <c r="Q490">
        <v>1</v>
      </c>
      <c r="X490">
        <v>0.65</v>
      </c>
      <c r="Y490">
        <v>22.8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650</v>
      </c>
      <c r="AG490">
        <v>0.65</v>
      </c>
      <c r="AH490">
        <v>2</v>
      </c>
      <c r="AI490">
        <v>11782517</v>
      </c>
      <c r="AJ490">
        <v>499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ROW(Source!A147)</f>
        <v>147</v>
      </c>
      <c r="B491">
        <v>11782518</v>
      </c>
      <c r="C491">
        <v>11782510</v>
      </c>
      <c r="D491">
        <v>9688198</v>
      </c>
      <c r="E491">
        <v>1</v>
      </c>
      <c r="F491">
        <v>1</v>
      </c>
      <c r="G491">
        <v>1</v>
      </c>
      <c r="H491">
        <v>3</v>
      </c>
      <c r="I491" t="s">
        <v>563</v>
      </c>
      <c r="J491" t="s">
        <v>564</v>
      </c>
      <c r="K491" t="s">
        <v>565</v>
      </c>
      <c r="L491">
        <v>1348</v>
      </c>
      <c r="N491">
        <v>1009</v>
      </c>
      <c r="O491" t="s">
        <v>703</v>
      </c>
      <c r="P491" t="s">
        <v>703</v>
      </c>
      <c r="Q491">
        <v>1000</v>
      </c>
      <c r="X491">
        <v>9.4000000000000004E-3</v>
      </c>
      <c r="Y491">
        <v>17310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650</v>
      </c>
      <c r="AG491">
        <v>9.4000000000000004E-3</v>
      </c>
      <c r="AH491">
        <v>2</v>
      </c>
      <c r="AI491">
        <v>11782518</v>
      </c>
      <c r="AJ491">
        <v>500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ROW(Source!A147)</f>
        <v>147</v>
      </c>
      <c r="B492">
        <v>11782519</v>
      </c>
      <c r="C492">
        <v>11782510</v>
      </c>
      <c r="D492">
        <v>9688147</v>
      </c>
      <c r="E492">
        <v>1</v>
      </c>
      <c r="F492">
        <v>1</v>
      </c>
      <c r="G492">
        <v>1</v>
      </c>
      <c r="H492">
        <v>3</v>
      </c>
      <c r="I492" t="s">
        <v>560</v>
      </c>
      <c r="J492" t="s">
        <v>561</v>
      </c>
      <c r="K492" t="s">
        <v>562</v>
      </c>
      <c r="L492">
        <v>1485</v>
      </c>
      <c r="N492">
        <v>1013</v>
      </c>
      <c r="O492" t="s">
        <v>1034</v>
      </c>
      <c r="P492" t="s">
        <v>1034</v>
      </c>
      <c r="Q492">
        <v>1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1</v>
      </c>
      <c r="AD492">
        <v>0</v>
      </c>
      <c r="AE492">
        <v>0</v>
      </c>
      <c r="AF492" t="s">
        <v>650</v>
      </c>
      <c r="AG492">
        <v>0</v>
      </c>
      <c r="AH492">
        <v>2</v>
      </c>
      <c r="AI492">
        <v>11782519</v>
      </c>
      <c r="AJ492">
        <v>501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ROW(Source!A149)</f>
        <v>149</v>
      </c>
      <c r="B493">
        <v>11782524</v>
      </c>
      <c r="C493">
        <v>11782523</v>
      </c>
      <c r="D493">
        <v>7535136</v>
      </c>
      <c r="E493">
        <v>1</v>
      </c>
      <c r="F493">
        <v>1</v>
      </c>
      <c r="G493">
        <v>1</v>
      </c>
      <c r="H493">
        <v>1</v>
      </c>
      <c r="I493" t="s">
        <v>566</v>
      </c>
      <c r="J493" t="s">
        <v>650</v>
      </c>
      <c r="K493" t="s">
        <v>567</v>
      </c>
      <c r="L493">
        <v>1476</v>
      </c>
      <c r="N493">
        <v>1013</v>
      </c>
      <c r="O493" t="s">
        <v>155</v>
      </c>
      <c r="P493" t="s">
        <v>156</v>
      </c>
      <c r="Q493">
        <v>1</v>
      </c>
      <c r="X493">
        <v>2.41</v>
      </c>
      <c r="Y493">
        <v>0</v>
      </c>
      <c r="Z493">
        <v>0</v>
      </c>
      <c r="AA493">
        <v>0</v>
      </c>
      <c r="AB493">
        <v>12.36</v>
      </c>
      <c r="AC493">
        <v>0</v>
      </c>
      <c r="AD493">
        <v>1</v>
      </c>
      <c r="AE493">
        <v>1</v>
      </c>
      <c r="AF493" t="s">
        <v>668</v>
      </c>
      <c r="AG493">
        <v>4.1572500000000003</v>
      </c>
      <c r="AH493">
        <v>2</v>
      </c>
      <c r="AI493">
        <v>11782524</v>
      </c>
      <c r="AJ493">
        <v>502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ROW(Source!A149)</f>
        <v>149</v>
      </c>
      <c r="B494">
        <v>11782525</v>
      </c>
      <c r="C494">
        <v>11782523</v>
      </c>
      <c r="D494">
        <v>121548</v>
      </c>
      <c r="E494">
        <v>1</v>
      </c>
      <c r="F494">
        <v>1</v>
      </c>
      <c r="G494">
        <v>1</v>
      </c>
      <c r="H494">
        <v>1</v>
      </c>
      <c r="I494" t="s">
        <v>671</v>
      </c>
      <c r="J494" t="s">
        <v>650</v>
      </c>
      <c r="K494" t="s">
        <v>166</v>
      </c>
      <c r="L494">
        <v>608254</v>
      </c>
      <c r="N494">
        <v>1013</v>
      </c>
      <c r="O494" t="s">
        <v>167</v>
      </c>
      <c r="P494" t="s">
        <v>167</v>
      </c>
      <c r="Q494">
        <v>1</v>
      </c>
      <c r="X494">
        <v>0.03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667</v>
      </c>
      <c r="AG494">
        <v>5.6250000000000001E-2</v>
      </c>
      <c r="AH494">
        <v>2</v>
      </c>
      <c r="AI494">
        <v>11782525</v>
      </c>
      <c r="AJ494">
        <v>503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ROW(Source!A149)</f>
        <v>149</v>
      </c>
      <c r="B495">
        <v>11782526</v>
      </c>
      <c r="C495">
        <v>11782523</v>
      </c>
      <c r="D495">
        <v>9590652</v>
      </c>
      <c r="E495">
        <v>1</v>
      </c>
      <c r="F495">
        <v>1</v>
      </c>
      <c r="G495">
        <v>1</v>
      </c>
      <c r="H495">
        <v>2</v>
      </c>
      <c r="I495" t="s">
        <v>240</v>
      </c>
      <c r="J495" t="s">
        <v>241</v>
      </c>
      <c r="K495" t="s">
        <v>242</v>
      </c>
      <c r="L495">
        <v>1480</v>
      </c>
      <c r="N495">
        <v>1013</v>
      </c>
      <c r="O495" t="s">
        <v>161</v>
      </c>
      <c r="P495" t="s">
        <v>162</v>
      </c>
      <c r="Q495">
        <v>1</v>
      </c>
      <c r="X495">
        <v>0.03</v>
      </c>
      <c r="Y495">
        <v>0</v>
      </c>
      <c r="Z495">
        <v>134.07</v>
      </c>
      <c r="AA495">
        <v>16.329999999999998</v>
      </c>
      <c r="AB495">
        <v>0</v>
      </c>
      <c r="AC495">
        <v>0</v>
      </c>
      <c r="AD495">
        <v>1</v>
      </c>
      <c r="AE495">
        <v>0</v>
      </c>
      <c r="AF495" t="s">
        <v>667</v>
      </c>
      <c r="AG495">
        <v>5.6250000000000001E-2</v>
      </c>
      <c r="AH495">
        <v>2</v>
      </c>
      <c r="AI495">
        <v>11782526</v>
      </c>
      <c r="AJ495">
        <v>504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ROW(Source!A149)</f>
        <v>149</v>
      </c>
      <c r="B496">
        <v>11782527</v>
      </c>
      <c r="C496">
        <v>11782523</v>
      </c>
      <c r="D496">
        <v>9590589</v>
      </c>
      <c r="E496">
        <v>1</v>
      </c>
      <c r="F496">
        <v>1</v>
      </c>
      <c r="G496">
        <v>1</v>
      </c>
      <c r="H496">
        <v>2</v>
      </c>
      <c r="I496" t="s">
        <v>252</v>
      </c>
      <c r="J496" t="s">
        <v>253</v>
      </c>
      <c r="K496" t="s">
        <v>254</v>
      </c>
      <c r="L496">
        <v>1480</v>
      </c>
      <c r="N496">
        <v>1013</v>
      </c>
      <c r="O496" t="s">
        <v>161</v>
      </c>
      <c r="P496" t="s">
        <v>162</v>
      </c>
      <c r="Q496">
        <v>1</v>
      </c>
      <c r="X496">
        <v>0.04</v>
      </c>
      <c r="Y496">
        <v>0</v>
      </c>
      <c r="Z496">
        <v>96.34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667</v>
      </c>
      <c r="AG496">
        <v>7.4999999999999997E-2</v>
      </c>
      <c r="AH496">
        <v>2</v>
      </c>
      <c r="AI496">
        <v>11782527</v>
      </c>
      <c r="AJ496">
        <v>505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ROW(Source!A149)</f>
        <v>149</v>
      </c>
      <c r="B497">
        <v>11782528</v>
      </c>
      <c r="C497">
        <v>11782523</v>
      </c>
      <c r="D497">
        <v>9595397</v>
      </c>
      <c r="E497">
        <v>1</v>
      </c>
      <c r="F497">
        <v>1</v>
      </c>
      <c r="G497">
        <v>1</v>
      </c>
      <c r="H497">
        <v>3</v>
      </c>
      <c r="I497" t="s">
        <v>554</v>
      </c>
      <c r="J497" t="s">
        <v>555</v>
      </c>
      <c r="K497" t="s">
        <v>556</v>
      </c>
      <c r="L497">
        <v>1346</v>
      </c>
      <c r="N497">
        <v>1009</v>
      </c>
      <c r="O497" t="s">
        <v>366</v>
      </c>
      <c r="P497" t="s">
        <v>366</v>
      </c>
      <c r="Q497">
        <v>1</v>
      </c>
      <c r="X497">
        <v>0.03</v>
      </c>
      <c r="Y497">
        <v>22.8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650</v>
      </c>
      <c r="AG497">
        <v>0.03</v>
      </c>
      <c r="AH497">
        <v>2</v>
      </c>
      <c r="AI497">
        <v>11782528</v>
      </c>
      <c r="AJ497">
        <v>506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ROW(Source!A149)</f>
        <v>149</v>
      </c>
      <c r="B498">
        <v>11782529</v>
      </c>
      <c r="C498">
        <v>11782523</v>
      </c>
      <c r="D498">
        <v>9598376</v>
      </c>
      <c r="E498">
        <v>1</v>
      </c>
      <c r="F498">
        <v>1</v>
      </c>
      <c r="G498">
        <v>1</v>
      </c>
      <c r="H498">
        <v>3</v>
      </c>
      <c r="I498" t="s">
        <v>557</v>
      </c>
      <c r="J498" t="s">
        <v>558</v>
      </c>
      <c r="K498" t="s">
        <v>559</v>
      </c>
      <c r="L498">
        <v>1348</v>
      </c>
      <c r="N498">
        <v>1009</v>
      </c>
      <c r="O498" t="s">
        <v>703</v>
      </c>
      <c r="P498" t="s">
        <v>703</v>
      </c>
      <c r="Q498">
        <v>1000</v>
      </c>
      <c r="X498">
        <v>1.2999999999999999E-3</v>
      </c>
      <c r="Y498">
        <v>20910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650</v>
      </c>
      <c r="AG498">
        <v>1.2999999999999999E-3</v>
      </c>
      <c r="AH498">
        <v>2</v>
      </c>
      <c r="AI498">
        <v>11782529</v>
      </c>
      <c r="AJ498">
        <v>507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ROW(Source!A149)</f>
        <v>149</v>
      </c>
      <c r="B499">
        <v>11782530</v>
      </c>
      <c r="C499">
        <v>11782523</v>
      </c>
      <c r="D499">
        <v>9688336</v>
      </c>
      <c r="E499">
        <v>1</v>
      </c>
      <c r="F499">
        <v>1</v>
      </c>
      <c r="G499">
        <v>1</v>
      </c>
      <c r="H499">
        <v>3</v>
      </c>
      <c r="I499" t="s">
        <v>568</v>
      </c>
      <c r="J499" t="s">
        <v>569</v>
      </c>
      <c r="K499" t="s">
        <v>570</v>
      </c>
      <c r="L499">
        <v>1391</v>
      </c>
      <c r="N499">
        <v>1013</v>
      </c>
      <c r="O499" t="s">
        <v>14</v>
      </c>
      <c r="P499" t="s">
        <v>14</v>
      </c>
      <c r="Q499">
        <v>1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1</v>
      </c>
      <c r="AD499">
        <v>0</v>
      </c>
      <c r="AE499">
        <v>0</v>
      </c>
      <c r="AF499" t="s">
        <v>650</v>
      </c>
      <c r="AG499">
        <v>0</v>
      </c>
      <c r="AH499">
        <v>2</v>
      </c>
      <c r="AI499">
        <v>11782530</v>
      </c>
      <c r="AJ499">
        <v>508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ROW(Source!A151)</f>
        <v>151</v>
      </c>
      <c r="B500">
        <v>11782536</v>
      </c>
      <c r="C500">
        <v>11782534</v>
      </c>
      <c r="D500">
        <v>7535145</v>
      </c>
      <c r="E500">
        <v>1</v>
      </c>
      <c r="F500">
        <v>1</v>
      </c>
      <c r="G500">
        <v>1</v>
      </c>
      <c r="H500">
        <v>1</v>
      </c>
      <c r="I500" t="s">
        <v>549</v>
      </c>
      <c r="J500" t="s">
        <v>650</v>
      </c>
      <c r="K500" t="s">
        <v>550</v>
      </c>
      <c r="L500">
        <v>1476</v>
      </c>
      <c r="N500">
        <v>1013</v>
      </c>
      <c r="O500" t="s">
        <v>155</v>
      </c>
      <c r="P500" t="s">
        <v>156</v>
      </c>
      <c r="Q500">
        <v>1</v>
      </c>
      <c r="X500">
        <v>0.7</v>
      </c>
      <c r="Y500">
        <v>0</v>
      </c>
      <c r="Z500">
        <v>0</v>
      </c>
      <c r="AA500">
        <v>0</v>
      </c>
      <c r="AB500">
        <v>14.02</v>
      </c>
      <c r="AC500">
        <v>0</v>
      </c>
      <c r="AD500">
        <v>1</v>
      </c>
      <c r="AE500">
        <v>1</v>
      </c>
      <c r="AF500" t="s">
        <v>668</v>
      </c>
      <c r="AG500">
        <v>1.2075</v>
      </c>
      <c r="AH500">
        <v>2</v>
      </c>
      <c r="AI500">
        <v>11782536</v>
      </c>
      <c r="AJ500">
        <v>509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ROW(Source!A151)</f>
        <v>151</v>
      </c>
      <c r="B501">
        <v>11782537</v>
      </c>
      <c r="C501">
        <v>11782534</v>
      </c>
      <c r="D501">
        <v>121548</v>
      </c>
      <c r="E501">
        <v>1</v>
      </c>
      <c r="F501">
        <v>1</v>
      </c>
      <c r="G501">
        <v>1</v>
      </c>
      <c r="H501">
        <v>1</v>
      </c>
      <c r="I501" t="s">
        <v>671</v>
      </c>
      <c r="J501" t="s">
        <v>650</v>
      </c>
      <c r="K501" t="s">
        <v>166</v>
      </c>
      <c r="L501">
        <v>608254</v>
      </c>
      <c r="N501">
        <v>1013</v>
      </c>
      <c r="O501" t="s">
        <v>167</v>
      </c>
      <c r="P501" t="s">
        <v>167</v>
      </c>
      <c r="Q501">
        <v>1</v>
      </c>
      <c r="X501">
        <v>0.39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667</v>
      </c>
      <c r="AG501">
        <v>0.73124999999999996</v>
      </c>
      <c r="AH501">
        <v>2</v>
      </c>
      <c r="AI501">
        <v>11782537</v>
      </c>
      <c r="AJ501">
        <v>510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ROW(Source!A151)</f>
        <v>151</v>
      </c>
      <c r="B502">
        <v>11782538</v>
      </c>
      <c r="C502">
        <v>11782534</v>
      </c>
      <c r="D502">
        <v>9683372</v>
      </c>
      <c r="E502">
        <v>1</v>
      </c>
      <c r="F502">
        <v>1</v>
      </c>
      <c r="G502">
        <v>1</v>
      </c>
      <c r="H502">
        <v>2</v>
      </c>
      <c r="I502" t="s">
        <v>401</v>
      </c>
      <c r="J502" t="s">
        <v>402</v>
      </c>
      <c r="K502" t="s">
        <v>403</v>
      </c>
      <c r="L502">
        <v>1480</v>
      </c>
      <c r="N502">
        <v>1013</v>
      </c>
      <c r="O502" t="s">
        <v>161</v>
      </c>
      <c r="P502" t="s">
        <v>162</v>
      </c>
      <c r="Q502">
        <v>1</v>
      </c>
      <c r="X502">
        <v>0.39</v>
      </c>
      <c r="Y502">
        <v>0</v>
      </c>
      <c r="Z502">
        <v>112.26</v>
      </c>
      <c r="AA502">
        <v>16.329999999999998</v>
      </c>
      <c r="AB502">
        <v>0</v>
      </c>
      <c r="AC502">
        <v>0</v>
      </c>
      <c r="AD502">
        <v>1</v>
      </c>
      <c r="AE502">
        <v>0</v>
      </c>
      <c r="AF502" t="s">
        <v>667</v>
      </c>
      <c r="AG502">
        <v>0.73124999999999996</v>
      </c>
      <c r="AH502">
        <v>2</v>
      </c>
      <c r="AI502">
        <v>11782538</v>
      </c>
      <c r="AJ502">
        <v>511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ROW(Source!A151)</f>
        <v>151</v>
      </c>
      <c r="B503">
        <v>11782539</v>
      </c>
      <c r="C503">
        <v>11782534</v>
      </c>
      <c r="D503">
        <v>9611946</v>
      </c>
      <c r="E503">
        <v>1</v>
      </c>
      <c r="F503">
        <v>1</v>
      </c>
      <c r="G503">
        <v>1</v>
      </c>
      <c r="H503">
        <v>3</v>
      </c>
      <c r="I503" t="s">
        <v>410</v>
      </c>
      <c r="J503" t="s">
        <v>411</v>
      </c>
      <c r="K503" t="s">
        <v>412</v>
      </c>
      <c r="L503">
        <v>1348</v>
      </c>
      <c r="N503">
        <v>1009</v>
      </c>
      <c r="O503" t="s">
        <v>703</v>
      </c>
      <c r="P503" t="s">
        <v>703</v>
      </c>
      <c r="Q503">
        <v>1000</v>
      </c>
      <c r="X503">
        <v>2.9E-4</v>
      </c>
      <c r="Y503">
        <v>11520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650</v>
      </c>
      <c r="AG503">
        <v>2.9E-4</v>
      </c>
      <c r="AH503">
        <v>2</v>
      </c>
      <c r="AI503">
        <v>11782539</v>
      </c>
      <c r="AJ503">
        <v>512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ROW(Source!A151)</f>
        <v>151</v>
      </c>
      <c r="B504">
        <v>11782540</v>
      </c>
      <c r="C504">
        <v>11782534</v>
      </c>
      <c r="D504">
        <v>9688372</v>
      </c>
      <c r="E504">
        <v>1</v>
      </c>
      <c r="F504">
        <v>1</v>
      </c>
      <c r="G504">
        <v>1</v>
      </c>
      <c r="H504">
        <v>3</v>
      </c>
      <c r="I504" t="s">
        <v>571</v>
      </c>
      <c r="J504" t="s">
        <v>572</v>
      </c>
      <c r="K504" t="s">
        <v>573</v>
      </c>
      <c r="L504">
        <v>1485</v>
      </c>
      <c r="N504">
        <v>1013</v>
      </c>
      <c r="O504" t="s">
        <v>1034</v>
      </c>
      <c r="P504" t="s">
        <v>1034</v>
      </c>
      <c r="Q504">
        <v>1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1</v>
      </c>
      <c r="AD504">
        <v>0</v>
      </c>
      <c r="AE504">
        <v>0</v>
      </c>
      <c r="AF504" t="s">
        <v>650</v>
      </c>
      <c r="AG504">
        <v>0</v>
      </c>
      <c r="AH504">
        <v>2</v>
      </c>
      <c r="AI504">
        <v>11782540</v>
      </c>
      <c r="AJ504">
        <v>513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ROW(Source!A153)</f>
        <v>153</v>
      </c>
      <c r="B505">
        <v>11782546</v>
      </c>
      <c r="C505">
        <v>11782544</v>
      </c>
      <c r="D505">
        <v>7535145</v>
      </c>
      <c r="E505">
        <v>1</v>
      </c>
      <c r="F505">
        <v>1</v>
      </c>
      <c r="G505">
        <v>1</v>
      </c>
      <c r="H505">
        <v>1</v>
      </c>
      <c r="I505" t="s">
        <v>549</v>
      </c>
      <c r="J505" t="s">
        <v>650</v>
      </c>
      <c r="K505" t="s">
        <v>550</v>
      </c>
      <c r="L505">
        <v>1476</v>
      </c>
      <c r="N505">
        <v>1013</v>
      </c>
      <c r="O505" t="s">
        <v>155</v>
      </c>
      <c r="P505" t="s">
        <v>156</v>
      </c>
      <c r="Q505">
        <v>1</v>
      </c>
      <c r="X505">
        <v>3.76</v>
      </c>
      <c r="Y505">
        <v>0</v>
      </c>
      <c r="Z505">
        <v>0</v>
      </c>
      <c r="AA505">
        <v>0</v>
      </c>
      <c r="AB505">
        <v>14.02</v>
      </c>
      <c r="AC505">
        <v>0</v>
      </c>
      <c r="AD505">
        <v>1</v>
      </c>
      <c r="AE505">
        <v>1</v>
      </c>
      <c r="AF505" t="s">
        <v>668</v>
      </c>
      <c r="AG505">
        <v>6.4859999999999998</v>
      </c>
      <c r="AH505">
        <v>2</v>
      </c>
      <c r="AI505">
        <v>11782546</v>
      </c>
      <c r="AJ505">
        <v>514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ROW(Source!A153)</f>
        <v>153</v>
      </c>
      <c r="B506">
        <v>11782547</v>
      </c>
      <c r="C506">
        <v>11782544</v>
      </c>
      <c r="D506">
        <v>121548</v>
      </c>
      <c r="E506">
        <v>1</v>
      </c>
      <c r="F506">
        <v>1</v>
      </c>
      <c r="G506">
        <v>1</v>
      </c>
      <c r="H506">
        <v>1</v>
      </c>
      <c r="I506" t="s">
        <v>671</v>
      </c>
      <c r="J506" t="s">
        <v>650</v>
      </c>
      <c r="K506" t="s">
        <v>166</v>
      </c>
      <c r="L506">
        <v>608254</v>
      </c>
      <c r="N506">
        <v>1013</v>
      </c>
      <c r="O506" t="s">
        <v>167</v>
      </c>
      <c r="P506" t="s">
        <v>167</v>
      </c>
      <c r="Q506">
        <v>1</v>
      </c>
      <c r="X506">
        <v>4.8499999999999996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667</v>
      </c>
      <c r="AG506">
        <v>9.09375</v>
      </c>
      <c r="AH506">
        <v>2</v>
      </c>
      <c r="AI506">
        <v>11782547</v>
      </c>
      <c r="AJ506">
        <v>515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ROW(Source!A153)</f>
        <v>153</v>
      </c>
      <c r="B507">
        <v>11782548</v>
      </c>
      <c r="C507">
        <v>11782544</v>
      </c>
      <c r="D507">
        <v>9683372</v>
      </c>
      <c r="E507">
        <v>1</v>
      </c>
      <c r="F507">
        <v>1</v>
      </c>
      <c r="G507">
        <v>1</v>
      </c>
      <c r="H507">
        <v>2</v>
      </c>
      <c r="I507" t="s">
        <v>401</v>
      </c>
      <c r="J507" t="s">
        <v>402</v>
      </c>
      <c r="K507" t="s">
        <v>403</v>
      </c>
      <c r="L507">
        <v>1480</v>
      </c>
      <c r="N507">
        <v>1013</v>
      </c>
      <c r="O507" t="s">
        <v>161</v>
      </c>
      <c r="P507" t="s">
        <v>162</v>
      </c>
      <c r="Q507">
        <v>1</v>
      </c>
      <c r="X507">
        <v>2.25</v>
      </c>
      <c r="Y507">
        <v>0</v>
      </c>
      <c r="Z507">
        <v>112.26</v>
      </c>
      <c r="AA507">
        <v>16.329999999999998</v>
      </c>
      <c r="AB507">
        <v>0</v>
      </c>
      <c r="AC507">
        <v>0</v>
      </c>
      <c r="AD507">
        <v>1</v>
      </c>
      <c r="AE507">
        <v>0</v>
      </c>
      <c r="AF507" t="s">
        <v>667</v>
      </c>
      <c r="AG507">
        <v>4.21875</v>
      </c>
      <c r="AH507">
        <v>2</v>
      </c>
      <c r="AI507">
        <v>11782548</v>
      </c>
      <c r="AJ507">
        <v>516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ROW(Source!A153)</f>
        <v>153</v>
      </c>
      <c r="B508">
        <v>11782549</v>
      </c>
      <c r="C508">
        <v>11782544</v>
      </c>
      <c r="D508">
        <v>9595015</v>
      </c>
      <c r="E508">
        <v>1</v>
      </c>
      <c r="F508">
        <v>1</v>
      </c>
      <c r="G508">
        <v>1</v>
      </c>
      <c r="H508">
        <v>2</v>
      </c>
      <c r="I508" t="s">
        <v>420</v>
      </c>
      <c r="J508" t="s">
        <v>421</v>
      </c>
      <c r="K508" t="s">
        <v>422</v>
      </c>
      <c r="L508">
        <v>1480</v>
      </c>
      <c r="N508">
        <v>1013</v>
      </c>
      <c r="O508" t="s">
        <v>161</v>
      </c>
      <c r="P508" t="s">
        <v>162</v>
      </c>
      <c r="Q508">
        <v>1</v>
      </c>
      <c r="X508">
        <v>2.6</v>
      </c>
      <c r="Y508">
        <v>0</v>
      </c>
      <c r="Z508">
        <v>187.66</v>
      </c>
      <c r="AA508">
        <v>16.329999999999998</v>
      </c>
      <c r="AB508">
        <v>0</v>
      </c>
      <c r="AC508">
        <v>0</v>
      </c>
      <c r="AD508">
        <v>1</v>
      </c>
      <c r="AE508">
        <v>0</v>
      </c>
      <c r="AF508" t="s">
        <v>667</v>
      </c>
      <c r="AG508">
        <v>4.875</v>
      </c>
      <c r="AH508">
        <v>2</v>
      </c>
      <c r="AI508">
        <v>11782549</v>
      </c>
      <c r="AJ508">
        <v>517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ROW(Source!A153)</f>
        <v>153</v>
      </c>
      <c r="B509">
        <v>11782550</v>
      </c>
      <c r="C509">
        <v>11782544</v>
      </c>
      <c r="D509">
        <v>9590589</v>
      </c>
      <c r="E509">
        <v>1</v>
      </c>
      <c r="F509">
        <v>1</v>
      </c>
      <c r="G509">
        <v>1</v>
      </c>
      <c r="H509">
        <v>2</v>
      </c>
      <c r="I509" t="s">
        <v>252</v>
      </c>
      <c r="J509" t="s">
        <v>253</v>
      </c>
      <c r="K509" t="s">
        <v>254</v>
      </c>
      <c r="L509">
        <v>1480</v>
      </c>
      <c r="N509">
        <v>1013</v>
      </c>
      <c r="O509" t="s">
        <v>161</v>
      </c>
      <c r="P509" t="s">
        <v>162</v>
      </c>
      <c r="Q509">
        <v>1</v>
      </c>
      <c r="X509">
        <v>0.03</v>
      </c>
      <c r="Y509">
        <v>0</v>
      </c>
      <c r="Z509">
        <v>96.34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667</v>
      </c>
      <c r="AG509">
        <v>5.6250000000000001E-2</v>
      </c>
      <c r="AH509">
        <v>2</v>
      </c>
      <c r="AI509">
        <v>11782550</v>
      </c>
      <c r="AJ509">
        <v>518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ROW(Source!A153)</f>
        <v>153</v>
      </c>
      <c r="B510">
        <v>11782551</v>
      </c>
      <c r="C510">
        <v>11782544</v>
      </c>
      <c r="D510">
        <v>9611946</v>
      </c>
      <c r="E510">
        <v>1</v>
      </c>
      <c r="F510">
        <v>1</v>
      </c>
      <c r="G510">
        <v>1</v>
      </c>
      <c r="H510">
        <v>3</v>
      </c>
      <c r="I510" t="s">
        <v>410</v>
      </c>
      <c r="J510" t="s">
        <v>411</v>
      </c>
      <c r="K510" t="s">
        <v>412</v>
      </c>
      <c r="L510">
        <v>1348</v>
      </c>
      <c r="N510">
        <v>1009</v>
      </c>
      <c r="O510" t="s">
        <v>703</v>
      </c>
      <c r="P510" t="s">
        <v>703</v>
      </c>
      <c r="Q510">
        <v>1000</v>
      </c>
      <c r="X510">
        <v>2.3E-3</v>
      </c>
      <c r="Y510">
        <v>11520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650</v>
      </c>
      <c r="AG510">
        <v>2.3E-3</v>
      </c>
      <c r="AH510">
        <v>2</v>
      </c>
      <c r="AI510">
        <v>11782551</v>
      </c>
      <c r="AJ510">
        <v>519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ROW(Source!A153)</f>
        <v>153</v>
      </c>
      <c r="B511">
        <v>11782552</v>
      </c>
      <c r="C511">
        <v>11782544</v>
      </c>
      <c r="D511">
        <v>9688372</v>
      </c>
      <c r="E511">
        <v>1</v>
      </c>
      <c r="F511">
        <v>1</v>
      </c>
      <c r="G511">
        <v>1</v>
      </c>
      <c r="H511">
        <v>3</v>
      </c>
      <c r="I511" t="s">
        <v>571</v>
      </c>
      <c r="J511" t="s">
        <v>572</v>
      </c>
      <c r="K511" t="s">
        <v>573</v>
      </c>
      <c r="L511">
        <v>1485</v>
      </c>
      <c r="N511">
        <v>1013</v>
      </c>
      <c r="O511" t="s">
        <v>1034</v>
      </c>
      <c r="P511" t="s">
        <v>1034</v>
      </c>
      <c r="Q511">
        <v>1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1</v>
      </c>
      <c r="AD511">
        <v>0</v>
      </c>
      <c r="AE511">
        <v>0</v>
      </c>
      <c r="AF511" t="s">
        <v>650</v>
      </c>
      <c r="AG511">
        <v>0</v>
      </c>
      <c r="AH511">
        <v>2</v>
      </c>
      <c r="AI511">
        <v>11782552</v>
      </c>
      <c r="AJ511">
        <v>520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ROW(Source!A155)</f>
        <v>155</v>
      </c>
      <c r="B512">
        <v>11782558</v>
      </c>
      <c r="C512">
        <v>11782556</v>
      </c>
      <c r="D512">
        <v>7535107</v>
      </c>
      <c r="E512">
        <v>1</v>
      </c>
      <c r="F512">
        <v>1</v>
      </c>
      <c r="G512">
        <v>1</v>
      </c>
      <c r="H512">
        <v>1</v>
      </c>
      <c r="I512" t="s">
        <v>191</v>
      </c>
      <c r="J512" t="s">
        <v>650</v>
      </c>
      <c r="K512" t="s">
        <v>192</v>
      </c>
      <c r="L512">
        <v>1476</v>
      </c>
      <c r="N512">
        <v>1013</v>
      </c>
      <c r="O512" t="s">
        <v>155</v>
      </c>
      <c r="P512" t="s">
        <v>156</v>
      </c>
      <c r="Q512">
        <v>1</v>
      </c>
      <c r="X512">
        <v>61.8</v>
      </c>
      <c r="Y512">
        <v>0</v>
      </c>
      <c r="Z512">
        <v>0</v>
      </c>
      <c r="AA512">
        <v>0</v>
      </c>
      <c r="AB512">
        <v>10.78</v>
      </c>
      <c r="AC512">
        <v>0</v>
      </c>
      <c r="AD512">
        <v>1</v>
      </c>
      <c r="AE512">
        <v>1</v>
      </c>
      <c r="AF512" t="s">
        <v>668</v>
      </c>
      <c r="AG512">
        <v>106.605</v>
      </c>
      <c r="AH512">
        <v>2</v>
      </c>
      <c r="AI512">
        <v>11782558</v>
      </c>
      <c r="AJ512">
        <v>521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ROW(Source!A155)</f>
        <v>155</v>
      </c>
      <c r="B513">
        <v>11782559</v>
      </c>
      <c r="C513">
        <v>11782556</v>
      </c>
      <c r="D513">
        <v>9595412</v>
      </c>
      <c r="E513">
        <v>1</v>
      </c>
      <c r="F513">
        <v>1</v>
      </c>
      <c r="G513">
        <v>1</v>
      </c>
      <c r="H513">
        <v>3</v>
      </c>
      <c r="I513" t="s">
        <v>235</v>
      </c>
      <c r="J513" t="s">
        <v>236</v>
      </c>
      <c r="K513" t="s">
        <v>237</v>
      </c>
      <c r="L513">
        <v>1339</v>
      </c>
      <c r="N513">
        <v>1007</v>
      </c>
      <c r="O513" t="s">
        <v>797</v>
      </c>
      <c r="P513" t="s">
        <v>797</v>
      </c>
      <c r="Q513">
        <v>1</v>
      </c>
      <c r="X513">
        <v>710</v>
      </c>
      <c r="Y513">
        <v>3.11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650</v>
      </c>
      <c r="AG513">
        <v>710</v>
      </c>
      <c r="AH513">
        <v>2</v>
      </c>
      <c r="AI513">
        <v>11782559</v>
      </c>
      <c r="AJ513">
        <v>522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ROW(Source!A156)</f>
        <v>156</v>
      </c>
      <c r="B514">
        <v>11782562</v>
      </c>
      <c r="C514">
        <v>11782560</v>
      </c>
      <c r="D514">
        <v>7535107</v>
      </c>
      <c r="E514">
        <v>1</v>
      </c>
      <c r="F514">
        <v>1</v>
      </c>
      <c r="G514">
        <v>1</v>
      </c>
      <c r="H514">
        <v>1</v>
      </c>
      <c r="I514" t="s">
        <v>191</v>
      </c>
      <c r="J514" t="s">
        <v>650</v>
      </c>
      <c r="K514" t="s">
        <v>192</v>
      </c>
      <c r="L514">
        <v>1476</v>
      </c>
      <c r="N514">
        <v>1013</v>
      </c>
      <c r="O514" t="s">
        <v>155</v>
      </c>
      <c r="P514" t="s">
        <v>156</v>
      </c>
      <c r="Q514">
        <v>1</v>
      </c>
      <c r="X514">
        <v>28.3</v>
      </c>
      <c r="Y514">
        <v>0</v>
      </c>
      <c r="Z514">
        <v>0</v>
      </c>
      <c r="AA514">
        <v>0</v>
      </c>
      <c r="AB514">
        <v>10.78</v>
      </c>
      <c r="AC514">
        <v>0</v>
      </c>
      <c r="AD514">
        <v>1</v>
      </c>
      <c r="AE514">
        <v>1</v>
      </c>
      <c r="AF514" t="s">
        <v>668</v>
      </c>
      <c r="AG514">
        <v>48.817500000000003</v>
      </c>
      <c r="AH514">
        <v>2</v>
      </c>
      <c r="AI514">
        <v>11782562</v>
      </c>
      <c r="AJ514">
        <v>523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ROW(Source!A156)</f>
        <v>156</v>
      </c>
      <c r="B515">
        <v>11782563</v>
      </c>
      <c r="C515">
        <v>11782560</v>
      </c>
      <c r="D515">
        <v>9595412</v>
      </c>
      <c r="E515">
        <v>1</v>
      </c>
      <c r="F515">
        <v>1</v>
      </c>
      <c r="G515">
        <v>1</v>
      </c>
      <c r="H515">
        <v>3</v>
      </c>
      <c r="I515" t="s">
        <v>235</v>
      </c>
      <c r="J515" t="s">
        <v>236</v>
      </c>
      <c r="K515" t="s">
        <v>237</v>
      </c>
      <c r="L515">
        <v>1339</v>
      </c>
      <c r="N515">
        <v>1007</v>
      </c>
      <c r="O515" t="s">
        <v>797</v>
      </c>
      <c r="P515" t="s">
        <v>797</v>
      </c>
      <c r="Q515">
        <v>1</v>
      </c>
      <c r="X515">
        <v>28.2</v>
      </c>
      <c r="Y515">
        <v>3.11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650</v>
      </c>
      <c r="AG515">
        <v>28.2</v>
      </c>
      <c r="AH515">
        <v>2</v>
      </c>
      <c r="AI515">
        <v>11782563</v>
      </c>
      <c r="AJ515">
        <v>524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ROW(Source!A157)</f>
        <v>157</v>
      </c>
      <c r="B516">
        <v>11782566</v>
      </c>
      <c r="C516">
        <v>11782564</v>
      </c>
      <c r="D516">
        <v>7535121</v>
      </c>
      <c r="E516">
        <v>1</v>
      </c>
      <c r="F516">
        <v>1</v>
      </c>
      <c r="G516">
        <v>1</v>
      </c>
      <c r="H516">
        <v>1</v>
      </c>
      <c r="I516" t="s">
        <v>574</v>
      </c>
      <c r="J516" t="s">
        <v>650</v>
      </c>
      <c r="K516" t="s">
        <v>575</v>
      </c>
      <c r="L516">
        <v>1476</v>
      </c>
      <c r="N516">
        <v>1013</v>
      </c>
      <c r="O516" t="s">
        <v>155</v>
      </c>
      <c r="P516" t="s">
        <v>156</v>
      </c>
      <c r="Q516">
        <v>1</v>
      </c>
      <c r="X516">
        <v>10.15</v>
      </c>
      <c r="Y516">
        <v>0</v>
      </c>
      <c r="Z516">
        <v>0</v>
      </c>
      <c r="AA516">
        <v>0</v>
      </c>
      <c r="AB516">
        <v>13.83</v>
      </c>
      <c r="AC516">
        <v>0</v>
      </c>
      <c r="AD516">
        <v>1</v>
      </c>
      <c r="AE516">
        <v>1</v>
      </c>
      <c r="AF516" t="s">
        <v>668</v>
      </c>
      <c r="AG516">
        <v>17.508749999999999</v>
      </c>
      <c r="AH516">
        <v>2</v>
      </c>
      <c r="AI516">
        <v>11782566</v>
      </c>
      <c r="AJ516">
        <v>525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ROW(Source!A157)</f>
        <v>157</v>
      </c>
      <c r="B517">
        <v>11782567</v>
      </c>
      <c r="C517">
        <v>11782564</v>
      </c>
      <c r="D517">
        <v>121548</v>
      </c>
      <c r="E517">
        <v>1</v>
      </c>
      <c r="F517">
        <v>1</v>
      </c>
      <c r="G517">
        <v>1</v>
      </c>
      <c r="H517">
        <v>1</v>
      </c>
      <c r="I517" t="s">
        <v>671</v>
      </c>
      <c r="J517" t="s">
        <v>650</v>
      </c>
      <c r="K517" t="s">
        <v>166</v>
      </c>
      <c r="L517">
        <v>608254</v>
      </c>
      <c r="N517">
        <v>1013</v>
      </c>
      <c r="O517" t="s">
        <v>167</v>
      </c>
      <c r="P517" t="s">
        <v>167</v>
      </c>
      <c r="Q517">
        <v>1</v>
      </c>
      <c r="X517">
        <v>5.17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2</v>
      </c>
      <c r="AF517" t="s">
        <v>667</v>
      </c>
      <c r="AG517">
        <v>9.6937499999999996</v>
      </c>
      <c r="AH517">
        <v>2</v>
      </c>
      <c r="AI517">
        <v>11782567</v>
      </c>
      <c r="AJ517">
        <v>526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ROW(Source!A157)</f>
        <v>157</v>
      </c>
      <c r="B518">
        <v>11782568</v>
      </c>
      <c r="C518">
        <v>11782564</v>
      </c>
      <c r="D518">
        <v>9598131</v>
      </c>
      <c r="E518">
        <v>1</v>
      </c>
      <c r="F518">
        <v>1</v>
      </c>
      <c r="G518">
        <v>1</v>
      </c>
      <c r="H518">
        <v>2</v>
      </c>
      <c r="I518" t="s">
        <v>316</v>
      </c>
      <c r="J518" t="s">
        <v>317</v>
      </c>
      <c r="K518" t="s">
        <v>318</v>
      </c>
      <c r="L518">
        <v>1480</v>
      </c>
      <c r="N518">
        <v>1013</v>
      </c>
      <c r="O518" t="s">
        <v>161</v>
      </c>
      <c r="P518" t="s">
        <v>162</v>
      </c>
      <c r="Q518">
        <v>1</v>
      </c>
      <c r="X518">
        <v>2.67</v>
      </c>
      <c r="Y518">
        <v>0</v>
      </c>
      <c r="Z518">
        <v>1.29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667</v>
      </c>
      <c r="AG518">
        <v>5.0062499999999996</v>
      </c>
      <c r="AH518">
        <v>2</v>
      </c>
      <c r="AI518">
        <v>11782568</v>
      </c>
      <c r="AJ518">
        <v>527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ROW(Source!A157)</f>
        <v>157</v>
      </c>
      <c r="B519">
        <v>11782569</v>
      </c>
      <c r="C519">
        <v>11782564</v>
      </c>
      <c r="D519">
        <v>9683372</v>
      </c>
      <c r="E519">
        <v>1</v>
      </c>
      <c r="F519">
        <v>1</v>
      </c>
      <c r="G519">
        <v>1</v>
      </c>
      <c r="H519">
        <v>2</v>
      </c>
      <c r="I519" t="s">
        <v>401</v>
      </c>
      <c r="J519" t="s">
        <v>402</v>
      </c>
      <c r="K519" t="s">
        <v>403</v>
      </c>
      <c r="L519">
        <v>1480</v>
      </c>
      <c r="N519">
        <v>1013</v>
      </c>
      <c r="O519" t="s">
        <v>161</v>
      </c>
      <c r="P519" t="s">
        <v>162</v>
      </c>
      <c r="Q519">
        <v>1</v>
      </c>
      <c r="X519">
        <v>3.92</v>
      </c>
      <c r="Y519">
        <v>0</v>
      </c>
      <c r="Z519">
        <v>112.26</v>
      </c>
      <c r="AA519">
        <v>16.329999999999998</v>
      </c>
      <c r="AB519">
        <v>0</v>
      </c>
      <c r="AC519">
        <v>0</v>
      </c>
      <c r="AD519">
        <v>1</v>
      </c>
      <c r="AE519">
        <v>0</v>
      </c>
      <c r="AF519" t="s">
        <v>667</v>
      </c>
      <c r="AG519">
        <v>7.35</v>
      </c>
      <c r="AH519">
        <v>2</v>
      </c>
      <c r="AI519">
        <v>11782569</v>
      </c>
      <c r="AJ519">
        <v>528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ROW(Source!A157)</f>
        <v>157</v>
      </c>
      <c r="B520">
        <v>11782570</v>
      </c>
      <c r="C520">
        <v>11782564</v>
      </c>
      <c r="D520">
        <v>9595015</v>
      </c>
      <c r="E520">
        <v>1</v>
      </c>
      <c r="F520">
        <v>1</v>
      </c>
      <c r="G520">
        <v>1</v>
      </c>
      <c r="H520">
        <v>2</v>
      </c>
      <c r="I520" t="s">
        <v>420</v>
      </c>
      <c r="J520" t="s">
        <v>421</v>
      </c>
      <c r="K520" t="s">
        <v>422</v>
      </c>
      <c r="L520">
        <v>1480</v>
      </c>
      <c r="N520">
        <v>1013</v>
      </c>
      <c r="O520" t="s">
        <v>161</v>
      </c>
      <c r="P520" t="s">
        <v>162</v>
      </c>
      <c r="Q520">
        <v>1</v>
      </c>
      <c r="X520">
        <v>1.25</v>
      </c>
      <c r="Y520">
        <v>0</v>
      </c>
      <c r="Z520">
        <v>187.66</v>
      </c>
      <c r="AA520">
        <v>16.329999999999998</v>
      </c>
      <c r="AB520">
        <v>0</v>
      </c>
      <c r="AC520">
        <v>0</v>
      </c>
      <c r="AD520">
        <v>1</v>
      </c>
      <c r="AE520">
        <v>0</v>
      </c>
      <c r="AF520" t="s">
        <v>667</v>
      </c>
      <c r="AG520">
        <v>2.34375</v>
      </c>
      <c r="AH520">
        <v>2</v>
      </c>
      <c r="AI520">
        <v>11782570</v>
      </c>
      <c r="AJ520">
        <v>529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ROW(Source!A157)</f>
        <v>157</v>
      </c>
      <c r="B521">
        <v>11782571</v>
      </c>
      <c r="C521">
        <v>11782564</v>
      </c>
      <c r="D521">
        <v>9590589</v>
      </c>
      <c r="E521">
        <v>1</v>
      </c>
      <c r="F521">
        <v>1</v>
      </c>
      <c r="G521">
        <v>1</v>
      </c>
      <c r="H521">
        <v>2</v>
      </c>
      <c r="I521" t="s">
        <v>252</v>
      </c>
      <c r="J521" t="s">
        <v>253</v>
      </c>
      <c r="K521" t="s">
        <v>254</v>
      </c>
      <c r="L521">
        <v>1480</v>
      </c>
      <c r="N521">
        <v>1013</v>
      </c>
      <c r="O521" t="s">
        <v>161</v>
      </c>
      <c r="P521" t="s">
        <v>162</v>
      </c>
      <c r="Q521">
        <v>1</v>
      </c>
      <c r="X521">
        <v>0.43</v>
      </c>
      <c r="Y521">
        <v>0</v>
      </c>
      <c r="Z521">
        <v>96.34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667</v>
      </c>
      <c r="AG521">
        <v>0.80625000000000002</v>
      </c>
      <c r="AH521">
        <v>2</v>
      </c>
      <c r="AI521">
        <v>11782571</v>
      </c>
      <c r="AJ521">
        <v>530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ROW(Source!A157)</f>
        <v>157</v>
      </c>
      <c r="B522">
        <v>11782572</v>
      </c>
      <c r="C522">
        <v>11782564</v>
      </c>
      <c r="D522">
        <v>9598113</v>
      </c>
      <c r="E522">
        <v>1</v>
      </c>
      <c r="F522">
        <v>1</v>
      </c>
      <c r="G522">
        <v>1</v>
      </c>
      <c r="H522">
        <v>3</v>
      </c>
      <c r="I522" t="s">
        <v>328</v>
      </c>
      <c r="J522" t="s">
        <v>329</v>
      </c>
      <c r="K522" t="s">
        <v>330</v>
      </c>
      <c r="L522">
        <v>1339</v>
      </c>
      <c r="N522">
        <v>1007</v>
      </c>
      <c r="O522" t="s">
        <v>797</v>
      </c>
      <c r="P522" t="s">
        <v>797</v>
      </c>
      <c r="Q522">
        <v>1</v>
      </c>
      <c r="X522">
        <v>2.2000000000000002</v>
      </c>
      <c r="Y522">
        <v>6.2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650</v>
      </c>
      <c r="AG522">
        <v>2.2000000000000002</v>
      </c>
      <c r="AH522">
        <v>2</v>
      </c>
      <c r="AI522">
        <v>11782572</v>
      </c>
      <c r="AJ522">
        <v>531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ROW(Source!A157)</f>
        <v>157</v>
      </c>
      <c r="B523">
        <v>11782573</v>
      </c>
      <c r="C523">
        <v>11782564</v>
      </c>
      <c r="D523">
        <v>9611946</v>
      </c>
      <c r="E523">
        <v>1</v>
      </c>
      <c r="F523">
        <v>1</v>
      </c>
      <c r="G523">
        <v>1</v>
      </c>
      <c r="H523">
        <v>3</v>
      </c>
      <c r="I523" t="s">
        <v>410</v>
      </c>
      <c r="J523" t="s">
        <v>411</v>
      </c>
      <c r="K523" t="s">
        <v>412</v>
      </c>
      <c r="L523">
        <v>1348</v>
      </c>
      <c r="N523">
        <v>1009</v>
      </c>
      <c r="O523" t="s">
        <v>703</v>
      </c>
      <c r="P523" t="s">
        <v>703</v>
      </c>
      <c r="Q523">
        <v>1000</v>
      </c>
      <c r="X523">
        <v>2.0999999999999999E-3</v>
      </c>
      <c r="Y523">
        <v>11520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650</v>
      </c>
      <c r="AG523">
        <v>2.0999999999999999E-3</v>
      </c>
      <c r="AH523">
        <v>2</v>
      </c>
      <c r="AI523">
        <v>11782573</v>
      </c>
      <c r="AJ523">
        <v>532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ROW(Source!A157)</f>
        <v>157</v>
      </c>
      <c r="B524">
        <v>11782574</v>
      </c>
      <c r="C524">
        <v>11782564</v>
      </c>
      <c r="D524">
        <v>9602151</v>
      </c>
      <c r="E524">
        <v>1</v>
      </c>
      <c r="F524">
        <v>1</v>
      </c>
      <c r="G524">
        <v>1</v>
      </c>
      <c r="H524">
        <v>3</v>
      </c>
      <c r="I524" t="s">
        <v>434</v>
      </c>
      <c r="J524" t="s">
        <v>435</v>
      </c>
      <c r="K524" t="s">
        <v>436</v>
      </c>
      <c r="L524">
        <v>1339</v>
      </c>
      <c r="N524">
        <v>1007</v>
      </c>
      <c r="O524" t="s">
        <v>797</v>
      </c>
      <c r="P524" t="s">
        <v>797</v>
      </c>
      <c r="Q524">
        <v>1</v>
      </c>
      <c r="X524">
        <v>0.35</v>
      </c>
      <c r="Y524">
        <v>101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650</v>
      </c>
      <c r="AG524">
        <v>0.35</v>
      </c>
      <c r="AH524">
        <v>2</v>
      </c>
      <c r="AI524">
        <v>11782574</v>
      </c>
      <c r="AJ524">
        <v>533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ROW(Source!A157)</f>
        <v>157</v>
      </c>
      <c r="B525">
        <v>11782575</v>
      </c>
      <c r="C525">
        <v>11782564</v>
      </c>
      <c r="D525">
        <v>9689831</v>
      </c>
      <c r="E525">
        <v>1</v>
      </c>
      <c r="F525">
        <v>1</v>
      </c>
      <c r="G525">
        <v>1</v>
      </c>
      <c r="H525">
        <v>3</v>
      </c>
      <c r="I525" t="s">
        <v>576</v>
      </c>
      <c r="J525" t="s">
        <v>577</v>
      </c>
      <c r="K525" t="s">
        <v>578</v>
      </c>
      <c r="L525">
        <v>1301</v>
      </c>
      <c r="N525">
        <v>1003</v>
      </c>
      <c r="O525" t="s">
        <v>996</v>
      </c>
      <c r="P525" t="s">
        <v>996</v>
      </c>
      <c r="Q525">
        <v>1</v>
      </c>
      <c r="X525">
        <v>0.5</v>
      </c>
      <c r="Y525">
        <v>755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650</v>
      </c>
      <c r="AG525">
        <v>0.5</v>
      </c>
      <c r="AH525">
        <v>2</v>
      </c>
      <c r="AI525">
        <v>11782575</v>
      </c>
      <c r="AJ525">
        <v>534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ROW(Source!A158)</f>
        <v>158</v>
      </c>
      <c r="B526">
        <v>11782578</v>
      </c>
      <c r="C526">
        <v>11782576</v>
      </c>
      <c r="D526">
        <v>7535145</v>
      </c>
      <c r="E526">
        <v>1</v>
      </c>
      <c r="F526">
        <v>1</v>
      </c>
      <c r="G526">
        <v>1</v>
      </c>
      <c r="H526">
        <v>1</v>
      </c>
      <c r="I526" t="s">
        <v>549</v>
      </c>
      <c r="J526" t="s">
        <v>650</v>
      </c>
      <c r="K526" t="s">
        <v>550</v>
      </c>
      <c r="L526">
        <v>1476</v>
      </c>
      <c r="N526">
        <v>1013</v>
      </c>
      <c r="O526" t="s">
        <v>155</v>
      </c>
      <c r="P526" t="s">
        <v>156</v>
      </c>
      <c r="Q526">
        <v>1</v>
      </c>
      <c r="X526">
        <v>353.8</v>
      </c>
      <c r="Y526">
        <v>0</v>
      </c>
      <c r="Z526">
        <v>0</v>
      </c>
      <c r="AA526">
        <v>0</v>
      </c>
      <c r="AB526">
        <v>14.02</v>
      </c>
      <c r="AC526">
        <v>0</v>
      </c>
      <c r="AD526">
        <v>1</v>
      </c>
      <c r="AE526">
        <v>1</v>
      </c>
      <c r="AF526" t="s">
        <v>668</v>
      </c>
      <c r="AG526">
        <v>610.30499999999995</v>
      </c>
      <c r="AH526">
        <v>2</v>
      </c>
      <c r="AI526">
        <v>11782578</v>
      </c>
      <c r="AJ526">
        <v>535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ROW(Source!A158)</f>
        <v>158</v>
      </c>
      <c r="B527">
        <v>11782579</v>
      </c>
      <c r="C527">
        <v>11782576</v>
      </c>
      <c r="D527">
        <v>121548</v>
      </c>
      <c r="E527">
        <v>1</v>
      </c>
      <c r="F527">
        <v>1</v>
      </c>
      <c r="G527">
        <v>1</v>
      </c>
      <c r="H527">
        <v>1</v>
      </c>
      <c r="I527" t="s">
        <v>671</v>
      </c>
      <c r="J527" t="s">
        <v>650</v>
      </c>
      <c r="K527" t="s">
        <v>166</v>
      </c>
      <c r="L527">
        <v>608254</v>
      </c>
      <c r="N527">
        <v>1013</v>
      </c>
      <c r="O527" t="s">
        <v>167</v>
      </c>
      <c r="P527" t="s">
        <v>167</v>
      </c>
      <c r="Q527">
        <v>1</v>
      </c>
      <c r="X527">
        <v>103.16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2</v>
      </c>
      <c r="AF527" t="s">
        <v>667</v>
      </c>
      <c r="AG527">
        <v>193.42500000000001</v>
      </c>
      <c r="AH527">
        <v>2</v>
      </c>
      <c r="AI527">
        <v>11782579</v>
      </c>
      <c r="AJ527">
        <v>536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ROW(Source!A158)</f>
        <v>158</v>
      </c>
      <c r="B528">
        <v>11782580</v>
      </c>
      <c r="C528">
        <v>11782576</v>
      </c>
      <c r="D528">
        <v>9683372</v>
      </c>
      <c r="E528">
        <v>1</v>
      </c>
      <c r="F528">
        <v>1</v>
      </c>
      <c r="G528">
        <v>1</v>
      </c>
      <c r="H528">
        <v>2</v>
      </c>
      <c r="I528" t="s">
        <v>401</v>
      </c>
      <c r="J528" t="s">
        <v>402</v>
      </c>
      <c r="K528" t="s">
        <v>403</v>
      </c>
      <c r="L528">
        <v>1480</v>
      </c>
      <c r="N528">
        <v>1013</v>
      </c>
      <c r="O528" t="s">
        <v>161</v>
      </c>
      <c r="P528" t="s">
        <v>162</v>
      </c>
      <c r="Q528">
        <v>1</v>
      </c>
      <c r="X528">
        <v>103.16</v>
      </c>
      <c r="Y528">
        <v>0</v>
      </c>
      <c r="Z528">
        <v>112.26</v>
      </c>
      <c r="AA528">
        <v>16.329999999999998</v>
      </c>
      <c r="AB528">
        <v>0</v>
      </c>
      <c r="AC528">
        <v>0</v>
      </c>
      <c r="AD528">
        <v>1</v>
      </c>
      <c r="AE528">
        <v>0</v>
      </c>
      <c r="AF528" t="s">
        <v>667</v>
      </c>
      <c r="AG528">
        <v>193.42500000000001</v>
      </c>
      <c r="AH528">
        <v>2</v>
      </c>
      <c r="AI528">
        <v>11782580</v>
      </c>
      <c r="AJ528">
        <v>537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ROW(Source!A158)</f>
        <v>158</v>
      </c>
      <c r="B529">
        <v>11782581</v>
      </c>
      <c r="C529">
        <v>11782576</v>
      </c>
      <c r="D529">
        <v>9590589</v>
      </c>
      <c r="E529">
        <v>1</v>
      </c>
      <c r="F529">
        <v>1</v>
      </c>
      <c r="G529">
        <v>1</v>
      </c>
      <c r="H529">
        <v>2</v>
      </c>
      <c r="I529" t="s">
        <v>252</v>
      </c>
      <c r="J529" t="s">
        <v>253</v>
      </c>
      <c r="K529" t="s">
        <v>254</v>
      </c>
      <c r="L529">
        <v>1480</v>
      </c>
      <c r="N529">
        <v>1013</v>
      </c>
      <c r="O529" t="s">
        <v>161</v>
      </c>
      <c r="P529" t="s">
        <v>162</v>
      </c>
      <c r="Q529">
        <v>1</v>
      </c>
      <c r="X529">
        <v>2.19</v>
      </c>
      <c r="Y529">
        <v>0</v>
      </c>
      <c r="Z529">
        <v>96.34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667</v>
      </c>
      <c r="AG529">
        <v>4.1062500000000002</v>
      </c>
      <c r="AH529">
        <v>2</v>
      </c>
      <c r="AI529">
        <v>11782581</v>
      </c>
      <c r="AJ529">
        <v>538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ROW(Source!A158)</f>
        <v>158</v>
      </c>
      <c r="B530">
        <v>11782582</v>
      </c>
      <c r="C530">
        <v>11782576</v>
      </c>
      <c r="D530">
        <v>9619427</v>
      </c>
      <c r="E530">
        <v>1</v>
      </c>
      <c r="F530">
        <v>1</v>
      </c>
      <c r="G530">
        <v>1</v>
      </c>
      <c r="H530">
        <v>3</v>
      </c>
      <c r="I530" t="s">
        <v>372</v>
      </c>
      <c r="J530" t="s">
        <v>373</v>
      </c>
      <c r="K530" t="s">
        <v>374</v>
      </c>
      <c r="L530">
        <v>1348</v>
      </c>
      <c r="N530">
        <v>1009</v>
      </c>
      <c r="O530" t="s">
        <v>703</v>
      </c>
      <c r="P530" t="s">
        <v>703</v>
      </c>
      <c r="Q530">
        <v>1000</v>
      </c>
      <c r="X530">
        <v>0.09</v>
      </c>
      <c r="Y530">
        <v>10920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650</v>
      </c>
      <c r="AG530">
        <v>0.09</v>
      </c>
      <c r="AH530">
        <v>2</v>
      </c>
      <c r="AI530">
        <v>11782582</v>
      </c>
      <c r="AJ530">
        <v>539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ROW(Source!A158)</f>
        <v>158</v>
      </c>
      <c r="B531">
        <v>11782583</v>
      </c>
      <c r="C531">
        <v>11782576</v>
      </c>
      <c r="D531">
        <v>9595401</v>
      </c>
      <c r="E531">
        <v>1</v>
      </c>
      <c r="F531">
        <v>1</v>
      </c>
      <c r="G531">
        <v>1</v>
      </c>
      <c r="H531">
        <v>3</v>
      </c>
      <c r="I531" t="s">
        <v>453</v>
      </c>
      <c r="J531" t="s">
        <v>454</v>
      </c>
      <c r="K531" t="s">
        <v>455</v>
      </c>
      <c r="L531">
        <v>1348</v>
      </c>
      <c r="N531">
        <v>1009</v>
      </c>
      <c r="O531" t="s">
        <v>703</v>
      </c>
      <c r="P531" t="s">
        <v>703</v>
      </c>
      <c r="Q531">
        <v>1000</v>
      </c>
      <c r="X531">
        <v>1</v>
      </c>
      <c r="Y531">
        <v>13960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650</v>
      </c>
      <c r="AG531">
        <v>1</v>
      </c>
      <c r="AH531">
        <v>2</v>
      </c>
      <c r="AI531">
        <v>11782583</v>
      </c>
      <c r="AJ531">
        <v>540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ROW(Source!A158)</f>
        <v>158</v>
      </c>
      <c r="B532">
        <v>11782584</v>
      </c>
      <c r="C532">
        <v>11782576</v>
      </c>
      <c r="D532">
        <v>9688034</v>
      </c>
      <c r="E532">
        <v>1</v>
      </c>
      <c r="F532">
        <v>1</v>
      </c>
      <c r="G532">
        <v>1</v>
      </c>
      <c r="H532">
        <v>3</v>
      </c>
      <c r="I532" t="s">
        <v>551</v>
      </c>
      <c r="J532" t="s">
        <v>552</v>
      </c>
      <c r="K532" t="s">
        <v>553</v>
      </c>
      <c r="L532">
        <v>1391</v>
      </c>
      <c r="N532">
        <v>1013</v>
      </c>
      <c r="O532" t="s">
        <v>14</v>
      </c>
      <c r="P532" t="s">
        <v>14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650</v>
      </c>
      <c r="AG532">
        <v>0</v>
      </c>
      <c r="AH532">
        <v>2</v>
      </c>
      <c r="AI532">
        <v>11782584</v>
      </c>
      <c r="AJ532">
        <v>541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ROW(Source!A159)</f>
        <v>159</v>
      </c>
      <c r="B533">
        <v>11782588</v>
      </c>
      <c r="C533">
        <v>11782586</v>
      </c>
      <c r="D533">
        <v>7535145</v>
      </c>
      <c r="E533">
        <v>1</v>
      </c>
      <c r="F533">
        <v>1</v>
      </c>
      <c r="G533">
        <v>1</v>
      </c>
      <c r="H533">
        <v>1</v>
      </c>
      <c r="I533" t="s">
        <v>549</v>
      </c>
      <c r="J533" t="s">
        <v>650</v>
      </c>
      <c r="K533" t="s">
        <v>550</v>
      </c>
      <c r="L533">
        <v>1476</v>
      </c>
      <c r="N533">
        <v>1013</v>
      </c>
      <c r="O533" t="s">
        <v>155</v>
      </c>
      <c r="P533" t="s">
        <v>156</v>
      </c>
      <c r="Q533">
        <v>1</v>
      </c>
      <c r="X533">
        <v>154.1</v>
      </c>
      <c r="Y533">
        <v>0</v>
      </c>
      <c r="Z533">
        <v>0</v>
      </c>
      <c r="AA533">
        <v>0</v>
      </c>
      <c r="AB533">
        <v>14.02</v>
      </c>
      <c r="AC533">
        <v>0</v>
      </c>
      <c r="AD533">
        <v>1</v>
      </c>
      <c r="AE533">
        <v>1</v>
      </c>
      <c r="AF533" t="s">
        <v>668</v>
      </c>
      <c r="AG533">
        <v>265.82249999999999</v>
      </c>
      <c r="AH533">
        <v>2</v>
      </c>
      <c r="AI533">
        <v>11782588</v>
      </c>
      <c r="AJ533">
        <v>542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ROW(Source!A159)</f>
        <v>159</v>
      </c>
      <c r="B534">
        <v>11782589</v>
      </c>
      <c r="C534">
        <v>11782586</v>
      </c>
      <c r="D534">
        <v>121548</v>
      </c>
      <c r="E534">
        <v>1</v>
      </c>
      <c r="F534">
        <v>1</v>
      </c>
      <c r="G534">
        <v>1</v>
      </c>
      <c r="H534">
        <v>1</v>
      </c>
      <c r="I534" t="s">
        <v>671</v>
      </c>
      <c r="J534" t="s">
        <v>650</v>
      </c>
      <c r="K534" t="s">
        <v>166</v>
      </c>
      <c r="L534">
        <v>608254</v>
      </c>
      <c r="N534">
        <v>1013</v>
      </c>
      <c r="O534" t="s">
        <v>167</v>
      </c>
      <c r="P534" t="s">
        <v>167</v>
      </c>
      <c r="Q534">
        <v>1</v>
      </c>
      <c r="X534">
        <v>81.239999999999995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2</v>
      </c>
      <c r="AF534" t="s">
        <v>667</v>
      </c>
      <c r="AG534">
        <v>152.32499999999999</v>
      </c>
      <c r="AH534">
        <v>2</v>
      </c>
      <c r="AI534">
        <v>11782589</v>
      </c>
      <c r="AJ534">
        <v>543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ROW(Source!A159)</f>
        <v>159</v>
      </c>
      <c r="B535">
        <v>11782590</v>
      </c>
      <c r="C535">
        <v>11782586</v>
      </c>
      <c r="D535">
        <v>9683372</v>
      </c>
      <c r="E535">
        <v>1</v>
      </c>
      <c r="F535">
        <v>1</v>
      </c>
      <c r="G535">
        <v>1</v>
      </c>
      <c r="H535">
        <v>2</v>
      </c>
      <c r="I535" t="s">
        <v>401</v>
      </c>
      <c r="J535" t="s">
        <v>402</v>
      </c>
      <c r="K535" t="s">
        <v>403</v>
      </c>
      <c r="L535">
        <v>1480</v>
      </c>
      <c r="N535">
        <v>1013</v>
      </c>
      <c r="O535" t="s">
        <v>161</v>
      </c>
      <c r="P535" t="s">
        <v>162</v>
      </c>
      <c r="Q535">
        <v>1</v>
      </c>
      <c r="X535">
        <v>65.11</v>
      </c>
      <c r="Y535">
        <v>0</v>
      </c>
      <c r="Z535">
        <v>112.26</v>
      </c>
      <c r="AA535">
        <v>16.329999999999998</v>
      </c>
      <c r="AB535">
        <v>0</v>
      </c>
      <c r="AC535">
        <v>0</v>
      </c>
      <c r="AD535">
        <v>1</v>
      </c>
      <c r="AE535">
        <v>0</v>
      </c>
      <c r="AF535" t="s">
        <v>667</v>
      </c>
      <c r="AG535">
        <v>122.08125</v>
      </c>
      <c r="AH535">
        <v>2</v>
      </c>
      <c r="AI535">
        <v>11782590</v>
      </c>
      <c r="AJ535">
        <v>544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ROW(Source!A159)</f>
        <v>159</v>
      </c>
      <c r="B536">
        <v>11782591</v>
      </c>
      <c r="C536">
        <v>11782586</v>
      </c>
      <c r="D536">
        <v>9595015</v>
      </c>
      <c r="E536">
        <v>1</v>
      </c>
      <c r="F536">
        <v>1</v>
      </c>
      <c r="G536">
        <v>1</v>
      </c>
      <c r="H536">
        <v>2</v>
      </c>
      <c r="I536" t="s">
        <v>420</v>
      </c>
      <c r="J536" t="s">
        <v>421</v>
      </c>
      <c r="K536" t="s">
        <v>422</v>
      </c>
      <c r="L536">
        <v>1480</v>
      </c>
      <c r="N536">
        <v>1013</v>
      </c>
      <c r="O536" t="s">
        <v>161</v>
      </c>
      <c r="P536" t="s">
        <v>162</v>
      </c>
      <c r="Q536">
        <v>1</v>
      </c>
      <c r="X536">
        <v>16.13</v>
      </c>
      <c r="Y536">
        <v>0</v>
      </c>
      <c r="Z536">
        <v>187.66</v>
      </c>
      <c r="AA536">
        <v>16.329999999999998</v>
      </c>
      <c r="AB536">
        <v>0</v>
      </c>
      <c r="AC536">
        <v>0</v>
      </c>
      <c r="AD536">
        <v>1</v>
      </c>
      <c r="AE536">
        <v>0</v>
      </c>
      <c r="AF536" t="s">
        <v>667</v>
      </c>
      <c r="AG536">
        <v>30.243749999999999</v>
      </c>
      <c r="AH536">
        <v>2</v>
      </c>
      <c r="AI536">
        <v>11782591</v>
      </c>
      <c r="AJ536">
        <v>545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ROW(Source!A159)</f>
        <v>159</v>
      </c>
      <c r="B537">
        <v>11782592</v>
      </c>
      <c r="C537">
        <v>11782586</v>
      </c>
      <c r="D537">
        <v>9590589</v>
      </c>
      <c r="E537">
        <v>1</v>
      </c>
      <c r="F537">
        <v>1</v>
      </c>
      <c r="G537">
        <v>1</v>
      </c>
      <c r="H537">
        <v>2</v>
      </c>
      <c r="I537" t="s">
        <v>252</v>
      </c>
      <c r="J537" t="s">
        <v>253</v>
      </c>
      <c r="K537" t="s">
        <v>254</v>
      </c>
      <c r="L537">
        <v>1480</v>
      </c>
      <c r="N537">
        <v>1013</v>
      </c>
      <c r="O537" t="s">
        <v>161</v>
      </c>
      <c r="P537" t="s">
        <v>162</v>
      </c>
      <c r="Q537">
        <v>1</v>
      </c>
      <c r="X537">
        <v>2.02</v>
      </c>
      <c r="Y537">
        <v>0</v>
      </c>
      <c r="Z537">
        <v>96.34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667</v>
      </c>
      <c r="AG537">
        <v>3.7875000000000001</v>
      </c>
      <c r="AH537">
        <v>2</v>
      </c>
      <c r="AI537">
        <v>11782592</v>
      </c>
      <c r="AJ537">
        <v>546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ROW(Source!A159)</f>
        <v>159</v>
      </c>
      <c r="B538">
        <v>11782593</v>
      </c>
      <c r="C538">
        <v>11782586</v>
      </c>
      <c r="D538">
        <v>9619427</v>
      </c>
      <c r="E538">
        <v>1</v>
      </c>
      <c r="F538">
        <v>1</v>
      </c>
      <c r="G538">
        <v>1</v>
      </c>
      <c r="H538">
        <v>3</v>
      </c>
      <c r="I538" t="s">
        <v>372</v>
      </c>
      <c r="J538" t="s">
        <v>373</v>
      </c>
      <c r="K538" t="s">
        <v>374</v>
      </c>
      <c r="L538">
        <v>1348</v>
      </c>
      <c r="N538">
        <v>1009</v>
      </c>
      <c r="O538" t="s">
        <v>703</v>
      </c>
      <c r="P538" t="s">
        <v>703</v>
      </c>
      <c r="Q538">
        <v>1000</v>
      </c>
      <c r="X538">
        <v>0.06</v>
      </c>
      <c r="Y538">
        <v>10920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650</v>
      </c>
      <c r="AG538">
        <v>0.06</v>
      </c>
      <c r="AH538">
        <v>2</v>
      </c>
      <c r="AI538">
        <v>11782593</v>
      </c>
      <c r="AJ538">
        <v>547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ROW(Source!A159)</f>
        <v>159</v>
      </c>
      <c r="B539">
        <v>11782594</v>
      </c>
      <c r="C539">
        <v>11782586</v>
      </c>
      <c r="D539">
        <v>9595401</v>
      </c>
      <c r="E539">
        <v>1</v>
      </c>
      <c r="F539">
        <v>1</v>
      </c>
      <c r="G539">
        <v>1</v>
      </c>
      <c r="H539">
        <v>3</v>
      </c>
      <c r="I539" t="s">
        <v>453</v>
      </c>
      <c r="J539" t="s">
        <v>454</v>
      </c>
      <c r="K539" t="s">
        <v>455</v>
      </c>
      <c r="L539">
        <v>1348</v>
      </c>
      <c r="N539">
        <v>1009</v>
      </c>
      <c r="O539" t="s">
        <v>703</v>
      </c>
      <c r="P539" t="s">
        <v>703</v>
      </c>
      <c r="Q539">
        <v>1000</v>
      </c>
      <c r="X539">
        <v>1</v>
      </c>
      <c r="Y539">
        <v>13960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650</v>
      </c>
      <c r="AG539">
        <v>1</v>
      </c>
      <c r="AH539">
        <v>2</v>
      </c>
      <c r="AI539">
        <v>11782594</v>
      </c>
      <c r="AJ539">
        <v>548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ROW(Source!A159)</f>
        <v>159</v>
      </c>
      <c r="B540">
        <v>11782595</v>
      </c>
      <c r="C540">
        <v>11782586</v>
      </c>
      <c r="D540">
        <v>9688034</v>
      </c>
      <c r="E540">
        <v>1</v>
      </c>
      <c r="F540">
        <v>1</v>
      </c>
      <c r="G540">
        <v>1</v>
      </c>
      <c r="H540">
        <v>3</v>
      </c>
      <c r="I540" t="s">
        <v>551</v>
      </c>
      <c r="J540" t="s">
        <v>552</v>
      </c>
      <c r="K540" t="s">
        <v>553</v>
      </c>
      <c r="L540">
        <v>1391</v>
      </c>
      <c r="N540">
        <v>1013</v>
      </c>
      <c r="O540" t="s">
        <v>14</v>
      </c>
      <c r="P540" t="s">
        <v>14</v>
      </c>
      <c r="Q540">
        <v>1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1</v>
      </c>
      <c r="AD540">
        <v>0</v>
      </c>
      <c r="AE540">
        <v>0</v>
      </c>
      <c r="AF540" t="s">
        <v>650</v>
      </c>
      <c r="AG540">
        <v>0</v>
      </c>
      <c r="AH540">
        <v>2</v>
      </c>
      <c r="AI540">
        <v>11782595</v>
      </c>
      <c r="AJ540">
        <v>549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ROW(Source!A160)</f>
        <v>160</v>
      </c>
      <c r="B541">
        <v>11782599</v>
      </c>
      <c r="C541">
        <v>11782597</v>
      </c>
      <c r="D541">
        <v>7535108</v>
      </c>
      <c r="E541">
        <v>1</v>
      </c>
      <c r="F541">
        <v>1</v>
      </c>
      <c r="G541">
        <v>1</v>
      </c>
      <c r="H541">
        <v>1</v>
      </c>
      <c r="I541" t="s">
        <v>201</v>
      </c>
      <c r="J541" t="s">
        <v>650</v>
      </c>
      <c r="K541" t="s">
        <v>202</v>
      </c>
      <c r="L541">
        <v>1476</v>
      </c>
      <c r="N541">
        <v>1013</v>
      </c>
      <c r="O541" t="s">
        <v>155</v>
      </c>
      <c r="P541" t="s">
        <v>156</v>
      </c>
      <c r="Q541">
        <v>1</v>
      </c>
      <c r="X541">
        <v>1.02</v>
      </c>
      <c r="Y541">
        <v>0</v>
      </c>
      <c r="Z541">
        <v>0</v>
      </c>
      <c r="AA541">
        <v>0</v>
      </c>
      <c r="AB541">
        <v>10.32</v>
      </c>
      <c r="AC541">
        <v>0</v>
      </c>
      <c r="AD541">
        <v>1</v>
      </c>
      <c r="AE541">
        <v>1</v>
      </c>
      <c r="AF541" t="s">
        <v>668</v>
      </c>
      <c r="AG541">
        <v>1.7594999999999996</v>
      </c>
      <c r="AH541">
        <v>2</v>
      </c>
      <c r="AI541">
        <v>11782599</v>
      </c>
      <c r="AJ541">
        <v>550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ROW(Source!A160)</f>
        <v>160</v>
      </c>
      <c r="B542">
        <v>11782600</v>
      </c>
      <c r="C542">
        <v>11782597</v>
      </c>
      <c r="D542">
        <v>121548</v>
      </c>
      <c r="E542">
        <v>1</v>
      </c>
      <c r="F542">
        <v>1</v>
      </c>
      <c r="G542">
        <v>1</v>
      </c>
      <c r="H542">
        <v>1</v>
      </c>
      <c r="I542" t="s">
        <v>671</v>
      </c>
      <c r="J542" t="s">
        <v>650</v>
      </c>
      <c r="K542" t="s">
        <v>166</v>
      </c>
      <c r="L542">
        <v>608254</v>
      </c>
      <c r="N542">
        <v>1013</v>
      </c>
      <c r="O542" t="s">
        <v>167</v>
      </c>
      <c r="P542" t="s">
        <v>167</v>
      </c>
      <c r="Q542">
        <v>1</v>
      </c>
      <c r="X542">
        <v>5.0999999999999997E-2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2</v>
      </c>
      <c r="AF542" t="s">
        <v>667</v>
      </c>
      <c r="AG542">
        <v>9.5625000000000002E-2</v>
      </c>
      <c r="AH542">
        <v>2</v>
      </c>
      <c r="AI542">
        <v>11782600</v>
      </c>
      <c r="AJ542">
        <v>551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ROW(Source!A160)</f>
        <v>160</v>
      </c>
      <c r="B543">
        <v>11782601</v>
      </c>
      <c r="C543">
        <v>11782597</v>
      </c>
      <c r="D543">
        <v>9594081</v>
      </c>
      <c r="E543">
        <v>1</v>
      </c>
      <c r="F543">
        <v>1</v>
      </c>
      <c r="G543">
        <v>1</v>
      </c>
      <c r="H543">
        <v>2</v>
      </c>
      <c r="I543" t="s">
        <v>203</v>
      </c>
      <c r="J543" t="s">
        <v>204</v>
      </c>
      <c r="K543" t="s">
        <v>205</v>
      </c>
      <c r="L543">
        <v>1480</v>
      </c>
      <c r="N543">
        <v>1013</v>
      </c>
      <c r="O543" t="s">
        <v>161</v>
      </c>
      <c r="P543" t="s">
        <v>162</v>
      </c>
      <c r="Q543">
        <v>1</v>
      </c>
      <c r="X543">
        <v>5.0999999999999997E-2</v>
      </c>
      <c r="Y543">
        <v>0</v>
      </c>
      <c r="Z543">
        <v>111.55</v>
      </c>
      <c r="AA543">
        <v>12.17</v>
      </c>
      <c r="AB543">
        <v>0</v>
      </c>
      <c r="AC543">
        <v>0</v>
      </c>
      <c r="AD543">
        <v>1</v>
      </c>
      <c r="AE543">
        <v>0</v>
      </c>
      <c r="AF543" t="s">
        <v>667</v>
      </c>
      <c r="AG543">
        <v>9.5625000000000002E-2</v>
      </c>
      <c r="AH543">
        <v>2</v>
      </c>
      <c r="AI543">
        <v>11782601</v>
      </c>
      <c r="AJ543">
        <v>552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ROW(Source!A160)</f>
        <v>160</v>
      </c>
      <c r="B544">
        <v>11782602</v>
      </c>
      <c r="C544">
        <v>11782597</v>
      </c>
      <c r="D544">
        <v>9623283</v>
      </c>
      <c r="E544">
        <v>1</v>
      </c>
      <c r="F544">
        <v>1</v>
      </c>
      <c r="G544">
        <v>1</v>
      </c>
      <c r="H544">
        <v>3</v>
      </c>
      <c r="I544" t="s">
        <v>816</v>
      </c>
      <c r="J544" t="s">
        <v>818</v>
      </c>
      <c r="K544" t="s">
        <v>817</v>
      </c>
      <c r="L544">
        <v>1339</v>
      </c>
      <c r="N544">
        <v>1007</v>
      </c>
      <c r="O544" t="s">
        <v>797</v>
      </c>
      <c r="P544" t="s">
        <v>797</v>
      </c>
      <c r="Q544">
        <v>1</v>
      </c>
      <c r="X544">
        <v>1.25</v>
      </c>
      <c r="Y544">
        <v>125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650</v>
      </c>
      <c r="AG544">
        <v>1.25</v>
      </c>
      <c r="AH544">
        <v>2</v>
      </c>
      <c r="AI544">
        <v>11782602</v>
      </c>
      <c r="AJ544">
        <v>553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ROW(Source!A161)</f>
        <v>161</v>
      </c>
      <c r="B545">
        <v>11782604</v>
      </c>
      <c r="C545">
        <v>11782603</v>
      </c>
      <c r="D545">
        <v>7535124</v>
      </c>
      <c r="E545">
        <v>1</v>
      </c>
      <c r="F545">
        <v>1</v>
      </c>
      <c r="G545">
        <v>1</v>
      </c>
      <c r="H545">
        <v>1</v>
      </c>
      <c r="I545" t="s">
        <v>378</v>
      </c>
      <c r="J545" t="s">
        <v>650</v>
      </c>
      <c r="K545" t="s">
        <v>379</v>
      </c>
      <c r="L545">
        <v>1476</v>
      </c>
      <c r="N545">
        <v>1013</v>
      </c>
      <c r="O545" t="s">
        <v>155</v>
      </c>
      <c r="P545" t="s">
        <v>156</v>
      </c>
      <c r="Q545">
        <v>1</v>
      </c>
      <c r="X545">
        <v>10.63</v>
      </c>
      <c r="Y545">
        <v>0</v>
      </c>
      <c r="Z545">
        <v>0</v>
      </c>
      <c r="AA545">
        <v>0</v>
      </c>
      <c r="AB545">
        <v>11.06</v>
      </c>
      <c r="AC545">
        <v>0</v>
      </c>
      <c r="AD545">
        <v>1</v>
      </c>
      <c r="AE545">
        <v>1</v>
      </c>
      <c r="AF545" t="s">
        <v>668</v>
      </c>
      <c r="AG545">
        <v>18.336750000000002</v>
      </c>
      <c r="AH545">
        <v>2</v>
      </c>
      <c r="AI545">
        <v>11782604</v>
      </c>
      <c r="AJ545">
        <v>554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ROW(Source!A161)</f>
        <v>161</v>
      </c>
      <c r="B546">
        <v>11782605</v>
      </c>
      <c r="C546">
        <v>11782603</v>
      </c>
      <c r="D546">
        <v>121548</v>
      </c>
      <c r="E546">
        <v>1</v>
      </c>
      <c r="F546">
        <v>1</v>
      </c>
      <c r="G546">
        <v>1</v>
      </c>
      <c r="H546">
        <v>1</v>
      </c>
      <c r="I546" t="s">
        <v>671</v>
      </c>
      <c r="J546" t="s">
        <v>650</v>
      </c>
      <c r="K546" t="s">
        <v>166</v>
      </c>
      <c r="L546">
        <v>608254</v>
      </c>
      <c r="N546">
        <v>1013</v>
      </c>
      <c r="O546" t="s">
        <v>167</v>
      </c>
      <c r="P546" t="s">
        <v>167</v>
      </c>
      <c r="Q546">
        <v>1</v>
      </c>
      <c r="X546">
        <v>2.08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2</v>
      </c>
      <c r="AF546" t="s">
        <v>667</v>
      </c>
      <c r="AG546">
        <v>3.9</v>
      </c>
      <c r="AH546">
        <v>2</v>
      </c>
      <c r="AI546">
        <v>11782605</v>
      </c>
      <c r="AJ546">
        <v>555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ROW(Source!A161)</f>
        <v>161</v>
      </c>
      <c r="B547">
        <v>11782606</v>
      </c>
      <c r="C547">
        <v>11782603</v>
      </c>
      <c r="D547">
        <v>9590652</v>
      </c>
      <c r="E547">
        <v>1</v>
      </c>
      <c r="F547">
        <v>1</v>
      </c>
      <c r="G547">
        <v>1</v>
      </c>
      <c r="H547">
        <v>2</v>
      </c>
      <c r="I547" t="s">
        <v>240</v>
      </c>
      <c r="J547" t="s">
        <v>241</v>
      </c>
      <c r="K547" t="s">
        <v>242</v>
      </c>
      <c r="L547">
        <v>1480</v>
      </c>
      <c r="N547">
        <v>1013</v>
      </c>
      <c r="O547" t="s">
        <v>161</v>
      </c>
      <c r="P547" t="s">
        <v>162</v>
      </c>
      <c r="Q547">
        <v>1</v>
      </c>
      <c r="X547">
        <v>2.036</v>
      </c>
      <c r="Y547">
        <v>0</v>
      </c>
      <c r="Z547">
        <v>134.07</v>
      </c>
      <c r="AA547">
        <v>16.329999999999998</v>
      </c>
      <c r="AB547">
        <v>0</v>
      </c>
      <c r="AC547">
        <v>0</v>
      </c>
      <c r="AD547">
        <v>1</v>
      </c>
      <c r="AE547">
        <v>0</v>
      </c>
      <c r="AF547" t="s">
        <v>667</v>
      </c>
      <c r="AG547">
        <v>3.8174999999999999</v>
      </c>
      <c r="AH547">
        <v>2</v>
      </c>
      <c r="AI547">
        <v>11782606</v>
      </c>
      <c r="AJ547">
        <v>556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ROW(Source!A161)</f>
        <v>161</v>
      </c>
      <c r="B548">
        <v>11782607</v>
      </c>
      <c r="C548">
        <v>11782603</v>
      </c>
      <c r="D548">
        <v>9594081</v>
      </c>
      <c r="E548">
        <v>1</v>
      </c>
      <c r="F548">
        <v>1</v>
      </c>
      <c r="G548">
        <v>1</v>
      </c>
      <c r="H548">
        <v>2</v>
      </c>
      <c r="I548" t="s">
        <v>203</v>
      </c>
      <c r="J548" t="s">
        <v>204</v>
      </c>
      <c r="K548" t="s">
        <v>205</v>
      </c>
      <c r="L548">
        <v>1480</v>
      </c>
      <c r="N548">
        <v>1013</v>
      </c>
      <c r="O548" t="s">
        <v>161</v>
      </c>
      <c r="P548" t="s">
        <v>162</v>
      </c>
      <c r="Q548">
        <v>1</v>
      </c>
      <c r="X548">
        <v>2.5000000000000001E-2</v>
      </c>
      <c r="Y548">
        <v>0</v>
      </c>
      <c r="Z548">
        <v>111.55</v>
      </c>
      <c r="AA548">
        <v>12.17</v>
      </c>
      <c r="AB548">
        <v>0</v>
      </c>
      <c r="AC548">
        <v>0</v>
      </c>
      <c r="AD548">
        <v>1</v>
      </c>
      <c r="AE548">
        <v>0</v>
      </c>
      <c r="AF548" t="s">
        <v>667</v>
      </c>
      <c r="AG548">
        <v>4.6875E-2</v>
      </c>
      <c r="AH548">
        <v>2</v>
      </c>
      <c r="AI548">
        <v>11782607</v>
      </c>
      <c r="AJ548">
        <v>557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ROW(Source!A161)</f>
        <v>161</v>
      </c>
      <c r="B549">
        <v>11782608</v>
      </c>
      <c r="C549">
        <v>11782603</v>
      </c>
      <c r="D549">
        <v>9596421</v>
      </c>
      <c r="E549">
        <v>1</v>
      </c>
      <c r="F549">
        <v>1</v>
      </c>
      <c r="G549">
        <v>1</v>
      </c>
      <c r="H549">
        <v>2</v>
      </c>
      <c r="I549" t="s">
        <v>389</v>
      </c>
      <c r="J549" t="s">
        <v>390</v>
      </c>
      <c r="K549" t="s">
        <v>391</v>
      </c>
      <c r="L549">
        <v>1480</v>
      </c>
      <c r="N549">
        <v>1013</v>
      </c>
      <c r="O549" t="s">
        <v>161</v>
      </c>
      <c r="P549" t="s">
        <v>162</v>
      </c>
      <c r="Q549">
        <v>1</v>
      </c>
      <c r="X549">
        <v>1.6E-2</v>
      </c>
      <c r="Y549">
        <v>0</v>
      </c>
      <c r="Z549">
        <v>31.16</v>
      </c>
      <c r="AA549">
        <v>12.17</v>
      </c>
      <c r="AB549">
        <v>0</v>
      </c>
      <c r="AC549">
        <v>0</v>
      </c>
      <c r="AD549">
        <v>1</v>
      </c>
      <c r="AE549">
        <v>0</v>
      </c>
      <c r="AF549" t="s">
        <v>667</v>
      </c>
      <c r="AG549">
        <v>0.03</v>
      </c>
      <c r="AH549">
        <v>2</v>
      </c>
      <c r="AI549">
        <v>11782608</v>
      </c>
      <c r="AJ549">
        <v>558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ROW(Source!A161)</f>
        <v>161</v>
      </c>
      <c r="B550">
        <v>11782609</v>
      </c>
      <c r="C550">
        <v>11782603</v>
      </c>
      <c r="D550">
        <v>9688498</v>
      </c>
      <c r="E550">
        <v>1</v>
      </c>
      <c r="F550">
        <v>1</v>
      </c>
      <c r="G550">
        <v>1</v>
      </c>
      <c r="H550">
        <v>2</v>
      </c>
      <c r="I550" t="s">
        <v>579</v>
      </c>
      <c r="J550" t="s">
        <v>580</v>
      </c>
      <c r="K550" t="s">
        <v>581</v>
      </c>
      <c r="L550">
        <v>1480</v>
      </c>
      <c r="N550">
        <v>1013</v>
      </c>
      <c r="O550" t="s">
        <v>161</v>
      </c>
      <c r="P550" t="s">
        <v>162</v>
      </c>
      <c r="Q550">
        <v>1</v>
      </c>
      <c r="X550">
        <v>3.2000000000000001E-2</v>
      </c>
      <c r="Y550">
        <v>0</v>
      </c>
      <c r="Z550">
        <v>0.75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667</v>
      </c>
      <c r="AG550">
        <v>0.06</v>
      </c>
      <c r="AH550">
        <v>2</v>
      </c>
      <c r="AI550">
        <v>11782609</v>
      </c>
      <c r="AJ550">
        <v>559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ROW(Source!A161)</f>
        <v>161</v>
      </c>
      <c r="B551">
        <v>11782610</v>
      </c>
      <c r="C551">
        <v>11782603</v>
      </c>
      <c r="D551">
        <v>9590589</v>
      </c>
      <c r="E551">
        <v>1</v>
      </c>
      <c r="F551">
        <v>1</v>
      </c>
      <c r="G551">
        <v>1</v>
      </c>
      <c r="H551">
        <v>2</v>
      </c>
      <c r="I551" t="s">
        <v>252</v>
      </c>
      <c r="J551" t="s">
        <v>253</v>
      </c>
      <c r="K551" t="s">
        <v>254</v>
      </c>
      <c r="L551">
        <v>1480</v>
      </c>
      <c r="N551">
        <v>1013</v>
      </c>
      <c r="O551" t="s">
        <v>161</v>
      </c>
      <c r="P551" t="s">
        <v>162</v>
      </c>
      <c r="Q551">
        <v>1</v>
      </c>
      <c r="X551">
        <v>0.77700000000000002</v>
      </c>
      <c r="Y551">
        <v>0</v>
      </c>
      <c r="Z551">
        <v>96.34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667</v>
      </c>
      <c r="AG551">
        <v>1.4568749999999999</v>
      </c>
      <c r="AH551">
        <v>2</v>
      </c>
      <c r="AI551">
        <v>11782610</v>
      </c>
      <c r="AJ551">
        <v>560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ROW(Source!A161)</f>
        <v>161</v>
      </c>
      <c r="B552">
        <v>11782611</v>
      </c>
      <c r="C552">
        <v>11782603</v>
      </c>
      <c r="D552">
        <v>9617074</v>
      </c>
      <c r="E552">
        <v>1</v>
      </c>
      <c r="F552">
        <v>1</v>
      </c>
      <c r="G552">
        <v>1</v>
      </c>
      <c r="H552">
        <v>3</v>
      </c>
      <c r="I552" t="s">
        <v>582</v>
      </c>
      <c r="J552" t="s">
        <v>583</v>
      </c>
      <c r="K552" t="s">
        <v>584</v>
      </c>
      <c r="L552">
        <v>1348</v>
      </c>
      <c r="N552">
        <v>1009</v>
      </c>
      <c r="O552" t="s">
        <v>703</v>
      </c>
      <c r="P552" t="s">
        <v>703</v>
      </c>
      <c r="Q552">
        <v>1000</v>
      </c>
      <c r="X552">
        <v>1.1E-4</v>
      </c>
      <c r="Y552">
        <v>562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650</v>
      </c>
      <c r="AG552">
        <v>1.1E-4</v>
      </c>
      <c r="AH552">
        <v>2</v>
      </c>
      <c r="AI552">
        <v>11782611</v>
      </c>
      <c r="AJ552">
        <v>561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ROW(Source!A161)</f>
        <v>161</v>
      </c>
      <c r="B553">
        <v>11782612</v>
      </c>
      <c r="C553">
        <v>11782603</v>
      </c>
      <c r="D553">
        <v>9688479</v>
      </c>
      <c r="E553">
        <v>1</v>
      </c>
      <c r="F553">
        <v>1</v>
      </c>
      <c r="G553">
        <v>1</v>
      </c>
      <c r="H553">
        <v>3</v>
      </c>
      <c r="I553" t="s">
        <v>585</v>
      </c>
      <c r="J553" t="s">
        <v>586</v>
      </c>
      <c r="K553" t="s">
        <v>587</v>
      </c>
      <c r="L553">
        <v>1348</v>
      </c>
      <c r="N553">
        <v>1009</v>
      </c>
      <c r="O553" t="s">
        <v>703</v>
      </c>
      <c r="P553" t="s">
        <v>703</v>
      </c>
      <c r="Q553">
        <v>1000</v>
      </c>
      <c r="X553">
        <v>6.4000000000000001E-2</v>
      </c>
      <c r="Y553">
        <v>4740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650</v>
      </c>
      <c r="AG553">
        <v>6.4000000000000001E-2</v>
      </c>
      <c r="AH553">
        <v>2</v>
      </c>
      <c r="AI553">
        <v>11782612</v>
      </c>
      <c r="AJ553">
        <v>562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ROW(Source!A161)</f>
        <v>161</v>
      </c>
      <c r="B554">
        <v>11782613</v>
      </c>
      <c r="C554">
        <v>11782603</v>
      </c>
      <c r="D554">
        <v>9590644</v>
      </c>
      <c r="E554">
        <v>1</v>
      </c>
      <c r="F554">
        <v>1</v>
      </c>
      <c r="G554">
        <v>1</v>
      </c>
      <c r="H554">
        <v>3</v>
      </c>
      <c r="I554" t="s">
        <v>346</v>
      </c>
      <c r="J554" t="s">
        <v>347</v>
      </c>
      <c r="K554" t="s">
        <v>348</v>
      </c>
      <c r="L554">
        <v>1348</v>
      </c>
      <c r="N554">
        <v>1009</v>
      </c>
      <c r="O554" t="s">
        <v>703</v>
      </c>
      <c r="P554" t="s">
        <v>703</v>
      </c>
      <c r="Q554">
        <v>1000</v>
      </c>
      <c r="X554">
        <v>8.0000000000000007E-5</v>
      </c>
      <c r="Y554">
        <v>9190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650</v>
      </c>
      <c r="AG554">
        <v>8.0000000000000007E-5</v>
      </c>
      <c r="AH554">
        <v>2</v>
      </c>
      <c r="AI554">
        <v>11782613</v>
      </c>
      <c r="AJ554">
        <v>563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ROW(Source!A161)</f>
        <v>161</v>
      </c>
      <c r="B555">
        <v>11782614</v>
      </c>
      <c r="C555">
        <v>11782603</v>
      </c>
      <c r="D555">
        <v>9595052</v>
      </c>
      <c r="E555">
        <v>1</v>
      </c>
      <c r="F555">
        <v>1</v>
      </c>
      <c r="G555">
        <v>1</v>
      </c>
      <c r="H555">
        <v>3</v>
      </c>
      <c r="I555" t="s">
        <v>305</v>
      </c>
      <c r="J555" t="s">
        <v>306</v>
      </c>
      <c r="K555" t="s">
        <v>307</v>
      </c>
      <c r="L555">
        <v>1339</v>
      </c>
      <c r="N555">
        <v>1007</v>
      </c>
      <c r="O555" t="s">
        <v>797</v>
      </c>
      <c r="P555" t="s">
        <v>797</v>
      </c>
      <c r="Q555">
        <v>1</v>
      </c>
      <c r="X555">
        <v>4.0000000000000001E-3</v>
      </c>
      <c r="Y555">
        <v>996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650</v>
      </c>
      <c r="AG555">
        <v>4.0000000000000001E-3</v>
      </c>
      <c r="AH555">
        <v>2</v>
      </c>
      <c r="AI555">
        <v>11782614</v>
      </c>
      <c r="AJ555">
        <v>564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ROW(Source!A161)</f>
        <v>161</v>
      </c>
      <c r="B556">
        <v>11782615</v>
      </c>
      <c r="C556">
        <v>11782603</v>
      </c>
      <c r="D556">
        <v>9632274</v>
      </c>
      <c r="E556">
        <v>1</v>
      </c>
      <c r="F556">
        <v>1</v>
      </c>
      <c r="G556">
        <v>1</v>
      </c>
      <c r="H556">
        <v>3</v>
      </c>
      <c r="I556" t="s">
        <v>588</v>
      </c>
      <c r="J556" t="s">
        <v>589</v>
      </c>
      <c r="K556" t="s">
        <v>590</v>
      </c>
      <c r="L556">
        <v>1485</v>
      </c>
      <c r="N556">
        <v>1013</v>
      </c>
      <c r="O556" t="s">
        <v>1034</v>
      </c>
      <c r="P556" t="s">
        <v>1034</v>
      </c>
      <c r="Q556">
        <v>1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1</v>
      </c>
      <c r="AD556">
        <v>0</v>
      </c>
      <c r="AE556">
        <v>0</v>
      </c>
      <c r="AF556" t="s">
        <v>650</v>
      </c>
      <c r="AG556">
        <v>0</v>
      </c>
      <c r="AH556">
        <v>2</v>
      </c>
      <c r="AI556">
        <v>11782615</v>
      </c>
      <c r="AJ556">
        <v>565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ROW(Source!A161)</f>
        <v>161</v>
      </c>
      <c r="B557">
        <v>11782616</v>
      </c>
      <c r="C557">
        <v>11782603</v>
      </c>
      <c r="D557">
        <v>9688481</v>
      </c>
      <c r="E557">
        <v>1</v>
      </c>
      <c r="F557">
        <v>1</v>
      </c>
      <c r="G557">
        <v>1</v>
      </c>
      <c r="H557">
        <v>3</v>
      </c>
      <c r="I557" t="s">
        <v>591</v>
      </c>
      <c r="J557" t="s">
        <v>592</v>
      </c>
      <c r="K557" t="s">
        <v>597</v>
      </c>
      <c r="L557">
        <v>1348</v>
      </c>
      <c r="N557">
        <v>1009</v>
      </c>
      <c r="O557" t="s">
        <v>703</v>
      </c>
      <c r="P557" t="s">
        <v>703</v>
      </c>
      <c r="Q557">
        <v>1000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1</v>
      </c>
      <c r="AD557">
        <v>0</v>
      </c>
      <c r="AE557">
        <v>0</v>
      </c>
      <c r="AF557" t="s">
        <v>650</v>
      </c>
      <c r="AG557">
        <v>0</v>
      </c>
      <c r="AH557">
        <v>2</v>
      </c>
      <c r="AI557">
        <v>11782616</v>
      </c>
      <c r="AJ557">
        <v>566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ROW(Source!A161)</f>
        <v>161</v>
      </c>
      <c r="B558">
        <v>11782617</v>
      </c>
      <c r="C558">
        <v>11782603</v>
      </c>
      <c r="D558">
        <v>9592777</v>
      </c>
      <c r="E558">
        <v>1</v>
      </c>
      <c r="F558">
        <v>1</v>
      </c>
      <c r="G558">
        <v>1</v>
      </c>
      <c r="H558">
        <v>3</v>
      </c>
      <c r="I558" t="s">
        <v>276</v>
      </c>
      <c r="J558" t="s">
        <v>277</v>
      </c>
      <c r="K558" t="s">
        <v>278</v>
      </c>
      <c r="L558">
        <v>1327</v>
      </c>
      <c r="N558">
        <v>1005</v>
      </c>
      <c r="O558" t="s">
        <v>264</v>
      </c>
      <c r="P558" t="s">
        <v>264</v>
      </c>
      <c r="Q558">
        <v>1</v>
      </c>
      <c r="X558">
        <v>0.12</v>
      </c>
      <c r="Y558">
        <v>101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650</v>
      </c>
      <c r="AG558">
        <v>0.12</v>
      </c>
      <c r="AH558">
        <v>2</v>
      </c>
      <c r="AI558">
        <v>11782617</v>
      </c>
      <c r="AJ558">
        <v>567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ROW(Source!A161)</f>
        <v>161</v>
      </c>
      <c r="B559">
        <v>11782618</v>
      </c>
      <c r="C559">
        <v>11782603</v>
      </c>
      <c r="D559">
        <v>9619001</v>
      </c>
      <c r="E559">
        <v>1</v>
      </c>
      <c r="F559">
        <v>1</v>
      </c>
      <c r="G559">
        <v>1</v>
      </c>
      <c r="H559">
        <v>3</v>
      </c>
      <c r="I559" t="s">
        <v>598</v>
      </c>
      <c r="J559" t="s">
        <v>599</v>
      </c>
      <c r="K559" t="s">
        <v>600</v>
      </c>
      <c r="L559">
        <v>1339</v>
      </c>
      <c r="N559">
        <v>1007</v>
      </c>
      <c r="O559" t="s">
        <v>797</v>
      </c>
      <c r="P559" t="s">
        <v>797</v>
      </c>
      <c r="Q559">
        <v>1</v>
      </c>
      <c r="X559">
        <v>0.13300000000000001</v>
      </c>
      <c r="Y559">
        <v>538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650</v>
      </c>
      <c r="AG559">
        <v>0.13300000000000001</v>
      </c>
      <c r="AH559">
        <v>2</v>
      </c>
      <c r="AI559">
        <v>11782618</v>
      </c>
      <c r="AJ559">
        <v>568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ROW(Source!A161)</f>
        <v>161</v>
      </c>
      <c r="B560">
        <v>11782619</v>
      </c>
      <c r="C560">
        <v>11782603</v>
      </c>
      <c r="D560">
        <v>9688484</v>
      </c>
      <c r="E560">
        <v>1</v>
      </c>
      <c r="F560">
        <v>1</v>
      </c>
      <c r="G560">
        <v>1</v>
      </c>
      <c r="H560">
        <v>3</v>
      </c>
      <c r="I560" t="s">
        <v>601</v>
      </c>
      <c r="J560" t="s">
        <v>602</v>
      </c>
      <c r="K560" t="s">
        <v>603</v>
      </c>
      <c r="L560">
        <v>1344</v>
      </c>
      <c r="N560">
        <v>1008</v>
      </c>
      <c r="O560" t="s">
        <v>604</v>
      </c>
      <c r="P560" t="s">
        <v>604</v>
      </c>
      <c r="Q560">
        <v>1</v>
      </c>
      <c r="X560">
        <v>-0.39500000000000002</v>
      </c>
      <c r="Y560">
        <v>38.64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650</v>
      </c>
      <c r="AG560">
        <v>-0.39500000000000002</v>
      </c>
      <c r="AH560">
        <v>2</v>
      </c>
      <c r="AI560">
        <v>11782619</v>
      </c>
      <c r="AJ560">
        <v>569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ROW(Source!A161)</f>
        <v>161</v>
      </c>
      <c r="B561">
        <v>11782620</v>
      </c>
      <c r="C561">
        <v>11782603</v>
      </c>
      <c r="D561">
        <v>9688486</v>
      </c>
      <c r="E561">
        <v>1</v>
      </c>
      <c r="F561">
        <v>1</v>
      </c>
      <c r="G561">
        <v>1</v>
      </c>
      <c r="H561">
        <v>3</v>
      </c>
      <c r="I561" t="s">
        <v>605</v>
      </c>
      <c r="J561" t="s">
        <v>606</v>
      </c>
      <c r="K561" t="s">
        <v>607</v>
      </c>
      <c r="L561">
        <v>1344</v>
      </c>
      <c r="N561">
        <v>1008</v>
      </c>
      <c r="O561" t="s">
        <v>604</v>
      </c>
      <c r="P561" t="s">
        <v>604</v>
      </c>
      <c r="Q561">
        <v>1</v>
      </c>
      <c r="X561">
        <v>-0.39500000000000002</v>
      </c>
      <c r="Y561">
        <v>20.93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650</v>
      </c>
      <c r="AG561">
        <v>-0.39500000000000002</v>
      </c>
      <c r="AH561">
        <v>2</v>
      </c>
      <c r="AI561">
        <v>11782620</v>
      </c>
      <c r="AJ561">
        <v>570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ROW(Source!A161)</f>
        <v>161</v>
      </c>
      <c r="B562">
        <v>11782621</v>
      </c>
      <c r="C562">
        <v>11782603</v>
      </c>
      <c r="D562">
        <v>9608338</v>
      </c>
      <c r="E562">
        <v>1</v>
      </c>
      <c r="F562">
        <v>1</v>
      </c>
      <c r="G562">
        <v>1</v>
      </c>
      <c r="H562">
        <v>3</v>
      </c>
      <c r="I562" t="s">
        <v>608</v>
      </c>
      <c r="J562" t="s">
        <v>609</v>
      </c>
      <c r="K562" t="s">
        <v>610</v>
      </c>
      <c r="L562">
        <v>1339</v>
      </c>
      <c r="N562">
        <v>1007</v>
      </c>
      <c r="O562" t="s">
        <v>797</v>
      </c>
      <c r="P562" t="s">
        <v>797</v>
      </c>
      <c r="Q562">
        <v>1</v>
      </c>
      <c r="X562">
        <v>0.01</v>
      </c>
      <c r="Y562">
        <v>627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650</v>
      </c>
      <c r="AG562">
        <v>0.01</v>
      </c>
      <c r="AH562">
        <v>2</v>
      </c>
      <c r="AI562">
        <v>11782621</v>
      </c>
      <c r="AJ562">
        <v>571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ROW(Source!A161)</f>
        <v>161</v>
      </c>
      <c r="B563">
        <v>11782622</v>
      </c>
      <c r="C563">
        <v>11782603</v>
      </c>
      <c r="D563">
        <v>9590225</v>
      </c>
      <c r="E563">
        <v>1</v>
      </c>
      <c r="F563">
        <v>1</v>
      </c>
      <c r="G563">
        <v>1</v>
      </c>
      <c r="H563">
        <v>3</v>
      </c>
      <c r="I563" t="s">
        <v>185</v>
      </c>
      <c r="J563" t="s">
        <v>186</v>
      </c>
      <c r="K563" t="s">
        <v>187</v>
      </c>
      <c r="L563">
        <v>1339</v>
      </c>
      <c r="N563">
        <v>1007</v>
      </c>
      <c r="O563" t="s">
        <v>797</v>
      </c>
      <c r="P563" t="s">
        <v>797</v>
      </c>
      <c r="Q563">
        <v>1</v>
      </c>
      <c r="X563">
        <v>0.22600000000000001</v>
      </c>
      <c r="Y563">
        <v>122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650</v>
      </c>
      <c r="AG563">
        <v>0.22600000000000001</v>
      </c>
      <c r="AH563">
        <v>2</v>
      </c>
      <c r="AI563">
        <v>11782622</v>
      </c>
      <c r="AJ563">
        <v>572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ROW(Source!A161)</f>
        <v>161</v>
      </c>
      <c r="B564">
        <v>11782623</v>
      </c>
      <c r="C564">
        <v>11782603</v>
      </c>
      <c r="D564">
        <v>9595412</v>
      </c>
      <c r="E564">
        <v>1</v>
      </c>
      <c r="F564">
        <v>1</v>
      </c>
      <c r="G564">
        <v>1</v>
      </c>
      <c r="H564">
        <v>3</v>
      </c>
      <c r="I564" t="s">
        <v>235</v>
      </c>
      <c r="J564" t="s">
        <v>236</v>
      </c>
      <c r="K564" t="s">
        <v>237</v>
      </c>
      <c r="L564">
        <v>1339</v>
      </c>
      <c r="N564">
        <v>1007</v>
      </c>
      <c r="O564" t="s">
        <v>797</v>
      </c>
      <c r="P564" t="s">
        <v>797</v>
      </c>
      <c r="Q564">
        <v>1</v>
      </c>
      <c r="X564">
        <v>3.1E-4</v>
      </c>
      <c r="Y564">
        <v>3.11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650</v>
      </c>
      <c r="AG564">
        <v>3.1E-4</v>
      </c>
      <c r="AH564">
        <v>2</v>
      </c>
      <c r="AI564">
        <v>11782623</v>
      </c>
      <c r="AJ564">
        <v>573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ROW(Source!A161)</f>
        <v>161</v>
      </c>
      <c r="B565">
        <v>11782624</v>
      </c>
      <c r="C565">
        <v>11782603</v>
      </c>
      <c r="D565">
        <v>9688491</v>
      </c>
      <c r="E565">
        <v>1</v>
      </c>
      <c r="F565">
        <v>1</v>
      </c>
      <c r="G565">
        <v>1</v>
      </c>
      <c r="H565">
        <v>3</v>
      </c>
      <c r="I565" t="s">
        <v>611</v>
      </c>
      <c r="J565" t="s">
        <v>612</v>
      </c>
      <c r="K565" t="s">
        <v>613</v>
      </c>
      <c r="L565">
        <v>1339</v>
      </c>
      <c r="N565">
        <v>1007</v>
      </c>
      <c r="O565" t="s">
        <v>797</v>
      </c>
      <c r="P565" t="s">
        <v>797</v>
      </c>
      <c r="Q565">
        <v>1</v>
      </c>
      <c r="X565">
        <v>0.39500000000000002</v>
      </c>
      <c r="Y565">
        <v>1510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650</v>
      </c>
      <c r="AG565">
        <v>0.39500000000000002</v>
      </c>
      <c r="AH565">
        <v>2</v>
      </c>
      <c r="AI565">
        <v>11782624</v>
      </c>
      <c r="AJ565">
        <v>574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ROW(Source!A161)</f>
        <v>161</v>
      </c>
      <c r="B566">
        <v>11782625</v>
      </c>
      <c r="C566">
        <v>11782603</v>
      </c>
      <c r="D566">
        <v>9688496</v>
      </c>
      <c r="E566">
        <v>1</v>
      </c>
      <c r="F566">
        <v>1</v>
      </c>
      <c r="G566">
        <v>1</v>
      </c>
      <c r="H566">
        <v>3</v>
      </c>
      <c r="I566" t="s">
        <v>614</v>
      </c>
      <c r="J566" t="s">
        <v>615</v>
      </c>
      <c r="K566" t="s">
        <v>616</v>
      </c>
      <c r="L566">
        <v>1301</v>
      </c>
      <c r="N566">
        <v>1003</v>
      </c>
      <c r="O566" t="s">
        <v>996</v>
      </c>
      <c r="P566" t="s">
        <v>996</v>
      </c>
      <c r="Q566">
        <v>1</v>
      </c>
      <c r="X566">
        <v>0.96</v>
      </c>
      <c r="Y566">
        <v>783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650</v>
      </c>
      <c r="AG566">
        <v>0.96</v>
      </c>
      <c r="AH566">
        <v>2</v>
      </c>
      <c r="AI566">
        <v>11782625</v>
      </c>
      <c r="AJ566">
        <v>575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ROW(Source!A161)</f>
        <v>161</v>
      </c>
      <c r="B567">
        <v>11782626</v>
      </c>
      <c r="C567">
        <v>11782603</v>
      </c>
      <c r="D567">
        <v>9688494</v>
      </c>
      <c r="E567">
        <v>1</v>
      </c>
      <c r="F567">
        <v>1</v>
      </c>
      <c r="G567">
        <v>1</v>
      </c>
      <c r="H567">
        <v>3</v>
      </c>
      <c r="I567" t="s">
        <v>617</v>
      </c>
      <c r="J567" t="s">
        <v>618</v>
      </c>
      <c r="K567" t="s">
        <v>619</v>
      </c>
      <c r="L567">
        <v>1301</v>
      </c>
      <c r="N567">
        <v>1003</v>
      </c>
      <c r="O567" t="s">
        <v>996</v>
      </c>
      <c r="P567" t="s">
        <v>996</v>
      </c>
      <c r="Q567">
        <v>1</v>
      </c>
      <c r="X567">
        <v>0.57999999999999996</v>
      </c>
      <c r="Y567">
        <v>360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650</v>
      </c>
      <c r="AG567">
        <v>0.57999999999999996</v>
      </c>
      <c r="AH567">
        <v>2</v>
      </c>
      <c r="AI567">
        <v>11782626</v>
      </c>
      <c r="AJ567">
        <v>576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ROW(Source!A164)</f>
        <v>164</v>
      </c>
      <c r="B568">
        <v>11782832</v>
      </c>
      <c r="C568">
        <v>11782823</v>
      </c>
      <c r="D568">
        <v>9650463</v>
      </c>
      <c r="E568">
        <v>1</v>
      </c>
      <c r="F568">
        <v>1</v>
      </c>
      <c r="G568">
        <v>1</v>
      </c>
      <c r="H568">
        <v>1</v>
      </c>
      <c r="I568" t="s">
        <v>620</v>
      </c>
      <c r="J568" t="s">
        <v>650</v>
      </c>
      <c r="K568" t="s">
        <v>621</v>
      </c>
      <c r="L568">
        <v>1476</v>
      </c>
      <c r="N568">
        <v>1013</v>
      </c>
      <c r="O568" t="s">
        <v>155</v>
      </c>
      <c r="P568" t="s">
        <v>156</v>
      </c>
      <c r="Q568">
        <v>1</v>
      </c>
      <c r="X568">
        <v>5.31</v>
      </c>
      <c r="Y568">
        <v>0</v>
      </c>
      <c r="Z568">
        <v>0</v>
      </c>
      <c r="AA568">
        <v>0</v>
      </c>
      <c r="AB568">
        <v>14.54</v>
      </c>
      <c r="AC568">
        <v>0</v>
      </c>
      <c r="AD568">
        <v>1</v>
      </c>
      <c r="AE568">
        <v>1</v>
      </c>
      <c r="AF568" t="s">
        <v>668</v>
      </c>
      <c r="AG568">
        <v>9.1597499999999989</v>
      </c>
      <c r="AH568">
        <v>2</v>
      </c>
      <c r="AI568">
        <v>11782824</v>
      </c>
      <c r="AJ568">
        <v>577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ROW(Source!A164)</f>
        <v>164</v>
      </c>
      <c r="B569">
        <v>11782833</v>
      </c>
      <c r="C569">
        <v>11782823</v>
      </c>
      <c r="D569">
        <v>121548</v>
      </c>
      <c r="E569">
        <v>1</v>
      </c>
      <c r="F569">
        <v>1</v>
      </c>
      <c r="G569">
        <v>1</v>
      </c>
      <c r="H569">
        <v>1</v>
      </c>
      <c r="I569" t="s">
        <v>671</v>
      </c>
      <c r="J569" t="s">
        <v>650</v>
      </c>
      <c r="K569" t="s">
        <v>166</v>
      </c>
      <c r="L569">
        <v>608254</v>
      </c>
      <c r="N569">
        <v>1013</v>
      </c>
      <c r="O569" t="s">
        <v>167</v>
      </c>
      <c r="P569" t="s">
        <v>167</v>
      </c>
      <c r="Q569">
        <v>1</v>
      </c>
      <c r="X569">
        <v>0.01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2</v>
      </c>
      <c r="AF569" t="s">
        <v>667</v>
      </c>
      <c r="AG569">
        <v>1.8749999999999999E-2</v>
      </c>
      <c r="AH569">
        <v>2</v>
      </c>
      <c r="AI569">
        <v>11782825</v>
      </c>
      <c r="AJ569">
        <v>578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ROW(Source!A164)</f>
        <v>164</v>
      </c>
      <c r="B570">
        <v>11782834</v>
      </c>
      <c r="C570">
        <v>11782823</v>
      </c>
      <c r="D570">
        <v>9594081</v>
      </c>
      <c r="E570">
        <v>1</v>
      </c>
      <c r="F570">
        <v>1</v>
      </c>
      <c r="G570">
        <v>1</v>
      </c>
      <c r="H570">
        <v>2</v>
      </c>
      <c r="I570" t="s">
        <v>203</v>
      </c>
      <c r="J570" t="s">
        <v>204</v>
      </c>
      <c r="K570" t="s">
        <v>205</v>
      </c>
      <c r="L570">
        <v>1480</v>
      </c>
      <c r="N570">
        <v>1013</v>
      </c>
      <c r="O570" t="s">
        <v>161</v>
      </c>
      <c r="P570" t="s">
        <v>162</v>
      </c>
      <c r="Q570">
        <v>1</v>
      </c>
      <c r="X570">
        <v>0.01</v>
      </c>
      <c r="Y570">
        <v>0</v>
      </c>
      <c r="Z570">
        <v>111.55</v>
      </c>
      <c r="AA570">
        <v>12.17</v>
      </c>
      <c r="AB570">
        <v>0</v>
      </c>
      <c r="AC570">
        <v>0</v>
      </c>
      <c r="AD570">
        <v>1</v>
      </c>
      <c r="AE570">
        <v>0</v>
      </c>
      <c r="AF570" t="s">
        <v>667</v>
      </c>
      <c r="AG570">
        <v>1.8749999999999999E-2</v>
      </c>
      <c r="AH570">
        <v>2</v>
      </c>
      <c r="AI570">
        <v>11782826</v>
      </c>
      <c r="AJ570">
        <v>579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ROW(Source!A164)</f>
        <v>164</v>
      </c>
      <c r="B571">
        <v>11782835</v>
      </c>
      <c r="C571">
        <v>11782823</v>
      </c>
      <c r="D571">
        <v>9636218</v>
      </c>
      <c r="E571">
        <v>1</v>
      </c>
      <c r="F571">
        <v>1</v>
      </c>
      <c r="G571">
        <v>1</v>
      </c>
      <c r="H571">
        <v>2</v>
      </c>
      <c r="I571" t="s">
        <v>458</v>
      </c>
      <c r="J571" t="s">
        <v>459</v>
      </c>
      <c r="K571" t="s">
        <v>460</v>
      </c>
      <c r="L571">
        <v>1480</v>
      </c>
      <c r="N571">
        <v>1013</v>
      </c>
      <c r="O571" t="s">
        <v>161</v>
      </c>
      <c r="P571" t="s">
        <v>162</v>
      </c>
      <c r="Q571">
        <v>1</v>
      </c>
      <c r="X571">
        <v>0.01</v>
      </c>
      <c r="Y571">
        <v>0</v>
      </c>
      <c r="Z571">
        <v>2.31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667</v>
      </c>
      <c r="AG571">
        <v>1.8749999999999999E-2</v>
      </c>
      <c r="AH571">
        <v>2</v>
      </c>
      <c r="AI571">
        <v>11782827</v>
      </c>
      <c r="AJ571">
        <v>580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ROW(Source!A164)</f>
        <v>164</v>
      </c>
      <c r="B572">
        <v>11782836</v>
      </c>
      <c r="C572">
        <v>11782823</v>
      </c>
      <c r="D572">
        <v>9617093</v>
      </c>
      <c r="E572">
        <v>1</v>
      </c>
      <c r="F572">
        <v>1</v>
      </c>
      <c r="G572">
        <v>1</v>
      </c>
      <c r="H572">
        <v>2</v>
      </c>
      <c r="I572" t="s">
        <v>461</v>
      </c>
      <c r="J572" t="s">
        <v>462</v>
      </c>
      <c r="K572" t="s">
        <v>463</v>
      </c>
      <c r="L572">
        <v>1480</v>
      </c>
      <c r="N572">
        <v>1013</v>
      </c>
      <c r="O572" t="s">
        <v>161</v>
      </c>
      <c r="P572" t="s">
        <v>162</v>
      </c>
      <c r="Q572">
        <v>1</v>
      </c>
      <c r="X572">
        <v>1.1200000000000001</v>
      </c>
      <c r="Y572">
        <v>0</v>
      </c>
      <c r="Z572">
        <v>7.12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667</v>
      </c>
      <c r="AG572">
        <v>2.1</v>
      </c>
      <c r="AH572">
        <v>2</v>
      </c>
      <c r="AI572">
        <v>11782828</v>
      </c>
      <c r="AJ572">
        <v>581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ROW(Source!A164)</f>
        <v>164</v>
      </c>
      <c r="B573">
        <v>11782837</v>
      </c>
      <c r="C573">
        <v>11782823</v>
      </c>
      <c r="D573">
        <v>9590589</v>
      </c>
      <c r="E573">
        <v>1</v>
      </c>
      <c r="F573">
        <v>1</v>
      </c>
      <c r="G573">
        <v>1</v>
      </c>
      <c r="H573">
        <v>2</v>
      </c>
      <c r="I573" t="s">
        <v>252</v>
      </c>
      <c r="J573" t="s">
        <v>253</v>
      </c>
      <c r="K573" t="s">
        <v>254</v>
      </c>
      <c r="L573">
        <v>1480</v>
      </c>
      <c r="N573">
        <v>1013</v>
      </c>
      <c r="O573" t="s">
        <v>161</v>
      </c>
      <c r="P573" t="s">
        <v>162</v>
      </c>
      <c r="Q573">
        <v>1</v>
      </c>
      <c r="X573">
        <v>0.01</v>
      </c>
      <c r="Y573">
        <v>0</v>
      </c>
      <c r="Z573">
        <v>96.34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667</v>
      </c>
      <c r="AG573">
        <v>1.8749999999999999E-2</v>
      </c>
      <c r="AH573">
        <v>2</v>
      </c>
      <c r="AI573">
        <v>11782829</v>
      </c>
      <c r="AJ573">
        <v>582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ROW(Source!A164)</f>
        <v>164</v>
      </c>
      <c r="B574">
        <v>11782838</v>
      </c>
      <c r="C574">
        <v>11782823</v>
      </c>
      <c r="D574">
        <v>9651308</v>
      </c>
      <c r="E574">
        <v>1</v>
      </c>
      <c r="F574">
        <v>1</v>
      </c>
      <c r="G574">
        <v>1</v>
      </c>
      <c r="H574">
        <v>3</v>
      </c>
      <c r="I574" t="s">
        <v>622</v>
      </c>
      <c r="J574" t="s">
        <v>623</v>
      </c>
      <c r="K574" t="s">
        <v>624</v>
      </c>
      <c r="L574">
        <v>1348</v>
      </c>
      <c r="N574">
        <v>1009</v>
      </c>
      <c r="O574" t="s">
        <v>703</v>
      </c>
      <c r="P574" t="s">
        <v>703</v>
      </c>
      <c r="Q574">
        <v>1000</v>
      </c>
      <c r="X574">
        <v>1.2E-2</v>
      </c>
      <c r="Y574">
        <v>18440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650</v>
      </c>
      <c r="AG574">
        <v>1.2E-2</v>
      </c>
      <c r="AH574">
        <v>2</v>
      </c>
      <c r="AI574">
        <v>11782830</v>
      </c>
      <c r="AJ574">
        <v>583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ROW(Source!A164)</f>
        <v>164</v>
      </c>
      <c r="B575">
        <v>11782839</v>
      </c>
      <c r="C575">
        <v>11782823</v>
      </c>
      <c r="D575">
        <v>9651288</v>
      </c>
      <c r="E575">
        <v>1</v>
      </c>
      <c r="F575">
        <v>1</v>
      </c>
      <c r="G575">
        <v>1</v>
      </c>
      <c r="H575">
        <v>3</v>
      </c>
      <c r="I575" t="s">
        <v>625</v>
      </c>
      <c r="J575" t="s">
        <v>626</v>
      </c>
      <c r="K575" t="s">
        <v>627</v>
      </c>
      <c r="L575">
        <v>1348</v>
      </c>
      <c r="N575">
        <v>1009</v>
      </c>
      <c r="O575" t="s">
        <v>703</v>
      </c>
      <c r="P575" t="s">
        <v>703</v>
      </c>
      <c r="Q575">
        <v>1000</v>
      </c>
      <c r="X575">
        <v>2E-3</v>
      </c>
      <c r="Y575">
        <v>14540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650</v>
      </c>
      <c r="AG575">
        <v>2E-3</v>
      </c>
      <c r="AH575">
        <v>2</v>
      </c>
      <c r="AI575">
        <v>11782831</v>
      </c>
      <c r="AJ575">
        <v>584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ROW(Source!A165)</f>
        <v>165</v>
      </c>
      <c r="B576">
        <v>11782634</v>
      </c>
      <c r="C576">
        <v>11782632</v>
      </c>
      <c r="D576">
        <v>7535101</v>
      </c>
      <c r="E576">
        <v>1</v>
      </c>
      <c r="F576">
        <v>1</v>
      </c>
      <c r="G576">
        <v>1</v>
      </c>
      <c r="H576">
        <v>1</v>
      </c>
      <c r="I576" t="s">
        <v>153</v>
      </c>
      <c r="J576" t="s">
        <v>650</v>
      </c>
      <c r="K576" t="s">
        <v>154</v>
      </c>
      <c r="L576">
        <v>1476</v>
      </c>
      <c r="N576">
        <v>1013</v>
      </c>
      <c r="O576" t="s">
        <v>155</v>
      </c>
      <c r="P576" t="s">
        <v>156</v>
      </c>
      <c r="Q576">
        <v>1</v>
      </c>
      <c r="X576">
        <v>1.1983999999999999</v>
      </c>
      <c r="Y576">
        <v>0</v>
      </c>
      <c r="Z576">
        <v>0</v>
      </c>
      <c r="AA576">
        <v>0</v>
      </c>
      <c r="AB576">
        <v>11.9</v>
      </c>
      <c r="AC576">
        <v>0</v>
      </c>
      <c r="AD576">
        <v>1</v>
      </c>
      <c r="AE576">
        <v>1</v>
      </c>
      <c r="AF576" t="s">
        <v>668</v>
      </c>
      <c r="AG576">
        <v>2.06724</v>
      </c>
      <c r="AH576">
        <v>2</v>
      </c>
      <c r="AI576">
        <v>11782634</v>
      </c>
      <c r="AJ576">
        <v>585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ROW(Source!A165)</f>
        <v>165</v>
      </c>
      <c r="B577">
        <v>11782635</v>
      </c>
      <c r="C577">
        <v>11782632</v>
      </c>
      <c r="D577">
        <v>121548</v>
      </c>
      <c r="E577">
        <v>1</v>
      </c>
      <c r="F577">
        <v>1</v>
      </c>
      <c r="G577">
        <v>1</v>
      </c>
      <c r="H577">
        <v>1</v>
      </c>
      <c r="I577" t="s">
        <v>671</v>
      </c>
      <c r="J577" t="s">
        <v>650</v>
      </c>
      <c r="K577" t="s">
        <v>166</v>
      </c>
      <c r="L577">
        <v>608254</v>
      </c>
      <c r="N577">
        <v>1013</v>
      </c>
      <c r="O577" t="s">
        <v>167</v>
      </c>
      <c r="P577" t="s">
        <v>167</v>
      </c>
      <c r="Q577">
        <v>1</v>
      </c>
      <c r="X577">
        <v>0.58260000000000001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2</v>
      </c>
      <c r="AF577" t="s">
        <v>667</v>
      </c>
      <c r="AG577">
        <v>1.0923750000000001</v>
      </c>
      <c r="AH577">
        <v>2</v>
      </c>
      <c r="AI577">
        <v>11782635</v>
      </c>
      <c r="AJ577">
        <v>586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ROW(Source!A165)</f>
        <v>165</v>
      </c>
      <c r="B578">
        <v>11782636</v>
      </c>
      <c r="C578">
        <v>11782632</v>
      </c>
      <c r="D578">
        <v>9594810</v>
      </c>
      <c r="E578">
        <v>1</v>
      </c>
      <c r="F578">
        <v>1</v>
      </c>
      <c r="G578">
        <v>1</v>
      </c>
      <c r="H578">
        <v>2</v>
      </c>
      <c r="I578" t="s">
        <v>380</v>
      </c>
      <c r="J578" t="s">
        <v>381</v>
      </c>
      <c r="K578" t="s">
        <v>382</v>
      </c>
      <c r="L578">
        <v>1480</v>
      </c>
      <c r="N578">
        <v>1013</v>
      </c>
      <c r="O578" t="s">
        <v>161</v>
      </c>
      <c r="P578" t="s">
        <v>162</v>
      </c>
      <c r="Q578">
        <v>1</v>
      </c>
      <c r="X578">
        <v>0.58260000000000001</v>
      </c>
      <c r="Y578">
        <v>0</v>
      </c>
      <c r="Z578">
        <v>107.27</v>
      </c>
      <c r="AA578">
        <v>16.329999999999998</v>
      </c>
      <c r="AB578">
        <v>0</v>
      </c>
      <c r="AC578">
        <v>0</v>
      </c>
      <c r="AD578">
        <v>1</v>
      </c>
      <c r="AE578">
        <v>0</v>
      </c>
      <c r="AF578" t="s">
        <v>667</v>
      </c>
      <c r="AG578">
        <v>1.0923750000000001</v>
      </c>
      <c r="AH578">
        <v>2</v>
      </c>
      <c r="AI578">
        <v>11782636</v>
      </c>
      <c r="AJ578">
        <v>587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ROW(Source!A165)</f>
        <v>165</v>
      </c>
      <c r="B579">
        <v>11782637</v>
      </c>
      <c r="C579">
        <v>11782632</v>
      </c>
      <c r="D579">
        <v>9608338</v>
      </c>
      <c r="E579">
        <v>1</v>
      </c>
      <c r="F579">
        <v>1</v>
      </c>
      <c r="G579">
        <v>1</v>
      </c>
      <c r="H579">
        <v>3</v>
      </c>
      <c r="I579" t="s">
        <v>608</v>
      </c>
      <c r="J579" t="s">
        <v>609</v>
      </c>
      <c r="K579" t="s">
        <v>610</v>
      </c>
      <c r="L579">
        <v>1339</v>
      </c>
      <c r="N579">
        <v>1007</v>
      </c>
      <c r="O579" t="s">
        <v>797</v>
      </c>
      <c r="P579" t="s">
        <v>797</v>
      </c>
      <c r="Q579">
        <v>1</v>
      </c>
      <c r="X579">
        <v>5.1000000000000004E-3</v>
      </c>
      <c r="Y579">
        <v>627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650</v>
      </c>
      <c r="AG579">
        <v>5.1000000000000004E-3</v>
      </c>
      <c r="AH579">
        <v>2</v>
      </c>
      <c r="AI579">
        <v>11782637</v>
      </c>
      <c r="AJ579">
        <v>588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ROW(Source!A165)</f>
        <v>165</v>
      </c>
      <c r="B580">
        <v>11782638</v>
      </c>
      <c r="C580">
        <v>11782632</v>
      </c>
      <c r="D580">
        <v>9625254</v>
      </c>
      <c r="E580">
        <v>1</v>
      </c>
      <c r="F580">
        <v>1</v>
      </c>
      <c r="G580">
        <v>1</v>
      </c>
      <c r="H580">
        <v>3</v>
      </c>
      <c r="I580" t="s">
        <v>383</v>
      </c>
      <c r="J580" t="s">
        <v>384</v>
      </c>
      <c r="K580" t="s">
        <v>385</v>
      </c>
      <c r="L580">
        <v>1504999</v>
      </c>
      <c r="N580">
        <v>1010</v>
      </c>
      <c r="O580" t="s">
        <v>980</v>
      </c>
      <c r="P580" t="s">
        <v>386</v>
      </c>
      <c r="Q580">
        <v>1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1</v>
      </c>
      <c r="AD580">
        <v>0</v>
      </c>
      <c r="AE580">
        <v>0</v>
      </c>
      <c r="AF580" t="s">
        <v>650</v>
      </c>
      <c r="AG580">
        <v>0</v>
      </c>
      <c r="AH580">
        <v>2</v>
      </c>
      <c r="AI580">
        <v>11782638</v>
      </c>
      <c r="AJ580">
        <v>589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ROW(Source!A168)</f>
        <v>168</v>
      </c>
      <c r="B581">
        <v>11782653</v>
      </c>
      <c r="C581">
        <v>11782651</v>
      </c>
      <c r="D581">
        <v>7535108</v>
      </c>
      <c r="E581">
        <v>1</v>
      </c>
      <c r="F581">
        <v>1</v>
      </c>
      <c r="G581">
        <v>1</v>
      </c>
      <c r="H581">
        <v>1</v>
      </c>
      <c r="I581" t="s">
        <v>201</v>
      </c>
      <c r="J581" t="s">
        <v>650</v>
      </c>
      <c r="K581" t="s">
        <v>202</v>
      </c>
      <c r="L581">
        <v>1476</v>
      </c>
      <c r="N581">
        <v>1013</v>
      </c>
      <c r="O581" t="s">
        <v>155</v>
      </c>
      <c r="P581" t="s">
        <v>156</v>
      </c>
      <c r="Q581">
        <v>1</v>
      </c>
      <c r="X581">
        <v>1.02</v>
      </c>
      <c r="Y581">
        <v>0</v>
      </c>
      <c r="Z581">
        <v>0</v>
      </c>
      <c r="AA581">
        <v>0</v>
      </c>
      <c r="AB581">
        <v>10.32</v>
      </c>
      <c r="AC581">
        <v>0</v>
      </c>
      <c r="AD581">
        <v>1</v>
      </c>
      <c r="AE581">
        <v>1</v>
      </c>
      <c r="AF581" t="s">
        <v>668</v>
      </c>
      <c r="AG581">
        <v>1.7594999999999996</v>
      </c>
      <c r="AH581">
        <v>2</v>
      </c>
      <c r="AI581">
        <v>11782653</v>
      </c>
      <c r="AJ581">
        <v>590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ROW(Source!A168)</f>
        <v>168</v>
      </c>
      <c r="B582">
        <v>11782654</v>
      </c>
      <c r="C582">
        <v>11782651</v>
      </c>
      <c r="D582">
        <v>121548</v>
      </c>
      <c r="E582">
        <v>1</v>
      </c>
      <c r="F582">
        <v>1</v>
      </c>
      <c r="G582">
        <v>1</v>
      </c>
      <c r="H582">
        <v>1</v>
      </c>
      <c r="I582" t="s">
        <v>671</v>
      </c>
      <c r="J582" t="s">
        <v>650</v>
      </c>
      <c r="K582" t="s">
        <v>166</v>
      </c>
      <c r="L582">
        <v>608254</v>
      </c>
      <c r="N582">
        <v>1013</v>
      </c>
      <c r="O582" t="s">
        <v>167</v>
      </c>
      <c r="P582" t="s">
        <v>167</v>
      </c>
      <c r="Q582">
        <v>1</v>
      </c>
      <c r="X582">
        <v>5.0999999999999997E-2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2</v>
      </c>
      <c r="AF582" t="s">
        <v>667</v>
      </c>
      <c r="AG582">
        <v>9.5625000000000002E-2</v>
      </c>
      <c r="AH582">
        <v>2</v>
      </c>
      <c r="AI582">
        <v>11782654</v>
      </c>
      <c r="AJ582">
        <v>591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ROW(Source!A168)</f>
        <v>168</v>
      </c>
      <c r="B583">
        <v>11782655</v>
      </c>
      <c r="C583">
        <v>11782651</v>
      </c>
      <c r="D583">
        <v>9594081</v>
      </c>
      <c r="E583">
        <v>1</v>
      </c>
      <c r="F583">
        <v>1</v>
      </c>
      <c r="G583">
        <v>1</v>
      </c>
      <c r="H583">
        <v>2</v>
      </c>
      <c r="I583" t="s">
        <v>203</v>
      </c>
      <c r="J583" t="s">
        <v>204</v>
      </c>
      <c r="K583" t="s">
        <v>205</v>
      </c>
      <c r="L583">
        <v>1480</v>
      </c>
      <c r="N583">
        <v>1013</v>
      </c>
      <c r="O583" t="s">
        <v>161</v>
      </c>
      <c r="P583" t="s">
        <v>162</v>
      </c>
      <c r="Q583">
        <v>1</v>
      </c>
      <c r="X583">
        <v>5.0999999999999997E-2</v>
      </c>
      <c r="Y583">
        <v>0</v>
      </c>
      <c r="Z583">
        <v>111.55</v>
      </c>
      <c r="AA583">
        <v>12.17</v>
      </c>
      <c r="AB583">
        <v>0</v>
      </c>
      <c r="AC583">
        <v>0</v>
      </c>
      <c r="AD583">
        <v>1</v>
      </c>
      <c r="AE583">
        <v>0</v>
      </c>
      <c r="AF583" t="s">
        <v>667</v>
      </c>
      <c r="AG583">
        <v>9.5625000000000002E-2</v>
      </c>
      <c r="AH583">
        <v>2</v>
      </c>
      <c r="AI583">
        <v>11782655</v>
      </c>
      <c r="AJ583">
        <v>592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ROW(Source!A168)</f>
        <v>168</v>
      </c>
      <c r="B584">
        <v>11782656</v>
      </c>
      <c r="C584">
        <v>11782651</v>
      </c>
      <c r="D584">
        <v>9623283</v>
      </c>
      <c r="E584">
        <v>1</v>
      </c>
      <c r="F584">
        <v>1</v>
      </c>
      <c r="G584">
        <v>1</v>
      </c>
      <c r="H584">
        <v>3</v>
      </c>
      <c r="I584" t="s">
        <v>816</v>
      </c>
      <c r="J584" t="s">
        <v>818</v>
      </c>
      <c r="K584" t="s">
        <v>817</v>
      </c>
      <c r="L584">
        <v>1339</v>
      </c>
      <c r="N584">
        <v>1007</v>
      </c>
      <c r="O584" t="s">
        <v>797</v>
      </c>
      <c r="P584" t="s">
        <v>797</v>
      </c>
      <c r="Q584">
        <v>1</v>
      </c>
      <c r="X584">
        <v>1.25</v>
      </c>
      <c r="Y584">
        <v>125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650</v>
      </c>
      <c r="AG584">
        <v>1.25</v>
      </c>
      <c r="AH584">
        <v>2</v>
      </c>
      <c r="AI584">
        <v>11782656</v>
      </c>
      <c r="AJ584">
        <v>593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ROW(Source!A169)</f>
        <v>169</v>
      </c>
      <c r="B585">
        <v>11782659</v>
      </c>
      <c r="C585">
        <v>11782657</v>
      </c>
      <c r="D585">
        <v>7535108</v>
      </c>
      <c r="E585">
        <v>1</v>
      </c>
      <c r="F585">
        <v>1</v>
      </c>
      <c r="G585">
        <v>1</v>
      </c>
      <c r="H585">
        <v>1</v>
      </c>
      <c r="I585" t="s">
        <v>201</v>
      </c>
      <c r="J585" t="s">
        <v>650</v>
      </c>
      <c r="K585" t="s">
        <v>202</v>
      </c>
      <c r="L585">
        <v>1476</v>
      </c>
      <c r="N585">
        <v>1013</v>
      </c>
      <c r="O585" t="s">
        <v>155</v>
      </c>
      <c r="P585" t="s">
        <v>156</v>
      </c>
      <c r="Q585">
        <v>1</v>
      </c>
      <c r="X585">
        <v>1.74</v>
      </c>
      <c r="Y585">
        <v>0</v>
      </c>
      <c r="Z585">
        <v>0</v>
      </c>
      <c r="AA585">
        <v>0</v>
      </c>
      <c r="AB585">
        <v>10.32</v>
      </c>
      <c r="AC585">
        <v>0</v>
      </c>
      <c r="AD585">
        <v>1</v>
      </c>
      <c r="AE585">
        <v>1</v>
      </c>
      <c r="AF585" t="s">
        <v>668</v>
      </c>
      <c r="AG585">
        <v>3.0015000000000001</v>
      </c>
      <c r="AH585">
        <v>2</v>
      </c>
      <c r="AI585">
        <v>11782659</v>
      </c>
      <c r="AJ585">
        <v>594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ROW(Source!A169)</f>
        <v>169</v>
      </c>
      <c r="B586">
        <v>11782660</v>
      </c>
      <c r="C586">
        <v>11782657</v>
      </c>
      <c r="D586">
        <v>121548</v>
      </c>
      <c r="E586">
        <v>1</v>
      </c>
      <c r="F586">
        <v>1</v>
      </c>
      <c r="G586">
        <v>1</v>
      </c>
      <c r="H586">
        <v>1</v>
      </c>
      <c r="I586" t="s">
        <v>671</v>
      </c>
      <c r="J586" t="s">
        <v>650</v>
      </c>
      <c r="K586" t="s">
        <v>166</v>
      </c>
      <c r="L586">
        <v>608254</v>
      </c>
      <c r="N586">
        <v>1013</v>
      </c>
      <c r="O586" t="s">
        <v>167</v>
      </c>
      <c r="P586" t="s">
        <v>167</v>
      </c>
      <c r="Q586">
        <v>1</v>
      </c>
      <c r="X586">
        <v>0.69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2</v>
      </c>
      <c r="AF586" t="s">
        <v>667</v>
      </c>
      <c r="AG586">
        <v>1.29375</v>
      </c>
      <c r="AH586">
        <v>2</v>
      </c>
      <c r="AI586">
        <v>11782660</v>
      </c>
      <c r="AJ586">
        <v>595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ROW(Source!A169)</f>
        <v>169</v>
      </c>
      <c r="B587">
        <v>11782661</v>
      </c>
      <c r="C587">
        <v>11782657</v>
      </c>
      <c r="D587">
        <v>9590652</v>
      </c>
      <c r="E587">
        <v>1</v>
      </c>
      <c r="F587">
        <v>1</v>
      </c>
      <c r="G587">
        <v>1</v>
      </c>
      <c r="H587">
        <v>2</v>
      </c>
      <c r="I587" t="s">
        <v>240</v>
      </c>
      <c r="J587" t="s">
        <v>241</v>
      </c>
      <c r="K587" t="s">
        <v>242</v>
      </c>
      <c r="L587">
        <v>1480</v>
      </c>
      <c r="N587">
        <v>1013</v>
      </c>
      <c r="O587" t="s">
        <v>161</v>
      </c>
      <c r="P587" t="s">
        <v>162</v>
      </c>
      <c r="Q587">
        <v>1</v>
      </c>
      <c r="X587">
        <v>0.246</v>
      </c>
      <c r="Y587">
        <v>0</v>
      </c>
      <c r="Z587">
        <v>134.07</v>
      </c>
      <c r="AA587">
        <v>16.329999999999998</v>
      </c>
      <c r="AB587">
        <v>0</v>
      </c>
      <c r="AC587">
        <v>0</v>
      </c>
      <c r="AD587">
        <v>1</v>
      </c>
      <c r="AE587">
        <v>0</v>
      </c>
      <c r="AF587" t="s">
        <v>667</v>
      </c>
      <c r="AG587">
        <v>0.46124999999999999</v>
      </c>
      <c r="AH587">
        <v>2</v>
      </c>
      <c r="AI587">
        <v>11782661</v>
      </c>
      <c r="AJ587">
        <v>596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ROW(Source!A169)</f>
        <v>169</v>
      </c>
      <c r="B588">
        <v>11782662</v>
      </c>
      <c r="C588">
        <v>11782657</v>
      </c>
      <c r="D588">
        <v>9596421</v>
      </c>
      <c r="E588">
        <v>1</v>
      </c>
      <c r="F588">
        <v>1</v>
      </c>
      <c r="G588">
        <v>1</v>
      </c>
      <c r="H588">
        <v>2</v>
      </c>
      <c r="I588" t="s">
        <v>389</v>
      </c>
      <c r="J588" t="s">
        <v>390</v>
      </c>
      <c r="K588" t="s">
        <v>391</v>
      </c>
      <c r="L588">
        <v>1480</v>
      </c>
      <c r="N588">
        <v>1013</v>
      </c>
      <c r="O588" t="s">
        <v>161</v>
      </c>
      <c r="P588" t="s">
        <v>162</v>
      </c>
      <c r="Q588">
        <v>1</v>
      </c>
      <c r="X588">
        <v>0.44400000000000001</v>
      </c>
      <c r="Y588">
        <v>0</v>
      </c>
      <c r="Z588">
        <v>31.16</v>
      </c>
      <c r="AA588">
        <v>12.17</v>
      </c>
      <c r="AB588">
        <v>0</v>
      </c>
      <c r="AC588">
        <v>0</v>
      </c>
      <c r="AD588">
        <v>1</v>
      </c>
      <c r="AE588">
        <v>0</v>
      </c>
      <c r="AF588" t="s">
        <v>667</v>
      </c>
      <c r="AG588">
        <v>0.83250000000000002</v>
      </c>
      <c r="AH588">
        <v>2</v>
      </c>
      <c r="AI588">
        <v>11782662</v>
      </c>
      <c r="AJ588">
        <v>597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ROW(Source!A169)</f>
        <v>169</v>
      </c>
      <c r="B589">
        <v>11782663</v>
      </c>
      <c r="C589">
        <v>11782657</v>
      </c>
      <c r="D589">
        <v>9688555</v>
      </c>
      <c r="E589">
        <v>1</v>
      </c>
      <c r="F589">
        <v>1</v>
      </c>
      <c r="G589">
        <v>1</v>
      </c>
      <c r="H589">
        <v>2</v>
      </c>
      <c r="I589" t="s">
        <v>246</v>
      </c>
      <c r="J589" t="s">
        <v>247</v>
      </c>
      <c r="K589" t="s">
        <v>248</v>
      </c>
      <c r="L589">
        <v>1480</v>
      </c>
      <c r="N589">
        <v>1013</v>
      </c>
      <c r="O589" t="s">
        <v>161</v>
      </c>
      <c r="P589" t="s">
        <v>162</v>
      </c>
      <c r="Q589">
        <v>1</v>
      </c>
      <c r="X589">
        <v>0.88700000000000001</v>
      </c>
      <c r="Y589">
        <v>0</v>
      </c>
      <c r="Z589">
        <v>0.4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667</v>
      </c>
      <c r="AG589">
        <v>1.663125</v>
      </c>
      <c r="AH589">
        <v>2</v>
      </c>
      <c r="AI589">
        <v>11782663</v>
      </c>
      <c r="AJ589">
        <v>598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ROW(Source!A169)</f>
        <v>169</v>
      </c>
      <c r="B590">
        <v>11782664</v>
      </c>
      <c r="C590">
        <v>11782657</v>
      </c>
      <c r="D590">
        <v>9590589</v>
      </c>
      <c r="E590">
        <v>1</v>
      </c>
      <c r="F590">
        <v>1</v>
      </c>
      <c r="G590">
        <v>1</v>
      </c>
      <c r="H590">
        <v>2</v>
      </c>
      <c r="I590" t="s">
        <v>252</v>
      </c>
      <c r="J590" t="s">
        <v>253</v>
      </c>
      <c r="K590" t="s">
        <v>254</v>
      </c>
      <c r="L590">
        <v>1480</v>
      </c>
      <c r="N590">
        <v>1013</v>
      </c>
      <c r="O590" t="s">
        <v>161</v>
      </c>
      <c r="P590" t="s">
        <v>162</v>
      </c>
      <c r="Q590">
        <v>1</v>
      </c>
      <c r="X590">
        <v>1.4999999999999999E-2</v>
      </c>
      <c r="Y590">
        <v>0</v>
      </c>
      <c r="Z590">
        <v>96.34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667</v>
      </c>
      <c r="AG590">
        <v>2.8125000000000001E-2</v>
      </c>
      <c r="AH590">
        <v>2</v>
      </c>
      <c r="AI590">
        <v>11782664</v>
      </c>
      <c r="AJ590">
        <v>599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ROW(Source!A169)</f>
        <v>169</v>
      </c>
      <c r="B591">
        <v>11782665</v>
      </c>
      <c r="C591">
        <v>11782657</v>
      </c>
      <c r="D591">
        <v>9596837</v>
      </c>
      <c r="E591">
        <v>1</v>
      </c>
      <c r="F591">
        <v>1</v>
      </c>
      <c r="G591">
        <v>1</v>
      </c>
      <c r="H591">
        <v>3</v>
      </c>
      <c r="I591" t="s">
        <v>628</v>
      </c>
      <c r="J591" t="s">
        <v>629</v>
      </c>
      <c r="K591" t="s">
        <v>630</v>
      </c>
      <c r="L591">
        <v>1327</v>
      </c>
      <c r="N591">
        <v>1005</v>
      </c>
      <c r="O591" t="s">
        <v>264</v>
      </c>
      <c r="P591" t="s">
        <v>264</v>
      </c>
      <c r="Q591">
        <v>1</v>
      </c>
      <c r="X591">
        <v>1.78</v>
      </c>
      <c r="Y591">
        <v>11.6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650</v>
      </c>
      <c r="AG591">
        <v>1.78</v>
      </c>
      <c r="AH591">
        <v>2</v>
      </c>
      <c r="AI591">
        <v>11782665</v>
      </c>
      <c r="AJ591">
        <v>600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ROW(Source!A169)</f>
        <v>169</v>
      </c>
      <c r="B592">
        <v>11782666</v>
      </c>
      <c r="C592">
        <v>11782657</v>
      </c>
      <c r="D592">
        <v>9590644</v>
      </c>
      <c r="E592">
        <v>1</v>
      </c>
      <c r="F592">
        <v>1</v>
      </c>
      <c r="G592">
        <v>1</v>
      </c>
      <c r="H592">
        <v>3</v>
      </c>
      <c r="I592" t="s">
        <v>346</v>
      </c>
      <c r="J592" t="s">
        <v>347</v>
      </c>
      <c r="K592" t="s">
        <v>348</v>
      </c>
      <c r="L592">
        <v>1348</v>
      </c>
      <c r="N592">
        <v>1009</v>
      </c>
      <c r="O592" t="s">
        <v>703</v>
      </c>
      <c r="P592" t="s">
        <v>703</v>
      </c>
      <c r="Q592">
        <v>1000</v>
      </c>
      <c r="X592">
        <v>2.9999999999999997E-4</v>
      </c>
      <c r="Y592">
        <v>9190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650</v>
      </c>
      <c r="AG592">
        <v>2.9999999999999997E-4</v>
      </c>
      <c r="AH592">
        <v>2</v>
      </c>
      <c r="AI592">
        <v>11782666</v>
      </c>
      <c r="AJ592">
        <v>601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ROW(Source!A169)</f>
        <v>169</v>
      </c>
      <c r="B593">
        <v>11782667</v>
      </c>
      <c r="C593">
        <v>11782657</v>
      </c>
      <c r="D593">
        <v>9622378</v>
      </c>
      <c r="E593">
        <v>1</v>
      </c>
      <c r="F593">
        <v>1</v>
      </c>
      <c r="G593">
        <v>1</v>
      </c>
      <c r="H593">
        <v>3</v>
      </c>
      <c r="I593" t="s">
        <v>631</v>
      </c>
      <c r="J593" t="s">
        <v>632</v>
      </c>
      <c r="K593" t="s">
        <v>633</v>
      </c>
      <c r="L593">
        <v>1339</v>
      </c>
      <c r="N593">
        <v>1007</v>
      </c>
      <c r="O593" t="s">
        <v>797</v>
      </c>
      <c r="P593" t="s">
        <v>797</v>
      </c>
      <c r="Q593">
        <v>1</v>
      </c>
      <c r="X593">
        <v>2.1999999999999999E-2</v>
      </c>
      <c r="Y593">
        <v>978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650</v>
      </c>
      <c r="AG593">
        <v>2.1999999999999999E-2</v>
      </c>
      <c r="AH593">
        <v>2</v>
      </c>
      <c r="AI593">
        <v>11782667</v>
      </c>
      <c r="AJ593">
        <v>602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ROW(Source!A169)</f>
        <v>169</v>
      </c>
      <c r="B594">
        <v>11782668</v>
      </c>
      <c r="C594">
        <v>11782657</v>
      </c>
      <c r="D594">
        <v>9619001</v>
      </c>
      <c r="E594">
        <v>1</v>
      </c>
      <c r="F594">
        <v>1</v>
      </c>
      <c r="G594">
        <v>1</v>
      </c>
      <c r="H594">
        <v>3</v>
      </c>
      <c r="I594" t="s">
        <v>598</v>
      </c>
      <c r="J594" t="s">
        <v>599</v>
      </c>
      <c r="K594" t="s">
        <v>600</v>
      </c>
      <c r="L594">
        <v>1339</v>
      </c>
      <c r="N594">
        <v>1007</v>
      </c>
      <c r="O594" t="s">
        <v>797</v>
      </c>
      <c r="P594" t="s">
        <v>797</v>
      </c>
      <c r="Q594">
        <v>1</v>
      </c>
      <c r="X594">
        <v>1.02</v>
      </c>
      <c r="Y594">
        <v>538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650</v>
      </c>
      <c r="AG594">
        <v>1.02</v>
      </c>
      <c r="AH594">
        <v>2</v>
      </c>
      <c r="AI594">
        <v>11782668</v>
      </c>
      <c r="AJ594">
        <v>603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ROW(Source!A169)</f>
        <v>169</v>
      </c>
      <c r="B595">
        <v>11782669</v>
      </c>
      <c r="C595">
        <v>11782657</v>
      </c>
      <c r="D595">
        <v>9595412</v>
      </c>
      <c r="E595">
        <v>1</v>
      </c>
      <c r="F595">
        <v>1</v>
      </c>
      <c r="G595">
        <v>1</v>
      </c>
      <c r="H595">
        <v>3</v>
      </c>
      <c r="I595" t="s">
        <v>235</v>
      </c>
      <c r="J595" t="s">
        <v>236</v>
      </c>
      <c r="K595" t="s">
        <v>237</v>
      </c>
      <c r="L595">
        <v>1339</v>
      </c>
      <c r="N595">
        <v>1007</v>
      </c>
      <c r="O595" t="s">
        <v>797</v>
      </c>
      <c r="P595" t="s">
        <v>797</v>
      </c>
      <c r="Q595">
        <v>1</v>
      </c>
      <c r="X595">
        <v>1.2E-2</v>
      </c>
      <c r="Y595">
        <v>3.11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650</v>
      </c>
      <c r="AG595">
        <v>1.2E-2</v>
      </c>
      <c r="AH595">
        <v>2</v>
      </c>
      <c r="AI595">
        <v>11782669</v>
      </c>
      <c r="AJ595">
        <v>604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Source</vt:lpstr>
      <vt:lpstr>SmtRes</vt:lpstr>
      <vt:lpstr>EtalonRes</vt:lpstr>
      <vt:lpstr>ClcRes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knm2935</cp:lastModifiedBy>
  <cp:lastPrinted>2012-06-25T06:45:25Z</cp:lastPrinted>
  <dcterms:created xsi:type="dcterms:W3CDTF">2012-07-11T06:06:03Z</dcterms:created>
  <dcterms:modified xsi:type="dcterms:W3CDTF">2012-07-19T06:06:12Z</dcterms:modified>
</cp:coreProperties>
</file>