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5"/>
  </bookViews>
  <sheets>
    <sheet name="24836" sheetId="62" r:id="rId1"/>
    <sheet name="24844" sheetId="63" r:id="rId2"/>
    <sheet name="24849" sheetId="64" r:id="rId3"/>
    <sheet name="24850" sheetId="65" r:id="rId4"/>
    <sheet name="24896" sheetId="66" r:id="rId5"/>
    <sheet name="НМЦ" sheetId="7" r:id="rId6"/>
    <sheet name="Сводка затрат" sheetId="25" r:id="rId7"/>
  </sheets>
  <externalReferences>
    <externalReference r:id="rId8"/>
  </externalReferences>
  <definedNames>
    <definedName name="Constr" localSheetId="0">'24836'!$A$7</definedName>
    <definedName name="Constr" localSheetId="1">'24844'!$A$1</definedName>
    <definedName name="Constr" localSheetId="2">'24849'!$A$7</definedName>
    <definedName name="Constr" localSheetId="3">'24850'!$A$7</definedName>
    <definedName name="Constr" localSheetId="4">'24896'!$A$7</definedName>
    <definedName name="FOT" localSheetId="0">'24836'!$D$17</definedName>
    <definedName name="FOT" localSheetId="1">'24844'!$D$18</definedName>
    <definedName name="FOT" localSheetId="2">'24849'!$D$14</definedName>
    <definedName name="FOT" localSheetId="3">'24850'!$D$18</definedName>
    <definedName name="FOT" localSheetId="4">'24896'!$D$16</definedName>
    <definedName name="Ind" localSheetId="0">'24836'!$H$9</definedName>
    <definedName name="Ind" localSheetId="1">'24844'!$G$10</definedName>
    <definedName name="Ind" localSheetId="2">'24849'!$H$9</definedName>
    <definedName name="Ind" localSheetId="3">'24850'!$H$9</definedName>
    <definedName name="Ind" localSheetId="4">'24896'!$H$8</definedName>
    <definedName name="Obj" localSheetId="0">'24836'!#REF!</definedName>
    <definedName name="Obj" localSheetId="1">'24844'!#REF!</definedName>
    <definedName name="Obj" localSheetId="2">'24849'!$E$12</definedName>
    <definedName name="Obj" localSheetId="3">'24850'!$E$12</definedName>
    <definedName name="Obj" localSheetId="4">'24896'!$E$11</definedName>
    <definedName name="Obosn" localSheetId="0">'24836'!$D$13</definedName>
    <definedName name="Obosn" localSheetId="1">'24844'!$D$14</definedName>
    <definedName name="Obosn" localSheetId="2">'24849'!#REF!</definedName>
    <definedName name="Obosn" localSheetId="3">'24850'!$D$14</definedName>
    <definedName name="Obosn" localSheetId="4">'24896'!$D$14</definedName>
    <definedName name="SmPr" localSheetId="0">'24836'!$D$14</definedName>
    <definedName name="SmPr" localSheetId="1">'24844'!$D$15</definedName>
    <definedName name="SmPr" localSheetId="2">'24849'!$D$13</definedName>
    <definedName name="SmPr" localSheetId="3">'24850'!$D$15</definedName>
    <definedName name="SmPr" localSheetId="4">'24896'!$D$15</definedName>
    <definedName name="аааааппппппрррппппппп" localSheetId="6">#REF!</definedName>
    <definedName name="аааааппппппрррппппппп">#REF!</definedName>
    <definedName name="аараооооооооооооо" localSheetId="6">#REF!</definedName>
    <definedName name="аараооооооооооооо">#REF!</definedName>
    <definedName name="автом" localSheetId="6">#REF!</definedName>
    <definedName name="автом">#REF!</definedName>
    <definedName name="алшрльоплварл" localSheetId="6">#REF!</definedName>
    <definedName name="алшрльоплварл">#REF!</definedName>
    <definedName name="аолвлддддддддддддддддввввввввв" localSheetId="6">#REF!</definedName>
    <definedName name="аолвлддддддддддддддддввввввввв">#REF!</definedName>
    <definedName name="апарв" localSheetId="6">#REF!</definedName>
    <definedName name="апарв">#REF!</definedName>
    <definedName name="апрлдджаоырыфрпопрлпрлпрлп" localSheetId="6">#REF!</definedName>
    <definedName name="апрлдджаоырыфрпопрлпрлпрлп">#REF!</definedName>
    <definedName name="арлггаджаш" localSheetId="6">#REF!</definedName>
    <definedName name="арлггаджаш">#REF!</definedName>
    <definedName name="ароррбллтблпроорапииас" localSheetId="6">#REF!</definedName>
    <definedName name="ароррбллтблпроорапииас">#REF!</definedName>
    <definedName name="арррррблллпдрлдддддддддд" localSheetId="6">#REF!</definedName>
    <definedName name="арррррблллпдрлдддддддддд">#REF!</definedName>
    <definedName name="варпаааааааааа" localSheetId="6">#REF!</definedName>
    <definedName name="варпаааааааааа">#REF!</definedName>
    <definedName name="ввпьььььлднд" localSheetId="6">#REF!</definedName>
    <definedName name="ввпьььььлднд">#REF!</definedName>
    <definedName name="вед" localSheetId="6">#REF!</definedName>
    <definedName name="вед">#REF!</definedName>
    <definedName name="вертикальная" localSheetId="6">#REF!</definedName>
    <definedName name="вертикальная">#REF!</definedName>
    <definedName name="вертикплан" localSheetId="6">#REF!</definedName>
    <definedName name="вертикплан">#REF!</definedName>
    <definedName name="волен" localSheetId="6">#REF!</definedName>
    <definedName name="волен">#REF!</definedName>
    <definedName name="вп" localSheetId="6">#REF!</definedName>
    <definedName name="вп">#REF!</definedName>
    <definedName name="впырпфдыпл" localSheetId="6">#REF!</definedName>
    <definedName name="впырпфдыпл">#REF!</definedName>
    <definedName name="впьглорьтитттттттттт" localSheetId="6">#REF!</definedName>
    <definedName name="впьглорьтитттттттттт">#REF!</definedName>
    <definedName name="всввввввввввввввввввввввввв" localSheetId="6">#REF!</definedName>
    <definedName name="всввввввввввввввввввввввввв">#REF!</definedName>
    <definedName name="выб" localSheetId="6">#REF!</definedName>
    <definedName name="выб">#REF!</definedName>
    <definedName name="выпуск" localSheetId="6">#REF!</definedName>
    <definedName name="выпуск">#REF!</definedName>
    <definedName name="выьлепвввввпмп" localSheetId="6">#REF!</definedName>
    <definedName name="выьлепвввввпмп">#REF!</definedName>
    <definedName name="еваопродолжэрщэрзшщщх" localSheetId="6">#REF!</definedName>
    <definedName name="еваопродолжэрщэрзшщщх">#REF!</definedName>
    <definedName name="_xlnm.Print_Titles" localSheetId="0">'24836'!$25:$25</definedName>
    <definedName name="_xlnm.Print_Titles" localSheetId="1">'24844'!$26:$26</definedName>
    <definedName name="_xlnm.Print_Titles" localSheetId="2">'24849'!$22:$22</definedName>
    <definedName name="_xlnm.Print_Titles" localSheetId="3">'24850'!$26:$26</definedName>
    <definedName name="_xlnm.Print_Titles" localSheetId="4">'24896'!$24:$24</definedName>
    <definedName name="_xlnm.Print_Titles" localSheetId="5">НМЦ!$13:$13</definedName>
    <definedName name="_xlnm.Print_Titles" localSheetId="6">'Сводка затрат'!$13:$13</definedName>
    <definedName name="измен" localSheetId="6">#REF!</definedName>
    <definedName name="измен">#REF!</definedName>
    <definedName name="итого" localSheetId="5">#REF!</definedName>
    <definedName name="итого" localSheetId="6">#REF!</definedName>
    <definedName name="итого">#REF!</definedName>
    <definedName name="итого_сантех" localSheetId="5">#REF!</definedName>
    <definedName name="итого_сантех" localSheetId="6">#REF!</definedName>
    <definedName name="итого_сантех">#REF!</definedName>
    <definedName name="итого_стр" localSheetId="6">#REF!</definedName>
    <definedName name="итого_стр">#REF!</definedName>
    <definedName name="итого_строит" localSheetId="5">НМЦ!#REF!</definedName>
    <definedName name="итого_строит" localSheetId="6">'Сводка затрат'!#REF!</definedName>
    <definedName name="итого_строит">#REF!</definedName>
    <definedName name="итого_технол" localSheetId="5">#REF!</definedName>
    <definedName name="итого_технол" localSheetId="6">#REF!</definedName>
    <definedName name="итого_технол">#REF!</definedName>
    <definedName name="итого_электр" localSheetId="5">#REF!</definedName>
    <definedName name="итого_электр" localSheetId="6">#REF!</definedName>
    <definedName name="итого_электр">#REF!</definedName>
    <definedName name="квота" localSheetId="6">#REF!</definedName>
    <definedName name="квота">#REF!</definedName>
    <definedName name="кккккккккк" localSheetId="6">#REF!</definedName>
    <definedName name="кккккккккк">#REF!</definedName>
    <definedName name="корек" localSheetId="6">#REF!</definedName>
    <definedName name="корек">#REF!</definedName>
    <definedName name="корект" localSheetId="6">#REF!</definedName>
    <definedName name="корект">#REF!</definedName>
    <definedName name="корректир" localSheetId="6">#REF!</definedName>
    <definedName name="корректир">#REF!</definedName>
    <definedName name="лен" localSheetId="5">#REF!</definedName>
    <definedName name="лен" localSheetId="6">#REF!</definedName>
    <definedName name="лен">#REF!</definedName>
    <definedName name="лот" localSheetId="5">#REF!</definedName>
    <definedName name="лот" localSheetId="6">#REF!</definedName>
    <definedName name="лот">#REF!</definedName>
    <definedName name="мамиааааааааааааааааааааааааааааа" localSheetId="6">#REF!</definedName>
    <definedName name="мамиааааааааааааааааааааааааааааа">#REF!</definedName>
    <definedName name="ммпоослччччччччччрччапппппппппр" localSheetId="6">#REF!</definedName>
    <definedName name="ммпоослччччччччччрччапппппппппр">#REF!</definedName>
    <definedName name="мрол" localSheetId="6">#REF!</definedName>
    <definedName name="мрол">#REF!</definedName>
    <definedName name="оз" localSheetId="6">#REF!</definedName>
    <definedName name="оз">#REF!</definedName>
    <definedName name="озелен" localSheetId="6">#REF!</definedName>
    <definedName name="озелен">#REF!</definedName>
    <definedName name="озеленение" localSheetId="6">#REF!</definedName>
    <definedName name="озеленение">#REF!</definedName>
    <definedName name="озеленение2" localSheetId="6">#REF!</definedName>
    <definedName name="озеленение2">#REF!</definedName>
    <definedName name="ОСР" localSheetId="6">#REF!</definedName>
    <definedName name="ОСР">#REF!</definedName>
    <definedName name="ОСР110" localSheetId="6">#REF!</definedName>
    <definedName name="ОСР110">#REF!</definedName>
    <definedName name="ОСР111" localSheetId="6">#REF!</definedName>
    <definedName name="ОСР111">#REF!</definedName>
    <definedName name="план" localSheetId="6">#REF!</definedName>
    <definedName name="план">#REF!</definedName>
    <definedName name="планировка" localSheetId="6">#REF!</definedName>
    <definedName name="планировка">#REF!</definedName>
    <definedName name="плдщхэж.юрббдлююбо" localSheetId="6">#REF!</definedName>
    <definedName name="плдщхэж.юрббдлююбо">#REF!</definedName>
    <definedName name="площадки" localSheetId="6">#REF!</definedName>
    <definedName name="площадки">#REF!</definedName>
    <definedName name="пос" localSheetId="5">#REF!</definedName>
    <definedName name="пос" localSheetId="6">#REF!</definedName>
    <definedName name="пос">#REF!</definedName>
    <definedName name="прав" localSheetId="6">#REF!</definedName>
    <definedName name="прав">#REF!</definedName>
    <definedName name="прлппппппппппппппрррррррр" localSheetId="6">#REF!</definedName>
    <definedName name="прлппппппппппппппрррррррр">#REF!</definedName>
    <definedName name="провбп" localSheetId="6">#REF!</definedName>
    <definedName name="провбп">#REF!</definedName>
    <definedName name="проект" localSheetId="6">#REF!</definedName>
    <definedName name="проект">#REF!</definedName>
    <definedName name="пропппп" localSheetId="6">#REF!</definedName>
    <definedName name="пропппп">#REF!</definedName>
    <definedName name="рпоолллллбрюююююююююююю" localSheetId="6">#REF!</definedName>
    <definedName name="рпоолллллбрюююююююююююю">#REF!</definedName>
    <definedName name="сааповвыыыыыеееееггггггггг" localSheetId="6">#REF!</definedName>
    <definedName name="сааповвыыыыыеееееггггггггг">#REF!</definedName>
    <definedName name="сапопрлрлппппр" localSheetId="6">#REF!</definedName>
    <definedName name="сапопрлрлппппр">#REF!</definedName>
    <definedName name="саррпрпппппппппппппппррррррр" localSheetId="6">#REF!</definedName>
    <definedName name="саррпрпппппппппппппппррррррр">#REF!</definedName>
    <definedName name="свод" localSheetId="6">#REF!</definedName>
    <definedName name="свод">#REF!</definedName>
    <definedName name="Свсмр" localSheetId="6">'[1] пристр428'!#REF!</definedName>
    <definedName name="Свсмр">'[1] пристр428'!#REF!</definedName>
    <definedName name="склад" localSheetId="5">#REF!</definedName>
    <definedName name="склад" localSheetId="6">#REF!</definedName>
    <definedName name="склад">#REF!</definedName>
    <definedName name="сср4" localSheetId="5">#REF!</definedName>
    <definedName name="сср4" localSheetId="6">#REF!</definedName>
    <definedName name="сср4">#REF!</definedName>
    <definedName name="ссроб" localSheetId="5">#REF!</definedName>
    <definedName name="ссроб" localSheetId="6">#REF!</definedName>
    <definedName name="ссроб">#REF!</definedName>
    <definedName name="сссссссссссссрооооооооаапнааааеоаааааааа" localSheetId="6">#REF!</definedName>
    <definedName name="сссссссссссссрооооооооаапнааааеоаааааааа">#REF!</definedName>
    <definedName name="счет" localSheetId="6">'[1] пристр428'!#REF!</definedName>
    <definedName name="счет">'[1] пристр428'!#REF!</definedName>
    <definedName name="тдер" localSheetId="6">#REF!</definedName>
    <definedName name="тдер">#REF!</definedName>
    <definedName name="ТК" localSheetId="6">#REF!</definedName>
    <definedName name="ТК">#REF!</definedName>
    <definedName name="тоолллллопппплопооллоопло" localSheetId="6">#REF!</definedName>
    <definedName name="тоолллллопппплопооллоопло">#REF!</definedName>
    <definedName name="топливро" localSheetId="6">#REF!</definedName>
    <definedName name="топливро">#REF!</definedName>
    <definedName name="трапные" localSheetId="6">#REF!</definedName>
    <definedName name="трапные">#REF!</definedName>
    <definedName name="уке" localSheetId="6">#REF!</definedName>
    <definedName name="уке">#REF!</definedName>
    <definedName name="фякуряыувравяв" localSheetId="6">#REF!</definedName>
    <definedName name="фякуряыувравяв">#REF!</definedName>
    <definedName name="фяыввввввв" localSheetId="6">#REF!</definedName>
    <definedName name="фяыввввввв">#REF!</definedName>
    <definedName name="хййййййййййжывввввввв" localSheetId="6">#REF!</definedName>
    <definedName name="хййййййййййжывввввввв">#REF!</definedName>
    <definedName name="чвподю" localSheetId="6">#REF!</definedName>
    <definedName name="чвподю">#REF!</definedName>
    <definedName name="чрпрл" localSheetId="6">#REF!</definedName>
    <definedName name="чрпрл">#REF!</definedName>
    <definedName name="чситтттттттсссссссссччччч" localSheetId="6">#REF!</definedName>
    <definedName name="чситтттттттсссссссссччччч">#REF!</definedName>
    <definedName name="ываочяьбббббббббббббб" localSheetId="6">#REF!</definedName>
    <definedName name="ываочяьбббббббббббббб">#REF!</definedName>
    <definedName name="ЫВРРАЫРАывоопоапо" localSheetId="6">#REF!</definedName>
    <definedName name="ЫВРРАЫРАывоопоапо">#REF!</definedName>
    <definedName name="ывынреыкшлнжхэтшлэ" localSheetId="6">#REF!</definedName>
    <definedName name="ывынреыкшлнжхэтшлэ">#REF!</definedName>
    <definedName name="ыоарллвапрлывпорапар" localSheetId="6">#REF!</definedName>
    <definedName name="ыоарллвапрлывпорапар">#REF!</definedName>
    <definedName name="ычвпппппппппп" localSheetId="6">#REF!</definedName>
    <definedName name="ычвпппппппппп">#REF!</definedName>
    <definedName name="яыдвлпрмичврип" localSheetId="6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G14" i="25" l="1"/>
  <c r="F15" i="25"/>
  <c r="D18" i="25"/>
  <c r="K18" i="66"/>
  <c r="J55" i="66"/>
  <c r="J59" i="66"/>
  <c r="E17" i="25" l="1"/>
  <c r="D17" i="25"/>
  <c r="K20" i="65"/>
  <c r="J96" i="65"/>
  <c r="J100" i="65" s="1"/>
  <c r="D16" i="25" l="1"/>
  <c r="D15" i="25"/>
  <c r="D19" i="25" s="1"/>
  <c r="D20" i="25" s="1"/>
  <c r="K20" i="63"/>
  <c r="K71" i="63"/>
  <c r="K76" i="63"/>
  <c r="E14" i="25" l="1"/>
  <c r="K19" i="62"/>
  <c r="J72" i="62"/>
  <c r="J76" i="62" s="1"/>
  <c r="G19" i="25" l="1"/>
  <c r="G20" i="25" s="1"/>
  <c r="H18" i="25" l="1"/>
  <c r="B18" i="7" s="1"/>
  <c r="C18" i="7"/>
  <c r="F19" i="25"/>
  <c r="F20" i="25" s="1"/>
  <c r="C16" i="7"/>
  <c r="C17" i="7" l="1"/>
  <c r="E19" i="25"/>
  <c r="E20" i="25" s="1"/>
  <c r="H20" i="25" s="1"/>
  <c r="C15" i="7"/>
  <c r="C14" i="7"/>
  <c r="C19" i="7" s="1"/>
  <c r="C21" i="7" l="1"/>
  <c r="C23" i="7" s="1"/>
  <c r="H19" i="25"/>
  <c r="H17" i="25" l="1"/>
  <c r="B17" i="7" s="1"/>
  <c r="H16" i="25" l="1"/>
  <c r="B16" i="7" s="1"/>
  <c r="H15" i="25"/>
  <c r="B15" i="7" s="1"/>
  <c r="H14" i="25" l="1"/>
  <c r="B14" i="7" s="1"/>
  <c r="B19" i="7" s="1"/>
  <c r="F21" i="25" l="1"/>
  <c r="F22" i="25" s="1"/>
  <c r="G21" i="25"/>
  <c r="G22" i="25" s="1"/>
  <c r="E21" i="25" l="1"/>
  <c r="E22" i="25" s="1"/>
  <c r="D21" i="25" l="1"/>
  <c r="H21" i="25" s="1"/>
  <c r="D22" i="25" l="1"/>
  <c r="H22" i="25" s="1"/>
</calcChain>
</file>

<file path=xl/sharedStrings.xml><?xml version="1.0" encoding="utf-8"?>
<sst xmlns="http://schemas.openxmlformats.org/spreadsheetml/2006/main" count="857" uniqueCount="460">
  <si>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</si>
  <si>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</si>
  <si>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</si>
  <si>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</si>
  <si>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</si>
  <si>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</si>
  <si>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</si>
  <si>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</si>
  <si>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</si>
  <si>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</si>
  <si>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</si>
  <si>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</si>
  <si>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</si>
  <si>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</si>
  <si>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</si>
  <si>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</si>
  <si>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</si>
  <si>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</si>
  <si>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     Оборудование</t>
  </si>
  <si>
    <t xml:space="preserve">      оборудования _______________________________________________________________________________________________</t>
  </si>
  <si>
    <t xml:space="preserve">  Итого Оборудование</t>
  </si>
  <si>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</si>
  <si>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</si>
  <si>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</si>
  <si>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</si>
  <si>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</si>
  <si>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</si>
  <si>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</si>
  <si>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</si>
  <si>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</si>
  <si>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</si>
  <si>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</si>
  <si>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</si>
  <si>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</si>
  <si>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</si>
  <si>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</si>
  <si>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</si>
  <si>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</si>
  <si>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</si>
  <si>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</si>
  <si>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</si>
  <si>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1000 м</t>
  </si>
  <si>
    <t>шт</t>
  </si>
  <si>
    <t>100 м</t>
  </si>
  <si>
    <t>м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</si>
  <si>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</si>
  <si>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</si>
  <si>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</si>
  <si>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</si>
  <si>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</si>
  <si>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</si>
  <si>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</si>
  <si>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</si>
  <si>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</si>
  <si>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</si>
  <si>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</si>
  <si>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</si>
  <si>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</si>
  <si>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</si>
  <si>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</si>
  <si>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</si>
  <si>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</si>
  <si>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</si>
  <si>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</si>
  <si>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</si>
  <si>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</si>
  <si>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</si>
  <si>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</si>
  <si>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</si>
  <si>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</si>
  <si>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</si>
  <si>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</si>
  <si>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</si>
  <si>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</si>
  <si>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</si>
  <si>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</si>
  <si>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</si>
  <si>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</si>
  <si>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</si>
  <si>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</si>
  <si>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</si>
  <si>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</si>
  <si>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</si>
  <si>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</si>
  <si>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</si>
  <si>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</si>
  <si>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</si>
  <si>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</si>
  <si>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Согласовано</t>
  </si>
  <si>
    <t>отдел 028</t>
  </si>
  <si>
    <t>" _____ " ________________ 2013 г.</t>
  </si>
  <si>
    <t>В.В. Моляков</t>
  </si>
  <si>
    <t xml:space="preserve">  Отделочные работы</t>
  </si>
  <si>
    <t xml:space="preserve">  Полы</t>
  </si>
  <si>
    <t>м2</t>
  </si>
  <si>
    <t>Т/з мех.
Всего</t>
  </si>
  <si>
    <t>Т/з мех. на ед.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</si>
  <si>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</si>
  <si>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</si>
  <si>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шт.</t>
  </si>
  <si>
    <t>компл.</t>
  </si>
  <si>
    <t>т</t>
  </si>
  <si>
    <t>100 шт.</t>
  </si>
  <si>
    <t xml:space="preserve">  В том числе, справочно:</t>
  </si>
  <si>
    <t>Итого прямые затраты по смете с учетом коэффициентов к итогам</t>
  </si>
  <si>
    <t>Установка радиаторов стальных</t>
  </si>
  <si>
    <t>ТЕР18-03-001-02</t>
  </si>
  <si>
    <t>100 м2</t>
  </si>
  <si>
    <t>Обору-дование</t>
  </si>
  <si>
    <t>Общая масса обору-дования, т</t>
  </si>
  <si>
    <t>Обоснова-ние</t>
  </si>
  <si>
    <t xml:space="preserve">Составлен(а) в базовых ценах 2001г. в редакции 2009г. </t>
  </si>
  <si>
    <t>тыс.руб.</t>
  </si>
  <si>
    <t>Средства на оплату труда _______________________________________________________________________________________________</t>
  </si>
  <si>
    <t xml:space="preserve">на </t>
  </si>
  <si>
    <t>"______ " __________2013 г.</t>
  </si>
  <si>
    <t>Зам. генерального директора</t>
  </si>
  <si>
    <t xml:space="preserve">  Перевозка грузов автотранспортом</t>
  </si>
  <si>
    <t xml:space="preserve">  Погрузо-разгрузочные работы при автоперевозках</t>
  </si>
  <si>
    <t>СЦП1-1-27-А</t>
  </si>
  <si>
    <t>Обоснование</t>
  </si>
  <si>
    <t>__________________</t>
  </si>
  <si>
    <t>Е.В. Гордеев</t>
  </si>
  <si>
    <t>Зам.генерального директора</t>
  </si>
  <si>
    <t xml:space="preserve">  Деревянные конструкции</t>
  </si>
  <si>
    <t xml:space="preserve">  Защита строительных конструкций и оборудования от коррозии</t>
  </si>
  <si>
    <t>Цена поставщика</t>
  </si>
  <si>
    <t>10 шт.</t>
  </si>
  <si>
    <t>Скобяные изделия для блоков входных однопольных</t>
  </si>
  <si>
    <t>ТСЦ-101-0887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</si>
  <si>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</si>
  <si>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</si>
  <si>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</si>
  <si>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ТСЦ-501-8191</t>
  </si>
  <si>
    <t>ТСЦ-509-0696</t>
  </si>
  <si>
    <t>Светильник отдельно устанавливаемый на штырях с количеством ламп в светильнике 1</t>
  </si>
  <si>
    <t>ТЕРм08-03-594-01</t>
  </si>
  <si>
    <t>Светильник отдельно устанавливаемый на штырях с количеством ламп в светильнике 2</t>
  </si>
  <si>
    <t>ТЕРм08-03-594-02</t>
  </si>
  <si>
    <t>Щитки осветительные, устанавливаемые на стене распорными дюбелями, масса щитка до 15 кг</t>
  </si>
  <si>
    <t>ТЕРм08-03-599-10</t>
  </si>
  <si>
    <t>Материалы ______________________________________</t>
  </si>
  <si>
    <t>Е.В.Гордеев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</si>
  <si>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</si>
  <si>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ТЕРм08-02-401-01</t>
  </si>
  <si>
    <t xml:space="preserve">      прочих (ПНР "в холостую") _______________________________________________________________________________________________</t>
  </si>
  <si>
    <t>Всего в ценах 2013 (Ксмр=5,56, Коб.=4,19, Кпнр=9,32)</t>
  </si>
  <si>
    <t>Всего в ценах 2013 с НДС</t>
  </si>
  <si>
    <t xml:space="preserve">100 м2 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</si>
  <si>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</si>
  <si>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 xml:space="preserve">  Итого Прочие затраты (в холостую 80%)</t>
  </si>
  <si>
    <t xml:space="preserve">   65% ФОТ (от 1530)  (Поз. 3, 8, 10, 4, 6, 15)</t>
  </si>
  <si>
    <t xml:space="preserve">   60% ФОТ (от 609)  (Поз. 1-2, 5, 12, 14)</t>
  </si>
  <si>
    <t xml:space="preserve">   40% ФОТ (от 522)  (Поз. 16-17)</t>
  </si>
  <si>
    <t xml:space="preserve">   100% ФОТ (от 1037)  (Поз. 6, 15)</t>
  </si>
  <si>
    <t xml:space="preserve">   95% ФОТ (от 404)  (Поз. 3, 8, 10)</t>
  </si>
  <si>
    <t xml:space="preserve">   85% ФОТ (от 89)  (Поз. 4)</t>
  </si>
  <si>
    <t xml:space="preserve">   80% ФОТ (от 609)  (Поз. 1-2, 5, 12, 14)</t>
  </si>
  <si>
    <t xml:space="preserve">   65% ФОТ (от 522)  (Поз. 16-17)</t>
  </si>
  <si>
    <t xml:space="preserve">   Пусконаладочные работы (в холостую 80%) ПЗ=0,8 (ОЗП=0,8; ЭМ=0,8; ЗПМ=0,8; МАТ=0,8; ТЗ=0,8; ТЗМ=0,8)  (Поз. 16-17)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</si>
  <si>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16-17)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</si>
  <si>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1-2, 5, 12, 14, 3, 8, 10, 6, 15)</t>
  </si>
  <si>
    <t xml:space="preserve">   Заготовительно-складские расходы на материалы - согласно п.4.64 из МДС 81-35.2004 МАТ=1,02  (Поз. 7, 11)</t>
  </si>
  <si>
    <t xml:space="preserve">   Районный к-т 4,3%  (Поз. 1-2, 5, 12, 14, 3, 8, 10, 4, 6, 15-17)</t>
  </si>
  <si>
    <t>1 схема</t>
  </si>
  <si>
    <t>Схема контроля изоляции электрической сети с помощью электроизмерительных приборов</t>
  </si>
  <si>
    <t>ТЕРп01-10-010-01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</si>
  <si>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</si>
  <si>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</si>
  <si>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ТЕРп01-10-001-01</t>
  </si>
  <si>
    <t xml:space="preserve">                           Раздел 3. Пусконаладочные работы пожарной сигнализации (в холостую 80%)</t>
  </si>
  <si>
    <t>1 шт</t>
  </si>
  <si>
    <t>Подключение существующих  шлейфов пожарной сигнализации</t>
  </si>
  <si>
    <t>ТЕРм10-06-079-01 прим.</t>
  </si>
  <si>
    <t>Коробка ответвительная на стене</t>
  </si>
  <si>
    <t>ТЕРм10-08-019-01</t>
  </si>
  <si>
    <t>Разветвительная коробка УК-2</t>
  </si>
  <si>
    <t>ТСЦ-503-0460</t>
  </si>
  <si>
    <t>Извещатель ПС автоматический дымовой, фотоэлектрический, радиоизотопный, световой в нормальном исполнении</t>
  </si>
  <si>
    <t>ТЕРм10-08-002-02</t>
  </si>
  <si>
    <t>ИП 212 - 45 Серия "Марко"Извещатель дымовой оптико-электронный двухпроводный (9-30В, 0,05мА) (Ц:240,79руб :1,18:5,56)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</si>
  <si>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</si>
  <si>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ФЕРм08-02-390-01</t>
  </si>
  <si>
    <r>
      <t>Кабель-канал (короб)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</si>
  <si>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ФССЦ-509-1841</t>
  </si>
  <si>
    <t>Провод (кабель) в коробах, сечением до 6 мм2</t>
  </si>
  <si>
    <t>ТЕРм08-02-399-01</t>
  </si>
  <si>
    <t>Кабель КПСнг(А)-FRLS 1х2х0,5  (Ц:43490руб :1,18:5,56)</t>
  </si>
  <si>
    <t xml:space="preserve">                           Раздел 2. Монтажные работы</t>
  </si>
  <si>
    <r>
      <t>Отключение шлейфа пожарной сигнализации</t>
    </r>
    <r>
      <rPr>
        <i/>
        <sz val="7"/>
        <rFont val="Arial"/>
        <family val="2"/>
        <charset val="204"/>
      </rPr>
      <t xml:space="preserve">
КОЭФ. К ПОЗИЦИИ:
Демонтаж: ОЗП=0,6; ЭМ=0,6 к расх.; ЗПМ=0,6; МАТ=0 к расх.; ТЗ=0,6; ТЗМ=0,6</t>
    </r>
  </si>
  <si>
    <r>
      <t>Демонтаж: коробка ответвительная на стене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</si>
  <si>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Демонтаж кабеля</t>
  </si>
  <si>
    <t>ТЕРр67-3-1</t>
  </si>
  <si>
    <r>
      <t>Демонтаж: 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МАТ=1,052;
Демонтаж оборудования без разборки и резки ОЗП=0,3; ЭМ=0,3 к расх.; ЗПМ=0,3; МАТ=0 к расх.; ТЗ=0,3; ТЗМ=0,3</t>
    </r>
  </si>
  <si>
    <r>
      <t>Демонтаж: извещатель ПС автоматический тепловой в нормальном исполнении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</si>
  <si>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ТЕРм10-08-002-01</t>
  </si>
  <si>
    <r>
      <t>Демонтаж: извещатель ПС автоматический дымовой в нормальном исполнении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</si>
  <si>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 xml:space="preserve">                           Раздел 1. Демонтажные работы</t>
  </si>
  <si>
    <t>_______________________________________________________________________________________________185,95</t>
  </si>
  <si>
    <t>___________________________2,661</t>
  </si>
  <si>
    <t>_______________________________________________________________________________________________1,070</t>
  </si>
  <si>
    <t>_______________________________________________________________________________________________7,588</t>
  </si>
  <si>
    <t>___________________________8,658</t>
  </si>
  <si>
    <t>Основание: проект № 24579-13-ПС</t>
  </si>
  <si>
    <r>
      <t xml:space="preserve">(частичная перепланировка помещений 2 и 3 этажей).  </t>
    </r>
    <r>
      <rPr>
        <b/>
        <i/>
        <sz val="10"/>
        <rFont val="Arial"/>
        <family val="2"/>
        <charset val="204"/>
      </rPr>
      <t>Инв. № 6912852</t>
    </r>
  </si>
  <si>
    <t>Реконструкцию автоматической пожарной сигнализации. Поликлиника ФГУЗ ЦМСЧ №91 ФМБА России.</t>
  </si>
  <si>
    <t>ЛОКАЛЬНЫЙ СМЕТНЫЙ РАСЧЕТ № 24836</t>
  </si>
  <si>
    <t>Реконструкция автоматической пожарной сигнализации.</t>
  </si>
  <si>
    <t>24836</t>
  </si>
  <si>
    <t xml:space="preserve">   83% ФОТ (от 1290)  (Поз. 2, 6-7, 9-11, 15, 18-19)</t>
  </si>
  <si>
    <t xml:space="preserve">   60% ФОТ (от 17)  (Поз. 1, 13)</t>
  </si>
  <si>
    <t xml:space="preserve">   55% ФОТ (от 24)  (Поз. 8)</t>
  </si>
  <si>
    <t xml:space="preserve">   128% ФОТ (от 1290)  (Поз. 2, 6-7, 9-11, 15, 18-19)</t>
  </si>
  <si>
    <t xml:space="preserve">   105% ФОТ (от 24)  (Поз. 8)</t>
  </si>
  <si>
    <t xml:space="preserve">   103% ФОТ (от 17)  (Поз. 1, 13)</t>
  </si>
  <si>
    <t xml:space="preserve">   Условия производства работ ОЗП=1,2; ЭМ=1,2; ЗПМ=1,2; ТЗ=1,2; ТЗМ=1,2  (Поз. 2, 6-7, 9-11, 15, 18-19, 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</si>
  <si>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2, 6-7, 9-11, 15, 18-19, 8)</t>
  </si>
  <si>
    <t xml:space="preserve">   Районный к-т 4,3%  (Поз. 1, 13, 2, 6-7, 9-11, 15, 18-19, 8)</t>
  </si>
  <si>
    <t>1 врезка</t>
  </si>
  <si>
    <t>Врезка в действующие внутренние сети трубопроводов канализации диаметром 50 мм</t>
  </si>
  <si>
    <t>ТЕР16-07-004-01</t>
  </si>
  <si>
    <t>Установка смесителей</t>
  </si>
  <si>
    <t>ТЕР17-01-002-03</t>
  </si>
  <si>
    <r>
      <t>Смеситель хирургический локтевой на раковину (Ц:1250руб:1,1865,56)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</si>
  <si>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Умывальник-ванна с тумбой МГ-УХ-Н6-нерж. хирургическая на 2 мойки (Ц:52000руб :1,18:4,19)</t>
    </r>
    <r>
      <rPr>
        <i/>
        <sz val="7"/>
        <rFont val="Arial"/>
        <family val="2"/>
        <charset val="204"/>
      </rPr>
      <t xml:space="preserve">
КОЭФ. К ПОЗИЦИИ:
Транспортные расходы на оборудование - согласно п.4.60 из МДС 81-35.2004 ПЗ=1,03 (ОЗП=1,03; ЭМ=1,03; МАТ=1,03);
Заготовительно-складские расходы на оборудование - согласно п.4.64 из МДС 81-35.2004 ПЗ=1,012 (ОЗП=1,012; ЭМ=1,012; МАТ=1,012)</t>
    </r>
  </si>
  <si>
    <t>10 компл.</t>
  </si>
  <si>
    <t>Установка моек на два отделения: установка приборов со сверлением отверстий; установка шкафов под мойки; присоединение приборов к трубопроводам.</t>
  </si>
  <si>
    <t>ТЕР17-01-005-02</t>
  </si>
  <si>
    <t>Воронка сливная диаметром 50 мм</t>
  </si>
  <si>
    <t>ТСЦ-301-3303</t>
  </si>
  <si>
    <t>100 приборов</t>
  </si>
  <si>
    <t>Установка сифона</t>
  </si>
  <si>
    <t>ТЕРр65-6-3</t>
  </si>
  <si>
    <t>Хомуты для крепления канализационных пластмассовых трубопроводов, диаметром 50 мм</t>
  </si>
  <si>
    <t>ТСЦ-301-1097</t>
  </si>
  <si>
    <t>100 м трубопровода</t>
  </si>
  <si>
    <t>Прокладка трубопроводов канализации из полиэтиленовых труб высокой плотности диаметром 50 мм</t>
  </si>
  <si>
    <t>ТЕР16-04-001-01</t>
  </si>
  <si>
    <t xml:space="preserve">                           Канализация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</si>
  <si>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</si>
  <si>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</si>
  <si>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Врезка в действующие внутренние сети трубопроводов отопления и водоснабжения диаметром 20 мм</t>
  </si>
  <si>
    <t>ТЕР16-07-003-02</t>
  </si>
  <si>
    <t>Масляная окраска металлических поверхностей  труб диаметром менее 50 мм, количество окрасок 2</t>
  </si>
  <si>
    <t>ТЕР15-04-030-04</t>
  </si>
  <si>
    <t>Установка моечной машины б/у вместимостью до 1 м3</t>
  </si>
  <si>
    <t>ТЕР18-02-003-01 прим.</t>
  </si>
  <si>
    <t>10 фильтров</t>
  </si>
  <si>
    <t>Установка фильтров диаметром 25 мм б/у</t>
  </si>
  <si>
    <t>ТЕР18-06-007-01</t>
  </si>
  <si>
    <t>Кран шаровой муфтовый 11Б27П1, диаметром 15 мм</t>
  </si>
  <si>
    <t>ТСЦ-302-1831</t>
  </si>
  <si>
    <t>Вентили проходные муфтовые 15KЧ18Р для воды, давлением 1,6 МПа (16 кгс/см2), диаметром 15 мм</t>
  </si>
  <si>
    <t>ТСЦ-302-1134</t>
  </si>
  <si>
    <t>кг</t>
  </si>
  <si>
    <t>Крепления для трубопроводов: кронштейны, планки, хомуты</t>
  </si>
  <si>
    <t>ТСЦ-301-1224</t>
  </si>
  <si>
    <t>Прокладка трубопроводов водоснабжения из стальных водогазопроводных оцинкованных труб диаметром 15 мм</t>
  </si>
  <si>
    <t>ТЕР16-02-002-01</t>
  </si>
  <si>
    <t xml:space="preserve">                           Водопровод</t>
  </si>
  <si>
    <t>100 шт</t>
  </si>
  <si>
    <t>Смена жалюзийных решеток</t>
  </si>
  <si>
    <t>ТЕРр65-33-1</t>
  </si>
  <si>
    <t xml:space="preserve">                           Раздел 1. Кабинет эндоскопии</t>
  </si>
  <si>
    <t>_______________________________________________________________________________________________95,44</t>
  </si>
  <si>
    <t>___________________________1,331</t>
  </si>
  <si>
    <t>_______________________________________________________________________________________________32,889</t>
  </si>
  <si>
    <t>_______________________________________________________________________________________________7,554</t>
  </si>
  <si>
    <t>___________________________40,443</t>
  </si>
  <si>
    <t xml:space="preserve">Основание: проект № 24013-11-ВК </t>
  </si>
  <si>
    <t>Реконструкцию водопровода и канализации. Поликлиника ФГУЗ ЦМСЧ №91 ФМБА России.</t>
  </si>
  <si>
    <t>ЛОКАЛЬНЫЙ СМЕТНЫЙ РАСЧЕТ № 24844</t>
  </si>
  <si>
    <t>Реконструкция водопровода и канализации</t>
  </si>
  <si>
    <t>24844</t>
  </si>
  <si>
    <t>Примечание: материал от разборки, пригодный для дальнейшего использования, передается балансодержателю по акту.</t>
  </si>
  <si>
    <t xml:space="preserve">  Малярные работы (ремонтно-строительные)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</si>
  <si>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</si>
  <si>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</si>
  <si>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 Условия производства работ ОЗП=1,2; ЭМ=1,2; ЗПМ=1,2; ТЗ=1,2; ТЗМ=1,2  (Поз. 6-14, 19, 15, 20, 22-23, 18, 21, 27-28)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</si>
  <si>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6-14, 19, 15, 20, 22-23, 18, 21, 27-28)</t>
  </si>
  <si>
    <t xml:space="preserve">   Районный к-т 4,3%  (Поз. 1-3, 24, 6-14, 19, 15, 20, 22-23, 16-17, 25-26, 18, 21, 27-28)</t>
  </si>
  <si>
    <t>Устройство плинтусов из плиток керамических</t>
  </si>
  <si>
    <t>ТЕР11-01-039-04</t>
  </si>
  <si>
    <t>Устройство покрытий из плиток гладких керамических для полов одноцветных</t>
  </si>
  <si>
    <t>ТЕР11-01-027-06</t>
  </si>
  <si>
    <t>Протравка пола нейтрализующим раствором</t>
  </si>
  <si>
    <t>ТЕРр62-42-1</t>
  </si>
  <si>
    <t>Окраска масляными составами ранее окрашенных поверхностей радиаторов и ребристых труб отопления за 2 раза</t>
  </si>
  <si>
    <t>ТЕРр62-33-2</t>
  </si>
  <si>
    <t>100 мест</t>
  </si>
  <si>
    <t>Заделка выбоин в полах цементных площадью до 0,5 м2</t>
  </si>
  <si>
    <t>ТЕРр57-10-2</t>
  </si>
  <si>
    <t>Облицовка стен на клее из сухих смесей с карнизными, плинтусными и угловыми плитками в общественных зданиях по кирпичу и бетону</t>
  </si>
  <si>
    <t>ТЕР15-01-020-11</t>
  </si>
  <si>
    <t>Гладкая облицовка стен, столбов, пилястр и откосов (без карнизных, плинтусных и угловых плиток) на клее из сухих смесей по ГКЛ</t>
  </si>
  <si>
    <t>ТЕР15-01-019-06</t>
  </si>
  <si>
    <t>Грунтовка глубокого проникновения  (из расчета 150г на 1м2)</t>
  </si>
  <si>
    <t>ТСЦ-101-2787</t>
  </si>
  <si>
    <t>Покрытие поверхностей грунтовкой глубокого проникновения за 1 раз стен</t>
  </si>
  <si>
    <t>ТЕР15-04-006-03</t>
  </si>
  <si>
    <t>Состав гидроизоляционный Флэхендихт, КНАУФ (расход для 2-х слоев 1000г/м2)</t>
  </si>
  <si>
    <t>ТСЦ-101-2386</t>
  </si>
  <si>
    <r>
      <t>Покрытие гипсокартонной перегородки каучуко-битумной эмульсией, один слой</t>
    </r>
    <r>
      <rPr>
        <i/>
        <sz val="7"/>
        <rFont val="Arial"/>
        <family val="2"/>
        <charset val="204"/>
      </rPr>
      <t xml:space="preserve">
КОЭФ. К ПОЗИЦИИ:
в 2 слоя ПЗ=2 (ОЗП=2; ЭМ=2 к расх.; ЗПМ=2; МАТ=0 к расх.; ТЗ=2; ТЗМ=2)</t>
    </r>
  </si>
  <si>
    <t>ТЕР13-03-001-01 прим.</t>
  </si>
  <si>
    <t>Улучшенная масляная окраска ранее окрашенных потолков за два раза с расчисткой старой краски более 35%</t>
  </si>
  <si>
    <t>ТЕРр62-8-6</t>
  </si>
  <si>
    <t>Улучшенная масляная окраска ранее окрашенных стен за два раза с расчисткой старой краски более 35%</t>
  </si>
  <si>
    <t>ТЕРр62-7-6</t>
  </si>
  <si>
    <t>Штукатурка внутренних поверхностей наружных стен, цементно-известковым или цементным раствором по камню и бетону, улучшенная</t>
  </si>
  <si>
    <t>ТЕР15-02-018-02</t>
  </si>
  <si>
    <t xml:space="preserve">                           Отделочные работы</t>
  </si>
  <si>
    <t>Доски подоконные ПВХ, шириной 300 мм</t>
  </si>
  <si>
    <t>ТСЦ-101-2906 прим.</t>
  </si>
  <si>
    <t>100 п. м</t>
  </si>
  <si>
    <t>Установка подоконных досок из ПВХ толщиной до 0,51 м</t>
  </si>
  <si>
    <t>ТЕР10-01-035-01 прим.</t>
  </si>
  <si>
    <t>Блоки окон выдачи из поливинилхлоридных профилей  одностворные, площадью до 0,75 м2</t>
  </si>
  <si>
    <t>ТСЦ-203-8040 прим.</t>
  </si>
  <si>
    <t>100 м2 проемов</t>
  </si>
  <si>
    <t>Установка окон выдачи из ПВХ профилей поворотных с площадью проема до 2 м2 одностворчатых</t>
  </si>
  <si>
    <t>ТЕР10-01-034-03 прим.</t>
  </si>
  <si>
    <t xml:space="preserve">                           Окно выдачи</t>
  </si>
  <si>
    <t>Блоки дверные внутренние с прослойкой из звукоизоляцинного материала (ГОСТ 30970-2002)</t>
  </si>
  <si>
    <t>ТСЦ-203-8085 прим.</t>
  </si>
  <si>
    <t>Блоки дверные внутренние светлые (ГОСТ 30970-2002)</t>
  </si>
  <si>
    <t>ТСЦ-203-8089</t>
  </si>
  <si>
    <t>Установка блоков из ПВХ в  дверных проемах в перегородках площадью проема до 3 м2</t>
  </si>
  <si>
    <t>ТЕР10-01-047-04</t>
  </si>
  <si>
    <t>Зашивка канализационного стояка по системе «КНАУФ» по одинарному металлическому каркасу из ПН и ПС профилей гипсокартонными листами в один слой</t>
  </si>
  <si>
    <t>ТЕР10-05-009-01 прим.</t>
  </si>
  <si>
    <t xml:space="preserve">                           Стены, перегородки, проемы</t>
  </si>
  <si>
    <t xml:space="preserve">                           Раздел 2. Общестроительные работы</t>
  </si>
  <si>
    <r>
      <t>Перевозка грузов (мусора)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</si>
  <si>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СЦП3-3-40-1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</si>
  <si>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</si>
  <si>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t>Разборка покрытий полов из плиток поливинилхлоридных</t>
  </si>
  <si>
    <t>ТЕРр57-2-2</t>
  </si>
  <si>
    <t>Разборка покрытий полов из линолеума</t>
  </si>
  <si>
    <t>ТЕРр57-2-1</t>
  </si>
  <si>
    <t>Разборка деревянных заполнений проемов дверных</t>
  </si>
  <si>
    <t>ТЕР46-04-012-03</t>
  </si>
  <si>
    <t xml:space="preserve">                           Раздел 1. Разборка конструкций</t>
  </si>
  <si>
    <t>50,404 тыс.руб.</t>
  </si>
  <si>
    <t>Материалы _________________________________________________________</t>
  </si>
  <si>
    <t>_______________________________________________________________________________________________701,2</t>
  </si>
  <si>
    <t>___________________________9,354</t>
  </si>
  <si>
    <t>___________________________74,747</t>
  </si>
  <si>
    <t xml:space="preserve">Основание: проект № 23865-11-АС  </t>
  </si>
  <si>
    <t xml:space="preserve">                  ФГУЗ ЦМСЧ №91 ФМБА России (инв. № 6912852)</t>
  </si>
  <si>
    <t xml:space="preserve">реконструкцию. Частичная перепланировка помещений. II и III этаж. Поликлиника </t>
  </si>
  <si>
    <t>ЛОКАЛЬНЫЙ СМЕТНЫЙ РАСЧЕТ № 24849</t>
  </si>
  <si>
    <t xml:space="preserve">Реконструкция </t>
  </si>
  <si>
    <t>24849</t>
  </si>
  <si>
    <t xml:space="preserve">   70% ФОТ (от 664)  (Поз. 44-46)</t>
  </si>
  <si>
    <t xml:space="preserve">   65% ФОТ (от 4550)  (Поз. 1-4, 6, 5, 7, 9, 12, 17, 19, 22, 24, 26, 28, 31, 33-34, 39, 41)</t>
  </si>
  <si>
    <t xml:space="preserve">   110% ФОТ (от 664)  (Поз. 44-46)</t>
  </si>
  <si>
    <t xml:space="preserve">   95% ФОТ (от 4437)  (Поз. 5, 7, 9, 12, 17, 19, 22, 24, 26, 28, 31, 33-34, 39, 41)</t>
  </si>
  <si>
    <t xml:space="preserve">   85% ФОТ (от 113)  (Поз. 1-4, 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</si>
  <si>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5, 7, 9, 12, 17, 19, 22, 24, 26, 28, 31, 33-34, 39, 41)</t>
  </si>
  <si>
    <t xml:space="preserve">   Заготовительно-складские расходы на материалы - согласно п.4.64 из МДС 81-35.2004 МАТ=1,02  (Поз. 8, 14-16, 18, 20-21, 23, 25, 27, 30, 35-38)</t>
  </si>
  <si>
    <t xml:space="preserve">   Районный к-т 4,3%  (Поз. 44-46, 1-4, 6, 5, 7, 9, 12, 17, 19, 22, 24, 26, 28, 31, 33-34, 39, 41)</t>
  </si>
  <si>
    <t>1 м3 заделки</t>
  </si>
  <si>
    <t>Заделка отверстий, гнезд и борозд в стенах и перегородках бетонных площадью до 0,1 м2</t>
  </si>
  <si>
    <t>ТЕР46-03-017-05</t>
  </si>
  <si>
    <t>Пробивка в кирпичных стенах гнезд размером до 130х130 мм</t>
  </si>
  <si>
    <t>ТЕР46-03-009-01</t>
  </si>
  <si>
    <t>100 м борозд</t>
  </si>
  <si>
    <t>Пробивка в кирпичных стенах борозд площадью сечения до 20 см2</t>
  </si>
  <si>
    <t>ТЕР46-03-011-01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</si>
  <si>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6,0 мм2</t>
  </si>
  <si>
    <t>ТСЦ-501-8212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</si>
  <si>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</si>
  <si>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</si>
  <si>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t>Заглушка КМЗ 40х25   "ЭЛЕКОР" CKK10D-Z-040-025-K01 (Ц:14,91руб:1,18:4,42)</t>
  </si>
  <si>
    <t>Соединитель на стык КМС 40х25   "ЭЛЕКОР" CKK10D-S-040-025-K01 (Ц:14,91руб:1,18:4,42)</t>
  </si>
  <si>
    <t>Поворот 90 гр. КМП 40х25  "ЭЛЕКОР" CKK10D-P-040-025-K01 (Ц:17,70руб:1,18:4,42)</t>
  </si>
  <si>
    <t>Кабель-канал  40х25 "ЭЛЕКОР"  CKK10-040-025-1-K01-018 (Ц:43,43руб:1,18:4,42)</t>
  </si>
  <si>
    <r>
      <t>Светильники люминесцентные открытые потолочные типа KRK 136 с ЭПРА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</si>
  <si>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ФССЦ-509-2408 прим.</t>
  </si>
  <si>
    <t>Бактерицидный облучатель ББП01-1х36 (Ц:1255руб:1,18:5,56)</t>
  </si>
  <si>
    <t>Лампы люминесцентные</t>
  </si>
  <si>
    <t>Светильник отдельно устанавливаемый на штырях с количеством ламп в светильнике до 4</t>
  </si>
  <si>
    <t>ТЕРм08-03-594-03</t>
  </si>
  <si>
    <r>
      <t>Светильники люминесцентные с призматическим рассеивателем потолочные типа PRS/S 436 с ЭМПРА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</si>
  <si>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ФССЦ-509-2395</t>
  </si>
  <si>
    <t>Светильник PRS/S 236 1059000060 (Ц:2171,99руб:1,18:4,42)</t>
  </si>
  <si>
    <t>Выключатель двухклавишный утопленного типа при скрытой проводке</t>
  </si>
  <si>
    <t>ТЕРм08-03-591-05</t>
  </si>
  <si>
    <t>ВС10-2-0-ГБ Выключатель двухклавишный (в сборе) "ЛЕГАТА" цвет:белый EVG20-K01-10-AC (Ц:62,41руб:1,18:4,42)</t>
  </si>
  <si>
    <t>Выключатель одноклавишный утопленного типа при скрытой проводке</t>
  </si>
  <si>
    <t>ТЕРм08-03-591-02</t>
  </si>
  <si>
    <t>ВС10-1-0-ГБ Выключатель одноклавишный (в сборе) "ЛЕГАТА" цвет:белый EVG10-K01-10-AC (Ц:52руб:1,18:4,42)</t>
  </si>
  <si>
    <t>РВ-3-ГБ Рамка трехместная "ЛЕГАТА" цвет:белый EMG31-K01-B (Ц:26,54руб:1,18:4,42)</t>
  </si>
  <si>
    <t>Розетка штепсельная полугерметическая и герметическая</t>
  </si>
  <si>
    <t>ТЕРм08-03-591-10</t>
  </si>
  <si>
    <t>РС10-3-ГБ Розетка одноместная с з/к (в сборе) "ЛЕГАТА" цвет:белый ERG11-K01-16-Вm (Ц:61,52руб:1,18:4,42)</t>
  </si>
  <si>
    <t>Розетка штепсельная утопленного типа при скрытой проводке</t>
  </si>
  <si>
    <t>ТЕРм08-03-591-09</t>
  </si>
  <si>
    <t>РС12-3-ГБ Розетка трехместная с з/к (в сборе) "ЛЕГАТА" цвет:белый ERG21-K01-16-AC (Ц:98,21руб:1,18:4,42)</t>
  </si>
  <si>
    <t>РС12-3-ГБ Розетка двухместная с з/к (в сборе) "ЛЕГАТА" цвет:белый ERG21-K01-16-AC (Ц:68,63руб:1,18:4,42)</t>
  </si>
  <si>
    <t>РС10-3-ГБ Розетка одноместная с з/к (в сборе) "ЛЕГАТА" цвет:белый ERG10-K01-16-AC (Ц:50,96руб:1,18:4,42)</t>
  </si>
  <si>
    <r>
      <t>Коробка распаечная, модульная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</si>
  <si>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ФССЦ-503-0584 прим.</t>
  </si>
  <si>
    <t>Щитки осветительные ЩРН-П-18</t>
  </si>
  <si>
    <t>ТСЦ-509-1311 прим.</t>
  </si>
  <si>
    <t>Кабель двух-четырехжильный по установленным конструкциям и лоткам с установкой ответвительных коробок в помещениях сечением жилы до 6 мм2</t>
  </si>
  <si>
    <t>ТЕРм08-02-402-02</t>
  </si>
  <si>
    <t>Кабель-канал  25х16 "ЭЛЕКОР" CKK10-025-016-1-K01 (Ц:25,40руб:1,18:4,42)</t>
  </si>
  <si>
    <t xml:space="preserve">Цена поставщика </t>
  </si>
  <si>
    <t>Демонтаж настенного корпуса</t>
  </si>
  <si>
    <t>ТЕРр67-4-6 прим.</t>
  </si>
  <si>
    <r>
      <t>Демонтаж: 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МАТ=1,052;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</si>
  <si>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Демонтаж ответвительной коробки</t>
  </si>
  <si>
    <t>ТЕРр67-4-1 прим.</t>
  </si>
  <si>
    <t>Демонтаж выключателей, розеток</t>
  </si>
  <si>
    <t>ТЕРр67-4-1</t>
  </si>
  <si>
    <t>Демонтаж светильников для люминесцентных ламп</t>
  </si>
  <si>
    <t>ТЕРр67-4-5</t>
  </si>
  <si>
    <t>_______________________________________________________________________________________________271,25</t>
  </si>
  <si>
    <t>___________________________5,214</t>
  </si>
  <si>
    <t>_______________________________________________________________________________________________33,560</t>
  </si>
  <si>
    <t>_______________________________________________________________________________________________3,279</t>
  </si>
  <si>
    <t>___________________________36,839</t>
  </si>
  <si>
    <t>Основание: проект № 24048-11-ЭМ</t>
  </si>
  <si>
    <t>Реконструкцию силового электрооборудования. Поликлиника ФГУЗ ЦМСЧ №91 ФМБА России.</t>
  </si>
  <si>
    <t>ЛОКАЛЬНЫЙ СМЕТНЫЙ РАСЧЕТ № 24850</t>
  </si>
  <si>
    <t>Реконструкция силового электрооборудования</t>
  </si>
  <si>
    <t>24850</t>
  </si>
  <si>
    <t xml:space="preserve">   83% ФОТ (от 85)  (Поз. 2-3)</t>
  </si>
  <si>
    <t xml:space="preserve">   50% ФОТ (от 119)  (Поз. 1, 12)</t>
  </si>
  <si>
    <t xml:space="preserve">   128% ФОТ (от 85)  (Поз. 2-3)</t>
  </si>
  <si>
    <t xml:space="preserve">   80% ФОТ (от 40)  (Поз. 12)</t>
  </si>
  <si>
    <t xml:space="preserve">   74% ФОТ (от 79)  (Поз. 1)</t>
  </si>
  <si>
    <t xml:space="preserve">   Условия производства работ ОЗП=1,2; ЭМ=1,2; ЗПМ=1,2; ТЗ=1,2; ТЗМ=1,2  (Поз. 2-3)</t>
  </si>
  <si>
    <t xml:space="preserve">   Районный к-т 4,3%  (Поз. 1-3, 12)</t>
  </si>
  <si>
    <t>Окраска масляными составами ранее окрашенных поверхностей труб стальных за 2 раза</t>
  </si>
  <si>
    <t>ТЕРр62-32-2</t>
  </si>
  <si>
    <t>Заглушки стальные для труб с уплотнительным кольцом</t>
  </si>
  <si>
    <t>ТСЦ-301-3348 прим.</t>
  </si>
  <si>
    <t>Соединения на сгоне стальные: переходы, диаметром до 25 мм</t>
  </si>
  <si>
    <t>ТСЦ-302-1230</t>
  </si>
  <si>
    <r>
      <t>Радиаторы, марка «TERMAL-500», количество секций 8 (Ц:2160руб:1.18:5.56)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</si>
  <si>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Радиаторы, марка «TERMAL-500», количество секций 7 (Ц:1890руб:1.18:5.56)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</si>
  <si>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Радиаторы, марка «TERMAL-500», количество секций 6 (Ц:1620руб:1.18:5.56)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</si>
  <si>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Радиаторы, марка «TERMAL-500», количество секций 5 (Ц:1350руб:1.18:5.56)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</si>
  <si>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Радиаторы, марка «TERMAL-500», количество секций 4 (Ц:1080руб:1.18:5.56)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</si>
  <si>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Кронштейны для радиаторов стальных спаренных марки КР1-РС</t>
  </si>
  <si>
    <t>ТСЦ-301-1225</t>
  </si>
  <si>
    <t>100 кВт радиаторов</t>
  </si>
  <si>
    <t>Прокладка трубопроводов отопления из стальных водогазопроводных неоцинкованных труб диаметром 15 мм</t>
  </si>
  <si>
    <t>ТЕР16-02-001-01</t>
  </si>
  <si>
    <t>Разборка радиаторов весом до 80 кг</t>
  </si>
  <si>
    <t>ТЕРр65-19-1</t>
  </si>
  <si>
    <t>_______________________________________________________________________________________________16,2</t>
  </si>
  <si>
    <t>___________________________0,204</t>
  </si>
  <si>
    <t>___________________________2,423</t>
  </si>
  <si>
    <t>Основание: проект № 24610-13-ОВ</t>
  </si>
  <si>
    <t>ЛОКАЛЬНЫЙ СМЕТНЫЙ РАСЧЕТ № 24896</t>
  </si>
  <si>
    <t>24896</t>
  </si>
  <si>
    <t>Выполнение работ по реконструкции заводской поликлиники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</si>
</sst>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0.000"/>
  </numFmts>
  <fonts count="52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u/>
      <sz val="10"/>
      <name val="Arial"/>
      <family val="2"/>
      <charset val="204"/>
    </font>
    <font>
      <u/>
      <sz val="10"/>
      <name val="Arial"/>
      <family val="2"/>
      <charset val="204"/>
    </font>
    <font>
      <b/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b/>
      <i/>
      <sz val="10"/>
      <name val="Arial Cyr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9"/>
      <name val="Arial"/>
      <family val="2"/>
      <charset val="204"/>
    </font>
    <font>
      <b/>
      <i/>
      <u/>
      <sz val="10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19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8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/>
    </xf>
    <xf numFmtId="0" fontId="5" fillId="0" borderId="12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right" vertical="top" wrapText="1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10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49" fontId="11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1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1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1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5" fillId="0" borderId="16" xfId="72" applyNumberFormat="1" applyFont="1" applyFill="1" applyBorder="1" applyAlignment="1">
      <alignment horizontal="left" vertical="center" wrapText="1"/>
    </xf>
    <xf numFmtId="49" fontId="36" fillId="0" borderId="14" xfId="72" applyNumberFormat="1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top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1" fillId="24" borderId="0" xfId="73" applyFont="1" applyFill="1"/>
    <xf numFmtId="49" fontId="11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1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vertical="center"/>
    </xf>
    <xf numFmtId="0" fontId="37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horizontal="center" vertical="center"/>
    </xf>
    <xf numFmtId="0" fontId="11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0" fontId="31" fillId="0" borderId="0" xfId="72" applyFont="1" applyFill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39" fillId="0" borderId="0" xfId="0" applyFont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49" fontId="31" fillId="24" borderId="22" xfId="73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right" vertical="top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40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49" fontId="11" fillId="0" borderId="0" xfId="0" applyNumberFormat="1" applyFont="1" applyAlignment="1">
      <alignment horizontal="left" vertical="top"/>
    </xf>
    <xf numFmtId="0" fontId="1" fillId="0" borderId="0" xfId="0" applyFont="1"/>
    <xf numFmtId="165" fontId="2" fillId="0" borderId="0" xfId="0" applyNumberFormat="1" applyFont="1" applyAlignment="1">
      <alignment horizontal="right" vertical="top"/>
    </xf>
    <xf numFmtId="0" fontId="41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42" fillId="0" borderId="0" xfId="0" applyFont="1" applyAlignment="1">
      <alignment vertical="top"/>
    </xf>
    <xf numFmtId="0" fontId="6" fillId="0" borderId="11" xfId="0" applyFont="1" applyBorder="1"/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 vertical="top"/>
    </xf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3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45" fillId="0" borderId="0" xfId="0" applyFont="1" applyAlignment="1">
      <alignment horizontal="right" vertical="top"/>
    </xf>
    <xf numFmtId="0" fontId="46" fillId="0" borderId="0" xfId="0" applyFont="1" applyAlignment="1">
      <alignment horizontal="left" vertical="top"/>
    </xf>
    <xf numFmtId="49" fontId="44" fillId="0" borderId="0" xfId="0" applyNumberFormat="1" applyFont="1" applyBorder="1" applyAlignment="1">
      <alignment horizontal="left" vertical="top" wrapText="1"/>
    </xf>
    <xf numFmtId="0" fontId="48" fillId="0" borderId="0" xfId="0" applyFont="1" applyBorder="1" applyAlignment="1">
      <alignment horizontal="right" vertical="top"/>
    </xf>
    <xf numFmtId="0" fontId="48" fillId="0" borderId="0" xfId="0" applyFont="1" applyAlignment="1">
      <alignment horizontal="right" vertical="top"/>
    </xf>
    <xf numFmtId="0" fontId="49" fillId="0" borderId="0" xfId="0" applyFont="1" applyAlignment="1">
      <alignment horizontal="center" vertical="top"/>
    </xf>
    <xf numFmtId="0" fontId="4" fillId="0" borderId="0" xfId="0" applyFont="1" applyBorder="1"/>
    <xf numFmtId="0" fontId="51" fillId="0" borderId="0" xfId="0" applyFont="1" applyAlignment="1">
      <alignment horizontal="center" vertical="top"/>
    </xf>
    <xf numFmtId="49" fontId="2" fillId="0" borderId="0" xfId="0" applyNumberFormat="1" applyFont="1" applyAlignment="1">
      <alignment horizontal="left" vertical="top"/>
    </xf>
    <xf numFmtId="0" fontId="43" fillId="0" borderId="0" xfId="0" applyFont="1" applyAlignment="1">
      <alignment horizontal="center" vertical="top"/>
    </xf>
    <xf numFmtId="3" fontId="40" fillId="0" borderId="0" xfId="0" applyNumberFormat="1" applyFont="1" applyAlignment="1">
      <alignment horizontal="left"/>
    </xf>
    <xf numFmtId="0" fontId="4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50" fillId="0" borderId="12" xfId="0" applyFont="1" applyBorder="1" applyAlignment="1">
      <alignment horizontal="left" vertical="top" wrapText="1"/>
    </xf>
    <xf numFmtId="0" fontId="47" fillId="0" borderId="12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center" textRotation="90" wrapText="1" readingOrder="1"/>
    </xf>
    <xf numFmtId="0" fontId="4" fillId="0" borderId="12" xfId="0" applyFont="1" applyBorder="1" applyAlignment="1">
      <alignment horizontal="center" vertical="center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1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9"/>
  <sheetViews>
    <sheetView showGridLines="0" topLeftCell="A52" zoomScaleNormal="75" zoomScaleSheetLayoutView="75" workbookViewId="0">
      <selection activeCell="D9" sqref="D9"/>
    </sheetView>
  </sheetViews>
  <sheetFormatPr defaultColWidth="9.140625" defaultRowHeight="12.75" outlineLevelRow="2" x14ac:dyDescent="0.2"/>
  <cols>
    <col min="1" max="1" width="3.28515625" style="22" customWidth="1"/>
    <col min="2" max="2" width="15.7109375" style="1" customWidth="1"/>
    <col min="3" max="3" width="34.28515625" style="20" customWidth="1"/>
    <col min="4" max="4" width="7.7109375" style="117" customWidth="1"/>
    <col min="5" max="5" width="10.28515625" style="113" customWidth="1"/>
    <col min="6" max="6" width="7.7109375" style="7" customWidth="1"/>
    <col min="7" max="9" width="6.7109375" style="7" customWidth="1"/>
    <col min="10" max="10" width="7.7109375" style="36" customWidth="1"/>
    <col min="11" max="15" width="6.7109375" style="7" customWidth="1"/>
    <col min="16" max="16" width="8.2851562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137"/>
      <c r="E1" s="158" t="s">
        <v>65</v>
      </c>
      <c r="F1" s="158"/>
      <c r="G1" s="158"/>
      <c r="H1" s="158"/>
      <c r="I1" s="158"/>
      <c r="J1" s="30"/>
      <c r="K1" s="5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36" t="s">
        <v>21</v>
      </c>
      <c r="H2" s="5"/>
      <c r="I2" s="5"/>
      <c r="J2" s="30"/>
      <c r="K2" s="5"/>
      <c r="L2" s="5"/>
      <c r="M2" s="10" t="s">
        <v>116</v>
      </c>
      <c r="N2" s="5"/>
      <c r="O2" s="5"/>
      <c r="P2" s="5"/>
      <c r="Q2"/>
      <c r="R2"/>
    </row>
    <row r="3" spans="1:18" outlineLevel="1" x14ac:dyDescent="0.2">
      <c r="A3" s="10"/>
      <c r="B3" s="9"/>
      <c r="C3" s="2"/>
      <c r="D3" s="3"/>
      <c r="E3" s="3"/>
      <c r="F3" s="5"/>
      <c r="G3" s="136"/>
      <c r="H3" s="5"/>
      <c r="I3" s="5"/>
      <c r="J3" s="30"/>
      <c r="K3" s="5"/>
      <c r="L3" s="10"/>
      <c r="M3" s="10" t="s">
        <v>142</v>
      </c>
      <c r="N3" s="5"/>
      <c r="O3" s="5"/>
      <c r="P3" s="5"/>
      <c r="Q3"/>
      <c r="R3"/>
    </row>
    <row r="4" spans="1:18" outlineLevel="1" x14ac:dyDescent="0.2">
      <c r="A4" s="10" t="s">
        <v>39</v>
      </c>
      <c r="B4" s="9"/>
      <c r="C4" s="2"/>
      <c r="D4" s="3"/>
      <c r="E4" s="3"/>
      <c r="F4" s="5"/>
      <c r="G4" s="5"/>
      <c r="H4" s="5"/>
      <c r="I4" s="5"/>
      <c r="J4" s="30"/>
      <c r="K4" s="5"/>
      <c r="L4" s="5"/>
      <c r="M4" s="10" t="s">
        <v>39</v>
      </c>
      <c r="N4" s="5"/>
      <c r="O4" s="5"/>
      <c r="P4" s="5"/>
      <c r="Q4"/>
      <c r="R4"/>
    </row>
    <row r="5" spans="1:18" outlineLevel="1" x14ac:dyDescent="0.2">
      <c r="A5" s="10" t="s">
        <v>90</v>
      </c>
      <c r="B5" s="9"/>
      <c r="C5" s="2"/>
      <c r="D5" s="3"/>
      <c r="E5" s="3"/>
      <c r="F5" s="5"/>
      <c r="G5" s="5"/>
      <c r="H5" s="5"/>
      <c r="I5" s="5"/>
      <c r="J5" s="30"/>
      <c r="K5" s="5"/>
      <c r="L5" s="5"/>
      <c r="M5" s="10" t="s">
        <v>115</v>
      </c>
      <c r="N5" s="5"/>
      <c r="O5" s="5"/>
      <c r="P5" s="5"/>
      <c r="Q5"/>
      <c r="R5"/>
    </row>
    <row r="6" spans="1:18" x14ac:dyDescent="0.2">
      <c r="A6" s="4"/>
      <c r="B6" s="9"/>
      <c r="C6" s="3"/>
      <c r="D6" s="8"/>
      <c r="E6" s="5"/>
      <c r="F6" s="5"/>
      <c r="G6" s="14" t="s">
        <v>206</v>
      </c>
      <c r="H6" s="14"/>
      <c r="I6" s="14"/>
      <c r="J6" s="30"/>
      <c r="K6" s="5"/>
      <c r="L6" s="5"/>
      <c r="M6" s="5"/>
      <c r="N6" s="5"/>
      <c r="O6" s="5"/>
      <c r="P6" s="5"/>
      <c r="Q6" s="8"/>
      <c r="R6"/>
    </row>
    <row r="7" spans="1:18" x14ac:dyDescent="0.2">
      <c r="A7" s="4"/>
      <c r="B7" s="9"/>
      <c r="C7" s="3"/>
      <c r="D7" s="8"/>
      <c r="E7" s="5"/>
      <c r="F7" s="5"/>
      <c r="G7" s="4" t="s">
        <v>22</v>
      </c>
      <c r="H7" s="4"/>
      <c r="I7" s="4"/>
      <c r="J7" s="30"/>
      <c r="K7" s="5"/>
      <c r="L7" s="5"/>
      <c r="M7" s="5"/>
      <c r="N7" s="5"/>
      <c r="O7" s="5"/>
      <c r="P7" s="5"/>
      <c r="Q7" s="8"/>
      <c r="R7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  <c r="R8"/>
    </row>
    <row r="9" spans="1:18" x14ac:dyDescent="0.2">
      <c r="A9" s="4"/>
      <c r="B9" s="9"/>
      <c r="C9" s="15" t="s">
        <v>114</v>
      </c>
      <c r="D9" s="135" t="s">
        <v>205</v>
      </c>
      <c r="E9" s="134"/>
      <c r="F9" s="11"/>
      <c r="G9" s="11"/>
      <c r="H9" s="133"/>
      <c r="I9" s="11"/>
      <c r="J9" s="37"/>
      <c r="K9" s="11"/>
      <c r="L9" s="11"/>
      <c r="M9" s="11"/>
      <c r="N9" s="11"/>
      <c r="O9" s="11"/>
      <c r="P9" s="11"/>
      <c r="Q9" s="5"/>
      <c r="R9"/>
    </row>
    <row r="10" spans="1:18" x14ac:dyDescent="0.2">
      <c r="A10" s="4"/>
      <c r="B10" s="9"/>
      <c r="C10" s="15"/>
      <c r="D10" s="135" t="s">
        <v>204</v>
      </c>
      <c r="E10" s="134"/>
      <c r="F10" s="11"/>
      <c r="G10" s="11"/>
      <c r="H10" s="133"/>
      <c r="I10" s="11"/>
      <c r="J10" s="37"/>
      <c r="K10" s="11"/>
      <c r="L10" s="13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153"/>
      <c r="F11" s="13"/>
      <c r="G11" s="13"/>
      <c r="H11" s="136" t="s">
        <v>23</v>
      </c>
      <c r="I11" s="136"/>
      <c r="J11" s="78"/>
      <c r="K11" s="13"/>
      <c r="L11" s="5"/>
      <c r="M11" s="5"/>
      <c r="N11" s="5"/>
      <c r="O11" s="5"/>
      <c r="P11" s="5"/>
      <c r="Q11" s="5"/>
      <c r="R11"/>
    </row>
    <row r="12" spans="1:18" x14ac:dyDescent="0.2">
      <c r="A12" s="17"/>
      <c r="B12" s="18"/>
      <c r="C12" s="2"/>
      <c r="D12" s="3"/>
      <c r="E12" s="8"/>
      <c r="F12" s="5"/>
      <c r="G12" s="5"/>
      <c r="H12" s="5"/>
      <c r="I12" s="5"/>
      <c r="J12" s="30"/>
      <c r="K12" s="5"/>
      <c r="L12" s="5"/>
      <c r="M12" s="5"/>
      <c r="N12" s="5"/>
      <c r="O12" s="5"/>
      <c r="P12" s="5"/>
      <c r="Q12" s="5"/>
    </row>
    <row r="13" spans="1:18" ht="14.25" x14ac:dyDescent="0.2">
      <c r="A13" s="4"/>
      <c r="B13" s="9"/>
      <c r="C13" s="2"/>
      <c r="D13" s="16" t="s">
        <v>203</v>
      </c>
      <c r="E13" s="4"/>
      <c r="F13" s="5"/>
      <c r="G13" s="5"/>
      <c r="H13" s="5"/>
      <c r="I13" s="16"/>
      <c r="J13" s="31"/>
      <c r="K13" s="5"/>
      <c r="L13" s="5"/>
      <c r="M13" s="5"/>
      <c r="N13" s="131"/>
      <c r="O13" s="130"/>
      <c r="P13" s="130"/>
      <c r="Q13" s="5"/>
      <c r="R13" s="114"/>
    </row>
    <row r="14" spans="1:18" x14ac:dyDescent="0.2">
      <c r="A14" s="4"/>
      <c r="B14" s="9"/>
      <c r="C14" s="2"/>
      <c r="D14" s="16" t="s">
        <v>62</v>
      </c>
      <c r="E14" s="4"/>
      <c r="F14" s="5"/>
      <c r="G14" s="5"/>
      <c r="H14" s="5"/>
      <c r="I14" s="16"/>
      <c r="J14" s="162" t="s">
        <v>202</v>
      </c>
      <c r="K14" s="163"/>
      <c r="L14" s="10" t="s">
        <v>59</v>
      </c>
      <c r="M14" s="5"/>
      <c r="N14" s="129"/>
      <c r="O14" s="130"/>
      <c r="P14" s="127"/>
      <c r="Q14" s="5"/>
    </row>
    <row r="15" spans="1:18" outlineLevel="1" x14ac:dyDescent="0.2">
      <c r="A15" s="4"/>
      <c r="B15" s="9"/>
      <c r="C15" s="2"/>
      <c r="D15" s="16" t="s">
        <v>63</v>
      </c>
      <c r="E15" s="4"/>
      <c r="F15" s="5"/>
      <c r="G15" s="5"/>
      <c r="H15" s="5"/>
      <c r="I15" s="16"/>
      <c r="J15" s="162" t="s">
        <v>201</v>
      </c>
      <c r="K15" s="163"/>
      <c r="L15" s="10" t="s">
        <v>59</v>
      </c>
      <c r="M15" s="5"/>
      <c r="N15" s="129"/>
      <c r="O15" s="130"/>
      <c r="P15" s="127"/>
      <c r="Q15" s="5"/>
    </row>
    <row r="16" spans="1:18" outlineLevel="1" x14ac:dyDescent="0.2">
      <c r="A16" s="4"/>
      <c r="B16" s="9"/>
      <c r="C16" s="2"/>
      <c r="D16" s="16" t="s">
        <v>145</v>
      </c>
      <c r="E16" s="4"/>
      <c r="F16" s="5"/>
      <c r="G16" s="5"/>
      <c r="H16" s="5"/>
      <c r="I16" s="16"/>
      <c r="J16" s="162" t="s">
        <v>200</v>
      </c>
      <c r="K16" s="163"/>
      <c r="L16" s="10" t="s">
        <v>59</v>
      </c>
      <c r="M16" s="5"/>
      <c r="N16" s="129"/>
      <c r="O16" s="130"/>
      <c r="P16" s="127"/>
      <c r="Q16" s="5"/>
    </row>
    <row r="17" spans="1:17" x14ac:dyDescent="0.2">
      <c r="A17" s="4"/>
      <c r="B17" s="9"/>
      <c r="C17" s="2"/>
      <c r="D17" s="16" t="s">
        <v>97</v>
      </c>
      <c r="E17" s="4"/>
      <c r="F17" s="5"/>
      <c r="G17" s="5"/>
      <c r="H17" s="5"/>
      <c r="I17" s="16"/>
      <c r="J17" s="162" t="s">
        <v>199</v>
      </c>
      <c r="K17" s="163"/>
      <c r="L17" s="10" t="s">
        <v>59</v>
      </c>
      <c r="M17" s="5"/>
      <c r="N17" s="129"/>
      <c r="O17" s="130"/>
      <c r="P17" s="127"/>
      <c r="Q17" s="5"/>
    </row>
    <row r="18" spans="1:17" outlineLevel="1" x14ac:dyDescent="0.2">
      <c r="A18" s="4"/>
      <c r="B18" s="9"/>
      <c r="C18" s="2"/>
      <c r="D18" s="16" t="s">
        <v>60</v>
      </c>
      <c r="E18" s="4"/>
      <c r="F18" s="5"/>
      <c r="G18" s="5"/>
      <c r="H18" s="5"/>
      <c r="I18" s="16"/>
      <c r="J18" s="162" t="s">
        <v>198</v>
      </c>
      <c r="K18" s="163"/>
      <c r="L18" s="10" t="s">
        <v>61</v>
      </c>
      <c r="M18" s="5"/>
      <c r="N18" s="5"/>
      <c r="O18" s="5"/>
      <c r="P18" s="5"/>
      <c r="Q18" s="5"/>
    </row>
    <row r="19" spans="1:17" x14ac:dyDescent="0.2">
      <c r="A19" s="122"/>
      <c r="B19" s="125"/>
      <c r="C19" s="124"/>
      <c r="D19" s="16" t="s">
        <v>141</v>
      </c>
      <c r="E19" s="16"/>
      <c r="F19" s="16"/>
      <c r="G19" s="16"/>
      <c r="H19" s="16"/>
      <c r="I19" s="16"/>
      <c r="J19" s="31"/>
      <c r="K19" s="139">
        <f>J71/1000</f>
        <v>2.0030000000000001</v>
      </c>
      <c r="L19" s="16" t="s">
        <v>112</v>
      </c>
      <c r="M19" s="120"/>
      <c r="N19" s="129"/>
      <c r="O19" s="130"/>
      <c r="P19" s="127"/>
      <c r="Q19" s="126"/>
    </row>
    <row r="20" spans="1:17" x14ac:dyDescent="0.2">
      <c r="A20" s="122"/>
      <c r="B20" s="125"/>
      <c r="C20" s="124"/>
      <c r="D20" s="123" t="s">
        <v>111</v>
      </c>
      <c r="E20" s="16"/>
      <c r="F20" s="16"/>
      <c r="G20" s="16"/>
      <c r="H20" s="16"/>
      <c r="I20" s="16"/>
      <c r="J20" s="31"/>
      <c r="K20" s="16"/>
      <c r="L20" s="16"/>
      <c r="M20" s="120"/>
      <c r="N20" s="120"/>
      <c r="O20" s="120"/>
      <c r="P20" s="120"/>
      <c r="Q20"/>
    </row>
    <row r="22" spans="1:17" ht="18" customHeight="1" x14ac:dyDescent="0.2">
      <c r="A22" s="165" t="s">
        <v>24</v>
      </c>
      <c r="B22" s="168" t="s">
        <v>120</v>
      </c>
      <c r="C22" s="165" t="s">
        <v>25</v>
      </c>
      <c r="D22" s="165" t="s">
        <v>26</v>
      </c>
      <c r="E22" s="165" t="s">
        <v>27</v>
      </c>
      <c r="F22" s="165" t="s">
        <v>37</v>
      </c>
      <c r="G22" s="166"/>
      <c r="H22" s="166"/>
      <c r="I22" s="166"/>
      <c r="J22" s="165" t="s">
        <v>38</v>
      </c>
      <c r="K22" s="166"/>
      <c r="L22" s="166"/>
      <c r="M22" s="166"/>
      <c r="N22" s="165" t="s">
        <v>32</v>
      </c>
      <c r="O22" s="165" t="s">
        <v>33</v>
      </c>
      <c r="P22" s="165" t="s">
        <v>96</v>
      </c>
      <c r="Q22" s="165" t="s">
        <v>95</v>
      </c>
    </row>
    <row r="23" spans="1:17" ht="15.75" customHeight="1" x14ac:dyDescent="0.2">
      <c r="A23" s="166"/>
      <c r="B23" s="169"/>
      <c r="C23" s="167"/>
      <c r="D23" s="165"/>
      <c r="E23" s="166"/>
      <c r="F23" s="165" t="s">
        <v>28</v>
      </c>
      <c r="G23" s="165" t="s">
        <v>30</v>
      </c>
      <c r="H23" s="166"/>
      <c r="I23" s="166"/>
      <c r="J23" s="170" t="s">
        <v>28</v>
      </c>
      <c r="K23" s="165" t="s">
        <v>30</v>
      </c>
      <c r="L23" s="166"/>
      <c r="M23" s="166"/>
      <c r="N23" s="165"/>
      <c r="O23" s="165"/>
      <c r="P23" s="165"/>
      <c r="Q23" s="165"/>
    </row>
    <row r="24" spans="1:17" ht="15.75" customHeight="1" x14ac:dyDescent="0.2">
      <c r="A24" s="166"/>
      <c r="B24" s="169"/>
      <c r="C24" s="167"/>
      <c r="D24" s="165"/>
      <c r="E24" s="166"/>
      <c r="F24" s="166"/>
      <c r="G24" s="141" t="s">
        <v>29</v>
      </c>
      <c r="H24" s="141" t="s">
        <v>34</v>
      </c>
      <c r="I24" s="141" t="s">
        <v>31</v>
      </c>
      <c r="J24" s="171"/>
      <c r="K24" s="141" t="s">
        <v>29</v>
      </c>
      <c r="L24" s="141" t="s">
        <v>34</v>
      </c>
      <c r="M24" s="141" t="s">
        <v>31</v>
      </c>
      <c r="N24" s="165"/>
      <c r="O24" s="165"/>
      <c r="P24" s="165"/>
      <c r="Q24" s="165"/>
    </row>
    <row r="25" spans="1:17" x14ac:dyDescent="0.2">
      <c r="A25" s="19">
        <v>1</v>
      </c>
      <c r="B25" s="143">
        <v>2</v>
      </c>
      <c r="C25" s="141">
        <v>3</v>
      </c>
      <c r="D25" s="141">
        <v>4</v>
      </c>
      <c r="E25" s="19">
        <v>5</v>
      </c>
      <c r="F25" s="142">
        <v>6</v>
      </c>
      <c r="G25" s="142">
        <v>7</v>
      </c>
      <c r="H25" s="142">
        <v>8</v>
      </c>
      <c r="I25" s="142">
        <v>9</v>
      </c>
      <c r="J25" s="144">
        <v>10</v>
      </c>
      <c r="K25" s="142">
        <v>11</v>
      </c>
      <c r="L25" s="142">
        <v>12</v>
      </c>
      <c r="M25" s="142">
        <v>13</v>
      </c>
      <c r="N25" s="142">
        <v>14</v>
      </c>
      <c r="O25" s="142">
        <v>15</v>
      </c>
      <c r="P25" s="142">
        <v>16</v>
      </c>
      <c r="Q25" s="142">
        <v>17</v>
      </c>
    </row>
    <row r="26" spans="1:17" ht="19.899999999999999" customHeight="1" x14ac:dyDescent="0.2">
      <c r="A26" s="164" t="s">
        <v>197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</row>
    <row r="27" spans="1:17" ht="52.9" customHeight="1" x14ac:dyDescent="0.2">
      <c r="A27" s="19">
        <v>1</v>
      </c>
      <c r="B27" s="23" t="s">
        <v>179</v>
      </c>
      <c r="C27" s="140" t="s">
        <v>196</v>
      </c>
      <c r="D27" s="24" t="s">
        <v>40</v>
      </c>
      <c r="E27" s="25">
        <v>11</v>
      </c>
      <c r="F27" s="26">
        <v>6.97</v>
      </c>
      <c r="G27" s="26">
        <v>6.83</v>
      </c>
      <c r="H27" s="26">
        <v>0.14000000000000001</v>
      </c>
      <c r="I27" s="27"/>
      <c r="J27" s="32">
        <v>77</v>
      </c>
      <c r="K27" s="27">
        <v>75</v>
      </c>
      <c r="L27" s="27">
        <v>2</v>
      </c>
      <c r="M27" s="27"/>
      <c r="N27" s="27">
        <v>0.5</v>
      </c>
      <c r="O27" s="27">
        <v>5.5</v>
      </c>
      <c r="P27" s="27"/>
      <c r="Q27" s="27"/>
    </row>
    <row r="28" spans="1:17" ht="54.6" customHeight="1" x14ac:dyDescent="0.2">
      <c r="A28" s="19">
        <v>2</v>
      </c>
      <c r="B28" s="23" t="s">
        <v>195</v>
      </c>
      <c r="C28" s="140" t="s">
        <v>194</v>
      </c>
      <c r="D28" s="24" t="s">
        <v>40</v>
      </c>
      <c r="E28" s="25">
        <v>1</v>
      </c>
      <c r="F28" s="26">
        <v>3.47</v>
      </c>
      <c r="G28" s="26">
        <v>3.42</v>
      </c>
      <c r="H28" s="26">
        <v>0.05</v>
      </c>
      <c r="I28" s="27"/>
      <c r="J28" s="32">
        <v>3</v>
      </c>
      <c r="K28" s="27">
        <v>3</v>
      </c>
      <c r="L28" s="27"/>
      <c r="M28" s="27"/>
      <c r="N28" s="27">
        <v>0.25</v>
      </c>
      <c r="O28" s="27">
        <v>0.25</v>
      </c>
      <c r="P28" s="27"/>
      <c r="Q28" s="27"/>
    </row>
    <row r="29" spans="1:17" ht="92.25" x14ac:dyDescent="0.2">
      <c r="A29" s="19">
        <v>3</v>
      </c>
      <c r="B29" s="23" t="s">
        <v>182</v>
      </c>
      <c r="C29" s="140" t="s">
        <v>193</v>
      </c>
      <c r="D29" s="24" t="s">
        <v>43</v>
      </c>
      <c r="E29" s="28">
        <v>0.8</v>
      </c>
      <c r="F29" s="26">
        <v>77.16</v>
      </c>
      <c r="G29" s="26">
        <v>65.53</v>
      </c>
      <c r="H29" s="26">
        <v>11.63</v>
      </c>
      <c r="I29" s="26">
        <v>0.05</v>
      </c>
      <c r="J29" s="32">
        <v>62</v>
      </c>
      <c r="K29" s="27">
        <v>53</v>
      </c>
      <c r="L29" s="27">
        <v>9</v>
      </c>
      <c r="M29" s="27"/>
      <c r="N29" s="27">
        <v>4.8899999999999997</v>
      </c>
      <c r="O29" s="27">
        <v>3.91</v>
      </c>
      <c r="P29" s="27"/>
      <c r="Q29" s="27"/>
    </row>
    <row r="30" spans="1:17" x14ac:dyDescent="0.2">
      <c r="A30" s="19">
        <v>4</v>
      </c>
      <c r="B30" s="23" t="s">
        <v>192</v>
      </c>
      <c r="C30" s="140" t="s">
        <v>191</v>
      </c>
      <c r="D30" s="24" t="s">
        <v>43</v>
      </c>
      <c r="E30" s="25">
        <v>0.8</v>
      </c>
      <c r="F30" s="26">
        <v>106.34</v>
      </c>
      <c r="G30" s="26">
        <v>105.94</v>
      </c>
      <c r="H30" s="26">
        <v>0.4</v>
      </c>
      <c r="I30" s="26">
        <v>0.16</v>
      </c>
      <c r="J30" s="32">
        <v>85</v>
      </c>
      <c r="K30" s="27">
        <v>85</v>
      </c>
      <c r="L30" s="27"/>
      <c r="M30" s="27"/>
      <c r="N30" s="27">
        <v>9.64</v>
      </c>
      <c r="O30" s="27">
        <v>7.71</v>
      </c>
      <c r="P30" s="27">
        <v>0.01</v>
      </c>
      <c r="Q30" s="27">
        <v>0.01</v>
      </c>
    </row>
    <row r="31" spans="1:17" ht="53.25" x14ac:dyDescent="0.2">
      <c r="A31" s="19">
        <v>5</v>
      </c>
      <c r="B31" s="23" t="s">
        <v>175</v>
      </c>
      <c r="C31" s="140" t="s">
        <v>190</v>
      </c>
      <c r="D31" s="24" t="s">
        <v>40</v>
      </c>
      <c r="E31" s="25">
        <v>5</v>
      </c>
      <c r="F31" s="26">
        <v>2.06</v>
      </c>
      <c r="G31" s="26">
        <v>2.06</v>
      </c>
      <c r="H31" s="27"/>
      <c r="I31" s="27"/>
      <c r="J31" s="32">
        <v>10</v>
      </c>
      <c r="K31" s="27">
        <v>10</v>
      </c>
      <c r="L31" s="27"/>
      <c r="M31" s="27"/>
      <c r="N31" s="27">
        <v>0.15</v>
      </c>
      <c r="O31" s="27">
        <v>0.75</v>
      </c>
      <c r="P31" s="27"/>
      <c r="Q31" s="27"/>
    </row>
    <row r="32" spans="1:17" ht="53.25" x14ac:dyDescent="0.2">
      <c r="A32" s="19">
        <v>6</v>
      </c>
      <c r="B32" s="23" t="s">
        <v>173</v>
      </c>
      <c r="C32" s="140" t="s">
        <v>189</v>
      </c>
      <c r="D32" s="24" t="s">
        <v>171</v>
      </c>
      <c r="E32" s="28">
        <v>4</v>
      </c>
      <c r="F32" s="26">
        <v>69.010000000000005</v>
      </c>
      <c r="G32" s="26">
        <v>69.010000000000005</v>
      </c>
      <c r="H32" s="27"/>
      <c r="I32" s="27"/>
      <c r="J32" s="32">
        <v>276</v>
      </c>
      <c r="K32" s="27">
        <v>276</v>
      </c>
      <c r="L32" s="27"/>
      <c r="M32" s="27"/>
      <c r="N32" s="27">
        <v>5.4</v>
      </c>
      <c r="O32" s="27">
        <v>21.6</v>
      </c>
      <c r="P32" s="27"/>
      <c r="Q32" s="27"/>
    </row>
    <row r="33" spans="1:17" ht="19.899999999999999" customHeight="1" x14ac:dyDescent="0.2">
      <c r="A33" s="164" t="s">
        <v>188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</row>
    <row r="34" spans="1:17" ht="24" x14ac:dyDescent="0.2">
      <c r="A34" s="19">
        <v>7</v>
      </c>
      <c r="B34" s="23" t="s">
        <v>126</v>
      </c>
      <c r="C34" s="140" t="s">
        <v>187</v>
      </c>
      <c r="D34" s="24" t="s">
        <v>41</v>
      </c>
      <c r="E34" s="28">
        <v>9.9000000000000005E-2</v>
      </c>
      <c r="F34" s="26">
        <v>6628.76</v>
      </c>
      <c r="G34" s="27"/>
      <c r="H34" s="27"/>
      <c r="I34" s="27"/>
      <c r="J34" s="32">
        <v>656</v>
      </c>
      <c r="K34" s="27"/>
      <c r="L34" s="27"/>
      <c r="M34" s="27"/>
      <c r="N34" s="27"/>
      <c r="O34" s="27"/>
      <c r="P34" s="27"/>
      <c r="Q34" s="27"/>
    </row>
    <row r="35" spans="1:17" ht="24" x14ac:dyDescent="0.2">
      <c r="A35" s="19">
        <v>8</v>
      </c>
      <c r="B35" s="23" t="s">
        <v>186</v>
      </c>
      <c r="C35" s="140" t="s">
        <v>185</v>
      </c>
      <c r="D35" s="24" t="s">
        <v>43</v>
      </c>
      <c r="E35" s="25">
        <v>0.9</v>
      </c>
      <c r="F35" s="26">
        <v>189.23</v>
      </c>
      <c r="G35" s="26">
        <v>46.64</v>
      </c>
      <c r="H35" s="26">
        <v>56.09</v>
      </c>
      <c r="I35" s="26">
        <v>24.55</v>
      </c>
      <c r="J35" s="32">
        <v>170</v>
      </c>
      <c r="K35" s="27">
        <v>42</v>
      </c>
      <c r="L35" s="27">
        <v>50</v>
      </c>
      <c r="M35" s="27">
        <v>22</v>
      </c>
      <c r="N35" s="27">
        <v>3.52</v>
      </c>
      <c r="O35" s="27">
        <v>3.17</v>
      </c>
      <c r="P35" s="27">
        <v>1.57</v>
      </c>
      <c r="Q35" s="27">
        <v>1.41</v>
      </c>
    </row>
    <row r="36" spans="1:17" ht="51" x14ac:dyDescent="0.2">
      <c r="A36" s="19">
        <v>9</v>
      </c>
      <c r="B36" s="23" t="s">
        <v>184</v>
      </c>
      <c r="C36" s="140" t="s">
        <v>183</v>
      </c>
      <c r="D36" s="24" t="s">
        <v>44</v>
      </c>
      <c r="E36" s="25">
        <v>78</v>
      </c>
      <c r="F36" s="26">
        <v>7.52</v>
      </c>
      <c r="G36" s="27"/>
      <c r="H36" s="27"/>
      <c r="I36" s="27"/>
      <c r="J36" s="32">
        <v>587</v>
      </c>
      <c r="K36" s="27"/>
      <c r="L36" s="27"/>
      <c r="M36" s="27"/>
      <c r="N36" s="27"/>
      <c r="O36" s="27"/>
      <c r="P36" s="27"/>
      <c r="Q36" s="27"/>
    </row>
    <row r="37" spans="1:17" ht="63" x14ac:dyDescent="0.2">
      <c r="A37" s="19">
        <v>10</v>
      </c>
      <c r="B37" s="23" t="s">
        <v>182</v>
      </c>
      <c r="C37" s="140" t="s">
        <v>181</v>
      </c>
      <c r="D37" s="24" t="s">
        <v>43</v>
      </c>
      <c r="E37" s="28">
        <v>0.78</v>
      </c>
      <c r="F37" s="26">
        <v>311.39999999999998</v>
      </c>
      <c r="G37" s="26">
        <v>218.44</v>
      </c>
      <c r="H37" s="26">
        <v>38.75</v>
      </c>
      <c r="I37" s="26">
        <v>0.17</v>
      </c>
      <c r="J37" s="32">
        <v>243</v>
      </c>
      <c r="K37" s="27">
        <v>170</v>
      </c>
      <c r="L37" s="27">
        <v>30</v>
      </c>
      <c r="M37" s="27"/>
      <c r="N37" s="27">
        <v>16.29</v>
      </c>
      <c r="O37" s="27">
        <v>12.71</v>
      </c>
      <c r="P37" s="27">
        <v>0.01</v>
      </c>
      <c r="Q37" s="27">
        <v>0.01</v>
      </c>
    </row>
    <row r="38" spans="1:17" ht="48" x14ac:dyDescent="0.2">
      <c r="A38" s="19">
        <v>11</v>
      </c>
      <c r="B38" s="23" t="s">
        <v>126</v>
      </c>
      <c r="C38" s="140" t="s">
        <v>180</v>
      </c>
      <c r="D38" s="24" t="s">
        <v>42</v>
      </c>
      <c r="E38" s="28">
        <v>14</v>
      </c>
      <c r="F38" s="26">
        <v>36.700000000000003</v>
      </c>
      <c r="G38" s="27"/>
      <c r="H38" s="27"/>
      <c r="I38" s="27"/>
      <c r="J38" s="32">
        <v>514</v>
      </c>
      <c r="K38" s="27"/>
      <c r="L38" s="27"/>
      <c r="M38" s="27"/>
      <c r="N38" s="27"/>
      <c r="O38" s="27"/>
      <c r="P38" s="27"/>
      <c r="Q38" s="27"/>
    </row>
    <row r="39" spans="1:17" ht="48" x14ac:dyDescent="0.2">
      <c r="A39" s="19">
        <v>12</v>
      </c>
      <c r="B39" s="23" t="s">
        <v>179</v>
      </c>
      <c r="C39" s="140" t="s">
        <v>178</v>
      </c>
      <c r="D39" s="24" t="s">
        <v>40</v>
      </c>
      <c r="E39" s="25">
        <v>13</v>
      </c>
      <c r="F39" s="26">
        <v>28.38</v>
      </c>
      <c r="G39" s="26">
        <v>22.76</v>
      </c>
      <c r="H39" s="26">
        <v>0.46</v>
      </c>
      <c r="I39" s="27"/>
      <c r="J39" s="32">
        <v>369</v>
      </c>
      <c r="K39" s="27">
        <v>296</v>
      </c>
      <c r="L39" s="27">
        <v>6</v>
      </c>
      <c r="M39" s="27"/>
      <c r="N39" s="27">
        <v>1.68</v>
      </c>
      <c r="O39" s="27">
        <v>21.84</v>
      </c>
      <c r="P39" s="27"/>
      <c r="Q39" s="27"/>
    </row>
    <row r="40" spans="1:17" x14ac:dyDescent="0.2">
      <c r="A40" s="19">
        <v>13</v>
      </c>
      <c r="B40" s="23" t="s">
        <v>177</v>
      </c>
      <c r="C40" s="140" t="s">
        <v>176</v>
      </c>
      <c r="D40" s="24" t="s">
        <v>99</v>
      </c>
      <c r="E40" s="25">
        <v>8</v>
      </c>
      <c r="F40" s="26">
        <v>2.85</v>
      </c>
      <c r="G40" s="27"/>
      <c r="H40" s="27"/>
      <c r="I40" s="27"/>
      <c r="J40" s="32">
        <v>23</v>
      </c>
      <c r="K40" s="27"/>
      <c r="L40" s="27"/>
      <c r="M40" s="27"/>
      <c r="N40" s="27"/>
      <c r="O40" s="27"/>
      <c r="P40" s="27"/>
      <c r="Q40" s="27"/>
    </row>
    <row r="41" spans="1:17" ht="24" x14ac:dyDescent="0.2">
      <c r="A41" s="19">
        <v>14</v>
      </c>
      <c r="B41" s="23" t="s">
        <v>175</v>
      </c>
      <c r="C41" s="140" t="s">
        <v>174</v>
      </c>
      <c r="D41" s="24" t="s">
        <v>40</v>
      </c>
      <c r="E41" s="25">
        <v>7</v>
      </c>
      <c r="F41" s="26">
        <v>7.32</v>
      </c>
      <c r="G41" s="26">
        <v>6.88</v>
      </c>
      <c r="H41" s="27"/>
      <c r="I41" s="27"/>
      <c r="J41" s="32">
        <v>51</v>
      </c>
      <c r="K41" s="27">
        <v>48</v>
      </c>
      <c r="L41" s="27"/>
      <c r="M41" s="27"/>
      <c r="N41" s="27">
        <v>0.5</v>
      </c>
      <c r="O41" s="27">
        <v>3.5</v>
      </c>
      <c r="P41" s="27"/>
      <c r="Q41" s="27"/>
    </row>
    <row r="42" spans="1:17" ht="24" x14ac:dyDescent="0.2">
      <c r="A42" s="19">
        <v>15</v>
      </c>
      <c r="B42" s="23" t="s">
        <v>173</v>
      </c>
      <c r="C42" s="140" t="s">
        <v>172</v>
      </c>
      <c r="D42" s="24" t="s">
        <v>171</v>
      </c>
      <c r="E42" s="25">
        <v>4</v>
      </c>
      <c r="F42" s="26">
        <v>117.32</v>
      </c>
      <c r="G42" s="26">
        <v>115.02</v>
      </c>
      <c r="H42" s="27"/>
      <c r="I42" s="27"/>
      <c r="J42" s="32">
        <v>469</v>
      </c>
      <c r="K42" s="27">
        <v>460</v>
      </c>
      <c r="L42" s="27"/>
      <c r="M42" s="27"/>
      <c r="N42" s="27">
        <v>9</v>
      </c>
      <c r="O42" s="27">
        <v>36</v>
      </c>
      <c r="P42" s="27"/>
      <c r="Q42" s="27"/>
    </row>
    <row r="43" spans="1:17" x14ac:dyDescent="0.2">
      <c r="A43" s="164" t="s">
        <v>170</v>
      </c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</row>
    <row r="44" spans="1:17" ht="77.25" x14ac:dyDescent="0.2">
      <c r="A44" s="19">
        <v>16</v>
      </c>
      <c r="B44" s="23" t="s">
        <v>169</v>
      </c>
      <c r="C44" s="140" t="s">
        <v>168</v>
      </c>
      <c r="D44" s="24" t="s">
        <v>167</v>
      </c>
      <c r="E44" s="25">
        <v>13</v>
      </c>
      <c r="F44" s="26">
        <v>27.19</v>
      </c>
      <c r="G44" s="26">
        <v>27.19</v>
      </c>
      <c r="H44" s="27"/>
      <c r="I44" s="27"/>
      <c r="J44" s="32">
        <v>353</v>
      </c>
      <c r="K44" s="27">
        <v>353</v>
      </c>
      <c r="L44" s="27"/>
      <c r="M44" s="27"/>
      <c r="N44" s="27">
        <v>1.65</v>
      </c>
      <c r="O44" s="27">
        <v>21.45</v>
      </c>
      <c r="P44" s="27"/>
      <c r="Q44" s="27"/>
    </row>
    <row r="45" spans="1:17" ht="36" x14ac:dyDescent="0.2">
      <c r="A45" s="19">
        <v>17</v>
      </c>
      <c r="B45" s="23" t="s">
        <v>166</v>
      </c>
      <c r="C45" s="140" t="s">
        <v>165</v>
      </c>
      <c r="D45" s="24" t="s">
        <v>164</v>
      </c>
      <c r="E45" s="25">
        <v>2</v>
      </c>
      <c r="F45" s="26">
        <v>95.38</v>
      </c>
      <c r="G45" s="26">
        <v>95.38</v>
      </c>
      <c r="H45" s="27"/>
      <c r="I45" s="27"/>
      <c r="J45" s="32">
        <v>191</v>
      </c>
      <c r="K45" s="27">
        <v>191</v>
      </c>
      <c r="L45" s="27"/>
      <c r="M45" s="27"/>
      <c r="N45" s="27">
        <v>6</v>
      </c>
      <c r="O45" s="27">
        <v>12</v>
      </c>
      <c r="P45" s="27"/>
      <c r="Q45" s="27"/>
    </row>
    <row r="46" spans="1:17" x14ac:dyDescent="0.2">
      <c r="A46" s="159" t="s">
        <v>45</v>
      </c>
      <c r="B46" s="160"/>
      <c r="C46" s="160"/>
      <c r="D46" s="160"/>
      <c r="E46" s="160"/>
      <c r="F46" s="160"/>
      <c r="G46" s="160"/>
      <c r="H46" s="160"/>
      <c r="I46" s="160"/>
      <c r="J46" s="33">
        <v>4139</v>
      </c>
      <c r="K46" s="26">
        <v>2062</v>
      </c>
      <c r="L46" s="26">
        <v>97</v>
      </c>
      <c r="M46" s="26">
        <v>22</v>
      </c>
      <c r="N46" s="27"/>
      <c r="O46" s="26">
        <v>150.38999999999999</v>
      </c>
      <c r="P46" s="27"/>
      <c r="Q46" s="26">
        <v>1.43</v>
      </c>
    </row>
    <row r="47" spans="1:17" x14ac:dyDescent="0.2">
      <c r="A47" s="159" t="s">
        <v>104</v>
      </c>
      <c r="B47" s="160"/>
      <c r="C47" s="160"/>
      <c r="D47" s="160"/>
      <c r="E47" s="160"/>
      <c r="F47" s="160"/>
      <c r="G47" s="160"/>
      <c r="H47" s="160"/>
      <c r="I47" s="160"/>
      <c r="J47" s="33">
        <v>4766</v>
      </c>
      <c r="K47" s="26">
        <v>2630</v>
      </c>
      <c r="L47" s="26">
        <v>133</v>
      </c>
      <c r="M47" s="26">
        <v>31</v>
      </c>
      <c r="N47" s="27"/>
      <c r="O47" s="26">
        <v>185.95</v>
      </c>
      <c r="P47" s="27"/>
      <c r="Q47" s="26">
        <v>1.93</v>
      </c>
    </row>
    <row r="48" spans="1:17" x14ac:dyDescent="0.2">
      <c r="A48" s="159" t="s">
        <v>103</v>
      </c>
      <c r="B48" s="160"/>
      <c r="C48" s="160"/>
      <c r="D48" s="160"/>
      <c r="E48" s="160"/>
      <c r="F48" s="160"/>
      <c r="G48" s="160"/>
      <c r="H48" s="160"/>
      <c r="I48" s="160"/>
      <c r="J48" s="32"/>
      <c r="K48" s="27"/>
      <c r="L48" s="27"/>
      <c r="M48" s="27"/>
      <c r="N48" s="27"/>
      <c r="O48" s="27"/>
      <c r="P48" s="27"/>
      <c r="Q48" s="27"/>
    </row>
    <row r="49" spans="1:17" x14ac:dyDescent="0.2">
      <c r="A49" s="159" t="s">
        <v>163</v>
      </c>
      <c r="B49" s="160"/>
      <c r="C49" s="160"/>
      <c r="D49" s="160"/>
      <c r="E49" s="160"/>
      <c r="F49" s="160"/>
      <c r="G49" s="160"/>
      <c r="H49" s="160"/>
      <c r="I49" s="160"/>
      <c r="J49" s="33">
        <v>90</v>
      </c>
      <c r="K49" s="26">
        <v>89</v>
      </c>
      <c r="L49" s="26">
        <v>1</v>
      </c>
      <c r="M49" s="26">
        <v>1</v>
      </c>
      <c r="N49" s="27"/>
      <c r="O49" s="27"/>
      <c r="P49" s="27"/>
      <c r="Q49" s="27"/>
    </row>
    <row r="50" spans="1:17" ht="15" customHeight="1" x14ac:dyDescent="0.2">
      <c r="A50" s="159" t="s">
        <v>162</v>
      </c>
      <c r="B50" s="160"/>
      <c r="C50" s="160"/>
      <c r="D50" s="160"/>
      <c r="E50" s="160"/>
      <c r="F50" s="160"/>
      <c r="G50" s="160"/>
      <c r="H50" s="160"/>
      <c r="I50" s="160"/>
      <c r="J50" s="33">
        <v>23</v>
      </c>
      <c r="K50" s="27"/>
      <c r="L50" s="27"/>
      <c r="M50" s="27"/>
      <c r="N50" s="27"/>
      <c r="O50" s="27"/>
      <c r="P50" s="27"/>
      <c r="Q50" s="27"/>
    </row>
    <row r="51" spans="1:17" ht="30" customHeight="1" x14ac:dyDescent="0.2">
      <c r="A51" s="159" t="s">
        <v>161</v>
      </c>
      <c r="B51" s="160"/>
      <c r="C51" s="160"/>
      <c r="D51" s="160"/>
      <c r="E51" s="160"/>
      <c r="F51" s="160"/>
      <c r="G51" s="160"/>
      <c r="H51" s="160"/>
      <c r="I51" s="160"/>
      <c r="J51" s="33">
        <v>559</v>
      </c>
      <c r="K51" s="26">
        <v>523</v>
      </c>
      <c r="L51" s="26">
        <v>34</v>
      </c>
      <c r="M51" s="26">
        <v>8</v>
      </c>
      <c r="N51" s="27"/>
      <c r="O51" s="26">
        <v>38.230499999999999</v>
      </c>
      <c r="P51" s="27"/>
      <c r="Q51" s="26">
        <v>0.497</v>
      </c>
    </row>
    <row r="52" spans="1:17" ht="30" customHeight="1" x14ac:dyDescent="0.2">
      <c r="A52" s="159" t="s">
        <v>160</v>
      </c>
      <c r="B52" s="160"/>
      <c r="C52" s="160"/>
      <c r="D52" s="160"/>
      <c r="E52" s="160"/>
      <c r="F52" s="160"/>
      <c r="G52" s="160"/>
      <c r="H52" s="160"/>
      <c r="I52" s="160"/>
      <c r="J52" s="33">
        <v>85</v>
      </c>
      <c r="K52" s="26">
        <v>85</v>
      </c>
      <c r="L52" s="27"/>
      <c r="M52" s="27"/>
      <c r="N52" s="27"/>
      <c r="O52" s="26">
        <v>5.0175000000000001</v>
      </c>
      <c r="P52" s="27"/>
      <c r="Q52" s="27"/>
    </row>
    <row r="53" spans="1:17" ht="15" customHeight="1" x14ac:dyDescent="0.2">
      <c r="A53" s="159" t="s">
        <v>159</v>
      </c>
      <c r="B53" s="160"/>
      <c r="C53" s="160"/>
      <c r="D53" s="160"/>
      <c r="E53" s="160"/>
      <c r="F53" s="160"/>
      <c r="G53" s="160"/>
      <c r="H53" s="160"/>
      <c r="I53" s="160"/>
      <c r="J53" s="33">
        <v>-130</v>
      </c>
      <c r="K53" s="26">
        <v>-130</v>
      </c>
      <c r="L53" s="27"/>
      <c r="M53" s="27"/>
      <c r="N53" s="27"/>
      <c r="O53" s="26">
        <v>-7.694</v>
      </c>
      <c r="P53" s="27"/>
      <c r="Q53" s="27"/>
    </row>
    <row r="54" spans="1:17" x14ac:dyDescent="0.2">
      <c r="A54" s="159" t="s">
        <v>46</v>
      </c>
      <c r="B54" s="160"/>
      <c r="C54" s="160"/>
      <c r="D54" s="160"/>
      <c r="E54" s="160"/>
      <c r="F54" s="160"/>
      <c r="G54" s="160"/>
      <c r="H54" s="160"/>
      <c r="I54" s="160"/>
      <c r="J54" s="33">
        <v>2323</v>
      </c>
      <c r="K54" s="27"/>
      <c r="L54" s="27"/>
      <c r="M54" s="27"/>
      <c r="N54" s="27"/>
      <c r="O54" s="27"/>
      <c r="P54" s="27"/>
      <c r="Q54" s="27"/>
    </row>
    <row r="55" spans="1:17" x14ac:dyDescent="0.2">
      <c r="A55" s="159" t="s">
        <v>103</v>
      </c>
      <c r="B55" s="160"/>
      <c r="C55" s="160"/>
      <c r="D55" s="160"/>
      <c r="E55" s="160"/>
      <c r="F55" s="160"/>
      <c r="G55" s="160"/>
      <c r="H55" s="160"/>
      <c r="I55" s="160"/>
      <c r="J55" s="32"/>
      <c r="K55" s="27"/>
      <c r="L55" s="27"/>
      <c r="M55" s="27"/>
      <c r="N55" s="27"/>
      <c r="O55" s="27"/>
      <c r="P55" s="27"/>
      <c r="Q55" s="27"/>
    </row>
    <row r="56" spans="1:17" x14ac:dyDescent="0.2">
      <c r="A56" s="159" t="s">
        <v>158</v>
      </c>
      <c r="B56" s="160"/>
      <c r="C56" s="160"/>
      <c r="D56" s="160"/>
      <c r="E56" s="160"/>
      <c r="F56" s="160"/>
      <c r="G56" s="160"/>
      <c r="H56" s="160"/>
      <c r="I56" s="160"/>
      <c r="J56" s="33">
        <v>339</v>
      </c>
      <c r="K56" s="27"/>
      <c r="L56" s="27"/>
      <c r="M56" s="27"/>
      <c r="N56" s="27"/>
      <c r="O56" s="27"/>
      <c r="P56" s="27"/>
      <c r="Q56" s="27"/>
    </row>
    <row r="57" spans="1:17" x14ac:dyDescent="0.2">
      <c r="A57" s="159" t="s">
        <v>157</v>
      </c>
      <c r="B57" s="160"/>
      <c r="C57" s="160"/>
      <c r="D57" s="160"/>
      <c r="E57" s="160"/>
      <c r="F57" s="160"/>
      <c r="G57" s="160"/>
      <c r="H57" s="160"/>
      <c r="I57" s="160"/>
      <c r="J57" s="33">
        <v>487</v>
      </c>
      <c r="K57" s="27"/>
      <c r="L57" s="27"/>
      <c r="M57" s="27"/>
      <c r="N57" s="27"/>
      <c r="O57" s="27"/>
      <c r="P57" s="27"/>
      <c r="Q57" s="27"/>
    </row>
    <row r="58" spans="1:17" x14ac:dyDescent="0.2">
      <c r="A58" s="159" t="s">
        <v>156</v>
      </c>
      <c r="B58" s="160"/>
      <c r="C58" s="160"/>
      <c r="D58" s="160"/>
      <c r="E58" s="160"/>
      <c r="F58" s="160"/>
      <c r="G58" s="160"/>
      <c r="H58" s="160"/>
      <c r="I58" s="160"/>
      <c r="J58" s="33">
        <v>76</v>
      </c>
      <c r="K58" s="27"/>
      <c r="L58" s="27"/>
      <c r="M58" s="27"/>
      <c r="N58" s="27"/>
      <c r="O58" s="27"/>
      <c r="P58" s="27"/>
      <c r="Q58" s="27"/>
    </row>
    <row r="59" spans="1:17" x14ac:dyDescent="0.2">
      <c r="A59" s="159" t="s">
        <v>155</v>
      </c>
      <c r="B59" s="160"/>
      <c r="C59" s="160"/>
      <c r="D59" s="160"/>
      <c r="E59" s="160"/>
      <c r="F59" s="160"/>
      <c r="G59" s="160"/>
      <c r="H59" s="160"/>
      <c r="I59" s="160"/>
      <c r="J59" s="33">
        <v>384</v>
      </c>
      <c r="K59" s="27"/>
      <c r="L59" s="27"/>
      <c r="M59" s="27"/>
      <c r="N59" s="27"/>
      <c r="O59" s="27"/>
      <c r="P59" s="27"/>
      <c r="Q59" s="27"/>
    </row>
    <row r="60" spans="1:17" x14ac:dyDescent="0.2">
      <c r="A60" s="159" t="s">
        <v>154</v>
      </c>
      <c r="B60" s="160"/>
      <c r="C60" s="160"/>
      <c r="D60" s="160"/>
      <c r="E60" s="160"/>
      <c r="F60" s="160"/>
      <c r="G60" s="160"/>
      <c r="H60" s="160"/>
      <c r="I60" s="160"/>
      <c r="J60" s="33">
        <v>1037</v>
      </c>
      <c r="K60" s="27"/>
      <c r="L60" s="27"/>
      <c r="M60" s="27"/>
      <c r="N60" s="27"/>
      <c r="O60" s="27"/>
      <c r="P60" s="27"/>
      <c r="Q60" s="27"/>
    </row>
    <row r="61" spans="1:17" x14ac:dyDescent="0.2">
      <c r="A61" s="159" t="s">
        <v>47</v>
      </c>
      <c r="B61" s="160"/>
      <c r="C61" s="160"/>
      <c r="D61" s="160"/>
      <c r="E61" s="160"/>
      <c r="F61" s="160"/>
      <c r="G61" s="160"/>
      <c r="H61" s="160"/>
      <c r="I61" s="160"/>
      <c r="J61" s="33">
        <v>1569</v>
      </c>
      <c r="K61" s="27"/>
      <c r="L61" s="27"/>
      <c r="M61" s="27"/>
      <c r="N61" s="27"/>
      <c r="O61" s="27"/>
      <c r="P61" s="27"/>
      <c r="Q61" s="27"/>
    </row>
    <row r="62" spans="1:17" x14ac:dyDescent="0.2">
      <c r="A62" s="159" t="s">
        <v>103</v>
      </c>
      <c r="B62" s="160"/>
      <c r="C62" s="160"/>
      <c r="D62" s="160"/>
      <c r="E62" s="160"/>
      <c r="F62" s="160"/>
      <c r="G62" s="160"/>
      <c r="H62" s="160"/>
      <c r="I62" s="160"/>
      <c r="J62" s="32"/>
      <c r="K62" s="27"/>
      <c r="L62" s="27"/>
      <c r="M62" s="27"/>
      <c r="N62" s="27"/>
      <c r="O62" s="27"/>
      <c r="P62" s="27"/>
      <c r="Q62" s="27"/>
    </row>
    <row r="63" spans="1:17" x14ac:dyDescent="0.2">
      <c r="A63" s="159" t="s">
        <v>153</v>
      </c>
      <c r="B63" s="160"/>
      <c r="C63" s="160"/>
      <c r="D63" s="160"/>
      <c r="E63" s="160"/>
      <c r="F63" s="160"/>
      <c r="G63" s="160"/>
      <c r="H63" s="160"/>
      <c r="I63" s="160"/>
      <c r="J63" s="33">
        <v>209</v>
      </c>
      <c r="K63" s="27"/>
      <c r="L63" s="27"/>
      <c r="M63" s="27"/>
      <c r="N63" s="27"/>
      <c r="O63" s="27"/>
      <c r="P63" s="27"/>
      <c r="Q63" s="27"/>
    </row>
    <row r="64" spans="1:17" x14ac:dyDescent="0.2">
      <c r="A64" s="159" t="s">
        <v>152</v>
      </c>
      <c r="B64" s="160"/>
      <c r="C64" s="160"/>
      <c r="D64" s="160"/>
      <c r="E64" s="160"/>
      <c r="F64" s="160"/>
      <c r="G64" s="160"/>
      <c r="H64" s="160"/>
      <c r="I64" s="160"/>
      <c r="J64" s="33">
        <v>365</v>
      </c>
      <c r="K64" s="27"/>
      <c r="L64" s="27"/>
      <c r="M64" s="27"/>
      <c r="N64" s="27"/>
      <c r="O64" s="27"/>
      <c r="P64" s="27"/>
      <c r="Q64" s="27"/>
    </row>
    <row r="65" spans="1:17" x14ac:dyDescent="0.2">
      <c r="A65" s="159" t="s">
        <v>151</v>
      </c>
      <c r="B65" s="160"/>
      <c r="C65" s="160"/>
      <c r="D65" s="160"/>
      <c r="E65" s="160"/>
      <c r="F65" s="160"/>
      <c r="G65" s="160"/>
      <c r="H65" s="160"/>
      <c r="I65" s="160"/>
      <c r="J65" s="33">
        <v>995</v>
      </c>
      <c r="K65" s="27"/>
      <c r="L65" s="27"/>
      <c r="M65" s="27"/>
      <c r="N65" s="27"/>
      <c r="O65" s="27"/>
      <c r="P65" s="27"/>
      <c r="Q65" s="27"/>
    </row>
    <row r="66" spans="1:17" x14ac:dyDescent="0.2">
      <c r="A66" s="161" t="s">
        <v>48</v>
      </c>
      <c r="B66" s="160"/>
      <c r="C66" s="160"/>
      <c r="D66" s="160"/>
      <c r="E66" s="160"/>
      <c r="F66" s="160"/>
      <c r="G66" s="160"/>
      <c r="H66" s="160"/>
      <c r="I66" s="160"/>
      <c r="J66" s="32"/>
      <c r="K66" s="27"/>
      <c r="L66" s="27"/>
      <c r="M66" s="27"/>
      <c r="N66" s="27"/>
      <c r="O66" s="27"/>
      <c r="P66" s="27"/>
      <c r="Q66" s="27"/>
    </row>
    <row r="67" spans="1:17" x14ac:dyDescent="0.2">
      <c r="A67" s="159" t="s">
        <v>50</v>
      </c>
      <c r="B67" s="160"/>
      <c r="C67" s="160"/>
      <c r="D67" s="160"/>
      <c r="E67" s="160"/>
      <c r="F67" s="160"/>
      <c r="G67" s="160"/>
      <c r="H67" s="160"/>
      <c r="I67" s="160"/>
      <c r="J67" s="33">
        <v>7588</v>
      </c>
      <c r="K67" s="27"/>
      <c r="L67" s="27"/>
      <c r="M67" s="27"/>
      <c r="N67" s="27"/>
      <c r="O67" s="26">
        <v>155.16999999999999</v>
      </c>
      <c r="P67" s="27"/>
      <c r="Q67" s="26">
        <v>1.93</v>
      </c>
    </row>
    <row r="68" spans="1:17" x14ac:dyDescent="0.2">
      <c r="A68" s="159" t="s">
        <v>150</v>
      </c>
      <c r="B68" s="160"/>
      <c r="C68" s="160"/>
      <c r="D68" s="160"/>
      <c r="E68" s="160"/>
      <c r="F68" s="160"/>
      <c r="G68" s="160"/>
      <c r="H68" s="160"/>
      <c r="I68" s="160"/>
      <c r="J68" s="33">
        <v>1070</v>
      </c>
      <c r="K68" s="27"/>
      <c r="L68" s="27"/>
      <c r="M68" s="27"/>
      <c r="N68" s="27"/>
      <c r="O68" s="26">
        <v>30.78</v>
      </c>
      <c r="P68" s="27"/>
      <c r="Q68" s="27"/>
    </row>
    <row r="69" spans="1:17" x14ac:dyDescent="0.2">
      <c r="A69" s="159" t="s">
        <v>51</v>
      </c>
      <c r="B69" s="160"/>
      <c r="C69" s="160"/>
      <c r="D69" s="160"/>
      <c r="E69" s="160"/>
      <c r="F69" s="160"/>
      <c r="G69" s="160"/>
      <c r="H69" s="160"/>
      <c r="I69" s="160"/>
      <c r="J69" s="33">
        <v>8658</v>
      </c>
      <c r="K69" s="27"/>
      <c r="L69" s="27"/>
      <c r="M69" s="27"/>
      <c r="N69" s="27"/>
      <c r="O69" s="26">
        <v>185.95</v>
      </c>
      <c r="P69" s="27"/>
      <c r="Q69" s="26">
        <v>1.93</v>
      </c>
    </row>
    <row r="70" spans="1:17" x14ac:dyDescent="0.2">
      <c r="A70" s="159" t="s">
        <v>52</v>
      </c>
      <c r="B70" s="160"/>
      <c r="C70" s="160"/>
      <c r="D70" s="160"/>
      <c r="E70" s="160"/>
      <c r="F70" s="160"/>
      <c r="G70" s="160"/>
      <c r="H70" s="160"/>
      <c r="I70" s="160"/>
      <c r="J70" s="32"/>
      <c r="K70" s="27"/>
      <c r="L70" s="27"/>
      <c r="M70" s="27"/>
      <c r="N70" s="27"/>
      <c r="O70" s="27"/>
      <c r="P70" s="27"/>
      <c r="Q70" s="27"/>
    </row>
    <row r="71" spans="1:17" x14ac:dyDescent="0.2">
      <c r="A71" s="159" t="s">
        <v>53</v>
      </c>
      <c r="B71" s="160"/>
      <c r="C71" s="160"/>
      <c r="D71" s="160"/>
      <c r="E71" s="160"/>
      <c r="F71" s="160"/>
      <c r="G71" s="160"/>
      <c r="H71" s="160"/>
      <c r="I71" s="160"/>
      <c r="J71" s="33">
        <v>2003</v>
      </c>
      <c r="K71" s="27"/>
      <c r="L71" s="27"/>
      <c r="M71" s="27"/>
      <c r="N71" s="27"/>
      <c r="O71" s="27"/>
      <c r="P71" s="27"/>
      <c r="Q71" s="27"/>
    </row>
    <row r="72" spans="1:17" x14ac:dyDescent="0.2">
      <c r="A72" s="159" t="s">
        <v>54</v>
      </c>
      <c r="B72" s="160"/>
      <c r="C72" s="160"/>
      <c r="D72" s="160"/>
      <c r="E72" s="160"/>
      <c r="F72" s="160"/>
      <c r="G72" s="160"/>
      <c r="H72" s="160"/>
      <c r="I72" s="160"/>
      <c r="J72" s="33">
        <f>133-M47</f>
        <v>102</v>
      </c>
      <c r="K72" s="27"/>
      <c r="L72" s="27"/>
      <c r="M72" s="27"/>
      <c r="N72" s="27"/>
      <c r="O72" s="27"/>
      <c r="P72" s="27"/>
      <c r="Q72" s="27"/>
    </row>
    <row r="73" spans="1:17" x14ac:dyDescent="0.2">
      <c r="A73" s="159" t="s">
        <v>55</v>
      </c>
      <c r="B73" s="160"/>
      <c r="C73" s="160"/>
      <c r="D73" s="160"/>
      <c r="E73" s="160"/>
      <c r="F73" s="160"/>
      <c r="G73" s="160"/>
      <c r="H73" s="160"/>
      <c r="I73" s="160"/>
      <c r="J73" s="33">
        <v>2661</v>
      </c>
      <c r="K73" s="27"/>
      <c r="L73" s="27"/>
      <c r="M73" s="27"/>
      <c r="N73" s="27"/>
      <c r="O73" s="27"/>
      <c r="P73" s="27"/>
      <c r="Q73" s="27"/>
    </row>
    <row r="74" spans="1:17" x14ac:dyDescent="0.2">
      <c r="A74" s="159" t="s">
        <v>56</v>
      </c>
      <c r="B74" s="160"/>
      <c r="C74" s="160"/>
      <c r="D74" s="160"/>
      <c r="E74" s="160"/>
      <c r="F74" s="160"/>
      <c r="G74" s="160"/>
      <c r="H74" s="160"/>
      <c r="I74" s="160"/>
      <c r="J74" s="33">
        <v>2323</v>
      </c>
      <c r="K74" s="27"/>
      <c r="L74" s="27"/>
      <c r="M74" s="27"/>
      <c r="N74" s="27"/>
      <c r="O74" s="27"/>
      <c r="P74" s="27"/>
      <c r="Q74" s="27"/>
    </row>
    <row r="75" spans="1:17" x14ac:dyDescent="0.2">
      <c r="A75" s="159" t="s">
        <v>57</v>
      </c>
      <c r="B75" s="160"/>
      <c r="C75" s="160"/>
      <c r="D75" s="160"/>
      <c r="E75" s="160"/>
      <c r="F75" s="160"/>
      <c r="G75" s="160"/>
      <c r="H75" s="160"/>
      <c r="I75" s="160"/>
      <c r="J75" s="33">
        <v>1569</v>
      </c>
      <c r="K75" s="27"/>
      <c r="L75" s="27"/>
      <c r="M75" s="27"/>
      <c r="N75" s="27"/>
      <c r="O75" s="27"/>
      <c r="P75" s="27"/>
      <c r="Q75" s="27"/>
    </row>
    <row r="76" spans="1:17" x14ac:dyDescent="0.2">
      <c r="A76" s="161" t="s">
        <v>58</v>
      </c>
      <c r="B76" s="160"/>
      <c r="C76" s="160"/>
      <c r="D76" s="160"/>
      <c r="E76" s="160"/>
      <c r="F76" s="160"/>
      <c r="G76" s="160"/>
      <c r="H76" s="160"/>
      <c r="I76" s="160"/>
      <c r="J76" s="34">
        <f>SUM(J71:J75)</f>
        <v>8658</v>
      </c>
      <c r="K76" s="27"/>
      <c r="L76" s="27"/>
      <c r="M76" s="27"/>
      <c r="N76" s="27"/>
      <c r="O76" s="29">
        <v>185.95</v>
      </c>
      <c r="P76" s="27"/>
      <c r="Q76" s="29">
        <v>1.93</v>
      </c>
    </row>
    <row r="77" spans="1:17" x14ac:dyDescent="0.2">
      <c r="F77" s="21"/>
      <c r="G77" s="21"/>
      <c r="H77" s="21"/>
      <c r="I77" s="21"/>
      <c r="J77" s="35"/>
      <c r="K77" s="21"/>
      <c r="L77" s="21"/>
      <c r="M77" s="21"/>
      <c r="N77" s="21"/>
      <c r="O77" s="21"/>
      <c r="P77" s="21"/>
      <c r="Q77" s="21"/>
    </row>
    <row r="78" spans="1:17" customFormat="1" ht="12.75" customHeight="1" x14ac:dyDescent="0.2">
      <c r="A78" s="146"/>
      <c r="B78" s="119"/>
      <c r="C78" s="148"/>
      <c r="D78" s="121"/>
      <c r="E78" s="119"/>
      <c r="F78" s="119"/>
      <c r="G78" s="148"/>
      <c r="H78" s="120"/>
      <c r="I78" s="16"/>
      <c r="J78" s="31"/>
      <c r="K78" s="16"/>
      <c r="L78" s="16"/>
      <c r="M78" s="16"/>
      <c r="N78" s="147"/>
      <c r="O78" s="147"/>
      <c r="P78" s="147"/>
    </row>
    <row r="79" spans="1:17" x14ac:dyDescent="0.2">
      <c r="F79" s="21"/>
      <c r="G79" s="21"/>
      <c r="H79" s="21"/>
      <c r="I79" s="21"/>
      <c r="J79" s="35"/>
      <c r="K79" s="21"/>
      <c r="L79" s="21"/>
      <c r="M79" s="21"/>
      <c r="N79" s="21"/>
      <c r="O79" s="21"/>
      <c r="P79" s="21"/>
      <c r="Q79" s="21"/>
    </row>
  </sheetData>
  <mergeCells count="55">
    <mergeCell ref="Q22:Q24"/>
    <mergeCell ref="J23:J24"/>
    <mergeCell ref="K23:M23"/>
    <mergeCell ref="J22:M22"/>
    <mergeCell ref="P22:P24"/>
    <mergeCell ref="F23:F24"/>
    <mergeCell ref="F22:I22"/>
    <mergeCell ref="G23:I23"/>
    <mergeCell ref="O22:O24"/>
    <mergeCell ref="N22:N24"/>
    <mergeCell ref="A22:A24"/>
    <mergeCell ref="C22:C24"/>
    <mergeCell ref="D22:D24"/>
    <mergeCell ref="E22:E24"/>
    <mergeCell ref="B22:B24"/>
    <mergeCell ref="A54:I54"/>
    <mergeCell ref="A26:Q26"/>
    <mergeCell ref="A33:Q33"/>
    <mergeCell ref="A43:Q43"/>
    <mergeCell ref="A46:I46"/>
    <mergeCell ref="A47:I47"/>
    <mergeCell ref="A48:I48"/>
    <mergeCell ref="A49:I49"/>
    <mergeCell ref="A50:I50"/>
    <mergeCell ref="A51:I51"/>
    <mergeCell ref="A52:I52"/>
    <mergeCell ref="A53:I53"/>
    <mergeCell ref="J14:K14"/>
    <mergeCell ref="J17:K17"/>
    <mergeCell ref="J18:K18"/>
    <mergeCell ref="J16:K16"/>
    <mergeCell ref="J15:K15"/>
    <mergeCell ref="A66:I66"/>
    <mergeCell ref="A55:I55"/>
    <mergeCell ref="A56:I56"/>
    <mergeCell ref="A57:I57"/>
    <mergeCell ref="A58:I58"/>
    <mergeCell ref="A59:I59"/>
    <mergeCell ref="A60:I60"/>
    <mergeCell ref="E1:I1"/>
    <mergeCell ref="A73:I73"/>
    <mergeCell ref="A74:I74"/>
    <mergeCell ref="A75:I75"/>
    <mergeCell ref="A76:I76"/>
    <mergeCell ref="A67:I67"/>
    <mergeCell ref="A68:I68"/>
    <mergeCell ref="A69:I69"/>
    <mergeCell ref="A70:I70"/>
    <mergeCell ref="A71:I71"/>
    <mergeCell ref="A72:I72"/>
    <mergeCell ref="A61:I61"/>
    <mergeCell ref="A62:I62"/>
    <mergeCell ref="A63:I63"/>
    <mergeCell ref="A64:I64"/>
    <mergeCell ref="A65:I65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78"/>
  <sheetViews>
    <sheetView showGridLines="0" topLeftCell="A52" zoomScaleNormal="100" zoomScaleSheetLayoutView="75" workbookViewId="0">
      <selection activeCell="P22" sqref="P22"/>
    </sheetView>
  </sheetViews>
  <sheetFormatPr defaultColWidth="9.140625" defaultRowHeight="12.75" outlineLevelRow="2" x14ac:dyDescent="0.2"/>
  <cols>
    <col min="1" max="1" width="3.28515625" style="22" customWidth="1"/>
    <col min="2" max="2" width="16.5703125" style="1" customWidth="1"/>
    <col min="3" max="3" width="34.28515625" style="20" customWidth="1"/>
    <col min="4" max="4" width="9.7109375" style="117" customWidth="1"/>
    <col min="5" max="5" width="10" style="118" customWidth="1"/>
    <col min="6" max="6" width="7.28515625" style="7" customWidth="1"/>
    <col min="7" max="10" width="6.7109375" style="7" customWidth="1"/>
    <col min="11" max="11" width="7.28515625" style="36" customWidth="1"/>
    <col min="12" max="15" width="6.7109375" style="7" customWidth="1"/>
    <col min="16" max="16" width="9" style="7" customWidth="1"/>
    <col min="17" max="17" width="5.7109375" style="8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137"/>
      <c r="E1" s="158" t="s">
        <v>65</v>
      </c>
      <c r="F1" s="158"/>
      <c r="G1" s="158"/>
      <c r="H1" s="158"/>
      <c r="I1" s="158"/>
      <c r="J1" s="5"/>
      <c r="K1" s="30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36" t="s">
        <v>21</v>
      </c>
      <c r="H2" s="5"/>
      <c r="I2" s="5"/>
      <c r="J2" s="5"/>
      <c r="K2" s="30"/>
      <c r="L2" s="5"/>
      <c r="M2" s="10" t="s">
        <v>116</v>
      </c>
      <c r="N2" s="5"/>
      <c r="O2" s="5"/>
      <c r="P2" s="5"/>
      <c r="Q2"/>
      <c r="R2"/>
    </row>
    <row r="3" spans="1:18" outlineLevel="1" x14ac:dyDescent="0.2">
      <c r="A3" s="10"/>
      <c r="B3" s="9"/>
      <c r="C3" s="2"/>
      <c r="D3" s="3"/>
      <c r="E3" s="3"/>
      <c r="F3" s="5"/>
      <c r="G3" s="136"/>
      <c r="H3" s="5"/>
      <c r="I3" s="5"/>
      <c r="J3" s="5"/>
      <c r="K3" s="30"/>
      <c r="L3" s="10"/>
      <c r="M3" s="10" t="s">
        <v>142</v>
      </c>
      <c r="N3" s="5"/>
      <c r="O3" s="5"/>
      <c r="P3" s="5"/>
      <c r="Q3"/>
      <c r="R3"/>
    </row>
    <row r="4" spans="1:18" outlineLevel="1" x14ac:dyDescent="0.2">
      <c r="A4" s="10" t="s">
        <v>39</v>
      </c>
      <c r="B4" s="9"/>
      <c r="C4" s="2"/>
      <c r="D4" s="3"/>
      <c r="E4" s="3"/>
      <c r="F4" s="5"/>
      <c r="G4" s="5"/>
      <c r="H4" s="5"/>
      <c r="I4" s="5"/>
      <c r="J4" s="5"/>
      <c r="K4" s="30"/>
      <c r="L4" s="5"/>
      <c r="M4" s="10" t="s">
        <v>39</v>
      </c>
      <c r="N4" s="5"/>
      <c r="O4" s="5"/>
      <c r="P4" s="5"/>
      <c r="Q4"/>
      <c r="R4"/>
    </row>
    <row r="5" spans="1:18" outlineLevel="1" x14ac:dyDescent="0.2">
      <c r="A5" s="10" t="s">
        <v>90</v>
      </c>
      <c r="B5" s="9"/>
      <c r="C5" s="2"/>
      <c r="D5" s="3"/>
      <c r="E5" s="3"/>
      <c r="F5" s="5"/>
      <c r="G5" s="5"/>
      <c r="H5" s="5"/>
      <c r="I5" s="5"/>
      <c r="J5" s="5"/>
      <c r="K5" s="30"/>
      <c r="L5" s="5"/>
      <c r="M5" s="10" t="s">
        <v>115</v>
      </c>
      <c r="N5" s="5"/>
      <c r="O5" s="5"/>
      <c r="P5" s="5"/>
      <c r="Q5"/>
      <c r="R5"/>
    </row>
    <row r="6" spans="1:18" x14ac:dyDescent="0.2">
      <c r="A6" s="4"/>
      <c r="B6" s="9"/>
      <c r="C6" s="3"/>
      <c r="D6" s="8"/>
      <c r="E6" s="5"/>
      <c r="F6" s="5"/>
      <c r="G6" s="14" t="s">
        <v>271</v>
      </c>
      <c r="H6" s="14"/>
      <c r="I6" s="14"/>
      <c r="J6" s="5"/>
      <c r="K6" s="30"/>
      <c r="L6" s="5"/>
      <c r="M6" s="5"/>
      <c r="N6" s="5"/>
      <c r="O6" s="5"/>
      <c r="P6" s="5"/>
      <c r="R6"/>
    </row>
    <row r="7" spans="1:18" x14ac:dyDescent="0.2">
      <c r="A7" s="4"/>
      <c r="B7" s="9"/>
      <c r="C7" s="3"/>
      <c r="D7" s="8"/>
      <c r="E7" s="5"/>
      <c r="F7" s="5"/>
      <c r="G7" s="4" t="s">
        <v>22</v>
      </c>
      <c r="H7" s="14"/>
      <c r="I7" s="14"/>
      <c r="J7" s="5"/>
      <c r="K7" s="30"/>
      <c r="L7" s="5"/>
      <c r="M7" s="5"/>
      <c r="N7" s="5"/>
      <c r="O7" s="5"/>
      <c r="P7" s="5"/>
      <c r="R7"/>
    </row>
    <row r="8" spans="1:18" x14ac:dyDescent="0.2">
      <c r="A8" s="4"/>
      <c r="B8" s="9"/>
      <c r="C8" s="3"/>
      <c r="D8" s="8"/>
      <c r="E8" s="5"/>
      <c r="F8" s="5"/>
      <c r="G8" s="154"/>
      <c r="H8" s="4"/>
      <c r="I8" s="4"/>
      <c r="J8" s="5"/>
      <c r="K8" s="30"/>
      <c r="L8" s="5"/>
      <c r="M8" s="5"/>
      <c r="N8" s="5"/>
      <c r="O8" s="5"/>
      <c r="P8" s="5"/>
      <c r="R8"/>
    </row>
    <row r="9" spans="1:18" x14ac:dyDescent="0.2">
      <c r="A9" s="4"/>
      <c r="B9" s="9"/>
      <c r="C9" s="2"/>
      <c r="D9" s="3"/>
      <c r="E9" s="8"/>
      <c r="F9" s="5"/>
      <c r="G9" s="5"/>
      <c r="H9" s="5"/>
      <c r="I9" s="5"/>
      <c r="J9" s="5"/>
      <c r="K9" s="30"/>
      <c r="L9" s="5"/>
      <c r="M9" s="5"/>
      <c r="N9" s="5"/>
      <c r="O9" s="5"/>
      <c r="P9" s="5"/>
      <c r="Q9" s="5"/>
      <c r="R9"/>
    </row>
    <row r="10" spans="1:18" x14ac:dyDescent="0.2">
      <c r="A10" s="4"/>
      <c r="B10" s="9"/>
      <c r="C10" s="15" t="s">
        <v>114</v>
      </c>
      <c r="D10" s="135" t="s">
        <v>270</v>
      </c>
      <c r="E10" s="134"/>
      <c r="F10" s="11"/>
      <c r="G10" s="11"/>
      <c r="H10" s="133"/>
      <c r="I10" s="11"/>
      <c r="J10" s="11"/>
      <c r="K10" s="37"/>
      <c r="L10" s="11"/>
      <c r="M10" s="11"/>
      <c r="N10" s="11"/>
      <c r="O10" s="5"/>
      <c r="P10" s="5"/>
      <c r="Q10" s="5"/>
      <c r="R10"/>
    </row>
    <row r="11" spans="1:18" x14ac:dyDescent="0.2">
      <c r="A11" s="4"/>
      <c r="B11" s="9"/>
      <c r="C11" s="15"/>
      <c r="D11" s="135" t="s">
        <v>204</v>
      </c>
      <c r="E11" s="134"/>
      <c r="F11" s="11"/>
      <c r="G11" s="11"/>
      <c r="H11" s="133"/>
      <c r="I11" s="11"/>
      <c r="J11" s="11"/>
      <c r="K11" s="37"/>
      <c r="L11" s="13"/>
      <c r="M11" s="5"/>
      <c r="N11" s="5"/>
      <c r="O11" s="5"/>
      <c r="P11" s="5"/>
      <c r="Q11" s="5"/>
    </row>
    <row r="12" spans="1:18" x14ac:dyDescent="0.2">
      <c r="A12" s="4"/>
      <c r="B12" s="9"/>
      <c r="C12" s="2"/>
      <c r="D12" s="3"/>
      <c r="E12" s="153"/>
      <c r="F12" s="13"/>
      <c r="G12" s="13"/>
      <c r="H12" s="136" t="s">
        <v>23</v>
      </c>
      <c r="I12" s="136"/>
      <c r="J12" s="13"/>
      <c r="K12" s="78"/>
      <c r="L12" s="5"/>
      <c r="M12" s="5"/>
      <c r="N12" s="5"/>
      <c r="O12" s="5"/>
      <c r="P12" s="5"/>
      <c r="Q12" s="5"/>
      <c r="R12"/>
    </row>
    <row r="13" spans="1:18" x14ac:dyDescent="0.2">
      <c r="A13" s="17"/>
      <c r="B13" s="18"/>
      <c r="C13" s="3"/>
      <c r="D13" s="8"/>
      <c r="E13" s="5"/>
      <c r="F13" s="5"/>
      <c r="G13" s="5"/>
      <c r="H13" s="5"/>
      <c r="I13" s="5"/>
      <c r="J13" s="5"/>
      <c r="K13" s="30"/>
      <c r="L13" s="5"/>
      <c r="M13" s="5"/>
      <c r="N13" s="5"/>
      <c r="O13" s="5"/>
      <c r="P13" s="5"/>
    </row>
    <row r="14" spans="1:18" x14ac:dyDescent="0.2">
      <c r="A14" s="4"/>
      <c r="B14" s="9"/>
      <c r="C14" s="3"/>
      <c r="D14" s="16" t="s">
        <v>269</v>
      </c>
      <c r="E14" s="5"/>
      <c r="F14" s="5"/>
      <c r="G14" s="5"/>
      <c r="H14" s="16"/>
      <c r="I14" s="16"/>
      <c r="J14" s="16"/>
      <c r="K14" s="30"/>
      <c r="L14" s="5"/>
      <c r="M14" s="5"/>
      <c r="N14" s="131"/>
      <c r="O14" s="130"/>
      <c r="P14" s="130"/>
      <c r="Q14" s="5"/>
    </row>
    <row r="15" spans="1:18" x14ac:dyDescent="0.2">
      <c r="A15" s="4"/>
      <c r="B15" s="9"/>
      <c r="C15" s="3"/>
      <c r="D15" s="16" t="s">
        <v>62</v>
      </c>
      <c r="E15" s="5"/>
      <c r="F15" s="5"/>
      <c r="G15" s="5"/>
      <c r="H15" s="16"/>
      <c r="I15" s="16"/>
      <c r="J15" s="162" t="s">
        <v>268</v>
      </c>
      <c r="K15" s="163"/>
      <c r="L15" s="10" t="s">
        <v>59</v>
      </c>
      <c r="M15" s="5"/>
      <c r="N15" s="129"/>
      <c r="O15" s="130"/>
      <c r="P15" s="127"/>
      <c r="Q15"/>
    </row>
    <row r="16" spans="1:18" outlineLevel="1" x14ac:dyDescent="0.2">
      <c r="A16" s="4"/>
      <c r="B16" s="9"/>
      <c r="C16" s="3"/>
      <c r="D16" s="16" t="s">
        <v>64</v>
      </c>
      <c r="E16" s="5"/>
      <c r="F16" s="5"/>
      <c r="G16" s="5"/>
      <c r="H16" s="16"/>
      <c r="I16" s="16"/>
      <c r="J16" s="162" t="s">
        <v>267</v>
      </c>
      <c r="K16" s="163"/>
      <c r="L16" s="10" t="s">
        <v>59</v>
      </c>
      <c r="M16" s="5"/>
      <c r="N16" s="129"/>
      <c r="O16" s="130"/>
      <c r="P16" s="127"/>
      <c r="Q16"/>
    </row>
    <row r="17" spans="1:17" outlineLevel="1" x14ac:dyDescent="0.2">
      <c r="A17" s="4"/>
      <c r="B17" s="9"/>
      <c r="C17" s="3"/>
      <c r="D17" s="16" t="s">
        <v>19</v>
      </c>
      <c r="E17" s="5"/>
      <c r="F17" s="5"/>
      <c r="G17" s="5"/>
      <c r="H17" s="16"/>
      <c r="I17" s="16"/>
      <c r="J17" s="162" t="s">
        <v>266</v>
      </c>
      <c r="K17" s="163"/>
      <c r="L17" s="10" t="s">
        <v>59</v>
      </c>
      <c r="M17" s="5"/>
      <c r="N17" s="129"/>
      <c r="O17" s="130"/>
      <c r="P17" s="127"/>
      <c r="Q17"/>
    </row>
    <row r="18" spans="1:17" x14ac:dyDescent="0.2">
      <c r="A18" s="4"/>
      <c r="B18" s="9"/>
      <c r="C18" s="3"/>
      <c r="D18" s="16" t="s">
        <v>113</v>
      </c>
      <c r="E18" s="5"/>
      <c r="F18" s="5"/>
      <c r="G18" s="5"/>
      <c r="H18" s="16"/>
      <c r="I18" s="16"/>
      <c r="J18" s="162" t="s">
        <v>265</v>
      </c>
      <c r="K18" s="163"/>
      <c r="L18" s="10" t="s">
        <v>59</v>
      </c>
      <c r="M18" s="5"/>
      <c r="N18" s="129"/>
      <c r="O18" s="130"/>
      <c r="P18" s="127"/>
      <c r="Q18"/>
    </row>
    <row r="19" spans="1:17" outlineLevel="1" x14ac:dyDescent="0.2">
      <c r="A19" s="4"/>
      <c r="B19" s="9"/>
      <c r="C19" s="3"/>
      <c r="D19" s="16" t="s">
        <v>60</v>
      </c>
      <c r="E19" s="5"/>
      <c r="F19" s="5"/>
      <c r="G19" s="5"/>
      <c r="H19" s="16"/>
      <c r="I19" s="16"/>
      <c r="J19" s="162" t="s">
        <v>264</v>
      </c>
      <c r="K19" s="163"/>
      <c r="L19" s="10" t="s">
        <v>61</v>
      </c>
      <c r="M19" s="5"/>
      <c r="N19" s="5"/>
      <c r="O19" s="5"/>
      <c r="P19" s="5"/>
      <c r="Q19"/>
    </row>
    <row r="20" spans="1:17" x14ac:dyDescent="0.2">
      <c r="A20" s="122"/>
      <c r="B20" s="125"/>
      <c r="C20" s="124"/>
      <c r="D20" s="16" t="s">
        <v>141</v>
      </c>
      <c r="E20" s="16"/>
      <c r="F20" s="16"/>
      <c r="G20" s="16"/>
      <c r="H20" s="16"/>
      <c r="I20" s="16"/>
      <c r="J20" s="16"/>
      <c r="K20" s="138">
        <f>K70/1000</f>
        <v>3.2469999999999999</v>
      </c>
      <c r="L20" s="16" t="s">
        <v>112</v>
      </c>
      <c r="M20" s="120"/>
      <c r="N20" s="129"/>
      <c r="O20" s="128"/>
      <c r="P20" s="127"/>
      <c r="Q20" s="126"/>
    </row>
    <row r="21" spans="1:17" x14ac:dyDescent="0.2">
      <c r="A21" s="122"/>
      <c r="B21" s="125"/>
      <c r="C21" s="124"/>
      <c r="D21" s="123" t="s">
        <v>111</v>
      </c>
      <c r="E21" s="16"/>
      <c r="F21" s="16"/>
      <c r="G21" s="16"/>
      <c r="H21" s="16"/>
      <c r="I21" s="16"/>
      <c r="J21" s="16"/>
      <c r="K21" s="31"/>
      <c r="L21" s="16"/>
      <c r="M21" s="120"/>
      <c r="N21" s="120"/>
      <c r="O21" s="120"/>
      <c r="P21" s="120"/>
      <c r="Q21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5"/>
      <c r="K22" s="30"/>
      <c r="L22" s="5"/>
      <c r="M22" s="5"/>
      <c r="N22" s="5"/>
      <c r="O22" s="5"/>
      <c r="P22" s="5"/>
    </row>
    <row r="23" spans="1:17" ht="19.5" customHeight="1" x14ac:dyDescent="0.2">
      <c r="A23" s="165" t="s">
        <v>24</v>
      </c>
      <c r="B23" s="168" t="s">
        <v>110</v>
      </c>
      <c r="C23" s="165" t="s">
        <v>25</v>
      </c>
      <c r="D23" s="165" t="s">
        <v>26</v>
      </c>
      <c r="E23" s="165" t="s">
        <v>27</v>
      </c>
      <c r="F23" s="165" t="s">
        <v>37</v>
      </c>
      <c r="G23" s="166"/>
      <c r="H23" s="166"/>
      <c r="I23" s="166"/>
      <c r="J23" s="165" t="s">
        <v>38</v>
      </c>
      <c r="K23" s="175"/>
      <c r="L23" s="175"/>
      <c r="M23" s="175"/>
      <c r="N23" s="175"/>
      <c r="O23" s="165" t="s">
        <v>32</v>
      </c>
      <c r="P23" s="165" t="s">
        <v>33</v>
      </c>
      <c r="Q23" s="174" t="s">
        <v>109</v>
      </c>
    </row>
    <row r="24" spans="1:17" ht="18.75" customHeight="1" x14ac:dyDescent="0.2">
      <c r="A24" s="166"/>
      <c r="B24" s="169"/>
      <c r="C24" s="167"/>
      <c r="D24" s="165"/>
      <c r="E24" s="165"/>
      <c r="F24" s="165" t="s">
        <v>28</v>
      </c>
      <c r="G24" s="165" t="s">
        <v>30</v>
      </c>
      <c r="H24" s="166"/>
      <c r="I24" s="166"/>
      <c r="J24" s="165" t="s">
        <v>108</v>
      </c>
      <c r="K24" s="170" t="s">
        <v>28</v>
      </c>
      <c r="L24" s="165" t="s">
        <v>30</v>
      </c>
      <c r="M24" s="166"/>
      <c r="N24" s="166"/>
      <c r="O24" s="165"/>
      <c r="P24" s="165"/>
      <c r="Q24" s="174"/>
    </row>
    <row r="25" spans="1:17" ht="22.5" customHeight="1" x14ac:dyDescent="0.2">
      <c r="A25" s="166"/>
      <c r="B25" s="169"/>
      <c r="C25" s="167"/>
      <c r="D25" s="165"/>
      <c r="E25" s="165"/>
      <c r="F25" s="166"/>
      <c r="G25" s="141" t="s">
        <v>29</v>
      </c>
      <c r="H25" s="141" t="s">
        <v>34</v>
      </c>
      <c r="I25" s="141" t="s">
        <v>31</v>
      </c>
      <c r="J25" s="167"/>
      <c r="K25" s="171"/>
      <c r="L25" s="141" t="s">
        <v>29</v>
      </c>
      <c r="M25" s="141" t="s">
        <v>34</v>
      </c>
      <c r="N25" s="141" t="s">
        <v>31</v>
      </c>
      <c r="O25" s="165"/>
      <c r="P25" s="165"/>
      <c r="Q25" s="174"/>
    </row>
    <row r="26" spans="1:17" x14ac:dyDescent="0.2">
      <c r="A26" s="19">
        <v>1</v>
      </c>
      <c r="B26" s="143">
        <v>2</v>
      </c>
      <c r="C26" s="141">
        <v>3</v>
      </c>
      <c r="D26" s="141">
        <v>4</v>
      </c>
      <c r="E26" s="24">
        <v>5</v>
      </c>
      <c r="F26" s="142">
        <v>6</v>
      </c>
      <c r="G26" s="142">
        <v>7</v>
      </c>
      <c r="H26" s="142">
        <v>8</v>
      </c>
      <c r="I26" s="142">
        <v>9</v>
      </c>
      <c r="J26" s="142">
        <v>10</v>
      </c>
      <c r="K26" s="144">
        <v>11</v>
      </c>
      <c r="L26" s="142">
        <v>12</v>
      </c>
      <c r="M26" s="142">
        <v>13</v>
      </c>
      <c r="N26" s="142">
        <v>14</v>
      </c>
      <c r="O26" s="142">
        <v>15</v>
      </c>
      <c r="P26" s="142">
        <v>16</v>
      </c>
      <c r="Q26" s="142">
        <v>17</v>
      </c>
    </row>
    <row r="27" spans="1:17" x14ac:dyDescent="0.2">
      <c r="A27" s="164" t="s">
        <v>263</v>
      </c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</row>
    <row r="28" spans="1:17" x14ac:dyDescent="0.2">
      <c r="A28" s="19">
        <v>1</v>
      </c>
      <c r="B28" s="23" t="s">
        <v>262</v>
      </c>
      <c r="C28" s="140" t="s">
        <v>261</v>
      </c>
      <c r="D28" s="24" t="s">
        <v>260</v>
      </c>
      <c r="E28" s="25">
        <v>0.01</v>
      </c>
      <c r="F28" s="26">
        <v>4164.45</v>
      </c>
      <c r="G28" s="26">
        <v>554.74</v>
      </c>
      <c r="H28" s="26">
        <v>0.4</v>
      </c>
      <c r="I28" s="26">
        <v>0.16</v>
      </c>
      <c r="J28" s="27"/>
      <c r="K28" s="32">
        <v>42</v>
      </c>
      <c r="L28" s="27">
        <v>6</v>
      </c>
      <c r="M28" s="27"/>
      <c r="N28" s="27"/>
      <c r="O28" s="27">
        <v>46.19</v>
      </c>
      <c r="P28" s="27">
        <v>0.46</v>
      </c>
      <c r="Q28" s="27"/>
    </row>
    <row r="29" spans="1:17" x14ac:dyDescent="0.2">
      <c r="A29" s="172" t="s">
        <v>259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</row>
    <row r="30" spans="1:17" ht="48" x14ac:dyDescent="0.2">
      <c r="A30" s="19">
        <v>2</v>
      </c>
      <c r="B30" s="23" t="s">
        <v>258</v>
      </c>
      <c r="C30" s="140" t="s">
        <v>257</v>
      </c>
      <c r="D30" s="24" t="s">
        <v>235</v>
      </c>
      <c r="E30" s="25">
        <v>0.16</v>
      </c>
      <c r="F30" s="26">
        <v>5020.2700000000004</v>
      </c>
      <c r="G30" s="26">
        <v>502.3</v>
      </c>
      <c r="H30" s="26">
        <v>79.16</v>
      </c>
      <c r="I30" s="26">
        <v>2.73</v>
      </c>
      <c r="J30" s="27"/>
      <c r="K30" s="32">
        <v>803</v>
      </c>
      <c r="L30" s="27">
        <v>80</v>
      </c>
      <c r="M30" s="27">
        <v>13</v>
      </c>
      <c r="N30" s="27"/>
      <c r="O30" s="27">
        <v>37.07</v>
      </c>
      <c r="P30" s="27">
        <v>5.93</v>
      </c>
      <c r="Q30" s="27"/>
    </row>
    <row r="31" spans="1:17" ht="24" x14ac:dyDescent="0.2">
      <c r="A31" s="19">
        <v>3</v>
      </c>
      <c r="B31" s="23" t="s">
        <v>256</v>
      </c>
      <c r="C31" s="140" t="s">
        <v>255</v>
      </c>
      <c r="D31" s="24" t="s">
        <v>254</v>
      </c>
      <c r="E31" s="28">
        <v>3.2</v>
      </c>
      <c r="F31" s="26">
        <v>17.02</v>
      </c>
      <c r="G31" s="27"/>
      <c r="H31" s="27"/>
      <c r="I31" s="27"/>
      <c r="J31" s="27"/>
      <c r="K31" s="32">
        <v>54</v>
      </c>
      <c r="L31" s="27"/>
      <c r="M31" s="27"/>
      <c r="N31" s="27"/>
      <c r="O31" s="27"/>
      <c r="P31" s="27"/>
      <c r="Q31" s="27"/>
    </row>
    <row r="32" spans="1:17" ht="36" x14ac:dyDescent="0.2">
      <c r="A32" s="19">
        <v>4</v>
      </c>
      <c r="B32" s="23" t="s">
        <v>253</v>
      </c>
      <c r="C32" s="140" t="s">
        <v>252</v>
      </c>
      <c r="D32" s="24" t="s">
        <v>99</v>
      </c>
      <c r="E32" s="25">
        <v>2</v>
      </c>
      <c r="F32" s="26">
        <v>26.19</v>
      </c>
      <c r="G32" s="27"/>
      <c r="H32" s="27"/>
      <c r="I32" s="27"/>
      <c r="J32" s="27"/>
      <c r="K32" s="32">
        <v>52</v>
      </c>
      <c r="L32" s="27"/>
      <c r="M32" s="27"/>
      <c r="N32" s="27"/>
      <c r="O32" s="27"/>
      <c r="P32" s="27"/>
      <c r="Q32" s="27"/>
    </row>
    <row r="33" spans="1:17" ht="24" x14ac:dyDescent="0.2">
      <c r="A33" s="19">
        <v>5</v>
      </c>
      <c r="B33" s="23" t="s">
        <v>251</v>
      </c>
      <c r="C33" s="140" t="s">
        <v>250</v>
      </c>
      <c r="D33" s="24" t="s">
        <v>99</v>
      </c>
      <c r="E33" s="25">
        <v>7</v>
      </c>
      <c r="F33" s="26">
        <v>25.14</v>
      </c>
      <c r="G33" s="27"/>
      <c r="H33" s="27"/>
      <c r="I33" s="27"/>
      <c r="J33" s="27"/>
      <c r="K33" s="32">
        <v>176</v>
      </c>
      <c r="L33" s="27"/>
      <c r="M33" s="27"/>
      <c r="N33" s="27"/>
      <c r="O33" s="27"/>
      <c r="P33" s="27"/>
      <c r="Q33" s="27"/>
    </row>
    <row r="34" spans="1:17" ht="24" x14ac:dyDescent="0.2">
      <c r="A34" s="19">
        <v>6</v>
      </c>
      <c r="B34" s="23" t="s">
        <v>249</v>
      </c>
      <c r="C34" s="140" t="s">
        <v>248</v>
      </c>
      <c r="D34" s="24" t="s">
        <v>247</v>
      </c>
      <c r="E34" s="25">
        <v>0.1</v>
      </c>
      <c r="F34" s="26">
        <v>180.6</v>
      </c>
      <c r="G34" s="26">
        <v>108.39</v>
      </c>
      <c r="H34" s="26">
        <v>64.42</v>
      </c>
      <c r="I34" s="26">
        <v>0.18</v>
      </c>
      <c r="J34" s="27"/>
      <c r="K34" s="32">
        <v>18</v>
      </c>
      <c r="L34" s="27">
        <v>11</v>
      </c>
      <c r="M34" s="27">
        <v>6</v>
      </c>
      <c r="N34" s="27"/>
      <c r="O34" s="27">
        <v>8.18</v>
      </c>
      <c r="P34" s="27">
        <v>0.82</v>
      </c>
      <c r="Q34" s="27"/>
    </row>
    <row r="35" spans="1:17" ht="24" x14ac:dyDescent="0.2">
      <c r="A35" s="19">
        <v>7</v>
      </c>
      <c r="B35" s="23" t="s">
        <v>246</v>
      </c>
      <c r="C35" s="140" t="s">
        <v>245</v>
      </c>
      <c r="D35" s="24" t="s">
        <v>42</v>
      </c>
      <c r="E35" s="25">
        <v>1</v>
      </c>
      <c r="F35" s="26">
        <v>619.08000000000004</v>
      </c>
      <c r="G35" s="26">
        <v>191.24</v>
      </c>
      <c r="H35" s="26">
        <v>66.08</v>
      </c>
      <c r="I35" s="26">
        <v>4.1900000000000004</v>
      </c>
      <c r="J35" s="27"/>
      <c r="K35" s="32">
        <v>619</v>
      </c>
      <c r="L35" s="27">
        <v>191</v>
      </c>
      <c r="M35" s="27">
        <v>66</v>
      </c>
      <c r="N35" s="27">
        <v>4</v>
      </c>
      <c r="O35" s="27">
        <v>14.61</v>
      </c>
      <c r="P35" s="27">
        <v>14.61</v>
      </c>
      <c r="Q35" s="27"/>
    </row>
    <row r="36" spans="1:17" ht="36" x14ac:dyDescent="0.2">
      <c r="A36" s="19">
        <v>8</v>
      </c>
      <c r="B36" s="23" t="s">
        <v>244</v>
      </c>
      <c r="C36" s="140" t="s">
        <v>243</v>
      </c>
      <c r="D36" s="24" t="s">
        <v>107</v>
      </c>
      <c r="E36" s="28">
        <v>1.7999999999999999E-2</v>
      </c>
      <c r="F36" s="26">
        <v>1384.09</v>
      </c>
      <c r="G36" s="26">
        <v>886.83</v>
      </c>
      <c r="H36" s="26">
        <v>3.68</v>
      </c>
      <c r="I36" s="26">
        <v>0.16</v>
      </c>
      <c r="J36" s="27"/>
      <c r="K36" s="32">
        <v>25</v>
      </c>
      <c r="L36" s="27">
        <v>16</v>
      </c>
      <c r="M36" s="27"/>
      <c r="N36" s="27"/>
      <c r="O36" s="27">
        <v>71.06</v>
      </c>
      <c r="P36" s="27">
        <v>1.28</v>
      </c>
      <c r="Q36" s="27"/>
    </row>
    <row r="37" spans="1:17" ht="36" x14ac:dyDescent="0.2">
      <c r="A37" s="19">
        <v>9</v>
      </c>
      <c r="B37" s="23" t="s">
        <v>242</v>
      </c>
      <c r="C37" s="140" t="s">
        <v>241</v>
      </c>
      <c r="D37" s="24" t="s">
        <v>218</v>
      </c>
      <c r="E37" s="25">
        <v>4</v>
      </c>
      <c r="F37" s="26">
        <v>107.91</v>
      </c>
      <c r="G37" s="26">
        <v>62.31</v>
      </c>
      <c r="H37" s="26">
        <v>5.56</v>
      </c>
      <c r="I37" s="27"/>
      <c r="J37" s="27"/>
      <c r="K37" s="32">
        <v>432</v>
      </c>
      <c r="L37" s="27">
        <v>249</v>
      </c>
      <c r="M37" s="27">
        <v>22</v>
      </c>
      <c r="N37" s="27"/>
      <c r="O37" s="27">
        <v>4.46</v>
      </c>
      <c r="P37" s="27">
        <v>17.84</v>
      </c>
      <c r="Q37" s="27"/>
    </row>
    <row r="38" spans="1:17" ht="34.9" customHeight="1" x14ac:dyDescent="0.2">
      <c r="A38" s="19">
        <v>10</v>
      </c>
      <c r="B38" s="23" t="s">
        <v>240</v>
      </c>
      <c r="C38" s="140" t="s">
        <v>239</v>
      </c>
      <c r="D38" s="24" t="s">
        <v>235</v>
      </c>
      <c r="E38" s="25">
        <v>0.16</v>
      </c>
      <c r="F38" s="26">
        <v>104.4</v>
      </c>
      <c r="G38" s="26">
        <v>82.16</v>
      </c>
      <c r="H38" s="26">
        <v>15.29</v>
      </c>
      <c r="I38" s="27"/>
      <c r="J38" s="27"/>
      <c r="K38" s="32">
        <v>17</v>
      </c>
      <c r="L38" s="27">
        <v>13</v>
      </c>
      <c r="M38" s="27">
        <v>2</v>
      </c>
      <c r="N38" s="27"/>
      <c r="O38" s="27">
        <v>5.01</v>
      </c>
      <c r="P38" s="27">
        <v>0.8</v>
      </c>
      <c r="Q38" s="27"/>
    </row>
    <row r="39" spans="1:17" x14ac:dyDescent="0.2">
      <c r="A39" s="172" t="s">
        <v>238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</row>
    <row r="40" spans="1:17" ht="36" x14ac:dyDescent="0.2">
      <c r="A40" s="19">
        <v>11</v>
      </c>
      <c r="B40" s="23" t="s">
        <v>237</v>
      </c>
      <c r="C40" s="140" t="s">
        <v>236</v>
      </c>
      <c r="D40" s="24" t="s">
        <v>235</v>
      </c>
      <c r="E40" s="25">
        <v>0.05</v>
      </c>
      <c r="F40" s="26">
        <v>5197.9799999999996</v>
      </c>
      <c r="G40" s="26">
        <v>897.43</v>
      </c>
      <c r="H40" s="26">
        <v>15.84</v>
      </c>
      <c r="I40" s="26">
        <v>0.36</v>
      </c>
      <c r="J40" s="27"/>
      <c r="K40" s="32">
        <v>260</v>
      </c>
      <c r="L40" s="27">
        <v>45</v>
      </c>
      <c r="M40" s="27">
        <v>1</v>
      </c>
      <c r="N40" s="27"/>
      <c r="O40" s="27">
        <v>64.239999999999995</v>
      </c>
      <c r="P40" s="27">
        <v>3.21</v>
      </c>
      <c r="Q40" s="27"/>
    </row>
    <row r="41" spans="1:17" ht="36" x14ac:dyDescent="0.2">
      <c r="A41" s="19">
        <v>12</v>
      </c>
      <c r="B41" s="23" t="s">
        <v>234</v>
      </c>
      <c r="C41" s="140" t="s">
        <v>233</v>
      </c>
      <c r="D41" s="24" t="s">
        <v>101</v>
      </c>
      <c r="E41" s="28">
        <v>3.0000000000000001E-3</v>
      </c>
      <c r="F41" s="26">
        <v>29302</v>
      </c>
      <c r="G41" s="27"/>
      <c r="H41" s="27"/>
      <c r="I41" s="27"/>
      <c r="J41" s="27"/>
      <c r="K41" s="32">
        <v>88</v>
      </c>
      <c r="L41" s="27"/>
      <c r="M41" s="27"/>
      <c r="N41" s="27"/>
      <c r="O41" s="27"/>
      <c r="P41" s="27"/>
      <c r="Q41" s="27"/>
    </row>
    <row r="42" spans="1:17" ht="24" x14ac:dyDescent="0.2">
      <c r="A42" s="19">
        <v>13</v>
      </c>
      <c r="B42" s="23" t="s">
        <v>232</v>
      </c>
      <c r="C42" s="140" t="s">
        <v>231</v>
      </c>
      <c r="D42" s="24" t="s">
        <v>230</v>
      </c>
      <c r="E42" s="25">
        <v>0.01</v>
      </c>
      <c r="F42" s="26">
        <v>4692.79</v>
      </c>
      <c r="G42" s="26">
        <v>975.11</v>
      </c>
      <c r="H42" s="26">
        <v>20.52</v>
      </c>
      <c r="I42" s="26">
        <v>2.0299999999999998</v>
      </c>
      <c r="J42" s="27"/>
      <c r="K42" s="32">
        <v>47</v>
      </c>
      <c r="L42" s="27">
        <v>10</v>
      </c>
      <c r="M42" s="27"/>
      <c r="N42" s="27"/>
      <c r="O42" s="27">
        <v>76.3</v>
      </c>
      <c r="P42" s="27">
        <v>0.76</v>
      </c>
      <c r="Q42" s="27"/>
    </row>
    <row r="43" spans="1:17" x14ac:dyDescent="0.2">
      <c r="A43" s="19">
        <v>14</v>
      </c>
      <c r="B43" s="23" t="s">
        <v>229</v>
      </c>
      <c r="C43" s="140" t="s">
        <v>228</v>
      </c>
      <c r="D43" s="24" t="s">
        <v>99</v>
      </c>
      <c r="E43" s="25">
        <v>1</v>
      </c>
      <c r="F43" s="26">
        <v>35.78</v>
      </c>
      <c r="G43" s="27"/>
      <c r="H43" s="27"/>
      <c r="I43" s="27"/>
      <c r="J43" s="27"/>
      <c r="K43" s="32">
        <v>36</v>
      </c>
      <c r="L43" s="27"/>
      <c r="M43" s="27"/>
      <c r="N43" s="27"/>
      <c r="O43" s="27"/>
      <c r="P43" s="27"/>
      <c r="Q43" s="27"/>
    </row>
    <row r="44" spans="1:17" ht="46.15" customHeight="1" x14ac:dyDescent="0.2">
      <c r="A44" s="19">
        <v>15</v>
      </c>
      <c r="B44" s="23" t="s">
        <v>227</v>
      </c>
      <c r="C44" s="140" t="s">
        <v>226</v>
      </c>
      <c r="D44" s="24" t="s">
        <v>225</v>
      </c>
      <c r="E44" s="25">
        <v>0.3</v>
      </c>
      <c r="F44" s="26">
        <v>538.35</v>
      </c>
      <c r="G44" s="26">
        <v>342.95</v>
      </c>
      <c r="H44" s="26">
        <v>68.94</v>
      </c>
      <c r="I44" s="26">
        <v>10</v>
      </c>
      <c r="J44" s="27"/>
      <c r="K44" s="32">
        <v>162</v>
      </c>
      <c r="L44" s="27">
        <v>103</v>
      </c>
      <c r="M44" s="27">
        <v>21</v>
      </c>
      <c r="N44" s="27">
        <v>3</v>
      </c>
      <c r="O44" s="27">
        <v>25.31</v>
      </c>
      <c r="P44" s="27">
        <v>7.59</v>
      </c>
      <c r="Q44" s="27"/>
    </row>
    <row r="45" spans="1:17" ht="104.25" x14ac:dyDescent="0.2">
      <c r="A45" s="19">
        <v>16</v>
      </c>
      <c r="B45" s="23" t="s">
        <v>126</v>
      </c>
      <c r="C45" s="140" t="s">
        <v>224</v>
      </c>
      <c r="D45" s="24" t="s">
        <v>100</v>
      </c>
      <c r="E45" s="25">
        <v>3</v>
      </c>
      <c r="F45" s="27"/>
      <c r="G45" s="27"/>
      <c r="H45" s="27"/>
      <c r="I45" s="27"/>
      <c r="J45" s="27">
        <v>32889</v>
      </c>
      <c r="K45" s="32">
        <v>32889</v>
      </c>
      <c r="L45" s="27"/>
      <c r="M45" s="27"/>
      <c r="N45" s="27"/>
      <c r="O45" s="27"/>
      <c r="P45" s="27"/>
      <c r="Q45" s="27"/>
    </row>
    <row r="46" spans="1:17" ht="53.25" x14ac:dyDescent="0.2">
      <c r="A46" s="19">
        <v>17</v>
      </c>
      <c r="B46" s="23" t="s">
        <v>126</v>
      </c>
      <c r="C46" s="140" t="s">
        <v>223</v>
      </c>
      <c r="D46" s="24" t="s">
        <v>100</v>
      </c>
      <c r="E46" s="25">
        <v>6</v>
      </c>
      <c r="F46" s="26">
        <v>194.34</v>
      </c>
      <c r="G46" s="27"/>
      <c r="H46" s="27"/>
      <c r="I46" s="27"/>
      <c r="J46" s="27"/>
      <c r="K46" s="32">
        <v>1166</v>
      </c>
      <c r="L46" s="27"/>
      <c r="M46" s="27"/>
      <c r="N46" s="27"/>
      <c r="O46" s="27"/>
      <c r="P46" s="27"/>
      <c r="Q46" s="27"/>
    </row>
    <row r="47" spans="1:17" x14ac:dyDescent="0.2">
      <c r="A47" s="19">
        <v>18</v>
      </c>
      <c r="B47" s="23" t="s">
        <v>222</v>
      </c>
      <c r="C47" s="140" t="s">
        <v>221</v>
      </c>
      <c r="D47" s="24" t="s">
        <v>127</v>
      </c>
      <c r="E47" s="25">
        <v>0.3</v>
      </c>
      <c r="F47" s="26">
        <v>112.27</v>
      </c>
      <c r="G47" s="26">
        <v>94.85</v>
      </c>
      <c r="H47" s="26">
        <v>0.28999999999999998</v>
      </c>
      <c r="I47" s="27"/>
      <c r="J47" s="27"/>
      <c r="K47" s="32">
        <v>34</v>
      </c>
      <c r="L47" s="27">
        <v>28</v>
      </c>
      <c r="M47" s="27"/>
      <c r="N47" s="27"/>
      <c r="O47" s="27">
        <v>7</v>
      </c>
      <c r="P47" s="27">
        <v>2.1</v>
      </c>
      <c r="Q47" s="27"/>
    </row>
    <row r="48" spans="1:17" ht="36" x14ac:dyDescent="0.2">
      <c r="A48" s="19">
        <v>19</v>
      </c>
      <c r="B48" s="23" t="s">
        <v>220</v>
      </c>
      <c r="C48" s="140" t="s">
        <v>219</v>
      </c>
      <c r="D48" s="24" t="s">
        <v>218</v>
      </c>
      <c r="E48" s="25">
        <v>2</v>
      </c>
      <c r="F48" s="26">
        <v>135.06</v>
      </c>
      <c r="G48" s="26">
        <v>84.67</v>
      </c>
      <c r="H48" s="26">
        <v>1.0900000000000001</v>
      </c>
      <c r="I48" s="27"/>
      <c r="J48" s="27"/>
      <c r="K48" s="32">
        <v>270</v>
      </c>
      <c r="L48" s="27">
        <v>169</v>
      </c>
      <c r="M48" s="27">
        <v>2</v>
      </c>
      <c r="N48" s="27"/>
      <c r="O48" s="27">
        <v>7.05</v>
      </c>
      <c r="P48" s="27">
        <v>14.1</v>
      </c>
      <c r="Q48" s="27"/>
    </row>
    <row r="49" spans="1:17" x14ac:dyDescent="0.2">
      <c r="A49" s="159" t="s">
        <v>45</v>
      </c>
      <c r="B49" s="160"/>
      <c r="C49" s="160"/>
      <c r="D49" s="160"/>
      <c r="E49" s="160"/>
      <c r="F49" s="160"/>
      <c r="G49" s="160"/>
      <c r="H49" s="160"/>
      <c r="I49" s="160"/>
      <c r="J49" s="160"/>
      <c r="K49" s="33">
        <v>37190</v>
      </c>
      <c r="L49" s="26">
        <v>921</v>
      </c>
      <c r="M49" s="26">
        <v>133</v>
      </c>
      <c r="N49" s="26">
        <v>7</v>
      </c>
      <c r="O49" s="27"/>
      <c r="P49" s="26">
        <v>69.5</v>
      </c>
      <c r="Q49" s="27"/>
    </row>
    <row r="50" spans="1:17" x14ac:dyDescent="0.2">
      <c r="A50" s="159" t="s">
        <v>104</v>
      </c>
      <c r="B50" s="160"/>
      <c r="C50" s="160"/>
      <c r="D50" s="160"/>
      <c r="E50" s="160"/>
      <c r="F50" s="160"/>
      <c r="G50" s="160"/>
      <c r="H50" s="160"/>
      <c r="I50" s="160"/>
      <c r="J50" s="160"/>
      <c r="K50" s="33">
        <v>37655</v>
      </c>
      <c r="L50" s="26">
        <v>1320</v>
      </c>
      <c r="M50" s="26">
        <v>199</v>
      </c>
      <c r="N50" s="26">
        <v>11</v>
      </c>
      <c r="O50" s="27"/>
      <c r="P50" s="26">
        <v>95.44</v>
      </c>
      <c r="Q50" s="27"/>
    </row>
    <row r="51" spans="1:17" x14ac:dyDescent="0.2">
      <c r="A51" s="159" t="s">
        <v>103</v>
      </c>
      <c r="B51" s="160"/>
      <c r="C51" s="160"/>
      <c r="D51" s="160"/>
      <c r="E51" s="160"/>
      <c r="F51" s="160"/>
      <c r="G51" s="160"/>
      <c r="H51" s="160"/>
      <c r="I51" s="160"/>
      <c r="J51" s="160"/>
      <c r="K51" s="32"/>
      <c r="L51" s="27"/>
      <c r="M51" s="27"/>
      <c r="N51" s="27"/>
      <c r="O51" s="27"/>
      <c r="P51" s="27"/>
      <c r="Q51" s="27"/>
    </row>
    <row r="52" spans="1:17" x14ac:dyDescent="0.2">
      <c r="A52" s="159" t="s">
        <v>217</v>
      </c>
      <c r="B52" s="160"/>
      <c r="C52" s="160"/>
      <c r="D52" s="160"/>
      <c r="E52" s="160"/>
      <c r="F52" s="160"/>
      <c r="G52" s="160"/>
      <c r="H52" s="160"/>
      <c r="I52" s="160"/>
      <c r="J52" s="160"/>
      <c r="K52" s="33">
        <v>40</v>
      </c>
      <c r="L52" s="26">
        <v>40</v>
      </c>
      <c r="M52" s="27"/>
      <c r="N52" s="27"/>
      <c r="O52" s="27"/>
      <c r="P52" s="27"/>
      <c r="Q52" s="27"/>
    </row>
    <row r="53" spans="1:17" ht="25.15" customHeight="1" x14ac:dyDescent="0.2">
      <c r="A53" s="159" t="s">
        <v>216</v>
      </c>
      <c r="B53" s="160"/>
      <c r="C53" s="160"/>
      <c r="D53" s="160"/>
      <c r="E53" s="160"/>
      <c r="F53" s="160"/>
      <c r="G53" s="160"/>
      <c r="H53" s="160"/>
      <c r="I53" s="160"/>
      <c r="J53" s="160"/>
      <c r="K53" s="33">
        <v>175</v>
      </c>
      <c r="L53" s="26">
        <v>142</v>
      </c>
      <c r="M53" s="26">
        <v>33</v>
      </c>
      <c r="N53" s="26">
        <v>2</v>
      </c>
      <c r="O53" s="27"/>
      <c r="P53" s="26">
        <v>10.242000000000001</v>
      </c>
      <c r="Q53" s="27"/>
    </row>
    <row r="54" spans="1:17" ht="15" customHeight="1" x14ac:dyDescent="0.2">
      <c r="A54" s="159" t="s">
        <v>215</v>
      </c>
      <c r="B54" s="160"/>
      <c r="C54" s="160"/>
      <c r="D54" s="160"/>
      <c r="E54" s="160"/>
      <c r="F54" s="160"/>
      <c r="G54" s="160"/>
      <c r="H54" s="160"/>
      <c r="I54" s="160"/>
      <c r="J54" s="160"/>
      <c r="K54" s="33">
        <v>250</v>
      </c>
      <c r="L54" s="26">
        <v>217</v>
      </c>
      <c r="M54" s="26">
        <v>33</v>
      </c>
      <c r="N54" s="26">
        <v>2</v>
      </c>
      <c r="O54" s="27"/>
      <c r="P54" s="26">
        <v>15.704000000000001</v>
      </c>
      <c r="Q54" s="27"/>
    </row>
    <row r="55" spans="1:17" x14ac:dyDescent="0.2">
      <c r="A55" s="159" t="s">
        <v>46</v>
      </c>
      <c r="B55" s="160"/>
      <c r="C55" s="160"/>
      <c r="D55" s="160"/>
      <c r="E55" s="160"/>
      <c r="F55" s="160"/>
      <c r="G55" s="160"/>
      <c r="H55" s="160"/>
      <c r="I55" s="160"/>
      <c r="J55" s="160"/>
      <c r="K55" s="33">
        <v>1694</v>
      </c>
      <c r="L55" s="27"/>
      <c r="M55" s="27"/>
      <c r="N55" s="27"/>
      <c r="O55" s="27"/>
      <c r="P55" s="27"/>
      <c r="Q55" s="27"/>
    </row>
    <row r="56" spans="1:17" x14ac:dyDescent="0.2">
      <c r="A56" s="159" t="s">
        <v>103</v>
      </c>
      <c r="B56" s="160"/>
      <c r="C56" s="160"/>
      <c r="D56" s="160"/>
      <c r="E56" s="160"/>
      <c r="F56" s="160"/>
      <c r="G56" s="160"/>
      <c r="H56" s="160"/>
      <c r="I56" s="160"/>
      <c r="J56" s="160"/>
      <c r="K56" s="32"/>
      <c r="L56" s="27"/>
      <c r="M56" s="27"/>
      <c r="N56" s="27"/>
      <c r="O56" s="27"/>
      <c r="P56" s="27"/>
      <c r="Q56" s="27"/>
    </row>
    <row r="57" spans="1:17" x14ac:dyDescent="0.2">
      <c r="A57" s="159" t="s">
        <v>214</v>
      </c>
      <c r="B57" s="160"/>
      <c r="C57" s="160"/>
      <c r="D57" s="160"/>
      <c r="E57" s="160"/>
      <c r="F57" s="160"/>
      <c r="G57" s="160"/>
      <c r="H57" s="160"/>
      <c r="I57" s="160"/>
      <c r="J57" s="160"/>
      <c r="K57" s="33">
        <v>18</v>
      </c>
      <c r="L57" s="27"/>
      <c r="M57" s="27"/>
      <c r="N57" s="27"/>
      <c r="O57" s="27"/>
      <c r="P57" s="27"/>
      <c r="Q57" s="27"/>
    </row>
    <row r="58" spans="1:17" x14ac:dyDescent="0.2">
      <c r="A58" s="159" t="s">
        <v>213</v>
      </c>
      <c r="B58" s="160"/>
      <c r="C58" s="160"/>
      <c r="D58" s="160"/>
      <c r="E58" s="160"/>
      <c r="F58" s="160"/>
      <c r="G58" s="160"/>
      <c r="H58" s="160"/>
      <c r="I58" s="160"/>
      <c r="J58" s="160"/>
      <c r="K58" s="33">
        <v>25</v>
      </c>
      <c r="L58" s="27"/>
      <c r="M58" s="27"/>
      <c r="N58" s="27"/>
      <c r="O58" s="27"/>
      <c r="P58" s="27"/>
      <c r="Q58" s="27"/>
    </row>
    <row r="59" spans="1:17" x14ac:dyDescent="0.2">
      <c r="A59" s="159" t="s">
        <v>212</v>
      </c>
      <c r="B59" s="160"/>
      <c r="C59" s="160"/>
      <c r="D59" s="160"/>
      <c r="E59" s="160"/>
      <c r="F59" s="160"/>
      <c r="G59" s="160"/>
      <c r="H59" s="160"/>
      <c r="I59" s="160"/>
      <c r="J59" s="160"/>
      <c r="K59" s="33">
        <v>1651</v>
      </c>
      <c r="L59" s="27"/>
      <c r="M59" s="27"/>
      <c r="N59" s="27"/>
      <c r="O59" s="27"/>
      <c r="P59" s="27"/>
      <c r="Q59" s="27"/>
    </row>
    <row r="60" spans="1:17" x14ac:dyDescent="0.2">
      <c r="A60" s="159" t="s">
        <v>47</v>
      </c>
      <c r="B60" s="160"/>
      <c r="C60" s="160"/>
      <c r="D60" s="160"/>
      <c r="E60" s="160"/>
      <c r="F60" s="160"/>
      <c r="G60" s="160"/>
      <c r="H60" s="160"/>
      <c r="I60" s="160"/>
      <c r="J60" s="160"/>
      <c r="K60" s="33">
        <v>1094</v>
      </c>
      <c r="L60" s="27"/>
      <c r="M60" s="27"/>
      <c r="N60" s="27"/>
      <c r="O60" s="27"/>
      <c r="P60" s="27"/>
      <c r="Q60" s="27"/>
    </row>
    <row r="61" spans="1:17" x14ac:dyDescent="0.2">
      <c r="A61" s="159" t="s">
        <v>103</v>
      </c>
      <c r="B61" s="160"/>
      <c r="C61" s="160"/>
      <c r="D61" s="160"/>
      <c r="E61" s="160"/>
      <c r="F61" s="160"/>
      <c r="G61" s="160"/>
      <c r="H61" s="160"/>
      <c r="I61" s="160"/>
      <c r="J61" s="160"/>
      <c r="K61" s="32"/>
      <c r="L61" s="27"/>
      <c r="M61" s="27"/>
      <c r="N61" s="27"/>
      <c r="O61" s="27"/>
      <c r="P61" s="27"/>
      <c r="Q61" s="27"/>
    </row>
    <row r="62" spans="1:17" x14ac:dyDescent="0.2">
      <c r="A62" s="159" t="s">
        <v>211</v>
      </c>
      <c r="B62" s="160"/>
      <c r="C62" s="160"/>
      <c r="D62" s="160"/>
      <c r="E62" s="160"/>
      <c r="F62" s="160"/>
      <c r="G62" s="160"/>
      <c r="H62" s="160"/>
      <c r="I62" s="160"/>
      <c r="J62" s="160"/>
      <c r="K62" s="33">
        <v>13</v>
      </c>
      <c r="L62" s="27"/>
      <c r="M62" s="27"/>
      <c r="N62" s="27"/>
      <c r="O62" s="27"/>
      <c r="P62" s="27"/>
      <c r="Q62" s="27"/>
    </row>
    <row r="63" spans="1:17" x14ac:dyDescent="0.2">
      <c r="A63" s="159" t="s">
        <v>210</v>
      </c>
      <c r="B63" s="160"/>
      <c r="C63" s="160"/>
      <c r="D63" s="160"/>
      <c r="E63" s="160"/>
      <c r="F63" s="160"/>
      <c r="G63" s="160"/>
      <c r="H63" s="160"/>
      <c r="I63" s="160"/>
      <c r="J63" s="160"/>
      <c r="K63" s="33">
        <v>10</v>
      </c>
      <c r="L63" s="27"/>
      <c r="M63" s="27"/>
      <c r="N63" s="27"/>
      <c r="O63" s="27"/>
      <c r="P63" s="27"/>
      <c r="Q63" s="27"/>
    </row>
    <row r="64" spans="1:17" x14ac:dyDescent="0.2">
      <c r="A64" s="159" t="s">
        <v>209</v>
      </c>
      <c r="B64" s="160"/>
      <c r="C64" s="160"/>
      <c r="D64" s="160"/>
      <c r="E64" s="160"/>
      <c r="F64" s="160"/>
      <c r="G64" s="160"/>
      <c r="H64" s="160"/>
      <c r="I64" s="160"/>
      <c r="J64" s="160"/>
      <c r="K64" s="33">
        <v>1071</v>
      </c>
      <c r="L64" s="27"/>
      <c r="M64" s="27"/>
      <c r="N64" s="27"/>
      <c r="O64" s="27"/>
      <c r="P64" s="27"/>
      <c r="Q64" s="27"/>
    </row>
    <row r="65" spans="1:19" x14ac:dyDescent="0.2">
      <c r="A65" s="161" t="s">
        <v>48</v>
      </c>
      <c r="B65" s="160"/>
      <c r="C65" s="160"/>
      <c r="D65" s="160"/>
      <c r="E65" s="160"/>
      <c r="F65" s="160"/>
      <c r="G65" s="160"/>
      <c r="H65" s="160"/>
      <c r="I65" s="160"/>
      <c r="J65" s="160"/>
      <c r="K65" s="32"/>
      <c r="L65" s="27"/>
      <c r="M65" s="27"/>
      <c r="N65" s="27"/>
      <c r="O65" s="27"/>
      <c r="P65" s="27"/>
      <c r="Q65" s="27"/>
    </row>
    <row r="66" spans="1:19" x14ac:dyDescent="0.2">
      <c r="A66" s="159" t="s">
        <v>49</v>
      </c>
      <c r="B66" s="160"/>
      <c r="C66" s="160"/>
      <c r="D66" s="160"/>
      <c r="E66" s="160"/>
      <c r="F66" s="160"/>
      <c r="G66" s="160"/>
      <c r="H66" s="160"/>
      <c r="I66" s="160"/>
      <c r="J66" s="160"/>
      <c r="K66" s="33">
        <v>7554</v>
      </c>
      <c r="L66" s="27"/>
      <c r="M66" s="27"/>
      <c r="N66" s="27"/>
      <c r="O66" s="27"/>
      <c r="P66" s="26">
        <v>95.44</v>
      </c>
      <c r="Q66" s="27"/>
    </row>
    <row r="67" spans="1:19" x14ac:dyDescent="0.2">
      <c r="A67" s="159" t="s">
        <v>20</v>
      </c>
      <c r="B67" s="160"/>
      <c r="C67" s="160"/>
      <c r="D67" s="160"/>
      <c r="E67" s="160"/>
      <c r="F67" s="160"/>
      <c r="G67" s="160"/>
      <c r="H67" s="160"/>
      <c r="I67" s="160"/>
      <c r="J67" s="160"/>
      <c r="K67" s="33">
        <v>32889</v>
      </c>
      <c r="L67" s="27"/>
      <c r="M67" s="27"/>
      <c r="N67" s="27"/>
      <c r="O67" s="27"/>
      <c r="P67" s="27"/>
      <c r="Q67" s="27"/>
    </row>
    <row r="68" spans="1:19" x14ac:dyDescent="0.2">
      <c r="A68" s="159" t="s">
        <v>51</v>
      </c>
      <c r="B68" s="160"/>
      <c r="C68" s="160"/>
      <c r="D68" s="160"/>
      <c r="E68" s="160"/>
      <c r="F68" s="160"/>
      <c r="G68" s="160"/>
      <c r="H68" s="160"/>
      <c r="I68" s="160"/>
      <c r="J68" s="160"/>
      <c r="K68" s="33">
        <v>40443</v>
      </c>
      <c r="L68" s="27"/>
      <c r="M68" s="27"/>
      <c r="N68" s="27"/>
      <c r="O68" s="27"/>
      <c r="P68" s="26">
        <v>95.44</v>
      </c>
      <c r="Q68" s="27"/>
    </row>
    <row r="69" spans="1:19" x14ac:dyDescent="0.2">
      <c r="A69" s="159" t="s">
        <v>52</v>
      </c>
      <c r="B69" s="160"/>
      <c r="C69" s="160"/>
      <c r="D69" s="160"/>
      <c r="E69" s="160"/>
      <c r="F69" s="160"/>
      <c r="G69" s="160"/>
      <c r="H69" s="160"/>
      <c r="I69" s="160"/>
      <c r="J69" s="160"/>
      <c r="K69" s="32"/>
      <c r="L69" s="27"/>
      <c r="M69" s="27"/>
      <c r="N69" s="27"/>
      <c r="O69" s="27"/>
      <c r="P69" s="27"/>
      <c r="Q69" s="27"/>
    </row>
    <row r="70" spans="1:19" x14ac:dyDescent="0.2">
      <c r="A70" s="159" t="s">
        <v>53</v>
      </c>
      <c r="B70" s="160"/>
      <c r="C70" s="160"/>
      <c r="D70" s="160"/>
      <c r="E70" s="160"/>
      <c r="F70" s="160"/>
      <c r="G70" s="160"/>
      <c r="H70" s="160"/>
      <c r="I70" s="160"/>
      <c r="J70" s="160"/>
      <c r="K70" s="33">
        <v>3247</v>
      </c>
      <c r="L70" s="27"/>
      <c r="M70" s="27"/>
      <c r="N70" s="27"/>
      <c r="O70" s="27"/>
      <c r="P70" s="27"/>
      <c r="Q70" s="27"/>
    </row>
    <row r="71" spans="1:19" x14ac:dyDescent="0.2">
      <c r="A71" s="159" t="s">
        <v>54</v>
      </c>
      <c r="B71" s="160"/>
      <c r="C71" s="160"/>
      <c r="D71" s="160"/>
      <c r="E71" s="160"/>
      <c r="F71" s="160"/>
      <c r="G71" s="160"/>
      <c r="H71" s="160"/>
      <c r="I71" s="160"/>
      <c r="J71" s="160"/>
      <c r="K71" s="33">
        <f>199-N50</f>
        <v>188</v>
      </c>
      <c r="L71" s="27"/>
      <c r="M71" s="27"/>
      <c r="N71" s="27"/>
      <c r="O71" s="27"/>
      <c r="P71" s="27"/>
      <c r="Q71" s="27"/>
    </row>
    <row r="72" spans="1:19" x14ac:dyDescent="0.2">
      <c r="A72" s="159" t="s">
        <v>55</v>
      </c>
      <c r="B72" s="160"/>
      <c r="C72" s="160"/>
      <c r="D72" s="160"/>
      <c r="E72" s="160"/>
      <c r="F72" s="160"/>
      <c r="G72" s="160"/>
      <c r="H72" s="160"/>
      <c r="I72" s="160"/>
      <c r="J72" s="160"/>
      <c r="K72" s="33">
        <v>1331</v>
      </c>
      <c r="L72" s="27"/>
      <c r="M72" s="27"/>
      <c r="N72" s="27"/>
      <c r="O72" s="27"/>
      <c r="P72" s="27"/>
      <c r="Q72" s="27"/>
    </row>
    <row r="73" spans="1:19" x14ac:dyDescent="0.2">
      <c r="A73" s="159" t="s">
        <v>18</v>
      </c>
      <c r="B73" s="160"/>
      <c r="C73" s="160"/>
      <c r="D73" s="160"/>
      <c r="E73" s="160"/>
      <c r="F73" s="160"/>
      <c r="G73" s="160"/>
      <c r="H73" s="160"/>
      <c r="I73" s="160"/>
      <c r="J73" s="160"/>
      <c r="K73" s="33">
        <v>32889</v>
      </c>
      <c r="L73" s="27"/>
      <c r="M73" s="27"/>
      <c r="N73" s="27"/>
      <c r="O73" s="27"/>
      <c r="P73" s="27"/>
      <c r="Q73" s="27"/>
    </row>
    <row r="74" spans="1:19" x14ac:dyDescent="0.2">
      <c r="A74" s="159" t="s">
        <v>56</v>
      </c>
      <c r="B74" s="160"/>
      <c r="C74" s="160"/>
      <c r="D74" s="160"/>
      <c r="E74" s="160"/>
      <c r="F74" s="160"/>
      <c r="G74" s="160"/>
      <c r="H74" s="160"/>
      <c r="I74" s="160"/>
      <c r="J74" s="160"/>
      <c r="K74" s="33">
        <v>1694</v>
      </c>
      <c r="L74" s="27"/>
      <c r="M74" s="27"/>
      <c r="N74" s="27"/>
      <c r="O74" s="27"/>
      <c r="P74" s="27"/>
      <c r="Q74" s="27"/>
    </row>
    <row r="75" spans="1:19" x14ac:dyDescent="0.2">
      <c r="A75" s="159" t="s">
        <v>57</v>
      </c>
      <c r="B75" s="160"/>
      <c r="C75" s="160"/>
      <c r="D75" s="160"/>
      <c r="E75" s="160"/>
      <c r="F75" s="160"/>
      <c r="G75" s="160"/>
      <c r="H75" s="160"/>
      <c r="I75" s="160"/>
      <c r="J75" s="160"/>
      <c r="K75" s="33">
        <v>1094</v>
      </c>
      <c r="L75" s="27"/>
      <c r="M75" s="27"/>
      <c r="N75" s="27"/>
      <c r="O75" s="27"/>
      <c r="P75" s="27"/>
      <c r="Q75" s="27"/>
    </row>
    <row r="76" spans="1:19" x14ac:dyDescent="0.2">
      <c r="A76" s="161" t="s">
        <v>58</v>
      </c>
      <c r="B76" s="160"/>
      <c r="C76" s="160"/>
      <c r="D76" s="160"/>
      <c r="E76" s="160"/>
      <c r="F76" s="160"/>
      <c r="G76" s="160"/>
      <c r="H76" s="160"/>
      <c r="I76" s="160"/>
      <c r="J76" s="160"/>
      <c r="K76" s="34">
        <f>SUM(K70:K75)</f>
        <v>40443</v>
      </c>
      <c r="L76" s="27"/>
      <c r="M76" s="27"/>
      <c r="N76" s="27"/>
      <c r="O76" s="27"/>
      <c r="P76" s="29">
        <v>95.44</v>
      </c>
      <c r="Q76" s="27"/>
    </row>
    <row r="77" spans="1:19" x14ac:dyDescent="0.2">
      <c r="F77" s="21"/>
      <c r="G77" s="21"/>
      <c r="H77" s="21"/>
      <c r="I77" s="21"/>
      <c r="J77" s="21"/>
      <c r="K77" s="35"/>
      <c r="L77" s="21"/>
      <c r="M77" s="21"/>
      <c r="N77" s="21"/>
      <c r="O77" s="21"/>
      <c r="P77" s="21"/>
      <c r="Q77" s="21"/>
    </row>
    <row r="78" spans="1:19" x14ac:dyDescent="0.2">
      <c r="A78"/>
      <c r="B78"/>
      <c r="C78"/>
      <c r="D78"/>
      <c r="E78"/>
      <c r="F78" s="21"/>
      <c r="G78" s="21"/>
      <c r="H78" s="21"/>
      <c r="I78" s="21"/>
      <c r="J78" s="21"/>
      <c r="K78" s="35"/>
      <c r="L78" s="21"/>
      <c r="M78" s="21"/>
      <c r="N78" s="21"/>
      <c r="O78" s="21"/>
      <c r="P78" s="21"/>
      <c r="Q78" s="21"/>
      <c r="R78"/>
      <c r="S78"/>
    </row>
  </sheetData>
  <mergeCells count="52">
    <mergeCell ref="A73:J73"/>
    <mergeCell ref="A74:J74"/>
    <mergeCell ref="A75:J75"/>
    <mergeCell ref="A64:J64"/>
    <mergeCell ref="A65:J65"/>
    <mergeCell ref="A66:J66"/>
    <mergeCell ref="E1:I1"/>
    <mergeCell ref="A76:J76"/>
    <mergeCell ref="J15:K15"/>
    <mergeCell ref="J18:K18"/>
    <mergeCell ref="J19:K19"/>
    <mergeCell ref="J17:K17"/>
    <mergeCell ref="J16:K16"/>
    <mergeCell ref="A70:J70"/>
    <mergeCell ref="A71:J71"/>
    <mergeCell ref="A72:J72"/>
    <mergeCell ref="A56:J56"/>
    <mergeCell ref="A67:J67"/>
    <mergeCell ref="A68:J68"/>
    <mergeCell ref="A69:J69"/>
    <mergeCell ref="A58:J58"/>
    <mergeCell ref="A59:J59"/>
    <mergeCell ref="A62:J62"/>
    <mergeCell ref="A63:J63"/>
    <mergeCell ref="A50:J50"/>
    <mergeCell ref="A51:J51"/>
    <mergeCell ref="A52:J52"/>
    <mergeCell ref="A53:J53"/>
    <mergeCell ref="A54:J54"/>
    <mergeCell ref="A55:J55"/>
    <mergeCell ref="A57:J57"/>
    <mergeCell ref="D23:D25"/>
    <mergeCell ref="E23:E25"/>
    <mergeCell ref="B23:B25"/>
    <mergeCell ref="A60:J60"/>
    <mergeCell ref="A61:J61"/>
    <mergeCell ref="A27:Q27"/>
    <mergeCell ref="A29:Q29"/>
    <mergeCell ref="A39:Q39"/>
    <mergeCell ref="A49:J49"/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  <mergeCell ref="A23:A25"/>
    <mergeCell ref="C23:C25"/>
  </mergeCells>
  <pageMargins left="0.23622047244094491" right="0" top="0.51181102362204722" bottom="0.43307086614173229" header="0.31496062992125984" footer="0.2362204724409449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4"/>
  <sheetViews>
    <sheetView showGridLines="0" zoomScaleNormal="75" zoomScaleSheetLayoutView="75" workbookViewId="0">
      <selection activeCell="G6" sqref="G6"/>
    </sheetView>
  </sheetViews>
  <sheetFormatPr defaultRowHeight="12.75" outlineLevelRow="2" x14ac:dyDescent="0.2"/>
  <cols>
    <col min="1" max="1" width="3.28515625" style="22" customWidth="1"/>
    <col min="2" max="2" width="9.7109375" style="1" customWidth="1"/>
    <col min="3" max="3" width="34.28515625" style="20" customWidth="1"/>
    <col min="4" max="4" width="8.4257812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5" width="6.7109375" style="7" customWidth="1"/>
    <col min="16" max="16" width="7.570312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3"/>
      <c r="E1" s="158" t="s">
        <v>65</v>
      </c>
      <c r="F1" s="158"/>
      <c r="G1" s="158"/>
      <c r="H1" s="158"/>
      <c r="I1" s="158"/>
      <c r="J1" s="30"/>
      <c r="K1" s="5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45" t="s">
        <v>21</v>
      </c>
      <c r="H2" s="5"/>
      <c r="I2" s="5"/>
      <c r="J2" s="30"/>
      <c r="K2" s="5"/>
      <c r="L2" s="5"/>
      <c r="M2" s="10" t="s">
        <v>123</v>
      </c>
      <c r="N2" s="5"/>
      <c r="O2" s="5"/>
      <c r="P2" s="5"/>
      <c r="Q2"/>
      <c r="R2"/>
    </row>
    <row r="3" spans="1:18" outlineLevel="1" x14ac:dyDescent="0.2">
      <c r="A3" s="10" t="s">
        <v>39</v>
      </c>
      <c r="B3" s="9"/>
      <c r="C3" s="2"/>
      <c r="D3" s="3"/>
      <c r="E3" s="3"/>
      <c r="F3" s="5"/>
      <c r="G3" s="5"/>
      <c r="H3" s="5"/>
      <c r="I3" s="5"/>
      <c r="J3" s="30"/>
      <c r="K3" s="5"/>
      <c r="L3" s="5"/>
      <c r="M3" s="10"/>
      <c r="N3" s="5" t="s">
        <v>122</v>
      </c>
      <c r="O3" s="5"/>
      <c r="P3" s="5"/>
      <c r="Q3"/>
      <c r="R3"/>
    </row>
    <row r="4" spans="1:18" outlineLevel="1" x14ac:dyDescent="0.2">
      <c r="A4" s="10" t="s">
        <v>90</v>
      </c>
      <c r="B4" s="9"/>
      <c r="C4" s="2"/>
      <c r="D4" s="3"/>
      <c r="E4" s="3"/>
      <c r="F4" s="5"/>
      <c r="G4" s="5"/>
      <c r="H4" s="5"/>
      <c r="I4" s="5"/>
      <c r="J4" s="30"/>
      <c r="K4" s="5"/>
      <c r="L4" s="5"/>
      <c r="M4" s="8" t="s">
        <v>121</v>
      </c>
      <c r="N4" s="5"/>
      <c r="O4" s="5"/>
      <c r="P4" s="5"/>
      <c r="Q4"/>
      <c r="R4"/>
    </row>
    <row r="5" spans="1:18" outlineLevel="1" x14ac:dyDescent="0.2">
      <c r="A5" s="4"/>
      <c r="B5" s="9"/>
      <c r="C5" s="3"/>
      <c r="D5" s="8"/>
      <c r="E5" s="5"/>
      <c r="F5" s="5"/>
      <c r="G5" s="14" t="s">
        <v>350</v>
      </c>
      <c r="H5" s="14"/>
      <c r="I5" s="14"/>
      <c r="J5" s="30"/>
      <c r="K5" s="5"/>
      <c r="L5" s="5"/>
      <c r="M5" s="10" t="s">
        <v>115</v>
      </c>
      <c r="N5" s="5"/>
      <c r="O5" s="5"/>
      <c r="P5" s="5"/>
      <c r="Q5" s="8"/>
      <c r="R5"/>
    </row>
    <row r="6" spans="1:18" x14ac:dyDescent="0.2">
      <c r="A6" s="4"/>
      <c r="B6" s="9"/>
      <c r="C6" s="3"/>
      <c r="D6" s="8"/>
      <c r="E6" s="5"/>
      <c r="F6" s="5"/>
      <c r="G6" s="156"/>
      <c r="H6" s="4"/>
      <c r="I6" s="4"/>
      <c r="J6" s="30"/>
      <c r="K6" s="5"/>
      <c r="L6" s="5"/>
      <c r="M6" s="5"/>
      <c r="N6" s="5"/>
      <c r="O6" s="5"/>
      <c r="P6" s="5"/>
      <c r="Q6" s="8"/>
      <c r="R6"/>
    </row>
    <row r="7" spans="1:18" x14ac:dyDescent="0.2">
      <c r="A7" s="4"/>
      <c r="B7" s="9"/>
      <c r="C7" s="2"/>
      <c r="D7" s="3"/>
      <c r="E7" s="8"/>
      <c r="F7" s="5"/>
      <c r="G7" s="5"/>
      <c r="H7" s="5"/>
      <c r="I7" s="5"/>
      <c r="J7" s="30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15" t="s">
        <v>114</v>
      </c>
      <c r="D8" s="135" t="s">
        <v>349</v>
      </c>
      <c r="E8" s="134"/>
      <c r="F8" s="11"/>
      <c r="G8" s="11"/>
      <c r="H8" s="133"/>
      <c r="I8" s="11"/>
      <c r="J8" s="37"/>
      <c r="K8" s="11"/>
      <c r="L8" s="13"/>
      <c r="M8" s="5"/>
      <c r="N8" s="5"/>
      <c r="O8" s="5"/>
      <c r="P8" s="5"/>
      <c r="Q8" s="5"/>
      <c r="R8"/>
    </row>
    <row r="9" spans="1:18" x14ac:dyDescent="0.2">
      <c r="A9" s="4"/>
      <c r="B9" s="9"/>
      <c r="C9" s="15"/>
      <c r="D9" s="135" t="s">
        <v>348</v>
      </c>
      <c r="E9" s="16"/>
      <c r="F9" s="5"/>
      <c r="G9" s="5"/>
      <c r="H9" s="4"/>
      <c r="I9" s="5"/>
      <c r="J9" s="30"/>
      <c r="K9" s="11"/>
      <c r="L9" s="13"/>
      <c r="M9" s="5"/>
      <c r="N9" s="5"/>
      <c r="O9" s="5"/>
      <c r="P9" s="5"/>
      <c r="Q9" s="5"/>
      <c r="R9"/>
    </row>
    <row r="10" spans="1:18" x14ac:dyDescent="0.2">
      <c r="A10" s="4"/>
      <c r="B10" s="9"/>
      <c r="C10" s="2"/>
      <c r="D10" s="3"/>
      <c r="E10" s="132" t="s">
        <v>23</v>
      </c>
      <c r="F10" s="12"/>
      <c r="G10" s="12"/>
      <c r="H10" s="145"/>
      <c r="I10" s="145"/>
      <c r="J10" s="115"/>
      <c r="K10" s="13"/>
      <c r="L10" s="5"/>
      <c r="M10" s="5"/>
      <c r="N10" s="5"/>
      <c r="O10" s="5"/>
      <c r="P10" s="5"/>
      <c r="Q10" s="5"/>
      <c r="R10"/>
    </row>
    <row r="11" spans="1:18" x14ac:dyDescent="0.2">
      <c r="A11" s="17"/>
      <c r="B11" s="18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ht="14.25" x14ac:dyDescent="0.2">
      <c r="A12" s="4"/>
      <c r="B12" s="9"/>
      <c r="C12" s="2"/>
      <c r="D12" s="16" t="s">
        <v>347</v>
      </c>
      <c r="E12" s="4"/>
      <c r="F12" s="5"/>
      <c r="G12" s="5"/>
      <c r="H12" s="5"/>
      <c r="I12" s="16"/>
      <c r="J12" s="31"/>
      <c r="K12" s="5"/>
      <c r="L12" s="5"/>
      <c r="M12" s="5"/>
      <c r="N12" s="131"/>
      <c r="O12" s="130"/>
      <c r="P12" s="130"/>
      <c r="Q12" s="5"/>
      <c r="R12" s="114"/>
    </row>
    <row r="13" spans="1:18" x14ac:dyDescent="0.2">
      <c r="A13" s="4"/>
      <c r="B13" s="9"/>
      <c r="C13" s="2"/>
      <c r="D13" s="16" t="s">
        <v>98</v>
      </c>
      <c r="E13" s="4"/>
      <c r="F13" s="5"/>
      <c r="G13" s="5"/>
      <c r="H13" s="5"/>
      <c r="I13" s="16"/>
      <c r="J13" s="162" t="s">
        <v>346</v>
      </c>
      <c r="K13" s="163"/>
      <c r="L13" s="10" t="s">
        <v>59</v>
      </c>
      <c r="M13" s="5"/>
      <c r="N13" s="129"/>
      <c r="O13" s="130"/>
      <c r="P13" s="127"/>
      <c r="Q13" s="5"/>
    </row>
    <row r="14" spans="1:18" x14ac:dyDescent="0.2">
      <c r="A14" s="4"/>
      <c r="B14" s="9"/>
      <c r="C14" s="2"/>
      <c r="D14" s="16" t="s">
        <v>97</v>
      </c>
      <c r="E14" s="4"/>
      <c r="F14" s="5"/>
      <c r="G14" s="5"/>
      <c r="H14" s="5"/>
      <c r="I14" s="16"/>
      <c r="J14" s="162" t="s">
        <v>345</v>
      </c>
      <c r="K14" s="163"/>
      <c r="L14" s="10" t="s">
        <v>59</v>
      </c>
      <c r="M14" s="5"/>
      <c r="N14" s="129"/>
      <c r="O14" s="130"/>
      <c r="P14" s="127"/>
      <c r="Q14" s="5"/>
    </row>
    <row r="15" spans="1:18" outlineLevel="1" x14ac:dyDescent="0.2">
      <c r="A15" s="4"/>
      <c r="B15" s="9"/>
      <c r="C15" s="2"/>
      <c r="D15" s="16" t="s">
        <v>60</v>
      </c>
      <c r="E15" s="4"/>
      <c r="F15" s="5"/>
      <c r="G15" s="5"/>
      <c r="H15" s="5"/>
      <c r="I15" s="16"/>
      <c r="J15" s="162" t="s">
        <v>344</v>
      </c>
      <c r="K15" s="163"/>
      <c r="L15" s="10" t="s">
        <v>61</v>
      </c>
      <c r="M15" s="5"/>
      <c r="N15" s="5"/>
      <c r="O15" s="5"/>
      <c r="P15" s="5"/>
      <c r="Q15" s="5"/>
    </row>
    <row r="16" spans="1:18" x14ac:dyDescent="0.2">
      <c r="A16" s="122"/>
      <c r="B16" s="125"/>
      <c r="C16" s="124"/>
      <c r="D16" s="16" t="s">
        <v>343</v>
      </c>
      <c r="E16" s="16"/>
      <c r="F16" s="16"/>
      <c r="G16" s="16"/>
      <c r="H16" s="16"/>
      <c r="I16" s="16"/>
      <c r="J16" s="31"/>
      <c r="K16" s="16" t="s">
        <v>342</v>
      </c>
      <c r="L16" s="16"/>
      <c r="M16" s="120"/>
      <c r="N16" s="129"/>
      <c r="O16" s="128"/>
      <c r="P16" s="127"/>
      <c r="Q16" s="5"/>
    </row>
    <row r="17" spans="1:18" x14ac:dyDescent="0.2">
      <c r="A17" s="122"/>
      <c r="B17" s="125"/>
      <c r="C17" s="124"/>
      <c r="D17" s="123" t="s">
        <v>111</v>
      </c>
      <c r="E17" s="16"/>
      <c r="F17" s="16"/>
      <c r="G17" s="16"/>
      <c r="H17" s="16"/>
      <c r="I17" s="16"/>
      <c r="J17" s="31"/>
      <c r="K17" s="16"/>
      <c r="L17" s="16"/>
      <c r="M17" s="120"/>
      <c r="N17" s="129"/>
      <c r="O17" s="130"/>
      <c r="P17" s="130"/>
      <c r="Q17" s="5"/>
      <c r="R17" s="9"/>
    </row>
    <row r="19" spans="1:18" ht="18" customHeight="1" x14ac:dyDescent="0.2">
      <c r="A19" s="165" t="s">
        <v>24</v>
      </c>
      <c r="B19" s="168" t="s">
        <v>120</v>
      </c>
      <c r="C19" s="165" t="s">
        <v>25</v>
      </c>
      <c r="D19" s="165" t="s">
        <v>26</v>
      </c>
      <c r="E19" s="165" t="s">
        <v>27</v>
      </c>
      <c r="F19" s="165" t="s">
        <v>37</v>
      </c>
      <c r="G19" s="166"/>
      <c r="H19" s="166"/>
      <c r="I19" s="166"/>
      <c r="J19" s="165" t="s">
        <v>38</v>
      </c>
      <c r="K19" s="166"/>
      <c r="L19" s="166"/>
      <c r="M19" s="166"/>
      <c r="N19" s="165" t="s">
        <v>32</v>
      </c>
      <c r="O19" s="165" t="s">
        <v>33</v>
      </c>
      <c r="P19" s="165" t="s">
        <v>96</v>
      </c>
      <c r="Q19" s="165" t="s">
        <v>95</v>
      </c>
    </row>
    <row r="20" spans="1:18" ht="15.75" customHeight="1" x14ac:dyDescent="0.2">
      <c r="A20" s="166"/>
      <c r="B20" s="169"/>
      <c r="C20" s="167"/>
      <c r="D20" s="165"/>
      <c r="E20" s="166"/>
      <c r="F20" s="165" t="s">
        <v>28</v>
      </c>
      <c r="G20" s="165" t="s">
        <v>30</v>
      </c>
      <c r="H20" s="166"/>
      <c r="I20" s="166"/>
      <c r="J20" s="170" t="s">
        <v>28</v>
      </c>
      <c r="K20" s="165" t="s">
        <v>30</v>
      </c>
      <c r="L20" s="166"/>
      <c r="M20" s="166"/>
      <c r="N20" s="165"/>
      <c r="O20" s="165"/>
      <c r="P20" s="165"/>
      <c r="Q20" s="165"/>
    </row>
    <row r="21" spans="1:18" ht="15.75" customHeight="1" x14ac:dyDescent="0.2">
      <c r="A21" s="166"/>
      <c r="B21" s="169"/>
      <c r="C21" s="167"/>
      <c r="D21" s="165"/>
      <c r="E21" s="166"/>
      <c r="F21" s="166"/>
      <c r="G21" s="141" t="s">
        <v>29</v>
      </c>
      <c r="H21" s="141" t="s">
        <v>34</v>
      </c>
      <c r="I21" s="141" t="s">
        <v>31</v>
      </c>
      <c r="J21" s="171"/>
      <c r="K21" s="141" t="s">
        <v>29</v>
      </c>
      <c r="L21" s="141" t="s">
        <v>34</v>
      </c>
      <c r="M21" s="141" t="s">
        <v>31</v>
      </c>
      <c r="N21" s="165"/>
      <c r="O21" s="165"/>
      <c r="P21" s="165"/>
      <c r="Q21" s="165"/>
    </row>
    <row r="22" spans="1:18" x14ac:dyDescent="0.2">
      <c r="A22" s="19">
        <v>1</v>
      </c>
      <c r="B22" s="143">
        <v>2</v>
      </c>
      <c r="C22" s="141">
        <v>3</v>
      </c>
      <c r="D22" s="141">
        <v>4</v>
      </c>
      <c r="E22" s="19">
        <v>5</v>
      </c>
      <c r="F22" s="142">
        <v>6</v>
      </c>
      <c r="G22" s="142">
        <v>7</v>
      </c>
      <c r="H22" s="142">
        <v>8</v>
      </c>
      <c r="I22" s="142">
        <v>9</v>
      </c>
      <c r="J22" s="144">
        <v>10</v>
      </c>
      <c r="K22" s="142">
        <v>11</v>
      </c>
      <c r="L22" s="142">
        <v>12</v>
      </c>
      <c r="M22" s="142">
        <v>13</v>
      </c>
      <c r="N22" s="142">
        <v>14</v>
      </c>
      <c r="O22" s="142">
        <v>15</v>
      </c>
      <c r="P22" s="142">
        <v>16</v>
      </c>
      <c r="Q22" s="142">
        <v>17</v>
      </c>
    </row>
    <row r="23" spans="1:18" ht="19.149999999999999" customHeight="1" x14ac:dyDescent="0.2">
      <c r="A23" s="164" t="s">
        <v>341</v>
      </c>
      <c r="B23" s="160"/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</row>
    <row r="24" spans="1:18" ht="24" x14ac:dyDescent="0.2">
      <c r="A24" s="19">
        <v>1</v>
      </c>
      <c r="B24" s="23" t="s">
        <v>340</v>
      </c>
      <c r="C24" s="140" t="s">
        <v>339</v>
      </c>
      <c r="D24" s="24" t="s">
        <v>107</v>
      </c>
      <c r="E24" s="28">
        <v>4.2000000000000003E-2</v>
      </c>
      <c r="F24" s="26">
        <v>1496.49</v>
      </c>
      <c r="G24" s="26">
        <v>1184.57</v>
      </c>
      <c r="H24" s="26">
        <v>311.92</v>
      </c>
      <c r="I24" s="26">
        <v>120.9</v>
      </c>
      <c r="J24" s="32">
        <v>63</v>
      </c>
      <c r="K24" s="27">
        <v>50</v>
      </c>
      <c r="L24" s="27">
        <v>13</v>
      </c>
      <c r="M24" s="27">
        <v>5</v>
      </c>
      <c r="N24" s="27">
        <v>103.91</v>
      </c>
      <c r="O24" s="27">
        <v>4.3600000000000003</v>
      </c>
      <c r="P24" s="27">
        <v>7.74</v>
      </c>
      <c r="Q24" s="27">
        <v>0.33</v>
      </c>
    </row>
    <row r="25" spans="1:18" ht="24" x14ac:dyDescent="0.2">
      <c r="A25" s="19">
        <v>2</v>
      </c>
      <c r="B25" s="23" t="s">
        <v>338</v>
      </c>
      <c r="C25" s="140" t="s">
        <v>337</v>
      </c>
      <c r="D25" s="24" t="s">
        <v>107</v>
      </c>
      <c r="E25" s="28">
        <v>9.6600000000000005E-2</v>
      </c>
      <c r="F25" s="26">
        <v>130.41999999999999</v>
      </c>
      <c r="G25" s="26">
        <v>125.18</v>
      </c>
      <c r="H25" s="26">
        <v>5.24</v>
      </c>
      <c r="I25" s="26">
        <v>2.0299999999999998</v>
      </c>
      <c r="J25" s="32">
        <v>13</v>
      </c>
      <c r="K25" s="27">
        <v>12</v>
      </c>
      <c r="L25" s="27">
        <v>1</v>
      </c>
      <c r="M25" s="27"/>
      <c r="N25" s="27">
        <v>11.39</v>
      </c>
      <c r="O25" s="27">
        <v>1.1000000000000001</v>
      </c>
      <c r="P25" s="27">
        <v>0.13</v>
      </c>
      <c r="Q25" s="27">
        <v>0.01</v>
      </c>
    </row>
    <row r="26" spans="1:18" ht="24" x14ac:dyDescent="0.2">
      <c r="A26" s="19">
        <v>3</v>
      </c>
      <c r="B26" s="23" t="s">
        <v>336</v>
      </c>
      <c r="C26" s="140" t="s">
        <v>335</v>
      </c>
      <c r="D26" s="24" t="s">
        <v>148</v>
      </c>
      <c r="E26" s="25">
        <v>9.6600000000000005E-2</v>
      </c>
      <c r="F26" s="26">
        <v>395.28</v>
      </c>
      <c r="G26" s="26">
        <v>390.04</v>
      </c>
      <c r="H26" s="26">
        <v>5.24</v>
      </c>
      <c r="I26" s="26">
        <v>2.0299999999999998</v>
      </c>
      <c r="J26" s="32">
        <v>38</v>
      </c>
      <c r="K26" s="27">
        <v>38</v>
      </c>
      <c r="L26" s="27"/>
      <c r="M26" s="27"/>
      <c r="N26" s="27">
        <v>35.49</v>
      </c>
      <c r="O26" s="27">
        <v>3.43</v>
      </c>
      <c r="P26" s="27">
        <v>0.13</v>
      </c>
      <c r="Q26" s="27">
        <v>0.01</v>
      </c>
    </row>
    <row r="27" spans="1:18" ht="69.75" customHeight="1" x14ac:dyDescent="0.2">
      <c r="A27" s="19">
        <v>4</v>
      </c>
      <c r="B27" s="23" t="s">
        <v>119</v>
      </c>
      <c r="C27" s="140" t="s">
        <v>334</v>
      </c>
      <c r="D27" s="24" t="s">
        <v>101</v>
      </c>
      <c r="E27" s="28">
        <v>1.2</v>
      </c>
      <c r="F27" s="26">
        <v>2.77</v>
      </c>
      <c r="G27" s="26">
        <v>2.77</v>
      </c>
      <c r="H27" s="27"/>
      <c r="I27" s="27"/>
      <c r="J27" s="32">
        <v>3</v>
      </c>
      <c r="K27" s="27">
        <v>3</v>
      </c>
      <c r="L27" s="27"/>
      <c r="M27" s="27"/>
      <c r="N27" s="27"/>
      <c r="O27" s="27"/>
      <c r="P27" s="27"/>
      <c r="Q27" s="27"/>
    </row>
    <row r="28" spans="1:18" ht="91.5" customHeight="1" x14ac:dyDescent="0.2">
      <c r="A28" s="19">
        <v>5</v>
      </c>
      <c r="B28" s="23" t="s">
        <v>333</v>
      </c>
      <c r="C28" s="140" t="s">
        <v>332</v>
      </c>
      <c r="D28" s="24" t="s">
        <v>101</v>
      </c>
      <c r="E28" s="25">
        <v>1.2</v>
      </c>
      <c r="F28" s="26">
        <v>52.85</v>
      </c>
      <c r="G28" s="27"/>
      <c r="H28" s="26">
        <v>52.85</v>
      </c>
      <c r="I28" s="27"/>
      <c r="J28" s="32">
        <v>63</v>
      </c>
      <c r="K28" s="27"/>
      <c r="L28" s="27">
        <v>63</v>
      </c>
      <c r="M28" s="27"/>
      <c r="N28" s="27"/>
      <c r="O28" s="27"/>
      <c r="P28" s="27"/>
      <c r="Q28" s="27"/>
    </row>
    <row r="29" spans="1:18" ht="19.149999999999999" customHeight="1" x14ac:dyDescent="0.2">
      <c r="A29" s="164" t="s">
        <v>331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</row>
    <row r="30" spans="1:18" ht="19.149999999999999" customHeight="1" x14ac:dyDescent="0.2">
      <c r="A30" s="159" t="s">
        <v>330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</row>
    <row r="31" spans="1:18" ht="60" x14ac:dyDescent="0.2">
      <c r="A31" s="19">
        <v>6</v>
      </c>
      <c r="B31" s="23" t="s">
        <v>329</v>
      </c>
      <c r="C31" s="140" t="s">
        <v>328</v>
      </c>
      <c r="D31" s="24" t="s">
        <v>107</v>
      </c>
      <c r="E31" s="28">
        <v>1.7999999999999999E-2</v>
      </c>
      <c r="F31" s="26">
        <v>10984.75</v>
      </c>
      <c r="G31" s="26">
        <v>907.38</v>
      </c>
      <c r="H31" s="26">
        <v>33.590000000000003</v>
      </c>
      <c r="I31" s="27"/>
      <c r="J31" s="32">
        <v>198</v>
      </c>
      <c r="K31" s="27">
        <v>16</v>
      </c>
      <c r="L31" s="27">
        <v>1</v>
      </c>
      <c r="M31" s="27"/>
      <c r="N31" s="27">
        <v>71</v>
      </c>
      <c r="O31" s="27">
        <v>1.28</v>
      </c>
      <c r="P31" s="27"/>
      <c r="Q31" s="27"/>
    </row>
    <row r="32" spans="1:18" ht="36" x14ac:dyDescent="0.2">
      <c r="A32" s="19">
        <v>7</v>
      </c>
      <c r="B32" s="23" t="s">
        <v>327</v>
      </c>
      <c r="C32" s="140" t="s">
        <v>326</v>
      </c>
      <c r="D32" s="24" t="s">
        <v>318</v>
      </c>
      <c r="E32" s="28">
        <v>0.14599999999999999</v>
      </c>
      <c r="F32" s="26">
        <v>7756.85</v>
      </c>
      <c r="G32" s="26">
        <v>1953.53</v>
      </c>
      <c r="H32" s="26">
        <v>682.72</v>
      </c>
      <c r="I32" s="26">
        <v>16.399999999999999</v>
      </c>
      <c r="J32" s="32">
        <v>1133</v>
      </c>
      <c r="K32" s="27">
        <v>285</v>
      </c>
      <c r="L32" s="27">
        <v>100</v>
      </c>
      <c r="M32" s="27">
        <v>2</v>
      </c>
      <c r="N32" s="27">
        <v>160.52000000000001</v>
      </c>
      <c r="O32" s="27">
        <v>23.44</v>
      </c>
      <c r="P32" s="27">
        <v>1.05</v>
      </c>
      <c r="Q32" s="27">
        <v>0.15</v>
      </c>
    </row>
    <row r="33" spans="1:17" ht="24" x14ac:dyDescent="0.2">
      <c r="A33" s="19">
        <v>8</v>
      </c>
      <c r="B33" s="23" t="s">
        <v>325</v>
      </c>
      <c r="C33" s="140" t="s">
        <v>324</v>
      </c>
      <c r="D33" s="24" t="s">
        <v>94</v>
      </c>
      <c r="E33" s="28">
        <v>12.6</v>
      </c>
      <c r="F33" s="26">
        <v>1180.45</v>
      </c>
      <c r="G33" s="27"/>
      <c r="H33" s="27"/>
      <c r="I33" s="27"/>
      <c r="J33" s="32">
        <v>14874</v>
      </c>
      <c r="K33" s="27"/>
      <c r="L33" s="27"/>
      <c r="M33" s="27"/>
      <c r="N33" s="27"/>
      <c r="O33" s="27"/>
      <c r="P33" s="27"/>
      <c r="Q33" s="27"/>
    </row>
    <row r="34" spans="1:17" ht="36" x14ac:dyDescent="0.2">
      <c r="A34" s="19">
        <v>9</v>
      </c>
      <c r="B34" s="23" t="s">
        <v>323</v>
      </c>
      <c r="C34" s="140" t="s">
        <v>322</v>
      </c>
      <c r="D34" s="24" t="s">
        <v>94</v>
      </c>
      <c r="E34" s="25">
        <v>2.1</v>
      </c>
      <c r="F34" s="26">
        <v>1281.0899999999999</v>
      </c>
      <c r="G34" s="27"/>
      <c r="H34" s="27"/>
      <c r="I34" s="27"/>
      <c r="J34" s="32">
        <v>2690</v>
      </c>
      <c r="K34" s="27"/>
      <c r="L34" s="27"/>
      <c r="M34" s="27"/>
      <c r="N34" s="27"/>
      <c r="O34" s="27"/>
      <c r="P34" s="27"/>
      <c r="Q34" s="27"/>
    </row>
    <row r="35" spans="1:17" ht="24" x14ac:dyDescent="0.2">
      <c r="A35" s="19">
        <v>10</v>
      </c>
      <c r="B35" s="23" t="s">
        <v>129</v>
      </c>
      <c r="C35" s="140" t="s">
        <v>128</v>
      </c>
      <c r="D35" s="24" t="s">
        <v>100</v>
      </c>
      <c r="E35" s="25">
        <v>7</v>
      </c>
      <c r="F35" s="26">
        <v>168.76</v>
      </c>
      <c r="G35" s="27"/>
      <c r="H35" s="27"/>
      <c r="I35" s="27"/>
      <c r="J35" s="32">
        <v>1181</v>
      </c>
      <c r="K35" s="27"/>
      <c r="L35" s="27"/>
      <c r="M35" s="27"/>
      <c r="N35" s="27"/>
      <c r="O35" s="27"/>
      <c r="P35" s="27"/>
      <c r="Q35" s="27"/>
    </row>
    <row r="36" spans="1:17" ht="19.149999999999999" customHeight="1" x14ac:dyDescent="0.2">
      <c r="A36" s="159" t="s">
        <v>321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</row>
    <row r="37" spans="1:17" ht="36" x14ac:dyDescent="0.2">
      <c r="A37" s="19">
        <v>11</v>
      </c>
      <c r="B37" s="23" t="s">
        <v>320</v>
      </c>
      <c r="C37" s="140" t="s">
        <v>319</v>
      </c>
      <c r="D37" s="24" t="s">
        <v>318</v>
      </c>
      <c r="E37" s="28">
        <v>9.5999999999999992E-3</v>
      </c>
      <c r="F37" s="26">
        <v>11766.24</v>
      </c>
      <c r="G37" s="26">
        <v>2662.11</v>
      </c>
      <c r="H37" s="26">
        <v>664.65</v>
      </c>
      <c r="I37" s="26">
        <v>27.49</v>
      </c>
      <c r="J37" s="32">
        <v>113</v>
      </c>
      <c r="K37" s="27">
        <v>26</v>
      </c>
      <c r="L37" s="27">
        <v>6</v>
      </c>
      <c r="M37" s="27"/>
      <c r="N37" s="27">
        <v>216.08</v>
      </c>
      <c r="O37" s="27">
        <v>2.0699999999999998</v>
      </c>
      <c r="P37" s="27">
        <v>1.76</v>
      </c>
      <c r="Q37" s="27">
        <v>0.02</v>
      </c>
    </row>
    <row r="38" spans="1:17" ht="36" x14ac:dyDescent="0.2">
      <c r="A38" s="19">
        <v>12</v>
      </c>
      <c r="B38" s="23" t="s">
        <v>317</v>
      </c>
      <c r="C38" s="140" t="s">
        <v>316</v>
      </c>
      <c r="D38" s="24" t="s">
        <v>94</v>
      </c>
      <c r="E38" s="28">
        <v>0.96</v>
      </c>
      <c r="F38" s="26">
        <v>1659.51</v>
      </c>
      <c r="G38" s="27"/>
      <c r="H38" s="27"/>
      <c r="I38" s="27"/>
      <c r="J38" s="32">
        <v>1593</v>
      </c>
      <c r="K38" s="27"/>
      <c r="L38" s="27"/>
      <c r="M38" s="27"/>
      <c r="N38" s="27"/>
      <c r="O38" s="27"/>
      <c r="P38" s="27"/>
      <c r="Q38" s="27"/>
    </row>
    <row r="39" spans="1:17" ht="36" x14ac:dyDescent="0.2">
      <c r="A39" s="19">
        <v>13</v>
      </c>
      <c r="B39" s="23" t="s">
        <v>315</v>
      </c>
      <c r="C39" s="140" t="s">
        <v>314</v>
      </c>
      <c r="D39" s="24" t="s">
        <v>313</v>
      </c>
      <c r="E39" s="28">
        <v>1.2E-2</v>
      </c>
      <c r="F39" s="26">
        <v>4353.28</v>
      </c>
      <c r="G39" s="26">
        <v>254.49</v>
      </c>
      <c r="H39" s="26">
        <v>17.989999999999998</v>
      </c>
      <c r="I39" s="26">
        <v>0.62</v>
      </c>
      <c r="J39" s="32">
        <v>52</v>
      </c>
      <c r="K39" s="27">
        <v>3</v>
      </c>
      <c r="L39" s="27"/>
      <c r="M39" s="27"/>
      <c r="N39" s="27">
        <v>21.19</v>
      </c>
      <c r="O39" s="27">
        <v>0.25</v>
      </c>
      <c r="P39" s="27">
        <v>0.04</v>
      </c>
      <c r="Q39" s="27"/>
    </row>
    <row r="40" spans="1:17" ht="25.5" customHeight="1" x14ac:dyDescent="0.2">
      <c r="A40" s="19">
        <v>14</v>
      </c>
      <c r="B40" s="23" t="s">
        <v>312</v>
      </c>
      <c r="C40" s="140" t="s">
        <v>311</v>
      </c>
      <c r="D40" s="24" t="s">
        <v>44</v>
      </c>
      <c r="E40" s="28">
        <v>1.2</v>
      </c>
      <c r="F40" s="26">
        <v>188.52</v>
      </c>
      <c r="G40" s="27"/>
      <c r="H40" s="27"/>
      <c r="I40" s="27"/>
      <c r="J40" s="32">
        <v>226</v>
      </c>
      <c r="K40" s="27"/>
      <c r="L40" s="27"/>
      <c r="M40" s="27"/>
      <c r="N40" s="27"/>
      <c r="O40" s="27"/>
      <c r="P40" s="27"/>
      <c r="Q40" s="27"/>
    </row>
    <row r="41" spans="1:17" ht="19.149999999999999" customHeight="1" x14ac:dyDescent="0.2">
      <c r="A41" s="159" t="s">
        <v>310</v>
      </c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</row>
    <row r="42" spans="1:17" ht="48" x14ac:dyDescent="0.2">
      <c r="A42" s="19">
        <v>15</v>
      </c>
      <c r="B42" s="23" t="s">
        <v>309</v>
      </c>
      <c r="C42" s="140" t="s">
        <v>308</v>
      </c>
      <c r="D42" s="24" t="s">
        <v>107</v>
      </c>
      <c r="E42" s="28">
        <v>0.08</v>
      </c>
      <c r="F42" s="26">
        <v>3041.26</v>
      </c>
      <c r="G42" s="26">
        <v>1364.88</v>
      </c>
      <c r="H42" s="26">
        <v>220.17</v>
      </c>
      <c r="I42" s="26">
        <v>95.23</v>
      </c>
      <c r="J42" s="32">
        <v>243</v>
      </c>
      <c r="K42" s="27">
        <v>109</v>
      </c>
      <c r="L42" s="27">
        <v>18</v>
      </c>
      <c r="M42" s="27">
        <v>8</v>
      </c>
      <c r="N42" s="27">
        <v>103.01</v>
      </c>
      <c r="O42" s="27">
        <v>8.24</v>
      </c>
      <c r="P42" s="27">
        <v>7.68</v>
      </c>
      <c r="Q42" s="27">
        <v>0.61</v>
      </c>
    </row>
    <row r="43" spans="1:17" ht="36" x14ac:dyDescent="0.2">
      <c r="A43" s="19">
        <v>16</v>
      </c>
      <c r="B43" s="23" t="s">
        <v>307</v>
      </c>
      <c r="C43" s="140" t="s">
        <v>306</v>
      </c>
      <c r="D43" s="24" t="s">
        <v>107</v>
      </c>
      <c r="E43" s="28">
        <v>0.32100000000000001</v>
      </c>
      <c r="F43" s="26">
        <v>1837.18</v>
      </c>
      <c r="G43" s="26">
        <v>921.15</v>
      </c>
      <c r="H43" s="26">
        <v>10.58</v>
      </c>
      <c r="I43" s="26">
        <v>1.56</v>
      </c>
      <c r="J43" s="32">
        <v>590</v>
      </c>
      <c r="K43" s="27">
        <v>296</v>
      </c>
      <c r="L43" s="27">
        <v>3</v>
      </c>
      <c r="M43" s="27">
        <v>1</v>
      </c>
      <c r="N43" s="27">
        <v>75.69</v>
      </c>
      <c r="O43" s="27">
        <v>24.3</v>
      </c>
      <c r="P43" s="27">
        <v>0.1</v>
      </c>
      <c r="Q43" s="27">
        <v>0.03</v>
      </c>
    </row>
    <row r="44" spans="1:17" ht="36" x14ac:dyDescent="0.2">
      <c r="A44" s="19">
        <v>17</v>
      </c>
      <c r="B44" s="23" t="s">
        <v>305</v>
      </c>
      <c r="C44" s="140" t="s">
        <v>304</v>
      </c>
      <c r="D44" s="24" t="s">
        <v>107</v>
      </c>
      <c r="E44" s="28">
        <v>0.6</v>
      </c>
      <c r="F44" s="26">
        <v>2219.34</v>
      </c>
      <c r="G44" s="26">
        <v>1102.97</v>
      </c>
      <c r="H44" s="26">
        <v>10.58</v>
      </c>
      <c r="I44" s="26">
        <v>1.56</v>
      </c>
      <c r="J44" s="32">
        <v>1332</v>
      </c>
      <c r="K44" s="27">
        <v>662</v>
      </c>
      <c r="L44" s="27">
        <v>6</v>
      </c>
      <c r="M44" s="27">
        <v>1</v>
      </c>
      <c r="N44" s="27">
        <v>90.63</v>
      </c>
      <c r="O44" s="27">
        <v>54.38</v>
      </c>
      <c r="P44" s="27">
        <v>0.1</v>
      </c>
      <c r="Q44" s="27">
        <v>0.06</v>
      </c>
    </row>
    <row r="45" spans="1:17" ht="55.5" customHeight="1" x14ac:dyDescent="0.2">
      <c r="A45" s="19">
        <v>18</v>
      </c>
      <c r="B45" s="23" t="s">
        <v>303</v>
      </c>
      <c r="C45" s="140" t="s">
        <v>302</v>
      </c>
      <c r="D45" s="24" t="s">
        <v>107</v>
      </c>
      <c r="E45" s="28">
        <v>0.21</v>
      </c>
      <c r="F45" s="26">
        <v>240.08</v>
      </c>
      <c r="G45" s="26">
        <v>219.78</v>
      </c>
      <c r="H45" s="26">
        <v>20.3</v>
      </c>
      <c r="I45" s="26">
        <v>0.32</v>
      </c>
      <c r="J45" s="32">
        <v>50</v>
      </c>
      <c r="K45" s="27">
        <v>46</v>
      </c>
      <c r="L45" s="27">
        <v>4</v>
      </c>
      <c r="M45" s="27"/>
      <c r="N45" s="27">
        <v>14.86</v>
      </c>
      <c r="O45" s="27">
        <v>3.12</v>
      </c>
      <c r="P45" s="27">
        <v>0.02</v>
      </c>
      <c r="Q45" s="27"/>
    </row>
    <row r="46" spans="1:17" ht="26.25" customHeight="1" x14ac:dyDescent="0.2">
      <c r="A46" s="19">
        <v>19</v>
      </c>
      <c r="B46" s="23" t="s">
        <v>301</v>
      </c>
      <c r="C46" s="140" t="s">
        <v>300</v>
      </c>
      <c r="D46" s="24" t="s">
        <v>254</v>
      </c>
      <c r="E46" s="25">
        <v>21</v>
      </c>
      <c r="F46" s="26">
        <v>46.28</v>
      </c>
      <c r="G46" s="27"/>
      <c r="H46" s="27"/>
      <c r="I46" s="27"/>
      <c r="J46" s="32">
        <v>972</v>
      </c>
      <c r="K46" s="27"/>
      <c r="L46" s="27"/>
      <c r="M46" s="27"/>
      <c r="N46" s="27"/>
      <c r="O46" s="27"/>
      <c r="P46" s="27"/>
      <c r="Q46" s="27"/>
    </row>
    <row r="47" spans="1:17" ht="24" x14ac:dyDescent="0.2">
      <c r="A47" s="19">
        <v>20</v>
      </c>
      <c r="B47" s="23" t="s">
        <v>299</v>
      </c>
      <c r="C47" s="140" t="s">
        <v>298</v>
      </c>
      <c r="D47" s="24" t="s">
        <v>148</v>
      </c>
      <c r="E47" s="28">
        <v>0.73199999999999998</v>
      </c>
      <c r="F47" s="26">
        <v>90.44</v>
      </c>
      <c r="G47" s="26">
        <v>88.75</v>
      </c>
      <c r="H47" s="26">
        <v>1.49</v>
      </c>
      <c r="I47" s="26">
        <v>0.16</v>
      </c>
      <c r="J47" s="32">
        <v>66</v>
      </c>
      <c r="K47" s="27">
        <v>65</v>
      </c>
      <c r="L47" s="27">
        <v>1</v>
      </c>
      <c r="M47" s="27"/>
      <c r="N47" s="27">
        <v>6.55</v>
      </c>
      <c r="O47" s="27">
        <v>4.79</v>
      </c>
      <c r="P47" s="27">
        <v>0.01</v>
      </c>
      <c r="Q47" s="27">
        <v>0.01</v>
      </c>
    </row>
    <row r="48" spans="1:17" ht="24" x14ac:dyDescent="0.2">
      <c r="A48" s="19">
        <v>21</v>
      </c>
      <c r="B48" s="23" t="s">
        <v>297</v>
      </c>
      <c r="C48" s="140" t="s">
        <v>296</v>
      </c>
      <c r="D48" s="24" t="s">
        <v>254</v>
      </c>
      <c r="E48" s="28">
        <v>11</v>
      </c>
      <c r="F48" s="26">
        <v>30.48</v>
      </c>
      <c r="G48" s="27"/>
      <c r="H48" s="27"/>
      <c r="I48" s="27"/>
      <c r="J48" s="32">
        <v>335</v>
      </c>
      <c r="K48" s="27"/>
      <c r="L48" s="27"/>
      <c r="M48" s="27"/>
      <c r="N48" s="27"/>
      <c r="O48" s="27"/>
      <c r="P48" s="27"/>
      <c r="Q48" s="27"/>
    </row>
    <row r="49" spans="1:17" ht="48" x14ac:dyDescent="0.2">
      <c r="A49" s="19">
        <v>22</v>
      </c>
      <c r="B49" s="23" t="s">
        <v>295</v>
      </c>
      <c r="C49" s="140" t="s">
        <v>294</v>
      </c>
      <c r="D49" s="24" t="s">
        <v>107</v>
      </c>
      <c r="E49" s="28">
        <v>0.255</v>
      </c>
      <c r="F49" s="26">
        <v>16266.12</v>
      </c>
      <c r="G49" s="26">
        <v>2489.75</v>
      </c>
      <c r="H49" s="26">
        <v>62.15</v>
      </c>
      <c r="I49" s="26">
        <v>30.73</v>
      </c>
      <c r="J49" s="32">
        <v>4148</v>
      </c>
      <c r="K49" s="27">
        <v>635</v>
      </c>
      <c r="L49" s="27">
        <v>16</v>
      </c>
      <c r="M49" s="27">
        <v>8</v>
      </c>
      <c r="N49" s="27">
        <v>197.13</v>
      </c>
      <c r="O49" s="27">
        <v>50.27</v>
      </c>
      <c r="P49" s="27">
        <v>2.14</v>
      </c>
      <c r="Q49" s="27">
        <v>0.55000000000000004</v>
      </c>
    </row>
    <row r="50" spans="1:17" ht="48" x14ac:dyDescent="0.2">
      <c r="A50" s="19">
        <v>23</v>
      </c>
      <c r="B50" s="23" t="s">
        <v>293</v>
      </c>
      <c r="C50" s="140" t="s">
        <v>292</v>
      </c>
      <c r="D50" s="24" t="s">
        <v>107</v>
      </c>
      <c r="E50" s="25">
        <v>1.18</v>
      </c>
      <c r="F50" s="26">
        <v>15733.05</v>
      </c>
      <c r="G50" s="26">
        <v>2325.71</v>
      </c>
      <c r="H50" s="26">
        <v>42.41</v>
      </c>
      <c r="I50" s="26">
        <v>23.08</v>
      </c>
      <c r="J50" s="32">
        <v>18565</v>
      </c>
      <c r="K50" s="27">
        <v>2744</v>
      </c>
      <c r="L50" s="27">
        <v>50</v>
      </c>
      <c r="M50" s="27">
        <v>27</v>
      </c>
      <c r="N50" s="27">
        <v>179.73</v>
      </c>
      <c r="O50" s="27">
        <v>212.08</v>
      </c>
      <c r="P50" s="27">
        <v>1.65</v>
      </c>
      <c r="Q50" s="27">
        <v>1.95</v>
      </c>
    </row>
    <row r="51" spans="1:17" ht="24" x14ac:dyDescent="0.2">
      <c r="A51" s="19">
        <v>24</v>
      </c>
      <c r="B51" s="23" t="s">
        <v>291</v>
      </c>
      <c r="C51" s="140" t="s">
        <v>290</v>
      </c>
      <c r="D51" s="24" t="s">
        <v>289</v>
      </c>
      <c r="E51" s="28">
        <v>1.2230000000000001</v>
      </c>
      <c r="F51" s="26">
        <v>1597.94</v>
      </c>
      <c r="G51" s="26">
        <v>832.89</v>
      </c>
      <c r="H51" s="26">
        <v>78.89</v>
      </c>
      <c r="I51" s="26">
        <v>9.2100000000000009</v>
      </c>
      <c r="J51" s="32">
        <v>1954</v>
      </c>
      <c r="K51" s="27">
        <v>1019</v>
      </c>
      <c r="L51" s="27">
        <v>96</v>
      </c>
      <c r="M51" s="27">
        <v>11</v>
      </c>
      <c r="N51" s="27">
        <v>69.349999999999994</v>
      </c>
      <c r="O51" s="27">
        <v>84.82</v>
      </c>
      <c r="P51" s="27">
        <v>0.68</v>
      </c>
      <c r="Q51" s="27">
        <v>0.83</v>
      </c>
    </row>
    <row r="52" spans="1:17" ht="36" x14ac:dyDescent="0.2">
      <c r="A52" s="19">
        <v>25</v>
      </c>
      <c r="B52" s="23" t="s">
        <v>288</v>
      </c>
      <c r="C52" s="140" t="s">
        <v>287</v>
      </c>
      <c r="D52" s="24" t="s">
        <v>107</v>
      </c>
      <c r="E52" s="28">
        <v>0.06</v>
      </c>
      <c r="F52" s="26">
        <v>1389.71</v>
      </c>
      <c r="G52" s="26">
        <v>812.38</v>
      </c>
      <c r="H52" s="26">
        <v>1.0900000000000001</v>
      </c>
      <c r="I52" s="27"/>
      <c r="J52" s="32">
        <v>83</v>
      </c>
      <c r="K52" s="27">
        <v>49</v>
      </c>
      <c r="L52" s="27"/>
      <c r="M52" s="27"/>
      <c r="N52" s="27">
        <v>65.94</v>
      </c>
      <c r="O52" s="27">
        <v>3.96</v>
      </c>
      <c r="P52" s="27"/>
      <c r="Q52" s="27"/>
    </row>
    <row r="53" spans="1:17" ht="24" x14ac:dyDescent="0.2">
      <c r="A53" s="19">
        <v>26</v>
      </c>
      <c r="B53" s="23" t="s">
        <v>286</v>
      </c>
      <c r="C53" s="140" t="s">
        <v>285</v>
      </c>
      <c r="D53" s="24" t="s">
        <v>107</v>
      </c>
      <c r="E53" s="28">
        <v>0.51200000000000001</v>
      </c>
      <c r="F53" s="26">
        <v>56.55</v>
      </c>
      <c r="G53" s="26">
        <v>41.43</v>
      </c>
      <c r="H53" s="27"/>
      <c r="I53" s="27"/>
      <c r="J53" s="32">
        <v>29</v>
      </c>
      <c r="K53" s="27">
        <v>21</v>
      </c>
      <c r="L53" s="27"/>
      <c r="M53" s="27"/>
      <c r="N53" s="27">
        <v>3.77</v>
      </c>
      <c r="O53" s="27">
        <v>1.93</v>
      </c>
      <c r="P53" s="27"/>
      <c r="Q53" s="27"/>
    </row>
    <row r="54" spans="1:17" ht="24" x14ac:dyDescent="0.2">
      <c r="A54" s="19">
        <v>27</v>
      </c>
      <c r="B54" s="23" t="s">
        <v>284</v>
      </c>
      <c r="C54" s="140" t="s">
        <v>283</v>
      </c>
      <c r="D54" s="24" t="s">
        <v>107</v>
      </c>
      <c r="E54" s="28">
        <v>0.51200000000000001</v>
      </c>
      <c r="F54" s="26">
        <v>10157.719999999999</v>
      </c>
      <c r="G54" s="26">
        <v>1475.69</v>
      </c>
      <c r="H54" s="26">
        <v>181.39</v>
      </c>
      <c r="I54" s="26">
        <v>62.67</v>
      </c>
      <c r="J54" s="32">
        <v>5201</v>
      </c>
      <c r="K54" s="27">
        <v>756</v>
      </c>
      <c r="L54" s="27">
        <v>93</v>
      </c>
      <c r="M54" s="27">
        <v>32</v>
      </c>
      <c r="N54" s="27">
        <v>119.78</v>
      </c>
      <c r="O54" s="27">
        <v>61.33</v>
      </c>
      <c r="P54" s="27">
        <v>4.22</v>
      </c>
      <c r="Q54" s="27">
        <v>2.16</v>
      </c>
    </row>
    <row r="55" spans="1:17" ht="24" x14ac:dyDescent="0.2">
      <c r="A55" s="19">
        <v>28</v>
      </c>
      <c r="B55" s="23" t="s">
        <v>282</v>
      </c>
      <c r="C55" s="140" t="s">
        <v>281</v>
      </c>
      <c r="D55" s="24" t="s">
        <v>43</v>
      </c>
      <c r="E55" s="25">
        <v>0.51</v>
      </c>
      <c r="F55" s="26">
        <v>4050.58</v>
      </c>
      <c r="G55" s="26">
        <v>316.24</v>
      </c>
      <c r="H55" s="26">
        <v>6.55</v>
      </c>
      <c r="I55" s="27"/>
      <c r="J55" s="32">
        <v>2066</v>
      </c>
      <c r="K55" s="27">
        <v>161</v>
      </c>
      <c r="L55" s="27">
        <v>3</v>
      </c>
      <c r="M55" s="27"/>
      <c r="N55" s="27">
        <v>23.6</v>
      </c>
      <c r="O55" s="27">
        <v>12.04</v>
      </c>
      <c r="P55" s="27"/>
      <c r="Q55" s="27"/>
    </row>
    <row r="56" spans="1:17" x14ac:dyDescent="0.2">
      <c r="A56" s="159" t="s">
        <v>45</v>
      </c>
      <c r="B56" s="160"/>
      <c r="C56" s="160"/>
      <c r="D56" s="160"/>
      <c r="E56" s="160"/>
      <c r="F56" s="160"/>
      <c r="G56" s="160"/>
      <c r="H56" s="160"/>
      <c r="I56" s="160"/>
      <c r="J56" s="33">
        <v>57874</v>
      </c>
      <c r="K56" s="26">
        <v>6996</v>
      </c>
      <c r="L56" s="26">
        <v>474</v>
      </c>
      <c r="M56" s="26">
        <v>95</v>
      </c>
      <c r="N56" s="27"/>
      <c r="O56" s="26">
        <v>557.19000000000005</v>
      </c>
      <c r="P56" s="27"/>
      <c r="Q56" s="26">
        <v>6.72</v>
      </c>
    </row>
    <row r="57" spans="1:17" x14ac:dyDescent="0.2">
      <c r="A57" s="159" t="s">
        <v>104</v>
      </c>
      <c r="B57" s="160"/>
      <c r="C57" s="160"/>
      <c r="D57" s="160"/>
      <c r="E57" s="160"/>
      <c r="F57" s="160"/>
      <c r="G57" s="160"/>
      <c r="H57" s="160"/>
      <c r="I57" s="160"/>
      <c r="J57" s="33">
        <v>60245</v>
      </c>
      <c r="K57" s="26">
        <v>9216</v>
      </c>
      <c r="L57" s="26">
        <v>625</v>
      </c>
      <c r="M57" s="26">
        <v>138</v>
      </c>
      <c r="N57" s="27"/>
      <c r="O57" s="26">
        <v>701.2</v>
      </c>
      <c r="P57" s="27"/>
      <c r="Q57" s="26">
        <v>9.44</v>
      </c>
    </row>
    <row r="58" spans="1:17" x14ac:dyDescent="0.2">
      <c r="A58" s="159" t="s">
        <v>103</v>
      </c>
      <c r="B58" s="160"/>
      <c r="C58" s="160"/>
      <c r="D58" s="160"/>
      <c r="E58" s="160"/>
      <c r="F58" s="160"/>
      <c r="G58" s="160"/>
      <c r="H58" s="160"/>
      <c r="I58" s="160"/>
      <c r="J58" s="32"/>
      <c r="K58" s="27"/>
      <c r="L58" s="27"/>
      <c r="M58" s="27"/>
      <c r="N58" s="27"/>
      <c r="O58" s="27"/>
      <c r="P58" s="27"/>
      <c r="Q58" s="27"/>
    </row>
    <row r="59" spans="1:17" x14ac:dyDescent="0.2">
      <c r="A59" s="159" t="s">
        <v>280</v>
      </c>
      <c r="B59" s="160"/>
      <c r="C59" s="160"/>
      <c r="D59" s="160"/>
      <c r="E59" s="160"/>
      <c r="F59" s="160"/>
      <c r="G59" s="160"/>
      <c r="H59" s="160"/>
      <c r="I59" s="160"/>
      <c r="J59" s="33">
        <v>303</v>
      </c>
      <c r="K59" s="26">
        <v>301</v>
      </c>
      <c r="L59" s="26">
        <v>4</v>
      </c>
      <c r="M59" s="26">
        <v>4</v>
      </c>
      <c r="N59" s="27"/>
      <c r="O59" s="27"/>
      <c r="P59" s="27"/>
      <c r="Q59" s="27"/>
    </row>
    <row r="60" spans="1:17" ht="26.1" customHeight="1" x14ac:dyDescent="0.2">
      <c r="A60" s="159" t="s">
        <v>279</v>
      </c>
      <c r="B60" s="160"/>
      <c r="C60" s="160"/>
      <c r="D60" s="160"/>
      <c r="E60" s="160"/>
      <c r="F60" s="160"/>
      <c r="G60" s="160"/>
      <c r="H60" s="160"/>
      <c r="I60" s="160"/>
      <c r="J60" s="33">
        <v>832</v>
      </c>
      <c r="K60" s="26">
        <v>758</v>
      </c>
      <c r="L60" s="26">
        <v>74</v>
      </c>
      <c r="M60" s="26">
        <v>20</v>
      </c>
      <c r="N60" s="27"/>
      <c r="O60" s="26">
        <v>56.836500000000001</v>
      </c>
      <c r="P60" s="27"/>
      <c r="Q60" s="26">
        <v>1.3625</v>
      </c>
    </row>
    <row r="61" spans="1:17" ht="12.95" customHeight="1" x14ac:dyDescent="0.2">
      <c r="A61" s="159" t="s">
        <v>278</v>
      </c>
      <c r="B61" s="160"/>
      <c r="C61" s="160"/>
      <c r="D61" s="160"/>
      <c r="E61" s="160"/>
      <c r="F61" s="160"/>
      <c r="G61" s="160"/>
      <c r="H61" s="160"/>
      <c r="I61" s="160"/>
      <c r="J61" s="33">
        <v>1236</v>
      </c>
      <c r="K61" s="26">
        <v>1162</v>
      </c>
      <c r="L61" s="26">
        <v>74</v>
      </c>
      <c r="M61" s="26">
        <v>20</v>
      </c>
      <c r="N61" s="27"/>
      <c r="O61" s="26">
        <v>87.152000000000001</v>
      </c>
      <c r="P61" s="27"/>
      <c r="Q61" s="26">
        <v>1.3620000000000001</v>
      </c>
    </row>
    <row r="62" spans="1:17" x14ac:dyDescent="0.2">
      <c r="A62" s="159" t="s">
        <v>46</v>
      </c>
      <c r="B62" s="160"/>
      <c r="C62" s="160"/>
      <c r="D62" s="160"/>
      <c r="E62" s="160"/>
      <c r="F62" s="160"/>
      <c r="G62" s="160"/>
      <c r="H62" s="160"/>
      <c r="I62" s="160"/>
      <c r="J62" s="33">
        <v>9573</v>
      </c>
      <c r="K62" s="27"/>
      <c r="L62" s="27"/>
      <c r="M62" s="27"/>
      <c r="N62" s="27"/>
      <c r="O62" s="27"/>
      <c r="P62" s="27"/>
      <c r="Q62" s="27"/>
    </row>
    <row r="63" spans="1:17" x14ac:dyDescent="0.2">
      <c r="A63" s="159" t="s">
        <v>47</v>
      </c>
      <c r="B63" s="160"/>
      <c r="C63" s="160"/>
      <c r="D63" s="160"/>
      <c r="E63" s="160"/>
      <c r="F63" s="160"/>
      <c r="G63" s="160"/>
      <c r="H63" s="160"/>
      <c r="I63" s="160"/>
      <c r="J63" s="33">
        <v>4929</v>
      </c>
      <c r="K63" s="27"/>
      <c r="L63" s="27"/>
      <c r="M63" s="27"/>
      <c r="N63" s="27"/>
      <c r="O63" s="27"/>
      <c r="P63" s="27"/>
      <c r="Q63" s="27"/>
    </row>
    <row r="64" spans="1:17" x14ac:dyDescent="0.2">
      <c r="A64" s="161" t="s">
        <v>48</v>
      </c>
      <c r="B64" s="160"/>
      <c r="C64" s="160"/>
      <c r="D64" s="160"/>
      <c r="E64" s="160"/>
      <c r="F64" s="160"/>
      <c r="G64" s="160"/>
      <c r="H64" s="160"/>
      <c r="I64" s="160"/>
      <c r="J64" s="32"/>
      <c r="K64" s="27"/>
      <c r="L64" s="27"/>
      <c r="M64" s="27"/>
      <c r="N64" s="27"/>
      <c r="O64" s="27"/>
      <c r="P64" s="27"/>
      <c r="Q64" s="27"/>
    </row>
    <row r="65" spans="1:17" ht="12.95" customHeight="1" x14ac:dyDescent="0.2">
      <c r="A65" s="159" t="s">
        <v>277</v>
      </c>
      <c r="B65" s="160"/>
      <c r="C65" s="160"/>
      <c r="D65" s="160"/>
      <c r="E65" s="160"/>
      <c r="F65" s="160"/>
      <c r="G65" s="160"/>
      <c r="H65" s="160"/>
      <c r="I65" s="160"/>
      <c r="J65" s="33">
        <v>162</v>
      </c>
      <c r="K65" s="27"/>
      <c r="L65" s="27"/>
      <c r="M65" s="27"/>
      <c r="N65" s="27"/>
      <c r="O65" s="26">
        <v>4.3600000000000003</v>
      </c>
      <c r="P65" s="27"/>
      <c r="Q65" s="26">
        <v>0.33</v>
      </c>
    </row>
    <row r="66" spans="1:17" x14ac:dyDescent="0.2">
      <c r="A66" s="159" t="s">
        <v>276</v>
      </c>
      <c r="B66" s="160"/>
      <c r="C66" s="160"/>
      <c r="D66" s="160"/>
      <c r="E66" s="160"/>
      <c r="F66" s="160"/>
      <c r="G66" s="160"/>
      <c r="H66" s="160"/>
      <c r="I66" s="160"/>
      <c r="J66" s="33">
        <v>3718</v>
      </c>
      <c r="K66" s="27"/>
      <c r="L66" s="27"/>
      <c r="M66" s="27"/>
      <c r="N66" s="27"/>
      <c r="O66" s="26">
        <v>89.35</v>
      </c>
      <c r="P66" s="27"/>
      <c r="Q66" s="26">
        <v>0.85</v>
      </c>
    </row>
    <row r="67" spans="1:17" x14ac:dyDescent="0.2">
      <c r="A67" s="159" t="s">
        <v>118</v>
      </c>
      <c r="B67" s="160"/>
      <c r="C67" s="160"/>
      <c r="D67" s="160"/>
      <c r="E67" s="160"/>
      <c r="F67" s="160"/>
      <c r="G67" s="160"/>
      <c r="H67" s="160"/>
      <c r="I67" s="160"/>
      <c r="J67" s="33">
        <v>8</v>
      </c>
      <c r="K67" s="27"/>
      <c r="L67" s="27"/>
      <c r="M67" s="27"/>
      <c r="N67" s="27"/>
      <c r="O67" s="27"/>
      <c r="P67" s="27"/>
      <c r="Q67" s="27"/>
    </row>
    <row r="68" spans="1:17" x14ac:dyDescent="0.2">
      <c r="A68" s="159" t="s">
        <v>117</v>
      </c>
      <c r="B68" s="160"/>
      <c r="C68" s="160"/>
      <c r="D68" s="160"/>
      <c r="E68" s="160"/>
      <c r="F68" s="160"/>
      <c r="G68" s="160"/>
      <c r="H68" s="160"/>
      <c r="I68" s="160"/>
      <c r="J68" s="33">
        <v>63</v>
      </c>
      <c r="K68" s="27"/>
      <c r="L68" s="27"/>
      <c r="M68" s="27"/>
      <c r="N68" s="27"/>
      <c r="O68" s="27"/>
      <c r="P68" s="27"/>
      <c r="Q68" s="27"/>
    </row>
    <row r="69" spans="1:17" x14ac:dyDescent="0.2">
      <c r="A69" s="159" t="s">
        <v>124</v>
      </c>
      <c r="B69" s="160"/>
      <c r="C69" s="160"/>
      <c r="D69" s="160"/>
      <c r="E69" s="160"/>
      <c r="F69" s="160"/>
      <c r="G69" s="160"/>
      <c r="H69" s="160"/>
      <c r="I69" s="160"/>
      <c r="J69" s="33">
        <v>24053</v>
      </c>
      <c r="K69" s="27"/>
      <c r="L69" s="27"/>
      <c r="M69" s="27"/>
      <c r="N69" s="27"/>
      <c r="O69" s="26">
        <v>37.32</v>
      </c>
      <c r="P69" s="27"/>
      <c r="Q69" s="26">
        <v>0.25</v>
      </c>
    </row>
    <row r="70" spans="1:17" x14ac:dyDescent="0.2">
      <c r="A70" s="159" t="s">
        <v>92</v>
      </c>
      <c r="B70" s="160"/>
      <c r="C70" s="160"/>
      <c r="D70" s="160"/>
      <c r="E70" s="160"/>
      <c r="F70" s="160"/>
      <c r="G70" s="160"/>
      <c r="H70" s="160"/>
      <c r="I70" s="160"/>
      <c r="J70" s="33">
        <v>32491</v>
      </c>
      <c r="K70" s="27"/>
      <c r="L70" s="27"/>
      <c r="M70" s="27"/>
      <c r="N70" s="27"/>
      <c r="O70" s="26">
        <v>380.03</v>
      </c>
      <c r="P70" s="27"/>
      <c r="Q70" s="26">
        <v>4.68</v>
      </c>
    </row>
    <row r="71" spans="1:17" x14ac:dyDescent="0.2">
      <c r="A71" s="159" t="s">
        <v>275</v>
      </c>
      <c r="B71" s="160"/>
      <c r="C71" s="160"/>
      <c r="D71" s="160"/>
      <c r="E71" s="160"/>
      <c r="F71" s="160"/>
      <c r="G71" s="160"/>
      <c r="H71" s="160"/>
      <c r="I71" s="160"/>
      <c r="J71" s="33">
        <v>3474</v>
      </c>
      <c r="K71" s="27"/>
      <c r="L71" s="27"/>
      <c r="M71" s="27"/>
      <c r="N71" s="27"/>
      <c r="O71" s="26">
        <v>84.57</v>
      </c>
      <c r="P71" s="27"/>
      <c r="Q71" s="26">
        <v>0.09</v>
      </c>
    </row>
    <row r="72" spans="1:17" x14ac:dyDescent="0.2">
      <c r="A72" s="159" t="s">
        <v>125</v>
      </c>
      <c r="B72" s="160"/>
      <c r="C72" s="160"/>
      <c r="D72" s="160"/>
      <c r="E72" s="160"/>
      <c r="F72" s="160"/>
      <c r="G72" s="160"/>
      <c r="H72" s="160"/>
      <c r="I72" s="160"/>
      <c r="J72" s="33">
        <v>170</v>
      </c>
      <c r="K72" s="27"/>
      <c r="L72" s="27"/>
      <c r="M72" s="27"/>
      <c r="N72" s="27"/>
      <c r="O72" s="26">
        <v>4.3099999999999996</v>
      </c>
      <c r="P72" s="27"/>
      <c r="Q72" s="27"/>
    </row>
    <row r="73" spans="1:17" x14ac:dyDescent="0.2">
      <c r="A73" s="159" t="s">
        <v>93</v>
      </c>
      <c r="B73" s="160"/>
      <c r="C73" s="160"/>
      <c r="D73" s="160"/>
      <c r="E73" s="160"/>
      <c r="F73" s="160"/>
      <c r="G73" s="160"/>
      <c r="H73" s="160"/>
      <c r="I73" s="160"/>
      <c r="J73" s="33">
        <v>10608</v>
      </c>
      <c r="K73" s="27"/>
      <c r="L73" s="27"/>
      <c r="M73" s="27"/>
      <c r="N73" s="27"/>
      <c r="O73" s="26">
        <v>101.26</v>
      </c>
      <c r="P73" s="27"/>
      <c r="Q73" s="26">
        <v>3.24</v>
      </c>
    </row>
    <row r="74" spans="1:17" x14ac:dyDescent="0.2">
      <c r="A74" s="159" t="s">
        <v>51</v>
      </c>
      <c r="B74" s="160"/>
      <c r="C74" s="160"/>
      <c r="D74" s="160"/>
      <c r="E74" s="160"/>
      <c r="F74" s="160"/>
      <c r="G74" s="160"/>
      <c r="H74" s="160"/>
      <c r="I74" s="160"/>
      <c r="J74" s="33">
        <v>74747</v>
      </c>
      <c r="K74" s="27"/>
      <c r="L74" s="27"/>
      <c r="M74" s="27"/>
      <c r="N74" s="27"/>
      <c r="O74" s="26">
        <v>701.2</v>
      </c>
      <c r="P74" s="27"/>
      <c r="Q74" s="26">
        <v>9.44</v>
      </c>
    </row>
    <row r="75" spans="1:17" x14ac:dyDescent="0.2">
      <c r="A75" s="159" t="s">
        <v>52</v>
      </c>
      <c r="B75" s="160"/>
      <c r="C75" s="160"/>
      <c r="D75" s="160"/>
      <c r="E75" s="160"/>
      <c r="F75" s="160"/>
      <c r="G75" s="160"/>
      <c r="H75" s="160"/>
      <c r="I75" s="160"/>
      <c r="J75" s="32"/>
      <c r="K75" s="27"/>
      <c r="L75" s="27"/>
      <c r="M75" s="27"/>
      <c r="N75" s="27"/>
      <c r="O75" s="27"/>
      <c r="P75" s="27"/>
      <c r="Q75" s="27"/>
    </row>
    <row r="76" spans="1:17" x14ac:dyDescent="0.2">
      <c r="A76" s="159" t="s">
        <v>53</v>
      </c>
      <c r="B76" s="160"/>
      <c r="C76" s="160"/>
      <c r="D76" s="160"/>
      <c r="E76" s="160"/>
      <c r="F76" s="160"/>
      <c r="G76" s="160"/>
      <c r="H76" s="160"/>
      <c r="I76" s="160"/>
      <c r="J76" s="33">
        <v>50404</v>
      </c>
      <c r="K76" s="27"/>
      <c r="L76" s="27"/>
      <c r="M76" s="27"/>
      <c r="N76" s="27"/>
      <c r="O76" s="27"/>
      <c r="P76" s="27"/>
      <c r="Q76" s="27"/>
    </row>
    <row r="77" spans="1:17" x14ac:dyDescent="0.2">
      <c r="A77" s="159" t="s">
        <v>54</v>
      </c>
      <c r="B77" s="160"/>
      <c r="C77" s="160"/>
      <c r="D77" s="160"/>
      <c r="E77" s="160"/>
      <c r="F77" s="160"/>
      <c r="G77" s="160"/>
      <c r="H77" s="160"/>
      <c r="I77" s="160"/>
      <c r="J77" s="33">
        <v>487</v>
      </c>
      <c r="K77" s="27"/>
      <c r="L77" s="27"/>
      <c r="M77" s="27"/>
      <c r="N77" s="27"/>
      <c r="O77" s="27"/>
      <c r="P77" s="27"/>
      <c r="Q77" s="27"/>
    </row>
    <row r="78" spans="1:17" x14ac:dyDescent="0.2">
      <c r="A78" s="159" t="s">
        <v>55</v>
      </c>
      <c r="B78" s="160"/>
      <c r="C78" s="160"/>
      <c r="D78" s="160"/>
      <c r="E78" s="160"/>
      <c r="F78" s="160"/>
      <c r="G78" s="160"/>
      <c r="H78" s="160"/>
      <c r="I78" s="160"/>
      <c r="J78" s="33">
        <v>9354</v>
      </c>
      <c r="K78" s="27"/>
      <c r="L78" s="27"/>
      <c r="M78" s="27"/>
      <c r="N78" s="27"/>
      <c r="O78" s="27"/>
      <c r="P78" s="27"/>
      <c r="Q78" s="27"/>
    </row>
    <row r="79" spans="1:17" x14ac:dyDescent="0.2">
      <c r="A79" s="159" t="s">
        <v>56</v>
      </c>
      <c r="B79" s="160"/>
      <c r="C79" s="160"/>
      <c r="D79" s="160"/>
      <c r="E79" s="160"/>
      <c r="F79" s="160"/>
      <c r="G79" s="160"/>
      <c r="H79" s="160"/>
      <c r="I79" s="160"/>
      <c r="J79" s="33">
        <v>9573</v>
      </c>
      <c r="K79" s="27"/>
      <c r="L79" s="27"/>
      <c r="M79" s="27"/>
      <c r="N79" s="27"/>
      <c r="O79" s="27"/>
      <c r="P79" s="27"/>
      <c r="Q79" s="27"/>
    </row>
    <row r="80" spans="1:17" x14ac:dyDescent="0.2">
      <c r="A80" s="159" t="s">
        <v>57</v>
      </c>
      <c r="B80" s="160"/>
      <c r="C80" s="160"/>
      <c r="D80" s="160"/>
      <c r="E80" s="160"/>
      <c r="F80" s="160"/>
      <c r="G80" s="160"/>
      <c r="H80" s="160"/>
      <c r="I80" s="160"/>
      <c r="J80" s="33">
        <v>4929</v>
      </c>
      <c r="K80" s="27"/>
      <c r="L80" s="27"/>
      <c r="M80" s="27"/>
      <c r="N80" s="27"/>
      <c r="O80" s="27"/>
      <c r="P80" s="27"/>
      <c r="Q80" s="27"/>
    </row>
    <row r="81" spans="1:17" x14ac:dyDescent="0.2">
      <c r="A81" s="161" t="s">
        <v>58</v>
      </c>
      <c r="B81" s="160"/>
      <c r="C81" s="160"/>
      <c r="D81" s="160"/>
      <c r="E81" s="160"/>
      <c r="F81" s="160"/>
      <c r="G81" s="160"/>
      <c r="H81" s="160"/>
      <c r="I81" s="160"/>
      <c r="J81" s="34">
        <v>74747</v>
      </c>
      <c r="K81" s="27"/>
      <c r="L81" s="27"/>
      <c r="M81" s="27"/>
      <c r="N81" s="27"/>
      <c r="O81" s="29">
        <v>701.2</v>
      </c>
      <c r="P81" s="27"/>
      <c r="Q81" s="29">
        <v>9.44</v>
      </c>
    </row>
    <row r="82" spans="1:17" x14ac:dyDescent="0.2">
      <c r="F82" s="21"/>
      <c r="G82" s="21"/>
      <c r="H82" s="21"/>
      <c r="I82" s="21"/>
      <c r="J82" s="35"/>
      <c r="K82" s="21"/>
      <c r="L82" s="21"/>
      <c r="M82" s="21"/>
      <c r="N82" s="21"/>
      <c r="O82" s="21"/>
      <c r="P82" s="21"/>
      <c r="Q82" s="21"/>
    </row>
    <row r="83" spans="1:17" x14ac:dyDescent="0.2">
      <c r="B83" s="155" t="s">
        <v>274</v>
      </c>
      <c r="F83" s="21"/>
      <c r="G83" s="21"/>
      <c r="H83" s="21"/>
      <c r="I83" s="21"/>
      <c r="J83" s="35"/>
      <c r="K83" s="21"/>
      <c r="L83" s="21"/>
      <c r="M83" s="21"/>
      <c r="N83" s="21"/>
      <c r="O83" s="21"/>
      <c r="P83" s="21"/>
      <c r="Q83" s="21"/>
    </row>
    <row r="84" spans="1:17" x14ac:dyDescent="0.2">
      <c r="F84" s="21"/>
      <c r="G84" s="21"/>
      <c r="H84" s="21"/>
      <c r="I84" s="21"/>
      <c r="J84" s="35"/>
      <c r="K84" s="21"/>
      <c r="L84" s="21"/>
      <c r="M84" s="21"/>
      <c r="N84" s="21"/>
      <c r="O84" s="21"/>
      <c r="P84" s="21"/>
      <c r="Q84" s="21"/>
    </row>
  </sheetData>
  <mergeCells count="50">
    <mergeCell ref="J19:M19"/>
    <mergeCell ref="P19:P21"/>
    <mergeCell ref="A41:Q41"/>
    <mergeCell ref="A56:I56"/>
    <mergeCell ref="F20:F21"/>
    <mergeCell ref="F19:I19"/>
    <mergeCell ref="G20:I20"/>
    <mergeCell ref="A23:Q23"/>
    <mergeCell ref="A19:A21"/>
    <mergeCell ref="C19:C21"/>
    <mergeCell ref="D19:D21"/>
    <mergeCell ref="E19:E21"/>
    <mergeCell ref="B19:B21"/>
    <mergeCell ref="O19:O21"/>
    <mergeCell ref="N19:N21"/>
    <mergeCell ref="Q19:Q21"/>
    <mergeCell ref="J20:J21"/>
    <mergeCell ref="K20:M20"/>
    <mergeCell ref="E1:I1"/>
    <mergeCell ref="A80:I80"/>
    <mergeCell ref="A81:I81"/>
    <mergeCell ref="A78:I78"/>
    <mergeCell ref="A79:I79"/>
    <mergeCell ref="A69:I69"/>
    <mergeCell ref="A70:I70"/>
    <mergeCell ref="A71:I71"/>
    <mergeCell ref="A72:I72"/>
    <mergeCell ref="A73:I73"/>
    <mergeCell ref="A64:I64"/>
    <mergeCell ref="A65:I65"/>
    <mergeCell ref="A66:I66"/>
    <mergeCell ref="A67:I67"/>
    <mergeCell ref="A68:I68"/>
    <mergeCell ref="A57:I57"/>
    <mergeCell ref="J13:K13"/>
    <mergeCell ref="J14:K14"/>
    <mergeCell ref="J15:K15"/>
    <mergeCell ref="A76:I76"/>
    <mergeCell ref="A77:I77"/>
    <mergeCell ref="A74:I74"/>
    <mergeCell ref="A75:I75"/>
    <mergeCell ref="A58:I58"/>
    <mergeCell ref="A59:I59"/>
    <mergeCell ref="A63:I63"/>
    <mergeCell ref="A60:I60"/>
    <mergeCell ref="A61:I61"/>
    <mergeCell ref="A62:I62"/>
    <mergeCell ref="A29:Q29"/>
    <mergeCell ref="A30:Q30"/>
    <mergeCell ref="A36:Q36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03"/>
  <sheetViews>
    <sheetView showGridLines="0" topLeftCell="A79" zoomScaleNormal="75" zoomScaleSheetLayoutView="75" workbookViewId="0">
      <selection activeCell="D11" sqref="D11"/>
    </sheetView>
  </sheetViews>
  <sheetFormatPr defaultColWidth="9.140625" defaultRowHeight="12.75" outlineLevelRow="2" x14ac:dyDescent="0.2"/>
  <cols>
    <col min="1" max="1" width="3.28515625" style="22" customWidth="1"/>
    <col min="2" max="2" width="16.7109375" style="1" customWidth="1"/>
    <col min="3" max="3" width="36.42578125" style="20" customWidth="1"/>
    <col min="4" max="4" width="7.7109375" style="117" customWidth="1"/>
    <col min="5" max="5" width="10.5703125" style="113" customWidth="1"/>
    <col min="6" max="6" width="7.7109375" style="7" customWidth="1"/>
    <col min="7" max="9" width="6.7109375" style="7" customWidth="1"/>
    <col min="10" max="10" width="7.7109375" style="36" customWidth="1"/>
    <col min="11" max="15" width="6.7109375" style="7" customWidth="1"/>
    <col min="16" max="16" width="9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137"/>
      <c r="E1" s="158" t="s">
        <v>65</v>
      </c>
      <c r="F1" s="158"/>
      <c r="G1" s="158"/>
      <c r="H1" s="158"/>
      <c r="I1" s="158"/>
      <c r="J1" s="30"/>
      <c r="K1" s="5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36" t="s">
        <v>21</v>
      </c>
      <c r="H2" s="5"/>
      <c r="I2" s="5"/>
      <c r="J2" s="30"/>
      <c r="K2" s="5"/>
      <c r="L2" s="5"/>
      <c r="M2" s="10" t="s">
        <v>116</v>
      </c>
      <c r="N2" s="5"/>
      <c r="O2" s="5"/>
      <c r="P2" s="5"/>
      <c r="Q2"/>
      <c r="R2"/>
    </row>
    <row r="3" spans="1:18" outlineLevel="1" x14ac:dyDescent="0.2">
      <c r="A3" s="10"/>
      <c r="B3" s="9"/>
      <c r="C3" s="2"/>
      <c r="D3" s="3"/>
      <c r="E3" s="3"/>
      <c r="F3" s="5"/>
      <c r="G3" s="136"/>
      <c r="H3" s="5"/>
      <c r="I3" s="5"/>
      <c r="J3" s="30"/>
      <c r="K3" s="5"/>
      <c r="L3" s="10"/>
      <c r="M3" s="10" t="s">
        <v>142</v>
      </c>
      <c r="N3" s="5"/>
      <c r="O3" s="5"/>
      <c r="P3" s="5"/>
      <c r="Q3"/>
      <c r="R3"/>
    </row>
    <row r="4" spans="1:18" outlineLevel="1" x14ac:dyDescent="0.2">
      <c r="A4" s="10" t="s">
        <v>39</v>
      </c>
      <c r="B4" s="9"/>
      <c r="C4" s="2"/>
      <c r="D4" s="3"/>
      <c r="E4" s="3"/>
      <c r="F4" s="5"/>
      <c r="G4" s="5"/>
      <c r="H4" s="5"/>
      <c r="I4" s="5"/>
      <c r="J4" s="30"/>
      <c r="K4" s="5"/>
      <c r="L4" s="5"/>
      <c r="M4" s="10" t="s">
        <v>39</v>
      </c>
      <c r="N4" s="5"/>
      <c r="O4" s="5"/>
      <c r="P4" s="5"/>
      <c r="Q4"/>
      <c r="R4"/>
    </row>
    <row r="5" spans="1:18" outlineLevel="1" x14ac:dyDescent="0.2">
      <c r="A5" s="10" t="s">
        <v>90</v>
      </c>
      <c r="B5" s="9"/>
      <c r="C5" s="2"/>
      <c r="D5" s="3"/>
      <c r="E5" s="3"/>
      <c r="F5" s="5"/>
      <c r="G5" s="5"/>
      <c r="H5" s="5"/>
      <c r="I5" s="5"/>
      <c r="J5" s="30"/>
      <c r="K5" s="5"/>
      <c r="L5" s="5"/>
      <c r="M5" s="10" t="s">
        <v>115</v>
      </c>
      <c r="N5" s="5"/>
      <c r="O5" s="5"/>
      <c r="P5" s="5"/>
      <c r="Q5"/>
      <c r="R5"/>
    </row>
    <row r="6" spans="1:18" x14ac:dyDescent="0.2">
      <c r="A6" s="4"/>
      <c r="B6" s="9"/>
      <c r="C6" s="3"/>
      <c r="D6" s="8"/>
      <c r="E6" s="5"/>
      <c r="F6" s="5"/>
      <c r="G6" s="14" t="s">
        <v>425</v>
      </c>
      <c r="H6" s="14"/>
      <c r="I6" s="14"/>
      <c r="J6" s="30"/>
      <c r="K6" s="5"/>
      <c r="L6" s="5"/>
      <c r="M6" s="5"/>
      <c r="N6" s="5"/>
      <c r="O6" s="5"/>
      <c r="P6" s="5"/>
      <c r="Q6" s="8"/>
      <c r="R6"/>
    </row>
    <row r="7" spans="1:18" x14ac:dyDescent="0.2">
      <c r="A7" s="4"/>
      <c r="B7" s="9"/>
      <c r="C7" s="3"/>
      <c r="D7" s="8"/>
      <c r="E7" s="5"/>
      <c r="F7" s="5"/>
      <c r="G7" s="4" t="s">
        <v>22</v>
      </c>
      <c r="H7" s="4"/>
      <c r="I7" s="4"/>
      <c r="J7" s="30"/>
      <c r="K7" s="5"/>
      <c r="L7" s="5"/>
      <c r="M7" s="5"/>
      <c r="N7" s="5"/>
      <c r="O7" s="5"/>
      <c r="P7" s="5"/>
      <c r="Q7" s="8"/>
      <c r="R7"/>
    </row>
    <row r="8" spans="1:18" x14ac:dyDescent="0.2">
      <c r="A8" s="4"/>
      <c r="B8" s="9"/>
      <c r="C8" s="3"/>
      <c r="D8" s="8"/>
      <c r="E8" s="5"/>
      <c r="F8" s="5"/>
      <c r="G8" s="154"/>
      <c r="H8" s="4"/>
      <c r="I8" s="4"/>
      <c r="J8" s="30"/>
      <c r="K8" s="5"/>
      <c r="L8" s="5"/>
      <c r="M8" s="5"/>
      <c r="N8" s="5"/>
      <c r="O8" s="5"/>
      <c r="P8" s="5"/>
      <c r="Q8" s="8"/>
      <c r="R8"/>
    </row>
    <row r="9" spans="1:18" x14ac:dyDescent="0.2">
      <c r="A9" s="4"/>
      <c r="B9" s="9"/>
      <c r="C9" s="2"/>
      <c r="D9" s="3"/>
      <c r="E9" s="8"/>
      <c r="F9" s="5"/>
      <c r="G9" s="5"/>
      <c r="H9" s="5"/>
      <c r="I9" s="5"/>
      <c r="J9" s="30"/>
      <c r="K9" s="5"/>
      <c r="L9" s="5"/>
      <c r="M9" s="5"/>
      <c r="N9" s="5"/>
      <c r="O9" s="5"/>
      <c r="P9" s="5"/>
      <c r="Q9" s="5"/>
      <c r="R9"/>
    </row>
    <row r="10" spans="1:18" x14ac:dyDescent="0.2">
      <c r="A10" s="4"/>
      <c r="B10" s="9"/>
      <c r="C10" s="15" t="s">
        <v>114</v>
      </c>
      <c r="D10" s="135" t="s">
        <v>424</v>
      </c>
      <c r="E10" s="134"/>
      <c r="F10" s="11"/>
      <c r="G10" s="11"/>
      <c r="H10" s="133"/>
      <c r="I10" s="11"/>
      <c r="J10" s="37"/>
      <c r="K10" s="11"/>
      <c r="L10" s="11"/>
      <c r="M10" s="11"/>
      <c r="N10" s="11"/>
      <c r="O10" s="5"/>
      <c r="P10" s="5"/>
      <c r="Q10" s="5"/>
      <c r="R10"/>
    </row>
    <row r="11" spans="1:18" x14ac:dyDescent="0.2">
      <c r="A11" s="4"/>
      <c r="B11" s="9"/>
      <c r="C11" s="15"/>
      <c r="D11" s="135" t="s">
        <v>204</v>
      </c>
      <c r="E11" s="134"/>
      <c r="F11" s="11"/>
      <c r="G11" s="11"/>
      <c r="H11" s="133"/>
      <c r="I11" s="11"/>
      <c r="J11" s="37"/>
      <c r="K11" s="11"/>
      <c r="L11" s="13"/>
      <c r="M11" s="5"/>
      <c r="N11" s="5"/>
      <c r="O11" s="5"/>
      <c r="P11" s="5"/>
      <c r="Q11" s="5"/>
    </row>
    <row r="12" spans="1:18" x14ac:dyDescent="0.2">
      <c r="A12" s="4"/>
      <c r="B12" s="9"/>
      <c r="C12" s="2"/>
      <c r="D12" s="3"/>
      <c r="E12" s="153"/>
      <c r="F12" s="13"/>
      <c r="G12" s="13"/>
      <c r="H12" s="136" t="s">
        <v>23</v>
      </c>
      <c r="I12" s="136"/>
      <c r="J12" s="78"/>
      <c r="K12" s="13"/>
      <c r="L12" s="5"/>
      <c r="M12" s="5"/>
      <c r="N12" s="5"/>
      <c r="O12" s="5"/>
      <c r="P12" s="5"/>
      <c r="Q12" s="5"/>
      <c r="R12"/>
    </row>
    <row r="13" spans="1:18" x14ac:dyDescent="0.2">
      <c r="A13" s="17"/>
      <c r="B13" s="18"/>
      <c r="C13" s="2"/>
      <c r="D13" s="3"/>
      <c r="E13" s="8"/>
      <c r="F13" s="5"/>
      <c r="G13" s="5"/>
      <c r="H13" s="5"/>
      <c r="I13" s="5"/>
      <c r="J13" s="30"/>
      <c r="K13" s="5"/>
      <c r="L13" s="5"/>
      <c r="M13" s="5"/>
      <c r="N13" s="5"/>
      <c r="O13" s="5"/>
      <c r="P13" s="5"/>
      <c r="Q13" s="5"/>
    </row>
    <row r="14" spans="1:18" ht="14.25" x14ac:dyDescent="0.2">
      <c r="A14" s="4"/>
      <c r="B14" s="9"/>
      <c r="C14" s="2"/>
      <c r="D14" s="16" t="s">
        <v>423</v>
      </c>
      <c r="E14" s="4"/>
      <c r="F14" s="5"/>
      <c r="G14" s="5"/>
      <c r="H14" s="5"/>
      <c r="I14" s="16"/>
      <c r="J14" s="31"/>
      <c r="K14" s="5"/>
      <c r="L14" s="5"/>
      <c r="M14" s="5"/>
      <c r="N14" s="131"/>
      <c r="O14" s="130"/>
      <c r="P14" s="130"/>
      <c r="Q14" s="5"/>
      <c r="R14" s="114"/>
    </row>
    <row r="15" spans="1:18" x14ac:dyDescent="0.2">
      <c r="A15" s="4"/>
      <c r="B15" s="9"/>
      <c r="C15" s="2"/>
      <c r="D15" s="16" t="s">
        <v>62</v>
      </c>
      <c r="E15" s="4"/>
      <c r="F15" s="5"/>
      <c r="G15" s="5"/>
      <c r="H15" s="5"/>
      <c r="I15" s="16"/>
      <c r="J15" s="162" t="s">
        <v>422</v>
      </c>
      <c r="K15" s="163"/>
      <c r="L15" s="10" t="s">
        <v>59</v>
      </c>
      <c r="M15" s="5"/>
      <c r="N15" s="129"/>
      <c r="O15" s="130"/>
      <c r="P15" s="127"/>
      <c r="Q15" s="5"/>
    </row>
    <row r="16" spans="1:18" outlineLevel="1" x14ac:dyDescent="0.2">
      <c r="A16" s="4"/>
      <c r="B16" s="9"/>
      <c r="C16" s="2"/>
      <c r="D16" s="16" t="s">
        <v>64</v>
      </c>
      <c r="E16" s="4"/>
      <c r="F16" s="5"/>
      <c r="G16" s="5"/>
      <c r="H16" s="5"/>
      <c r="I16" s="16"/>
      <c r="J16" s="162" t="s">
        <v>421</v>
      </c>
      <c r="K16" s="163"/>
      <c r="L16" s="10" t="s">
        <v>59</v>
      </c>
      <c r="M16" s="5"/>
      <c r="N16" s="129"/>
      <c r="O16" s="130"/>
      <c r="P16" s="127"/>
      <c r="Q16" s="5"/>
    </row>
    <row r="17" spans="1:17" outlineLevel="1" x14ac:dyDescent="0.2">
      <c r="A17" s="4"/>
      <c r="B17" s="9"/>
      <c r="C17" s="2"/>
      <c r="D17" s="16" t="s">
        <v>63</v>
      </c>
      <c r="E17" s="4"/>
      <c r="F17" s="5"/>
      <c r="G17" s="5"/>
      <c r="H17" s="5"/>
      <c r="I17" s="16"/>
      <c r="J17" s="162" t="s">
        <v>420</v>
      </c>
      <c r="K17" s="163"/>
      <c r="L17" s="10" t="s">
        <v>59</v>
      </c>
      <c r="M17" s="5"/>
      <c r="N17" s="129"/>
      <c r="O17" s="130"/>
      <c r="P17" s="127"/>
      <c r="Q17" s="5"/>
    </row>
    <row r="18" spans="1:17" x14ac:dyDescent="0.2">
      <c r="A18" s="4"/>
      <c r="B18" s="9"/>
      <c r="C18" s="2"/>
      <c r="D18" s="16" t="s">
        <v>97</v>
      </c>
      <c r="E18" s="4"/>
      <c r="F18" s="5"/>
      <c r="G18" s="5"/>
      <c r="H18" s="5"/>
      <c r="I18" s="16"/>
      <c r="J18" s="162" t="s">
        <v>419</v>
      </c>
      <c r="K18" s="163"/>
      <c r="L18" s="10" t="s">
        <v>59</v>
      </c>
      <c r="M18" s="5"/>
      <c r="N18" s="129"/>
      <c r="O18" s="130"/>
      <c r="P18" s="127"/>
      <c r="Q18" s="5"/>
    </row>
    <row r="19" spans="1:17" outlineLevel="1" x14ac:dyDescent="0.2">
      <c r="A19" s="4"/>
      <c r="B19" s="9"/>
      <c r="C19" s="2"/>
      <c r="D19" s="16" t="s">
        <v>60</v>
      </c>
      <c r="E19" s="4"/>
      <c r="F19" s="5"/>
      <c r="G19" s="5"/>
      <c r="H19" s="5"/>
      <c r="I19" s="16"/>
      <c r="J19" s="162" t="s">
        <v>418</v>
      </c>
      <c r="K19" s="163"/>
      <c r="L19" s="10" t="s">
        <v>61</v>
      </c>
      <c r="M19" s="5"/>
      <c r="N19" s="5"/>
      <c r="O19" s="5"/>
      <c r="P19" s="5"/>
      <c r="Q19" s="5"/>
    </row>
    <row r="20" spans="1:17" x14ac:dyDescent="0.2">
      <c r="A20" s="122"/>
      <c r="B20" s="125"/>
      <c r="C20" s="124"/>
      <c r="D20" s="16" t="s">
        <v>141</v>
      </c>
      <c r="E20" s="16"/>
      <c r="F20" s="16"/>
      <c r="G20" s="16"/>
      <c r="H20" s="16"/>
      <c r="I20" s="16"/>
      <c r="J20" s="31"/>
      <c r="K20" s="139">
        <f>J95/1000</f>
        <v>19.5</v>
      </c>
      <c r="L20" s="16" t="s">
        <v>112</v>
      </c>
      <c r="M20" s="120"/>
      <c r="N20" s="129"/>
      <c r="O20" s="128"/>
      <c r="P20" s="127"/>
      <c r="Q20" s="126"/>
    </row>
    <row r="21" spans="1:17" x14ac:dyDescent="0.2">
      <c r="A21" s="122"/>
      <c r="B21" s="125"/>
      <c r="C21" s="124"/>
      <c r="D21" s="123" t="s">
        <v>111</v>
      </c>
      <c r="E21" s="16"/>
      <c r="F21" s="16"/>
      <c r="G21" s="16"/>
      <c r="H21" s="16"/>
      <c r="I21" s="16"/>
      <c r="J21" s="31"/>
      <c r="K21" s="16"/>
      <c r="L21" s="16"/>
      <c r="M21" s="120"/>
      <c r="N21" s="120"/>
      <c r="O21" s="120"/>
      <c r="P21" s="120"/>
      <c r="Q21"/>
    </row>
    <row r="23" spans="1:17" ht="18" customHeight="1" x14ac:dyDescent="0.2">
      <c r="A23" s="165" t="s">
        <v>24</v>
      </c>
      <c r="B23" s="168" t="s">
        <v>120</v>
      </c>
      <c r="C23" s="165" t="s">
        <v>25</v>
      </c>
      <c r="D23" s="165" t="s">
        <v>26</v>
      </c>
      <c r="E23" s="165" t="s">
        <v>27</v>
      </c>
      <c r="F23" s="165" t="s">
        <v>37</v>
      </c>
      <c r="G23" s="166"/>
      <c r="H23" s="166"/>
      <c r="I23" s="166"/>
      <c r="J23" s="165" t="s">
        <v>38</v>
      </c>
      <c r="K23" s="166"/>
      <c r="L23" s="166"/>
      <c r="M23" s="166"/>
      <c r="N23" s="165" t="s">
        <v>32</v>
      </c>
      <c r="O23" s="165" t="s">
        <v>33</v>
      </c>
      <c r="P23" s="165" t="s">
        <v>96</v>
      </c>
      <c r="Q23" s="165" t="s">
        <v>95</v>
      </c>
    </row>
    <row r="24" spans="1:17" ht="15.75" customHeight="1" x14ac:dyDescent="0.2">
      <c r="A24" s="166"/>
      <c r="B24" s="169"/>
      <c r="C24" s="167"/>
      <c r="D24" s="165"/>
      <c r="E24" s="166"/>
      <c r="F24" s="165" t="s">
        <v>28</v>
      </c>
      <c r="G24" s="165" t="s">
        <v>30</v>
      </c>
      <c r="H24" s="166"/>
      <c r="I24" s="166"/>
      <c r="J24" s="170" t="s">
        <v>28</v>
      </c>
      <c r="K24" s="165" t="s">
        <v>30</v>
      </c>
      <c r="L24" s="166"/>
      <c r="M24" s="166"/>
      <c r="N24" s="165"/>
      <c r="O24" s="165"/>
      <c r="P24" s="165"/>
      <c r="Q24" s="165"/>
    </row>
    <row r="25" spans="1:17" ht="15.75" customHeight="1" x14ac:dyDescent="0.2">
      <c r="A25" s="166"/>
      <c r="B25" s="169"/>
      <c r="C25" s="167"/>
      <c r="D25" s="165"/>
      <c r="E25" s="166"/>
      <c r="F25" s="166"/>
      <c r="G25" s="141" t="s">
        <v>29</v>
      </c>
      <c r="H25" s="141" t="s">
        <v>34</v>
      </c>
      <c r="I25" s="141" t="s">
        <v>31</v>
      </c>
      <c r="J25" s="171"/>
      <c r="K25" s="141" t="s">
        <v>29</v>
      </c>
      <c r="L25" s="141" t="s">
        <v>34</v>
      </c>
      <c r="M25" s="141" t="s">
        <v>31</v>
      </c>
      <c r="N25" s="165"/>
      <c r="O25" s="165"/>
      <c r="P25" s="165"/>
      <c r="Q25" s="165"/>
    </row>
    <row r="26" spans="1:17" x14ac:dyDescent="0.2">
      <c r="A26" s="19">
        <v>1</v>
      </c>
      <c r="B26" s="143">
        <v>2</v>
      </c>
      <c r="C26" s="141">
        <v>3</v>
      </c>
      <c r="D26" s="141">
        <v>4</v>
      </c>
      <c r="E26" s="19">
        <v>5</v>
      </c>
      <c r="F26" s="142">
        <v>6</v>
      </c>
      <c r="G26" s="142">
        <v>7</v>
      </c>
      <c r="H26" s="142">
        <v>8</v>
      </c>
      <c r="I26" s="142">
        <v>9</v>
      </c>
      <c r="J26" s="144">
        <v>10</v>
      </c>
      <c r="K26" s="142">
        <v>11</v>
      </c>
      <c r="L26" s="142">
        <v>12</v>
      </c>
      <c r="M26" s="142">
        <v>13</v>
      </c>
      <c r="N26" s="142">
        <v>14</v>
      </c>
      <c r="O26" s="142">
        <v>15</v>
      </c>
      <c r="P26" s="142">
        <v>16</v>
      </c>
      <c r="Q26" s="142">
        <v>17</v>
      </c>
    </row>
    <row r="27" spans="1:17" x14ac:dyDescent="0.2">
      <c r="A27" s="164" t="s">
        <v>197</v>
      </c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</row>
    <row r="28" spans="1:17" ht="24" x14ac:dyDescent="0.2">
      <c r="A28" s="19">
        <v>1</v>
      </c>
      <c r="B28" s="23" t="s">
        <v>417</v>
      </c>
      <c r="C28" s="140" t="s">
        <v>416</v>
      </c>
      <c r="D28" s="24" t="s">
        <v>102</v>
      </c>
      <c r="E28" s="25">
        <v>0.13</v>
      </c>
      <c r="F28" s="26">
        <v>205.2</v>
      </c>
      <c r="G28" s="26">
        <v>201.98</v>
      </c>
      <c r="H28" s="26">
        <v>3.22</v>
      </c>
      <c r="I28" s="26">
        <v>1.25</v>
      </c>
      <c r="J28" s="32">
        <v>27</v>
      </c>
      <c r="K28" s="27">
        <v>27</v>
      </c>
      <c r="L28" s="27"/>
      <c r="M28" s="27"/>
      <c r="N28" s="27">
        <v>17.89</v>
      </c>
      <c r="O28" s="27">
        <v>2.33</v>
      </c>
      <c r="P28" s="27">
        <v>0.08</v>
      </c>
      <c r="Q28" s="27">
        <v>0.01</v>
      </c>
    </row>
    <row r="29" spans="1:17" x14ac:dyDescent="0.2">
      <c r="A29" s="19">
        <v>2</v>
      </c>
      <c r="B29" s="23" t="s">
        <v>415</v>
      </c>
      <c r="C29" s="140" t="s">
        <v>414</v>
      </c>
      <c r="D29" s="24" t="s">
        <v>102</v>
      </c>
      <c r="E29" s="28">
        <v>0.13</v>
      </c>
      <c r="F29" s="26">
        <v>64.180000000000007</v>
      </c>
      <c r="G29" s="26">
        <v>64.180000000000007</v>
      </c>
      <c r="H29" s="27"/>
      <c r="I29" s="27"/>
      <c r="J29" s="32">
        <v>8</v>
      </c>
      <c r="K29" s="27">
        <v>8</v>
      </c>
      <c r="L29" s="27"/>
      <c r="M29" s="27"/>
      <c r="N29" s="27">
        <v>5.84</v>
      </c>
      <c r="O29" s="27">
        <v>0.76</v>
      </c>
      <c r="P29" s="27"/>
      <c r="Q29" s="27"/>
    </row>
    <row r="30" spans="1:17" x14ac:dyDescent="0.2">
      <c r="A30" s="19">
        <v>3</v>
      </c>
      <c r="B30" s="23" t="s">
        <v>413</v>
      </c>
      <c r="C30" s="140" t="s">
        <v>412</v>
      </c>
      <c r="D30" s="24" t="s">
        <v>102</v>
      </c>
      <c r="E30" s="25">
        <v>0.1</v>
      </c>
      <c r="F30" s="26">
        <v>64.180000000000007</v>
      </c>
      <c r="G30" s="26">
        <v>64.180000000000007</v>
      </c>
      <c r="H30" s="27"/>
      <c r="I30" s="27"/>
      <c r="J30" s="32">
        <v>6</v>
      </c>
      <c r="K30" s="27">
        <v>6</v>
      </c>
      <c r="L30" s="27"/>
      <c r="M30" s="27"/>
      <c r="N30" s="27">
        <v>5.84</v>
      </c>
      <c r="O30" s="27">
        <v>0.57999999999999996</v>
      </c>
      <c r="P30" s="27"/>
      <c r="Q30" s="27"/>
    </row>
    <row r="31" spans="1:17" x14ac:dyDescent="0.2">
      <c r="A31" s="19">
        <v>4</v>
      </c>
      <c r="B31" s="23" t="s">
        <v>192</v>
      </c>
      <c r="C31" s="140" t="s">
        <v>191</v>
      </c>
      <c r="D31" s="24" t="s">
        <v>43</v>
      </c>
      <c r="E31" s="25">
        <v>0.6</v>
      </c>
      <c r="F31" s="26">
        <v>106.34</v>
      </c>
      <c r="G31" s="26">
        <v>105.94</v>
      </c>
      <c r="H31" s="26">
        <v>0.4</v>
      </c>
      <c r="I31" s="26">
        <v>0.16</v>
      </c>
      <c r="J31" s="32">
        <v>64</v>
      </c>
      <c r="K31" s="27">
        <v>64</v>
      </c>
      <c r="L31" s="27"/>
      <c r="M31" s="27"/>
      <c r="N31" s="27">
        <v>9.64</v>
      </c>
      <c r="O31" s="27">
        <v>5.78</v>
      </c>
      <c r="P31" s="27">
        <v>0.01</v>
      </c>
      <c r="Q31" s="27">
        <v>0.01</v>
      </c>
    </row>
    <row r="32" spans="1:17" ht="102" x14ac:dyDescent="0.2">
      <c r="A32" s="19">
        <v>5</v>
      </c>
      <c r="B32" s="23" t="s">
        <v>182</v>
      </c>
      <c r="C32" s="140" t="s">
        <v>411</v>
      </c>
      <c r="D32" s="24" t="s">
        <v>43</v>
      </c>
      <c r="E32" s="28">
        <v>0.4</v>
      </c>
      <c r="F32" s="26">
        <v>77.16</v>
      </c>
      <c r="G32" s="26">
        <v>65.53</v>
      </c>
      <c r="H32" s="26">
        <v>11.63</v>
      </c>
      <c r="I32" s="26">
        <v>0.05</v>
      </c>
      <c r="J32" s="32">
        <v>31</v>
      </c>
      <c r="K32" s="27">
        <v>26</v>
      </c>
      <c r="L32" s="27">
        <v>5</v>
      </c>
      <c r="M32" s="27"/>
      <c r="N32" s="27">
        <v>4.8899999999999997</v>
      </c>
      <c r="O32" s="27">
        <v>1.96</v>
      </c>
      <c r="P32" s="27"/>
      <c r="Q32" s="27"/>
    </row>
    <row r="33" spans="1:17" x14ac:dyDescent="0.2">
      <c r="A33" s="19">
        <v>6</v>
      </c>
      <c r="B33" s="23" t="s">
        <v>410</v>
      </c>
      <c r="C33" s="140" t="s">
        <v>409</v>
      </c>
      <c r="D33" s="24" t="s">
        <v>102</v>
      </c>
      <c r="E33" s="25">
        <v>0.01</v>
      </c>
      <c r="F33" s="26">
        <v>311.72000000000003</v>
      </c>
      <c r="G33" s="26">
        <v>308.89999999999998</v>
      </c>
      <c r="H33" s="26">
        <v>2.82</v>
      </c>
      <c r="I33" s="26">
        <v>1.0900000000000001</v>
      </c>
      <c r="J33" s="32">
        <v>3</v>
      </c>
      <c r="K33" s="27">
        <v>3</v>
      </c>
      <c r="L33" s="27"/>
      <c r="M33" s="27"/>
      <c r="N33" s="27">
        <v>25.72</v>
      </c>
      <c r="O33" s="27">
        <v>0.26</v>
      </c>
      <c r="P33" s="27">
        <v>7.0000000000000007E-2</v>
      </c>
      <c r="Q33" s="27"/>
    </row>
    <row r="34" spans="1:17" x14ac:dyDescent="0.2">
      <c r="A34" s="164" t="s">
        <v>188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</row>
    <row r="35" spans="1:17" ht="63" x14ac:dyDescent="0.2">
      <c r="A35" s="19">
        <v>7</v>
      </c>
      <c r="B35" s="23" t="s">
        <v>182</v>
      </c>
      <c r="C35" s="140" t="s">
        <v>181</v>
      </c>
      <c r="D35" s="24" t="s">
        <v>43</v>
      </c>
      <c r="E35" s="28">
        <v>0.4</v>
      </c>
      <c r="F35" s="26">
        <v>311.39999999999998</v>
      </c>
      <c r="G35" s="26">
        <v>218.44</v>
      </c>
      <c r="H35" s="26">
        <v>38.75</v>
      </c>
      <c r="I35" s="26">
        <v>0.17</v>
      </c>
      <c r="J35" s="32">
        <v>125</v>
      </c>
      <c r="K35" s="27">
        <v>87</v>
      </c>
      <c r="L35" s="27">
        <v>16</v>
      </c>
      <c r="M35" s="27"/>
      <c r="N35" s="27">
        <v>16.29</v>
      </c>
      <c r="O35" s="27">
        <v>6.52</v>
      </c>
      <c r="P35" s="27">
        <v>0.01</v>
      </c>
      <c r="Q35" s="27"/>
    </row>
    <row r="36" spans="1:17" ht="24" x14ac:dyDescent="0.2">
      <c r="A36" s="19">
        <v>8</v>
      </c>
      <c r="B36" s="23" t="s">
        <v>408</v>
      </c>
      <c r="C36" s="140" t="s">
        <v>407</v>
      </c>
      <c r="D36" s="24" t="s">
        <v>44</v>
      </c>
      <c r="E36" s="28">
        <v>40</v>
      </c>
      <c r="F36" s="26">
        <v>4.87</v>
      </c>
      <c r="G36" s="27"/>
      <c r="H36" s="27"/>
      <c r="I36" s="27"/>
      <c r="J36" s="32">
        <v>195</v>
      </c>
      <c r="K36" s="27"/>
      <c r="L36" s="27"/>
      <c r="M36" s="27"/>
      <c r="N36" s="27"/>
      <c r="O36" s="27"/>
      <c r="P36" s="27"/>
      <c r="Q36" s="27"/>
    </row>
    <row r="37" spans="1:17" ht="48" x14ac:dyDescent="0.2">
      <c r="A37" s="19">
        <v>9</v>
      </c>
      <c r="B37" s="23" t="s">
        <v>406</v>
      </c>
      <c r="C37" s="140" t="s">
        <v>405</v>
      </c>
      <c r="D37" s="24" t="s">
        <v>43</v>
      </c>
      <c r="E37" s="28">
        <v>0.6</v>
      </c>
      <c r="F37" s="26">
        <v>1163.28</v>
      </c>
      <c r="G37" s="26">
        <v>186.83</v>
      </c>
      <c r="H37" s="26">
        <v>623.47</v>
      </c>
      <c r="I37" s="26">
        <v>79.7</v>
      </c>
      <c r="J37" s="32">
        <v>698</v>
      </c>
      <c r="K37" s="27">
        <v>112</v>
      </c>
      <c r="L37" s="27">
        <v>374</v>
      </c>
      <c r="M37" s="27">
        <v>48</v>
      </c>
      <c r="N37" s="27">
        <v>14.1</v>
      </c>
      <c r="O37" s="27">
        <v>8.4600000000000009</v>
      </c>
      <c r="P37" s="27">
        <v>4.83</v>
      </c>
      <c r="Q37" s="27">
        <v>2.9</v>
      </c>
    </row>
    <row r="38" spans="1:17" ht="60" x14ac:dyDescent="0.2">
      <c r="A38" s="19">
        <v>10</v>
      </c>
      <c r="B38" s="23" t="s">
        <v>133</v>
      </c>
      <c r="C38" s="140" t="s">
        <v>132</v>
      </c>
      <c r="D38" s="24" t="s">
        <v>41</v>
      </c>
      <c r="E38" s="28">
        <v>6.1199999999999997E-2</v>
      </c>
      <c r="F38" s="26">
        <v>10382</v>
      </c>
      <c r="G38" s="27"/>
      <c r="H38" s="27"/>
      <c r="I38" s="27"/>
      <c r="J38" s="32">
        <v>635</v>
      </c>
      <c r="K38" s="27"/>
      <c r="L38" s="27"/>
      <c r="M38" s="27"/>
      <c r="N38" s="27"/>
      <c r="O38" s="27"/>
      <c r="P38" s="27"/>
      <c r="Q38" s="27"/>
    </row>
    <row r="39" spans="1:17" ht="15" customHeight="1" x14ac:dyDescent="0.2">
      <c r="A39" s="19">
        <v>11</v>
      </c>
      <c r="B39" s="23" t="s">
        <v>404</v>
      </c>
      <c r="C39" s="140" t="s">
        <v>403</v>
      </c>
      <c r="D39" s="24" t="s">
        <v>99</v>
      </c>
      <c r="E39" s="25">
        <v>1</v>
      </c>
      <c r="F39" s="26">
        <v>1047.2</v>
      </c>
      <c r="G39" s="27"/>
      <c r="H39" s="27"/>
      <c r="I39" s="27"/>
      <c r="J39" s="32">
        <v>1047</v>
      </c>
      <c r="K39" s="27"/>
      <c r="L39" s="27"/>
      <c r="M39" s="27"/>
      <c r="N39" s="27"/>
      <c r="O39" s="27"/>
      <c r="P39" s="27"/>
      <c r="Q39" s="27"/>
    </row>
    <row r="40" spans="1:17" ht="36" x14ac:dyDescent="0.2">
      <c r="A40" s="19">
        <v>12</v>
      </c>
      <c r="B40" s="23" t="s">
        <v>140</v>
      </c>
      <c r="C40" s="140" t="s">
        <v>139</v>
      </c>
      <c r="D40" s="24" t="s">
        <v>40</v>
      </c>
      <c r="E40" s="25">
        <v>1</v>
      </c>
      <c r="F40" s="26">
        <v>128.26</v>
      </c>
      <c r="G40" s="26">
        <v>58.25</v>
      </c>
      <c r="H40" s="26">
        <v>7.85</v>
      </c>
      <c r="I40" s="26">
        <v>0.36</v>
      </c>
      <c r="J40" s="32">
        <v>128</v>
      </c>
      <c r="K40" s="27">
        <v>58</v>
      </c>
      <c r="L40" s="27">
        <v>8</v>
      </c>
      <c r="M40" s="27"/>
      <c r="N40" s="27">
        <v>4.17</v>
      </c>
      <c r="O40" s="27">
        <v>4.17</v>
      </c>
      <c r="P40" s="27">
        <v>0.02</v>
      </c>
      <c r="Q40" s="27">
        <v>0.02</v>
      </c>
    </row>
    <row r="41" spans="1:17" ht="51" x14ac:dyDescent="0.2">
      <c r="A41" s="19">
        <v>13</v>
      </c>
      <c r="B41" s="23" t="s">
        <v>402</v>
      </c>
      <c r="C41" s="140" t="s">
        <v>401</v>
      </c>
      <c r="D41" s="24" t="s">
        <v>99</v>
      </c>
      <c r="E41" s="28">
        <v>39</v>
      </c>
      <c r="F41" s="26">
        <v>9.07</v>
      </c>
      <c r="G41" s="27"/>
      <c r="H41" s="27"/>
      <c r="I41" s="27"/>
      <c r="J41" s="32">
        <v>354</v>
      </c>
      <c r="K41" s="27"/>
      <c r="L41" s="27"/>
      <c r="M41" s="27"/>
      <c r="N41" s="27"/>
      <c r="O41" s="27"/>
      <c r="P41" s="27"/>
      <c r="Q41" s="27"/>
    </row>
    <row r="42" spans="1:17" ht="36" x14ac:dyDescent="0.2">
      <c r="A42" s="19">
        <v>14</v>
      </c>
      <c r="B42" s="23" t="s">
        <v>126</v>
      </c>
      <c r="C42" s="140" t="s">
        <v>400</v>
      </c>
      <c r="D42" s="24" t="s">
        <v>99</v>
      </c>
      <c r="E42" s="25">
        <v>2</v>
      </c>
      <c r="F42" s="26">
        <v>9.77</v>
      </c>
      <c r="G42" s="27"/>
      <c r="H42" s="27"/>
      <c r="I42" s="27"/>
      <c r="J42" s="32">
        <v>20</v>
      </c>
      <c r="K42" s="27"/>
      <c r="L42" s="27"/>
      <c r="M42" s="27"/>
      <c r="N42" s="27"/>
      <c r="O42" s="27"/>
      <c r="P42" s="27"/>
      <c r="Q42" s="27"/>
    </row>
    <row r="43" spans="1:17" ht="36" x14ac:dyDescent="0.2">
      <c r="A43" s="19">
        <v>15</v>
      </c>
      <c r="B43" s="23" t="s">
        <v>126</v>
      </c>
      <c r="C43" s="140" t="s">
        <v>399</v>
      </c>
      <c r="D43" s="24" t="s">
        <v>99</v>
      </c>
      <c r="E43" s="25">
        <v>4</v>
      </c>
      <c r="F43" s="26">
        <v>13.16</v>
      </c>
      <c r="G43" s="27"/>
      <c r="H43" s="27"/>
      <c r="I43" s="27"/>
      <c r="J43" s="32">
        <v>53</v>
      </c>
      <c r="K43" s="27"/>
      <c r="L43" s="27"/>
      <c r="M43" s="27"/>
      <c r="N43" s="27"/>
      <c r="O43" s="27"/>
      <c r="P43" s="27"/>
      <c r="Q43" s="27"/>
    </row>
    <row r="44" spans="1:17" ht="36" x14ac:dyDescent="0.2">
      <c r="A44" s="19">
        <v>16</v>
      </c>
      <c r="B44" s="23" t="s">
        <v>126</v>
      </c>
      <c r="C44" s="140" t="s">
        <v>398</v>
      </c>
      <c r="D44" s="24" t="s">
        <v>99</v>
      </c>
      <c r="E44" s="25">
        <v>4</v>
      </c>
      <c r="F44" s="26">
        <v>13.16</v>
      </c>
      <c r="G44" s="27"/>
      <c r="H44" s="27"/>
      <c r="I44" s="27"/>
      <c r="J44" s="32">
        <v>53</v>
      </c>
      <c r="K44" s="27"/>
      <c r="L44" s="27"/>
      <c r="M44" s="27"/>
      <c r="N44" s="27"/>
      <c r="O44" s="27"/>
      <c r="P44" s="27"/>
      <c r="Q44" s="27"/>
    </row>
    <row r="45" spans="1:17" ht="24" x14ac:dyDescent="0.2">
      <c r="A45" s="19">
        <v>17</v>
      </c>
      <c r="B45" s="23" t="s">
        <v>397</v>
      </c>
      <c r="C45" s="140" t="s">
        <v>396</v>
      </c>
      <c r="D45" s="24" t="s">
        <v>102</v>
      </c>
      <c r="E45" s="28">
        <v>0.1</v>
      </c>
      <c r="F45" s="26">
        <v>696.25</v>
      </c>
      <c r="G45" s="26">
        <v>532.26</v>
      </c>
      <c r="H45" s="26">
        <v>11.69</v>
      </c>
      <c r="I45" s="26">
        <v>0.73</v>
      </c>
      <c r="J45" s="32">
        <v>70</v>
      </c>
      <c r="K45" s="27">
        <v>53</v>
      </c>
      <c r="L45" s="27">
        <v>1</v>
      </c>
      <c r="M45" s="27"/>
      <c r="N45" s="27">
        <v>38.1</v>
      </c>
      <c r="O45" s="27">
        <v>3.81</v>
      </c>
      <c r="P45" s="27">
        <v>0.04</v>
      </c>
      <c r="Q45" s="27"/>
    </row>
    <row r="46" spans="1:17" ht="36" x14ac:dyDescent="0.2">
      <c r="A46" s="19">
        <v>18</v>
      </c>
      <c r="B46" s="23" t="s">
        <v>126</v>
      </c>
      <c r="C46" s="140" t="s">
        <v>395</v>
      </c>
      <c r="D46" s="24" t="s">
        <v>99</v>
      </c>
      <c r="E46" s="25">
        <v>9</v>
      </c>
      <c r="F46" s="26">
        <v>11.8</v>
      </c>
      <c r="G46" s="27"/>
      <c r="H46" s="27"/>
      <c r="I46" s="27"/>
      <c r="J46" s="32">
        <v>106</v>
      </c>
      <c r="K46" s="27"/>
      <c r="L46" s="27"/>
      <c r="M46" s="27"/>
      <c r="N46" s="27"/>
      <c r="O46" s="27"/>
      <c r="P46" s="27"/>
      <c r="Q46" s="27"/>
    </row>
    <row r="47" spans="1:17" ht="24" x14ac:dyDescent="0.2">
      <c r="A47" s="19">
        <v>19</v>
      </c>
      <c r="B47" s="23" t="s">
        <v>394</v>
      </c>
      <c r="C47" s="140" t="s">
        <v>393</v>
      </c>
      <c r="D47" s="24" t="s">
        <v>102</v>
      </c>
      <c r="E47" s="25">
        <v>0.09</v>
      </c>
      <c r="F47" s="26">
        <v>1651.95</v>
      </c>
      <c r="G47" s="26">
        <v>1063.1199999999999</v>
      </c>
      <c r="H47" s="26">
        <v>76.69</v>
      </c>
      <c r="I47" s="26">
        <v>2.1800000000000002</v>
      </c>
      <c r="J47" s="32">
        <v>149</v>
      </c>
      <c r="K47" s="27">
        <v>96</v>
      </c>
      <c r="L47" s="27">
        <v>7</v>
      </c>
      <c r="M47" s="27"/>
      <c r="N47" s="27">
        <v>76.099999999999994</v>
      </c>
      <c r="O47" s="27">
        <v>6.85</v>
      </c>
      <c r="P47" s="27">
        <v>0.12</v>
      </c>
      <c r="Q47" s="27">
        <v>0.01</v>
      </c>
    </row>
    <row r="48" spans="1:17" ht="36" x14ac:dyDescent="0.2">
      <c r="A48" s="19">
        <v>20</v>
      </c>
      <c r="B48" s="23" t="s">
        <v>126</v>
      </c>
      <c r="C48" s="140" t="s">
        <v>392</v>
      </c>
      <c r="D48" s="24" t="s">
        <v>99</v>
      </c>
      <c r="E48" s="25">
        <v>3</v>
      </c>
      <c r="F48" s="26">
        <v>5.09</v>
      </c>
      <c r="G48" s="27"/>
      <c r="H48" s="27"/>
      <c r="I48" s="27"/>
      <c r="J48" s="32">
        <v>15</v>
      </c>
      <c r="K48" s="27"/>
      <c r="L48" s="27"/>
      <c r="M48" s="27"/>
      <c r="N48" s="27"/>
      <c r="O48" s="27"/>
      <c r="P48" s="27"/>
      <c r="Q48" s="27"/>
    </row>
    <row r="49" spans="1:17" ht="36" customHeight="1" x14ac:dyDescent="0.2">
      <c r="A49" s="19">
        <v>21</v>
      </c>
      <c r="B49" s="23" t="s">
        <v>126</v>
      </c>
      <c r="C49" s="140" t="s">
        <v>391</v>
      </c>
      <c r="D49" s="24" t="s">
        <v>99</v>
      </c>
      <c r="E49" s="25">
        <v>6</v>
      </c>
      <c r="F49" s="26">
        <v>9.9700000000000006</v>
      </c>
      <c r="G49" s="27"/>
      <c r="H49" s="27"/>
      <c r="I49" s="27"/>
      <c r="J49" s="32">
        <v>60</v>
      </c>
      <c r="K49" s="27"/>
      <c r="L49" s="27"/>
      <c r="M49" s="27"/>
      <c r="N49" s="27"/>
      <c r="O49" s="27"/>
      <c r="P49" s="27"/>
      <c r="Q49" s="27"/>
    </row>
    <row r="50" spans="1:17" ht="24" x14ac:dyDescent="0.2">
      <c r="A50" s="19">
        <v>22</v>
      </c>
      <c r="B50" s="23" t="s">
        <v>390</v>
      </c>
      <c r="C50" s="140" t="s">
        <v>389</v>
      </c>
      <c r="D50" s="24" t="s">
        <v>102</v>
      </c>
      <c r="E50" s="25">
        <v>0.06</v>
      </c>
      <c r="F50" s="26">
        <v>502.57</v>
      </c>
      <c r="G50" s="26">
        <v>449.83</v>
      </c>
      <c r="H50" s="26">
        <v>11.69</v>
      </c>
      <c r="I50" s="26">
        <v>0.73</v>
      </c>
      <c r="J50" s="32">
        <v>30</v>
      </c>
      <c r="K50" s="27">
        <v>27</v>
      </c>
      <c r="L50" s="27">
        <v>1</v>
      </c>
      <c r="M50" s="27"/>
      <c r="N50" s="27">
        <v>32.200000000000003</v>
      </c>
      <c r="O50" s="27">
        <v>1.93</v>
      </c>
      <c r="P50" s="27">
        <v>0.04</v>
      </c>
      <c r="Q50" s="27"/>
    </row>
    <row r="51" spans="1:17" ht="48" x14ac:dyDescent="0.2">
      <c r="A51" s="19">
        <v>23</v>
      </c>
      <c r="B51" s="23" t="s">
        <v>126</v>
      </c>
      <c r="C51" s="140" t="s">
        <v>388</v>
      </c>
      <c r="D51" s="24" t="s">
        <v>99</v>
      </c>
      <c r="E51" s="25">
        <v>4</v>
      </c>
      <c r="F51" s="26">
        <v>11.97</v>
      </c>
      <c r="G51" s="27"/>
      <c r="H51" s="27"/>
      <c r="I51" s="27"/>
      <c r="J51" s="32">
        <v>48</v>
      </c>
      <c r="K51" s="27"/>
      <c r="L51" s="27"/>
      <c r="M51" s="27"/>
      <c r="N51" s="27"/>
      <c r="O51" s="27"/>
      <c r="P51" s="27"/>
      <c r="Q51" s="27"/>
    </row>
    <row r="52" spans="1:17" ht="24" x14ac:dyDescent="0.2">
      <c r="A52" s="19">
        <v>24</v>
      </c>
      <c r="B52" s="23" t="s">
        <v>387</v>
      </c>
      <c r="C52" s="140" t="s">
        <v>386</v>
      </c>
      <c r="D52" s="24" t="s">
        <v>102</v>
      </c>
      <c r="E52" s="25">
        <v>0.04</v>
      </c>
      <c r="F52" s="26">
        <v>511.12</v>
      </c>
      <c r="G52" s="26">
        <v>458.22</v>
      </c>
      <c r="H52" s="26">
        <v>11.69</v>
      </c>
      <c r="I52" s="26">
        <v>0.73</v>
      </c>
      <c r="J52" s="32">
        <v>20</v>
      </c>
      <c r="K52" s="27">
        <v>18</v>
      </c>
      <c r="L52" s="27"/>
      <c r="M52" s="27"/>
      <c r="N52" s="27">
        <v>32.799999999999997</v>
      </c>
      <c r="O52" s="27">
        <v>1.31</v>
      </c>
      <c r="P52" s="27">
        <v>0.04</v>
      </c>
      <c r="Q52" s="27"/>
    </row>
    <row r="53" spans="1:17" ht="24" x14ac:dyDescent="0.2">
      <c r="A53" s="19">
        <v>25</v>
      </c>
      <c r="B53" s="23" t="s">
        <v>126</v>
      </c>
      <c r="C53" s="140" t="s">
        <v>385</v>
      </c>
      <c r="D53" s="24" t="s">
        <v>99</v>
      </c>
      <c r="E53" s="25">
        <v>6</v>
      </c>
      <c r="F53" s="26">
        <v>416.44</v>
      </c>
      <c r="G53" s="27"/>
      <c r="H53" s="27"/>
      <c r="I53" s="27"/>
      <c r="J53" s="32">
        <v>2499</v>
      </c>
      <c r="K53" s="27"/>
      <c r="L53" s="27"/>
      <c r="M53" s="27"/>
      <c r="N53" s="27"/>
      <c r="O53" s="27"/>
      <c r="P53" s="27"/>
      <c r="Q53" s="27"/>
    </row>
    <row r="54" spans="1:17" ht="36" x14ac:dyDescent="0.2">
      <c r="A54" s="19">
        <v>26</v>
      </c>
      <c r="B54" s="23" t="s">
        <v>138</v>
      </c>
      <c r="C54" s="140" t="s">
        <v>137</v>
      </c>
      <c r="D54" s="24" t="s">
        <v>102</v>
      </c>
      <c r="E54" s="28">
        <v>0.06</v>
      </c>
      <c r="F54" s="26">
        <v>6855.13</v>
      </c>
      <c r="G54" s="26">
        <v>1620.52</v>
      </c>
      <c r="H54" s="26">
        <v>2228.2199999999998</v>
      </c>
      <c r="I54" s="26">
        <v>710.91</v>
      </c>
      <c r="J54" s="32">
        <v>411</v>
      </c>
      <c r="K54" s="27">
        <v>97</v>
      </c>
      <c r="L54" s="27">
        <v>134</v>
      </c>
      <c r="M54" s="27">
        <v>43</v>
      </c>
      <c r="N54" s="27">
        <v>116</v>
      </c>
      <c r="O54" s="27">
        <v>6.96</v>
      </c>
      <c r="P54" s="27">
        <v>45.08</v>
      </c>
      <c r="Q54" s="27">
        <v>2.7</v>
      </c>
    </row>
    <row r="55" spans="1:17" ht="75" x14ac:dyDescent="0.2">
      <c r="A55" s="19">
        <v>27</v>
      </c>
      <c r="B55" s="23" t="s">
        <v>384</v>
      </c>
      <c r="C55" s="140" t="s">
        <v>383</v>
      </c>
      <c r="D55" s="24" t="s">
        <v>99</v>
      </c>
      <c r="E55" s="25">
        <v>6</v>
      </c>
      <c r="F55" s="26">
        <v>776.77</v>
      </c>
      <c r="G55" s="27"/>
      <c r="H55" s="27"/>
      <c r="I55" s="27"/>
      <c r="J55" s="32">
        <v>4661</v>
      </c>
      <c r="K55" s="27"/>
      <c r="L55" s="27"/>
      <c r="M55" s="27"/>
      <c r="N55" s="27"/>
      <c r="O55" s="27"/>
      <c r="P55" s="27"/>
      <c r="Q55" s="27"/>
    </row>
    <row r="56" spans="1:17" ht="36" x14ac:dyDescent="0.2">
      <c r="A56" s="19">
        <v>28</v>
      </c>
      <c r="B56" s="23" t="s">
        <v>382</v>
      </c>
      <c r="C56" s="140" t="s">
        <v>381</v>
      </c>
      <c r="D56" s="24" t="s">
        <v>102</v>
      </c>
      <c r="E56" s="25">
        <v>0.06</v>
      </c>
      <c r="F56" s="26">
        <v>8505.3799999999992</v>
      </c>
      <c r="G56" s="26">
        <v>2360.9299999999998</v>
      </c>
      <c r="H56" s="26">
        <v>3123.25</v>
      </c>
      <c r="I56" s="26">
        <v>963.82</v>
      </c>
      <c r="J56" s="32">
        <v>510</v>
      </c>
      <c r="K56" s="27">
        <v>142</v>
      </c>
      <c r="L56" s="27">
        <v>187</v>
      </c>
      <c r="M56" s="27">
        <v>58</v>
      </c>
      <c r="N56" s="27">
        <v>169</v>
      </c>
      <c r="O56" s="27">
        <v>10.14</v>
      </c>
      <c r="P56" s="27">
        <v>61.04</v>
      </c>
      <c r="Q56" s="27">
        <v>3.66</v>
      </c>
    </row>
    <row r="57" spans="1:17" x14ac:dyDescent="0.2">
      <c r="A57" s="19">
        <v>29</v>
      </c>
      <c r="B57" s="23" t="s">
        <v>134</v>
      </c>
      <c r="C57" s="140" t="s">
        <v>380</v>
      </c>
      <c r="D57" s="24" t="s">
        <v>127</v>
      </c>
      <c r="E57" s="28">
        <v>3.6</v>
      </c>
      <c r="F57" s="26">
        <v>113.9</v>
      </c>
      <c r="G57" s="27"/>
      <c r="H57" s="27"/>
      <c r="I57" s="27"/>
      <c r="J57" s="32">
        <v>410</v>
      </c>
      <c r="K57" s="27"/>
      <c r="L57" s="27"/>
      <c r="M57" s="27"/>
      <c r="N57" s="27"/>
      <c r="O57" s="27"/>
      <c r="P57" s="27"/>
      <c r="Q57" s="27"/>
    </row>
    <row r="58" spans="1:17" ht="24" x14ac:dyDescent="0.2">
      <c r="A58" s="19">
        <v>30</v>
      </c>
      <c r="B58" s="23" t="s">
        <v>126</v>
      </c>
      <c r="C58" s="140" t="s">
        <v>379</v>
      </c>
      <c r="D58" s="24" t="s">
        <v>42</v>
      </c>
      <c r="E58" s="25">
        <v>3</v>
      </c>
      <c r="F58" s="26">
        <v>191.29</v>
      </c>
      <c r="G58" s="27"/>
      <c r="H58" s="27"/>
      <c r="I58" s="27"/>
      <c r="J58" s="32">
        <v>574</v>
      </c>
      <c r="K58" s="27"/>
      <c r="L58" s="27"/>
      <c r="M58" s="27"/>
      <c r="N58" s="27"/>
      <c r="O58" s="27"/>
      <c r="P58" s="27"/>
      <c r="Q58" s="27"/>
    </row>
    <row r="59" spans="1:17" ht="36" x14ac:dyDescent="0.2">
      <c r="A59" s="19">
        <v>31</v>
      </c>
      <c r="B59" s="23" t="s">
        <v>136</v>
      </c>
      <c r="C59" s="140" t="s">
        <v>135</v>
      </c>
      <c r="D59" s="24" t="s">
        <v>102</v>
      </c>
      <c r="E59" s="25">
        <v>0.03</v>
      </c>
      <c r="F59" s="26">
        <v>5754.44</v>
      </c>
      <c r="G59" s="26">
        <v>1229.3599999999999</v>
      </c>
      <c r="H59" s="26">
        <v>1526.51</v>
      </c>
      <c r="I59" s="26">
        <v>520.21</v>
      </c>
      <c r="J59" s="32">
        <v>173</v>
      </c>
      <c r="K59" s="27">
        <v>37</v>
      </c>
      <c r="L59" s="27">
        <v>46</v>
      </c>
      <c r="M59" s="27">
        <v>16</v>
      </c>
      <c r="N59" s="27">
        <v>88</v>
      </c>
      <c r="O59" s="27">
        <v>2.64</v>
      </c>
      <c r="P59" s="27">
        <v>33.049999999999997</v>
      </c>
      <c r="Q59" s="27">
        <v>0.99</v>
      </c>
    </row>
    <row r="60" spans="1:17" ht="63" x14ac:dyDescent="0.2">
      <c r="A60" s="19">
        <v>32</v>
      </c>
      <c r="B60" s="23" t="s">
        <v>378</v>
      </c>
      <c r="C60" s="140" t="s">
        <v>377</v>
      </c>
      <c r="D60" s="24" t="s">
        <v>99</v>
      </c>
      <c r="E60" s="25">
        <v>2</v>
      </c>
      <c r="F60" s="26">
        <v>268.39</v>
      </c>
      <c r="G60" s="27"/>
      <c r="H60" s="27"/>
      <c r="I60" s="27"/>
      <c r="J60" s="32">
        <v>537</v>
      </c>
      <c r="K60" s="27"/>
      <c r="L60" s="27"/>
      <c r="M60" s="27"/>
      <c r="N60" s="27"/>
      <c r="O60" s="27"/>
      <c r="P60" s="27"/>
      <c r="Q60" s="27"/>
    </row>
    <row r="61" spans="1:17" ht="36" x14ac:dyDescent="0.2">
      <c r="A61" s="19">
        <v>33</v>
      </c>
      <c r="B61" s="23" t="s">
        <v>136</v>
      </c>
      <c r="C61" s="140" t="s">
        <v>135</v>
      </c>
      <c r="D61" s="24" t="s">
        <v>102</v>
      </c>
      <c r="E61" s="25">
        <v>0.02</v>
      </c>
      <c r="F61" s="26">
        <v>5754.44</v>
      </c>
      <c r="G61" s="26">
        <v>1229.3599999999999</v>
      </c>
      <c r="H61" s="26">
        <v>1526.51</v>
      </c>
      <c r="I61" s="26">
        <v>520.21</v>
      </c>
      <c r="J61" s="32">
        <v>115</v>
      </c>
      <c r="K61" s="27">
        <v>25</v>
      </c>
      <c r="L61" s="27">
        <v>31</v>
      </c>
      <c r="M61" s="27">
        <v>10</v>
      </c>
      <c r="N61" s="27">
        <v>88</v>
      </c>
      <c r="O61" s="27">
        <v>1.76</v>
      </c>
      <c r="P61" s="27">
        <v>33.049999999999997</v>
      </c>
      <c r="Q61" s="27">
        <v>0.66</v>
      </c>
    </row>
    <row r="62" spans="1:17" ht="63" x14ac:dyDescent="0.2">
      <c r="A62" s="19">
        <v>34</v>
      </c>
      <c r="B62" s="23" t="s">
        <v>182</v>
      </c>
      <c r="C62" s="140" t="s">
        <v>181</v>
      </c>
      <c r="D62" s="24" t="s">
        <v>43</v>
      </c>
      <c r="E62" s="28">
        <v>0.1</v>
      </c>
      <c r="F62" s="26">
        <v>311.39999999999998</v>
      </c>
      <c r="G62" s="26">
        <v>218.44</v>
      </c>
      <c r="H62" s="26">
        <v>38.75</v>
      </c>
      <c r="I62" s="26">
        <v>0.17</v>
      </c>
      <c r="J62" s="32">
        <v>31</v>
      </c>
      <c r="K62" s="27">
        <v>22</v>
      </c>
      <c r="L62" s="27">
        <v>4</v>
      </c>
      <c r="M62" s="27"/>
      <c r="N62" s="27">
        <v>16.29</v>
      </c>
      <c r="O62" s="27">
        <v>1.63</v>
      </c>
      <c r="P62" s="27">
        <v>0.01</v>
      </c>
      <c r="Q62" s="27"/>
    </row>
    <row r="63" spans="1:17" ht="24" x14ac:dyDescent="0.2">
      <c r="A63" s="19">
        <v>35</v>
      </c>
      <c r="B63" s="23" t="s">
        <v>126</v>
      </c>
      <c r="C63" s="140" t="s">
        <v>376</v>
      </c>
      <c r="D63" s="24" t="s">
        <v>44</v>
      </c>
      <c r="E63" s="25">
        <v>10</v>
      </c>
      <c r="F63" s="26">
        <v>8.33</v>
      </c>
      <c r="G63" s="27"/>
      <c r="H63" s="27"/>
      <c r="I63" s="27"/>
      <c r="J63" s="32">
        <v>83</v>
      </c>
      <c r="K63" s="27"/>
      <c r="L63" s="27"/>
      <c r="M63" s="27"/>
      <c r="N63" s="27"/>
      <c r="O63" s="27"/>
      <c r="P63" s="27"/>
      <c r="Q63" s="27"/>
    </row>
    <row r="64" spans="1:17" ht="36" x14ac:dyDescent="0.2">
      <c r="A64" s="19">
        <v>36</v>
      </c>
      <c r="B64" s="23" t="s">
        <v>126</v>
      </c>
      <c r="C64" s="140" t="s">
        <v>375</v>
      </c>
      <c r="D64" s="24" t="s">
        <v>42</v>
      </c>
      <c r="E64" s="25">
        <v>2</v>
      </c>
      <c r="F64" s="26">
        <v>3.39</v>
      </c>
      <c r="G64" s="27"/>
      <c r="H64" s="27"/>
      <c r="I64" s="27"/>
      <c r="J64" s="32">
        <v>7</v>
      </c>
      <c r="K64" s="27"/>
      <c r="L64" s="27"/>
      <c r="M64" s="27"/>
      <c r="N64" s="27"/>
      <c r="O64" s="27"/>
      <c r="P64" s="27"/>
      <c r="Q64" s="27"/>
    </row>
    <row r="65" spans="1:17" ht="36" x14ac:dyDescent="0.2">
      <c r="A65" s="19">
        <v>37</v>
      </c>
      <c r="B65" s="23" t="s">
        <v>126</v>
      </c>
      <c r="C65" s="140" t="s">
        <v>374</v>
      </c>
      <c r="D65" s="24" t="s">
        <v>42</v>
      </c>
      <c r="E65" s="25">
        <v>5</v>
      </c>
      <c r="F65" s="26">
        <v>2.86</v>
      </c>
      <c r="G65" s="27"/>
      <c r="H65" s="27"/>
      <c r="I65" s="27"/>
      <c r="J65" s="32">
        <v>14</v>
      </c>
      <c r="K65" s="27"/>
      <c r="L65" s="27"/>
      <c r="M65" s="27"/>
      <c r="N65" s="27"/>
      <c r="O65" s="27"/>
      <c r="P65" s="27"/>
      <c r="Q65" s="27"/>
    </row>
    <row r="66" spans="1:17" ht="24" x14ac:dyDescent="0.2">
      <c r="A66" s="19">
        <v>38</v>
      </c>
      <c r="B66" s="23" t="s">
        <v>126</v>
      </c>
      <c r="C66" s="140" t="s">
        <v>373</v>
      </c>
      <c r="D66" s="24" t="s">
        <v>42</v>
      </c>
      <c r="E66" s="25">
        <v>2</v>
      </c>
      <c r="F66" s="26">
        <v>2.86</v>
      </c>
      <c r="G66" s="27"/>
      <c r="H66" s="27"/>
      <c r="I66" s="27"/>
      <c r="J66" s="32">
        <v>6</v>
      </c>
      <c r="K66" s="27"/>
      <c r="L66" s="27"/>
      <c r="M66" s="27"/>
      <c r="N66" s="27"/>
      <c r="O66" s="27"/>
      <c r="P66" s="27"/>
      <c r="Q66" s="27"/>
    </row>
    <row r="67" spans="1:17" ht="60" x14ac:dyDescent="0.2">
      <c r="A67" s="19">
        <v>39</v>
      </c>
      <c r="B67" s="23" t="s">
        <v>372</v>
      </c>
      <c r="C67" s="140" t="s">
        <v>371</v>
      </c>
      <c r="D67" s="24" t="s">
        <v>43</v>
      </c>
      <c r="E67" s="28">
        <v>0.1</v>
      </c>
      <c r="F67" s="26">
        <v>1131.6099999999999</v>
      </c>
      <c r="G67" s="26">
        <v>202.73</v>
      </c>
      <c r="H67" s="26">
        <v>704.04</v>
      </c>
      <c r="I67" s="26">
        <v>87.33</v>
      </c>
      <c r="J67" s="32">
        <v>113</v>
      </c>
      <c r="K67" s="27">
        <v>20</v>
      </c>
      <c r="L67" s="27">
        <v>70</v>
      </c>
      <c r="M67" s="27">
        <v>9</v>
      </c>
      <c r="N67" s="27">
        <v>15.3</v>
      </c>
      <c r="O67" s="27">
        <v>1.53</v>
      </c>
      <c r="P67" s="27">
        <v>5.28</v>
      </c>
      <c r="Q67" s="27">
        <v>0.53</v>
      </c>
    </row>
    <row r="68" spans="1:17" ht="60" x14ac:dyDescent="0.2">
      <c r="A68" s="19">
        <v>40</v>
      </c>
      <c r="B68" s="23" t="s">
        <v>370</v>
      </c>
      <c r="C68" s="140" t="s">
        <v>369</v>
      </c>
      <c r="D68" s="24" t="s">
        <v>41</v>
      </c>
      <c r="E68" s="28">
        <v>0.01</v>
      </c>
      <c r="F68" s="26">
        <v>31991</v>
      </c>
      <c r="G68" s="27"/>
      <c r="H68" s="27"/>
      <c r="I68" s="27"/>
      <c r="J68" s="32">
        <v>320</v>
      </c>
      <c r="K68" s="27"/>
      <c r="L68" s="27"/>
      <c r="M68" s="27"/>
      <c r="N68" s="27"/>
      <c r="O68" s="27"/>
      <c r="P68" s="27"/>
      <c r="Q68" s="27"/>
    </row>
    <row r="69" spans="1:17" ht="48" x14ac:dyDescent="0.2">
      <c r="A69" s="19">
        <v>41</v>
      </c>
      <c r="B69" s="23" t="s">
        <v>144</v>
      </c>
      <c r="C69" s="140" t="s">
        <v>143</v>
      </c>
      <c r="D69" s="24" t="s">
        <v>43</v>
      </c>
      <c r="E69" s="28">
        <v>2</v>
      </c>
      <c r="F69" s="26">
        <v>4032.86</v>
      </c>
      <c r="G69" s="26">
        <v>683.7</v>
      </c>
      <c r="H69" s="26">
        <v>957.86</v>
      </c>
      <c r="I69" s="26">
        <v>390.47</v>
      </c>
      <c r="J69" s="32">
        <v>8066</v>
      </c>
      <c r="K69" s="27">
        <v>1367</v>
      </c>
      <c r="L69" s="27">
        <v>1916</v>
      </c>
      <c r="M69" s="27">
        <v>781</v>
      </c>
      <c r="N69" s="27">
        <v>51.6</v>
      </c>
      <c r="O69" s="27">
        <v>103.2</v>
      </c>
      <c r="P69" s="27">
        <v>24.95</v>
      </c>
      <c r="Q69" s="27">
        <v>49.9</v>
      </c>
    </row>
    <row r="70" spans="1:17" ht="60" x14ac:dyDescent="0.2">
      <c r="A70" s="19">
        <v>42</v>
      </c>
      <c r="B70" s="23" t="s">
        <v>131</v>
      </c>
      <c r="C70" s="140" t="s">
        <v>130</v>
      </c>
      <c r="D70" s="24" t="s">
        <v>41</v>
      </c>
      <c r="E70" s="28">
        <v>0.1173</v>
      </c>
      <c r="F70" s="26">
        <v>6962.8</v>
      </c>
      <c r="G70" s="27"/>
      <c r="H70" s="27"/>
      <c r="I70" s="27"/>
      <c r="J70" s="32">
        <v>817</v>
      </c>
      <c r="K70" s="27"/>
      <c r="L70" s="27"/>
      <c r="M70" s="27"/>
      <c r="N70" s="27"/>
      <c r="O70" s="27"/>
      <c r="P70" s="27"/>
      <c r="Q70" s="27"/>
    </row>
    <row r="71" spans="1:17" ht="60" x14ac:dyDescent="0.2">
      <c r="A71" s="19">
        <v>43</v>
      </c>
      <c r="B71" s="23" t="s">
        <v>133</v>
      </c>
      <c r="C71" s="140" t="s">
        <v>132</v>
      </c>
      <c r="D71" s="24" t="s">
        <v>41</v>
      </c>
      <c r="E71" s="28">
        <v>8.6699999999999999E-2</v>
      </c>
      <c r="F71" s="26">
        <v>10382</v>
      </c>
      <c r="G71" s="27"/>
      <c r="H71" s="27"/>
      <c r="I71" s="27"/>
      <c r="J71" s="32">
        <v>900</v>
      </c>
      <c r="K71" s="27"/>
      <c r="L71" s="27"/>
      <c r="M71" s="27"/>
      <c r="N71" s="27"/>
      <c r="O71" s="27"/>
      <c r="P71" s="27"/>
      <c r="Q71" s="27"/>
    </row>
    <row r="72" spans="1:17" ht="24" x14ac:dyDescent="0.2">
      <c r="A72" s="19">
        <v>44</v>
      </c>
      <c r="B72" s="23" t="s">
        <v>368</v>
      </c>
      <c r="C72" s="140" t="s">
        <v>367</v>
      </c>
      <c r="D72" s="24" t="s">
        <v>366</v>
      </c>
      <c r="E72" s="28">
        <v>0.8</v>
      </c>
      <c r="F72" s="26">
        <v>887.14</v>
      </c>
      <c r="G72" s="26">
        <v>202.38</v>
      </c>
      <c r="H72" s="26">
        <v>684.76</v>
      </c>
      <c r="I72" s="26">
        <v>63.42</v>
      </c>
      <c r="J72" s="32">
        <v>710</v>
      </c>
      <c r="K72" s="27">
        <v>162</v>
      </c>
      <c r="L72" s="27">
        <v>548</v>
      </c>
      <c r="M72" s="27">
        <v>51</v>
      </c>
      <c r="N72" s="27">
        <v>15.64</v>
      </c>
      <c r="O72" s="27">
        <v>12.51</v>
      </c>
      <c r="P72" s="27">
        <v>4.0599999999999996</v>
      </c>
      <c r="Q72" s="27">
        <v>3.25</v>
      </c>
    </row>
    <row r="73" spans="1:17" ht="24" x14ac:dyDescent="0.2">
      <c r="A73" s="19">
        <v>45</v>
      </c>
      <c r="B73" s="23" t="s">
        <v>365</v>
      </c>
      <c r="C73" s="140" t="s">
        <v>364</v>
      </c>
      <c r="D73" s="24" t="s">
        <v>102</v>
      </c>
      <c r="E73" s="28">
        <v>0.39</v>
      </c>
      <c r="F73" s="26">
        <v>2386.2199999999998</v>
      </c>
      <c r="G73" s="26">
        <v>468.56</v>
      </c>
      <c r="H73" s="26">
        <v>1917.66</v>
      </c>
      <c r="I73" s="26">
        <v>177.6</v>
      </c>
      <c r="J73" s="32">
        <v>931</v>
      </c>
      <c r="K73" s="27">
        <v>183</v>
      </c>
      <c r="L73" s="27">
        <v>748</v>
      </c>
      <c r="M73" s="27">
        <v>69</v>
      </c>
      <c r="N73" s="27">
        <v>36.21</v>
      </c>
      <c r="O73" s="27">
        <v>14.12</v>
      </c>
      <c r="P73" s="27">
        <v>11.37</v>
      </c>
      <c r="Q73" s="27">
        <v>4.43</v>
      </c>
    </row>
    <row r="74" spans="1:17" ht="36" x14ac:dyDescent="0.2">
      <c r="A74" s="19">
        <v>46</v>
      </c>
      <c r="B74" s="23" t="s">
        <v>363</v>
      </c>
      <c r="C74" s="140" t="s">
        <v>362</v>
      </c>
      <c r="D74" s="24" t="s">
        <v>361</v>
      </c>
      <c r="E74" s="28">
        <v>0.2</v>
      </c>
      <c r="F74" s="26">
        <v>2078.3200000000002</v>
      </c>
      <c r="G74" s="26">
        <v>857.51</v>
      </c>
      <c r="H74" s="26">
        <v>44.07</v>
      </c>
      <c r="I74" s="27"/>
      <c r="J74" s="32">
        <v>416</v>
      </c>
      <c r="K74" s="27">
        <v>172</v>
      </c>
      <c r="L74" s="27">
        <v>9</v>
      </c>
      <c r="M74" s="27"/>
      <c r="N74" s="27">
        <v>75.22</v>
      </c>
      <c r="O74" s="27">
        <v>15.04</v>
      </c>
      <c r="P74" s="27"/>
      <c r="Q74" s="27"/>
    </row>
    <row r="75" spans="1:17" x14ac:dyDescent="0.2">
      <c r="A75" s="159" t="s">
        <v>45</v>
      </c>
      <c r="B75" s="160"/>
      <c r="C75" s="160"/>
      <c r="D75" s="160"/>
      <c r="E75" s="160"/>
      <c r="F75" s="160"/>
      <c r="G75" s="160"/>
      <c r="H75" s="160"/>
      <c r="I75" s="160"/>
      <c r="J75" s="33">
        <v>26249</v>
      </c>
      <c r="K75" s="26">
        <v>2812</v>
      </c>
      <c r="L75" s="26">
        <v>4105</v>
      </c>
      <c r="M75" s="26">
        <v>1085</v>
      </c>
      <c r="N75" s="27"/>
      <c r="O75" s="26">
        <v>214.25</v>
      </c>
      <c r="P75" s="27"/>
      <c r="Q75" s="26">
        <v>69.069999999999993</v>
      </c>
    </row>
    <row r="76" spans="1:17" x14ac:dyDescent="0.2">
      <c r="A76" s="159" t="s">
        <v>104</v>
      </c>
      <c r="B76" s="160"/>
      <c r="C76" s="160"/>
      <c r="D76" s="160"/>
      <c r="E76" s="160"/>
      <c r="F76" s="160"/>
      <c r="G76" s="160"/>
      <c r="H76" s="160"/>
      <c r="I76" s="160"/>
      <c r="J76" s="33">
        <v>28376</v>
      </c>
      <c r="K76" s="26">
        <v>3731</v>
      </c>
      <c r="L76" s="26">
        <v>5145</v>
      </c>
      <c r="M76" s="26">
        <v>1483</v>
      </c>
      <c r="N76" s="27"/>
      <c r="O76" s="26">
        <v>271.25</v>
      </c>
      <c r="P76" s="27"/>
      <c r="Q76" s="26">
        <v>90.55</v>
      </c>
    </row>
    <row r="77" spans="1:17" x14ac:dyDescent="0.2">
      <c r="A77" s="159" t="s">
        <v>103</v>
      </c>
      <c r="B77" s="160"/>
      <c r="C77" s="160"/>
      <c r="D77" s="160"/>
      <c r="E77" s="160"/>
      <c r="F77" s="160"/>
      <c r="G77" s="160"/>
      <c r="H77" s="160"/>
      <c r="I77" s="160"/>
      <c r="J77" s="32"/>
      <c r="K77" s="27"/>
      <c r="L77" s="27"/>
      <c r="M77" s="27"/>
      <c r="N77" s="27"/>
      <c r="O77" s="27"/>
      <c r="P77" s="27"/>
      <c r="Q77" s="27"/>
    </row>
    <row r="78" spans="1:17" ht="15" customHeight="1" x14ac:dyDescent="0.2">
      <c r="A78" s="159" t="s">
        <v>360</v>
      </c>
      <c r="B78" s="160"/>
      <c r="C78" s="160"/>
      <c r="D78" s="160"/>
      <c r="E78" s="160"/>
      <c r="F78" s="160"/>
      <c r="G78" s="160"/>
      <c r="H78" s="160"/>
      <c r="I78" s="160"/>
      <c r="J78" s="33">
        <v>167</v>
      </c>
      <c r="K78" s="26">
        <v>121</v>
      </c>
      <c r="L78" s="26">
        <v>47</v>
      </c>
      <c r="M78" s="26">
        <v>47</v>
      </c>
      <c r="N78" s="27"/>
      <c r="O78" s="27"/>
      <c r="P78" s="27"/>
      <c r="Q78" s="27"/>
    </row>
    <row r="79" spans="1:17" ht="21.6" customHeight="1" x14ac:dyDescent="0.2">
      <c r="A79" s="159" t="s">
        <v>359</v>
      </c>
      <c r="B79" s="160"/>
      <c r="C79" s="160"/>
      <c r="D79" s="160"/>
      <c r="E79" s="160"/>
      <c r="F79" s="160"/>
      <c r="G79" s="160"/>
      <c r="H79" s="160"/>
      <c r="I79" s="160"/>
      <c r="J79" s="33">
        <v>168</v>
      </c>
      <c r="K79" s="27"/>
      <c r="L79" s="27"/>
      <c r="M79" s="27"/>
      <c r="N79" s="27"/>
      <c r="O79" s="27"/>
      <c r="P79" s="27"/>
      <c r="Q79" s="27"/>
    </row>
    <row r="80" spans="1:17" ht="24" customHeight="1" x14ac:dyDescent="0.2">
      <c r="A80" s="159" t="s">
        <v>358</v>
      </c>
      <c r="B80" s="160"/>
      <c r="C80" s="160"/>
      <c r="D80" s="160"/>
      <c r="E80" s="160"/>
      <c r="F80" s="160"/>
      <c r="G80" s="160"/>
      <c r="H80" s="160"/>
      <c r="I80" s="160"/>
      <c r="J80" s="33">
        <v>1792</v>
      </c>
      <c r="K80" s="26">
        <v>798</v>
      </c>
      <c r="L80" s="26">
        <v>994</v>
      </c>
      <c r="M80" s="26">
        <v>352</v>
      </c>
      <c r="N80" s="27"/>
      <c r="O80" s="26">
        <v>57.0045</v>
      </c>
      <c r="P80" s="27"/>
      <c r="Q80" s="26">
        <v>21.479500000000002</v>
      </c>
    </row>
    <row r="81" spans="1:17" x14ac:dyDescent="0.2">
      <c r="A81" s="159" t="s">
        <v>46</v>
      </c>
      <c r="B81" s="160"/>
      <c r="C81" s="160"/>
      <c r="D81" s="160"/>
      <c r="E81" s="160"/>
      <c r="F81" s="160"/>
      <c r="G81" s="160"/>
      <c r="H81" s="160"/>
      <c r="I81" s="160"/>
      <c r="J81" s="33">
        <v>5041</v>
      </c>
      <c r="K81" s="27"/>
      <c r="L81" s="27"/>
      <c r="M81" s="27"/>
      <c r="N81" s="27"/>
      <c r="O81" s="27"/>
      <c r="P81" s="27"/>
      <c r="Q81" s="27"/>
    </row>
    <row r="82" spans="1:17" x14ac:dyDescent="0.2">
      <c r="A82" s="159" t="s">
        <v>103</v>
      </c>
      <c r="B82" s="160"/>
      <c r="C82" s="160"/>
      <c r="D82" s="160"/>
      <c r="E82" s="160"/>
      <c r="F82" s="160"/>
      <c r="G82" s="160"/>
      <c r="H82" s="160"/>
      <c r="I82" s="160"/>
      <c r="J82" s="32"/>
      <c r="K82" s="27"/>
      <c r="L82" s="27"/>
      <c r="M82" s="27"/>
      <c r="N82" s="27"/>
      <c r="O82" s="27"/>
      <c r="P82" s="27"/>
      <c r="Q82" s="27"/>
    </row>
    <row r="83" spans="1:17" x14ac:dyDescent="0.2">
      <c r="A83" s="159" t="s">
        <v>357</v>
      </c>
      <c r="B83" s="160"/>
      <c r="C83" s="160"/>
      <c r="D83" s="160"/>
      <c r="E83" s="160"/>
      <c r="F83" s="160"/>
      <c r="G83" s="160"/>
      <c r="H83" s="160"/>
      <c r="I83" s="160"/>
      <c r="J83" s="33">
        <v>96</v>
      </c>
      <c r="K83" s="27"/>
      <c r="L83" s="27"/>
      <c r="M83" s="27"/>
      <c r="N83" s="27"/>
      <c r="O83" s="27"/>
      <c r="P83" s="27"/>
      <c r="Q83" s="27"/>
    </row>
    <row r="84" spans="1:17" x14ac:dyDescent="0.2">
      <c r="A84" s="159" t="s">
        <v>356</v>
      </c>
      <c r="B84" s="160"/>
      <c r="C84" s="160"/>
      <c r="D84" s="160"/>
      <c r="E84" s="160"/>
      <c r="F84" s="160"/>
      <c r="G84" s="160"/>
      <c r="H84" s="160"/>
      <c r="I84" s="160"/>
      <c r="J84" s="33">
        <v>4215</v>
      </c>
      <c r="K84" s="27"/>
      <c r="L84" s="27"/>
      <c r="M84" s="27"/>
      <c r="N84" s="27"/>
      <c r="O84" s="27"/>
      <c r="P84" s="27"/>
      <c r="Q84" s="27"/>
    </row>
    <row r="85" spans="1:17" x14ac:dyDescent="0.2">
      <c r="A85" s="159" t="s">
        <v>355</v>
      </c>
      <c r="B85" s="160"/>
      <c r="C85" s="160"/>
      <c r="D85" s="160"/>
      <c r="E85" s="160"/>
      <c r="F85" s="160"/>
      <c r="G85" s="160"/>
      <c r="H85" s="160"/>
      <c r="I85" s="160"/>
      <c r="J85" s="33">
        <v>730</v>
      </c>
      <c r="K85" s="27"/>
      <c r="L85" s="27"/>
      <c r="M85" s="27"/>
      <c r="N85" s="27"/>
      <c r="O85" s="27"/>
      <c r="P85" s="27"/>
      <c r="Q85" s="27"/>
    </row>
    <row r="86" spans="1:17" x14ac:dyDescent="0.2">
      <c r="A86" s="159" t="s">
        <v>47</v>
      </c>
      <c r="B86" s="160"/>
      <c r="C86" s="160"/>
      <c r="D86" s="160"/>
      <c r="E86" s="160"/>
      <c r="F86" s="160"/>
      <c r="G86" s="160"/>
      <c r="H86" s="160"/>
      <c r="I86" s="160"/>
      <c r="J86" s="33">
        <v>3422</v>
      </c>
      <c r="K86" s="27"/>
      <c r="L86" s="27"/>
      <c r="M86" s="27"/>
      <c r="N86" s="27"/>
      <c r="O86" s="27"/>
      <c r="P86" s="27"/>
      <c r="Q86" s="27"/>
    </row>
    <row r="87" spans="1:17" x14ac:dyDescent="0.2">
      <c r="A87" s="159" t="s">
        <v>103</v>
      </c>
      <c r="B87" s="160"/>
      <c r="C87" s="160"/>
      <c r="D87" s="160"/>
      <c r="E87" s="160"/>
      <c r="F87" s="160"/>
      <c r="G87" s="160"/>
      <c r="H87" s="160"/>
      <c r="I87" s="160"/>
      <c r="J87" s="32"/>
      <c r="K87" s="27"/>
      <c r="L87" s="27"/>
      <c r="M87" s="27"/>
      <c r="N87" s="27"/>
      <c r="O87" s="27"/>
      <c r="P87" s="27"/>
      <c r="Q87" s="27"/>
    </row>
    <row r="88" spans="1:17" ht="15" customHeight="1" x14ac:dyDescent="0.2">
      <c r="A88" s="159" t="s">
        <v>354</v>
      </c>
      <c r="B88" s="160"/>
      <c r="C88" s="160"/>
      <c r="D88" s="160"/>
      <c r="E88" s="160"/>
      <c r="F88" s="160"/>
      <c r="G88" s="160"/>
      <c r="H88" s="160"/>
      <c r="I88" s="160"/>
      <c r="J88" s="33">
        <v>2957</v>
      </c>
      <c r="K88" s="27"/>
      <c r="L88" s="27"/>
      <c r="M88" s="27"/>
      <c r="N88" s="27"/>
      <c r="O88" s="27"/>
      <c r="P88" s="27"/>
      <c r="Q88" s="27"/>
    </row>
    <row r="89" spans="1:17" x14ac:dyDescent="0.2">
      <c r="A89" s="159" t="s">
        <v>353</v>
      </c>
      <c r="B89" s="160"/>
      <c r="C89" s="160"/>
      <c r="D89" s="160"/>
      <c r="E89" s="160"/>
      <c r="F89" s="160"/>
      <c r="G89" s="160"/>
      <c r="H89" s="160"/>
      <c r="I89" s="160"/>
      <c r="J89" s="33">
        <v>465</v>
      </c>
      <c r="K89" s="27"/>
      <c r="L89" s="27"/>
      <c r="M89" s="27"/>
      <c r="N89" s="27"/>
      <c r="O89" s="27"/>
      <c r="P89" s="27"/>
      <c r="Q89" s="27"/>
    </row>
    <row r="90" spans="1:17" x14ac:dyDescent="0.2">
      <c r="A90" s="161" t="s">
        <v>48</v>
      </c>
      <c r="B90" s="160"/>
      <c r="C90" s="160"/>
      <c r="D90" s="160"/>
      <c r="E90" s="160"/>
      <c r="F90" s="160"/>
      <c r="G90" s="160"/>
      <c r="H90" s="160"/>
      <c r="I90" s="160"/>
      <c r="J90" s="32"/>
      <c r="K90" s="27"/>
      <c r="L90" s="27"/>
      <c r="M90" s="27"/>
      <c r="N90" s="27"/>
      <c r="O90" s="27"/>
      <c r="P90" s="27"/>
      <c r="Q90" s="27"/>
    </row>
    <row r="91" spans="1:17" x14ac:dyDescent="0.2">
      <c r="A91" s="159" t="s">
        <v>49</v>
      </c>
      <c r="B91" s="160"/>
      <c r="C91" s="160"/>
      <c r="D91" s="160"/>
      <c r="E91" s="160"/>
      <c r="F91" s="160"/>
      <c r="G91" s="160"/>
      <c r="H91" s="160"/>
      <c r="I91" s="160"/>
      <c r="J91" s="33">
        <v>3279</v>
      </c>
      <c r="K91" s="27"/>
      <c r="L91" s="27"/>
      <c r="M91" s="27"/>
      <c r="N91" s="27"/>
      <c r="O91" s="26">
        <v>41.67</v>
      </c>
      <c r="P91" s="27"/>
      <c r="Q91" s="26">
        <v>7.68</v>
      </c>
    </row>
    <row r="92" spans="1:17" x14ac:dyDescent="0.2">
      <c r="A92" s="159" t="s">
        <v>50</v>
      </c>
      <c r="B92" s="160"/>
      <c r="C92" s="160"/>
      <c r="D92" s="160"/>
      <c r="E92" s="160"/>
      <c r="F92" s="160"/>
      <c r="G92" s="160"/>
      <c r="H92" s="160"/>
      <c r="I92" s="160"/>
      <c r="J92" s="33">
        <v>33560</v>
      </c>
      <c r="K92" s="27"/>
      <c r="L92" s="27"/>
      <c r="M92" s="27"/>
      <c r="N92" s="27"/>
      <c r="O92" s="26">
        <v>229.58</v>
      </c>
      <c r="P92" s="27"/>
      <c r="Q92" s="26">
        <v>82.87</v>
      </c>
    </row>
    <row r="93" spans="1:17" x14ac:dyDescent="0.2">
      <c r="A93" s="159" t="s">
        <v>51</v>
      </c>
      <c r="B93" s="160"/>
      <c r="C93" s="160"/>
      <c r="D93" s="160"/>
      <c r="E93" s="160"/>
      <c r="F93" s="160"/>
      <c r="G93" s="160"/>
      <c r="H93" s="160"/>
      <c r="I93" s="160"/>
      <c r="J93" s="33">
        <v>36839</v>
      </c>
      <c r="K93" s="27"/>
      <c r="L93" s="27"/>
      <c r="M93" s="27"/>
      <c r="N93" s="27"/>
      <c r="O93" s="26">
        <v>271.25</v>
      </c>
      <c r="P93" s="27"/>
      <c r="Q93" s="26">
        <v>90.55</v>
      </c>
    </row>
    <row r="94" spans="1:17" x14ac:dyDescent="0.2">
      <c r="A94" s="159" t="s">
        <v>52</v>
      </c>
      <c r="B94" s="160"/>
      <c r="C94" s="160"/>
      <c r="D94" s="160"/>
      <c r="E94" s="160"/>
      <c r="F94" s="160"/>
      <c r="G94" s="160"/>
      <c r="H94" s="160"/>
      <c r="I94" s="160"/>
      <c r="J94" s="32"/>
      <c r="K94" s="27"/>
      <c r="L94" s="27"/>
      <c r="M94" s="27"/>
      <c r="N94" s="27"/>
      <c r="O94" s="27"/>
      <c r="P94" s="27"/>
      <c r="Q94" s="27"/>
    </row>
    <row r="95" spans="1:17" x14ac:dyDescent="0.2">
      <c r="A95" s="159" t="s">
        <v>53</v>
      </c>
      <c r="B95" s="160"/>
      <c r="C95" s="160"/>
      <c r="D95" s="160"/>
      <c r="E95" s="160"/>
      <c r="F95" s="160"/>
      <c r="G95" s="160"/>
      <c r="H95" s="160"/>
      <c r="I95" s="160"/>
      <c r="J95" s="33">
        <v>19500</v>
      </c>
      <c r="K95" s="27"/>
      <c r="L95" s="27"/>
      <c r="M95" s="27"/>
      <c r="N95" s="27"/>
      <c r="O95" s="27"/>
      <c r="P95" s="27"/>
      <c r="Q95" s="27"/>
    </row>
    <row r="96" spans="1:17" x14ac:dyDescent="0.2">
      <c r="A96" s="159" t="s">
        <v>54</v>
      </c>
      <c r="B96" s="160"/>
      <c r="C96" s="160"/>
      <c r="D96" s="160"/>
      <c r="E96" s="160"/>
      <c r="F96" s="160"/>
      <c r="G96" s="160"/>
      <c r="H96" s="160"/>
      <c r="I96" s="160"/>
      <c r="J96" s="33">
        <f>5145-M76</f>
        <v>3662</v>
      </c>
      <c r="K96" s="27"/>
      <c r="L96" s="27"/>
      <c r="M96" s="27"/>
      <c r="N96" s="27"/>
      <c r="O96" s="27"/>
      <c r="P96" s="27"/>
      <c r="Q96" s="27"/>
    </row>
    <row r="97" spans="1:19" x14ac:dyDescent="0.2">
      <c r="A97" s="159" t="s">
        <v>55</v>
      </c>
      <c r="B97" s="160"/>
      <c r="C97" s="160"/>
      <c r="D97" s="160"/>
      <c r="E97" s="160"/>
      <c r="F97" s="160"/>
      <c r="G97" s="160"/>
      <c r="H97" s="160"/>
      <c r="I97" s="160"/>
      <c r="J97" s="33">
        <v>5214</v>
      </c>
      <c r="K97" s="27"/>
      <c r="L97" s="27"/>
      <c r="M97" s="27"/>
      <c r="N97" s="27"/>
      <c r="O97" s="27"/>
      <c r="P97" s="27"/>
      <c r="Q97" s="27"/>
    </row>
    <row r="98" spans="1:19" x14ac:dyDescent="0.2">
      <c r="A98" s="159" t="s">
        <v>56</v>
      </c>
      <c r="B98" s="160"/>
      <c r="C98" s="160"/>
      <c r="D98" s="160"/>
      <c r="E98" s="160"/>
      <c r="F98" s="160"/>
      <c r="G98" s="160"/>
      <c r="H98" s="160"/>
      <c r="I98" s="160"/>
      <c r="J98" s="33">
        <v>5041</v>
      </c>
      <c r="K98" s="27"/>
      <c r="L98" s="27"/>
      <c r="M98" s="27"/>
      <c r="N98" s="27"/>
      <c r="O98" s="27"/>
      <c r="P98" s="27"/>
      <c r="Q98" s="27"/>
    </row>
    <row r="99" spans="1:19" x14ac:dyDescent="0.2">
      <c r="A99" s="159" t="s">
        <v>57</v>
      </c>
      <c r="B99" s="160"/>
      <c r="C99" s="160"/>
      <c r="D99" s="160"/>
      <c r="E99" s="160"/>
      <c r="F99" s="160"/>
      <c r="G99" s="160"/>
      <c r="H99" s="160"/>
      <c r="I99" s="160"/>
      <c r="J99" s="33">
        <v>3422</v>
      </c>
      <c r="K99" s="27"/>
      <c r="L99" s="27"/>
      <c r="M99" s="27"/>
      <c r="N99" s="27"/>
      <c r="O99" s="27"/>
      <c r="P99" s="27"/>
      <c r="Q99" s="27"/>
    </row>
    <row r="100" spans="1:19" x14ac:dyDescent="0.2">
      <c r="A100" s="161" t="s">
        <v>58</v>
      </c>
      <c r="B100" s="160"/>
      <c r="C100" s="160"/>
      <c r="D100" s="160"/>
      <c r="E100" s="160"/>
      <c r="F100" s="160"/>
      <c r="G100" s="160"/>
      <c r="H100" s="160"/>
      <c r="I100" s="160"/>
      <c r="J100" s="34">
        <f>SUM(J95:J99)</f>
        <v>36839</v>
      </c>
      <c r="K100" s="27"/>
      <c r="L100" s="27"/>
      <c r="M100" s="27"/>
      <c r="N100" s="27"/>
      <c r="O100" s="29">
        <v>271.25</v>
      </c>
      <c r="P100" s="27"/>
      <c r="Q100" s="29">
        <v>90.55</v>
      </c>
    </row>
    <row r="101" spans="1:19" x14ac:dyDescent="0.2">
      <c r="F101" s="21"/>
      <c r="G101" s="21"/>
      <c r="H101" s="21"/>
      <c r="I101" s="21"/>
      <c r="J101" s="35"/>
      <c r="K101" s="21"/>
      <c r="L101" s="21"/>
      <c r="M101" s="21"/>
      <c r="N101" s="21"/>
      <c r="O101" s="21"/>
      <c r="P101" s="21"/>
      <c r="Q101" s="21"/>
    </row>
    <row r="102" spans="1:19" x14ac:dyDescent="0.2">
      <c r="A102" s="152"/>
      <c r="B102" s="123" t="s">
        <v>149</v>
      </c>
      <c r="C102" s="123"/>
      <c r="D102" s="123"/>
      <c r="E102" s="123"/>
      <c r="F102" s="123"/>
      <c r="G102" s="123"/>
      <c r="H102" s="123"/>
      <c r="I102" s="123"/>
      <c r="J102" s="157"/>
      <c r="K102" s="123"/>
      <c r="L102" s="123"/>
      <c r="M102" s="123"/>
      <c r="N102" s="151"/>
      <c r="O102" s="151"/>
      <c r="P102" s="150"/>
      <c r="Q102" s="149"/>
      <c r="R102"/>
      <c r="S102"/>
    </row>
    <row r="103" spans="1:19" x14ac:dyDescent="0.2">
      <c r="A103" s="152"/>
      <c r="B103" s="123"/>
      <c r="C103" s="123"/>
      <c r="D103" s="123"/>
      <c r="E103" s="123"/>
      <c r="F103" s="123"/>
      <c r="G103" s="123"/>
      <c r="H103" s="123"/>
      <c r="I103" s="123"/>
      <c r="J103" s="157"/>
      <c r="K103" s="123"/>
      <c r="L103" s="123"/>
      <c r="M103" s="123"/>
      <c r="N103" s="151"/>
      <c r="O103" s="151"/>
      <c r="P103" s="150"/>
      <c r="Q103" s="149"/>
      <c r="R103"/>
      <c r="S103"/>
    </row>
  </sheetData>
  <mergeCells count="49">
    <mergeCell ref="E1:I1"/>
    <mergeCell ref="A97:I97"/>
    <mergeCell ref="A98:I98"/>
    <mergeCell ref="A99:I99"/>
    <mergeCell ref="A100:I100"/>
    <mergeCell ref="A91:I91"/>
    <mergeCell ref="A92:I92"/>
    <mergeCell ref="A93:I93"/>
    <mergeCell ref="A94:I94"/>
    <mergeCell ref="A95:I95"/>
    <mergeCell ref="A83:I83"/>
    <mergeCell ref="A84:I84"/>
    <mergeCell ref="A75:I75"/>
    <mergeCell ref="A76:I76"/>
    <mergeCell ref="A77:I77"/>
    <mergeCell ref="A96:I96"/>
    <mergeCell ref="J24:J25"/>
    <mergeCell ref="K24:M24"/>
    <mergeCell ref="J15:K15"/>
    <mergeCell ref="J18:K18"/>
    <mergeCell ref="J19:K19"/>
    <mergeCell ref="J17:K17"/>
    <mergeCell ref="J16:K16"/>
    <mergeCell ref="A90:I90"/>
    <mergeCell ref="A79:I79"/>
    <mergeCell ref="A80:I80"/>
    <mergeCell ref="A81:I81"/>
    <mergeCell ref="A82:I82"/>
    <mergeCell ref="A85:I85"/>
    <mergeCell ref="A86:I86"/>
    <mergeCell ref="A87:I87"/>
    <mergeCell ref="A88:I88"/>
    <mergeCell ref="A89:I89"/>
    <mergeCell ref="J23:M23"/>
    <mergeCell ref="P23:P25"/>
    <mergeCell ref="A78:I78"/>
    <mergeCell ref="A23:A25"/>
    <mergeCell ref="C23:C25"/>
    <mergeCell ref="D23:D25"/>
    <mergeCell ref="E23:E25"/>
    <mergeCell ref="O23:O25"/>
    <mergeCell ref="N23:N25"/>
    <mergeCell ref="B23:B25"/>
    <mergeCell ref="F24:F25"/>
    <mergeCell ref="F23:I23"/>
    <mergeCell ref="G24:I24"/>
    <mergeCell ref="A27:Q27"/>
    <mergeCell ref="A34:Q34"/>
    <mergeCell ref="Q23:Q25"/>
  </mergeCells>
  <pageMargins left="0.23622047244094491" right="0" top="0.19685039370078741" bottom="0.39370078740157483" header="0.19685039370078741" footer="0.19685039370078741"/>
  <pageSetup paperSize="9" scale="91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62"/>
  <sheetViews>
    <sheetView showGridLines="0" topLeftCell="A43" zoomScaleNormal="75" zoomScaleSheetLayoutView="75" workbookViewId="0">
      <selection activeCell="D10" sqref="D10"/>
    </sheetView>
  </sheetViews>
  <sheetFormatPr defaultColWidth="9.140625" defaultRowHeight="12.75" outlineLevelRow="2" x14ac:dyDescent="0.2"/>
  <cols>
    <col min="1" max="1" width="3.28515625" style="22" customWidth="1"/>
    <col min="2" max="2" width="15.85546875" style="1" customWidth="1"/>
    <col min="3" max="3" width="34.28515625" style="20" customWidth="1"/>
    <col min="4" max="4" width="10" style="117" customWidth="1"/>
    <col min="5" max="5" width="11.5703125" style="113" customWidth="1"/>
    <col min="6" max="6" width="7.7109375" style="7" customWidth="1"/>
    <col min="7" max="9" width="6.7109375" style="7" customWidth="1"/>
    <col min="10" max="10" width="7.7109375" style="36" customWidth="1"/>
    <col min="11" max="15" width="6.7109375" style="7" customWidth="1"/>
    <col min="16" max="16" width="9.710937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137"/>
      <c r="E1" s="158" t="s">
        <v>65</v>
      </c>
      <c r="F1" s="158"/>
      <c r="G1" s="158"/>
      <c r="H1" s="158"/>
      <c r="I1" s="158"/>
      <c r="J1" s="30"/>
      <c r="K1" s="5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36" t="s">
        <v>21</v>
      </c>
      <c r="H2" s="5"/>
      <c r="I2" s="5"/>
      <c r="J2" s="30"/>
      <c r="K2" s="5"/>
      <c r="L2" s="5"/>
      <c r="M2" s="10" t="s">
        <v>116</v>
      </c>
      <c r="N2" s="5"/>
      <c r="O2" s="5"/>
      <c r="P2" s="5"/>
      <c r="Q2"/>
      <c r="R2"/>
    </row>
    <row r="3" spans="1:18" outlineLevel="1" x14ac:dyDescent="0.2">
      <c r="A3" s="10"/>
      <c r="B3" s="9"/>
      <c r="C3" s="2"/>
      <c r="D3" s="3"/>
      <c r="E3" s="3"/>
      <c r="F3" s="5"/>
      <c r="G3" s="136"/>
      <c r="H3" s="5"/>
      <c r="I3" s="5"/>
      <c r="J3" s="30"/>
      <c r="K3" s="5"/>
      <c r="L3" s="10"/>
      <c r="M3" s="10" t="s">
        <v>142</v>
      </c>
      <c r="N3" s="5"/>
      <c r="O3" s="5"/>
      <c r="P3" s="5"/>
      <c r="Q3"/>
      <c r="R3"/>
    </row>
    <row r="4" spans="1:18" outlineLevel="1" x14ac:dyDescent="0.2">
      <c r="A4" s="10" t="s">
        <v>39</v>
      </c>
      <c r="B4" s="9"/>
      <c r="C4" s="2"/>
      <c r="D4" s="3"/>
      <c r="E4" s="3"/>
      <c r="F4" s="5"/>
      <c r="G4" s="5"/>
      <c r="H4" s="5"/>
      <c r="I4" s="5"/>
      <c r="J4" s="30"/>
      <c r="K4" s="5"/>
      <c r="L4" s="5"/>
      <c r="M4" s="10" t="s">
        <v>39</v>
      </c>
      <c r="N4" s="5"/>
      <c r="O4" s="5"/>
      <c r="P4" s="5"/>
      <c r="Q4"/>
      <c r="R4"/>
    </row>
    <row r="5" spans="1:18" outlineLevel="1" x14ac:dyDescent="0.2">
      <c r="A5" s="10" t="s">
        <v>90</v>
      </c>
      <c r="B5" s="9"/>
      <c r="C5" s="2"/>
      <c r="D5" s="3"/>
      <c r="E5" s="3"/>
      <c r="F5" s="5"/>
      <c r="G5" s="5"/>
      <c r="H5" s="5"/>
      <c r="I5" s="5"/>
      <c r="J5" s="30"/>
      <c r="K5" s="5"/>
      <c r="L5" s="5"/>
      <c r="M5" s="10" t="s">
        <v>115</v>
      </c>
      <c r="N5" s="5"/>
      <c r="O5" s="5"/>
      <c r="P5" s="5"/>
      <c r="Q5"/>
      <c r="R5"/>
    </row>
    <row r="6" spans="1:18" x14ac:dyDescent="0.2">
      <c r="A6" s="4"/>
      <c r="B6" s="9"/>
      <c r="C6" s="3"/>
      <c r="D6" s="8"/>
      <c r="E6" s="5"/>
      <c r="F6" s="5"/>
      <c r="G6" s="14" t="s">
        <v>457</v>
      </c>
      <c r="H6" s="14"/>
      <c r="I6" s="14"/>
      <c r="J6" s="30"/>
      <c r="K6" s="5"/>
      <c r="L6" s="5"/>
      <c r="M6" s="5"/>
      <c r="N6" s="5"/>
      <c r="O6" s="5"/>
      <c r="P6" s="5"/>
      <c r="Q6" s="8"/>
      <c r="R6"/>
    </row>
    <row r="7" spans="1:18" x14ac:dyDescent="0.2">
      <c r="A7" s="4"/>
      <c r="B7" s="9"/>
      <c r="C7" s="3"/>
      <c r="D7" s="8"/>
      <c r="E7" s="5"/>
      <c r="F7" s="5"/>
      <c r="G7" s="4" t="s">
        <v>22</v>
      </c>
      <c r="H7" s="4"/>
      <c r="I7" s="4"/>
      <c r="J7" s="30"/>
      <c r="K7" s="5"/>
      <c r="L7" s="5"/>
      <c r="M7" s="5"/>
      <c r="N7" s="5"/>
      <c r="O7" s="5"/>
      <c r="P7" s="5"/>
      <c r="Q7" s="8"/>
      <c r="R7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  <c r="R8"/>
    </row>
    <row r="9" spans="1:18" x14ac:dyDescent="0.2">
      <c r="A9" s="4"/>
      <c r="B9" s="9"/>
      <c r="C9" s="15" t="s">
        <v>114</v>
      </c>
      <c r="D9" s="135" t="s">
        <v>424</v>
      </c>
      <c r="E9" s="134"/>
      <c r="F9" s="11"/>
      <c r="G9" s="11"/>
      <c r="H9" s="133"/>
      <c r="I9" s="11"/>
      <c r="J9" s="37"/>
      <c r="K9" s="11"/>
      <c r="L9" s="11"/>
      <c r="M9" s="11"/>
      <c r="N9" s="11"/>
      <c r="O9" s="5"/>
      <c r="P9" s="5"/>
      <c r="Q9" s="5"/>
      <c r="R9"/>
    </row>
    <row r="10" spans="1:18" x14ac:dyDescent="0.2">
      <c r="A10" s="4"/>
      <c r="B10" s="9"/>
      <c r="C10" s="15"/>
      <c r="D10" s="135" t="s">
        <v>204</v>
      </c>
      <c r="E10" s="134"/>
      <c r="F10" s="11"/>
      <c r="G10" s="11"/>
      <c r="H10" s="133"/>
      <c r="I10" s="11"/>
      <c r="J10" s="37"/>
      <c r="K10" s="11"/>
      <c r="L10" s="13"/>
      <c r="M10" s="5"/>
      <c r="N10" s="5"/>
      <c r="O10" s="5"/>
      <c r="P10" s="5"/>
      <c r="Q10" s="5"/>
      <c r="R10"/>
    </row>
    <row r="11" spans="1:18" x14ac:dyDescent="0.2">
      <c r="A11" s="4"/>
      <c r="B11" s="9"/>
      <c r="C11" s="2"/>
      <c r="D11" s="3"/>
      <c r="E11" s="153"/>
      <c r="F11" s="13"/>
      <c r="G11" s="13"/>
      <c r="H11" s="136" t="s">
        <v>23</v>
      </c>
      <c r="I11" s="136"/>
      <c r="J11" s="78"/>
      <c r="K11" s="13"/>
      <c r="L11" s="5"/>
      <c r="M11" s="5"/>
      <c r="N11" s="5"/>
      <c r="O11" s="5"/>
      <c r="P11" s="5"/>
      <c r="Q11" s="5"/>
      <c r="R11"/>
    </row>
    <row r="12" spans="1:18" x14ac:dyDescent="0.2">
      <c r="A12" s="17"/>
      <c r="B12" s="18"/>
      <c r="C12" s="2"/>
      <c r="D12" s="3"/>
      <c r="E12" s="8"/>
      <c r="F12" s="5"/>
      <c r="G12" s="5"/>
      <c r="H12" s="5"/>
      <c r="I12" s="5"/>
      <c r="J12" s="30"/>
      <c r="K12" s="5"/>
      <c r="L12" s="5"/>
      <c r="M12" s="5"/>
      <c r="N12" s="5"/>
      <c r="O12" s="5"/>
      <c r="P12" s="5"/>
      <c r="Q12" s="5"/>
      <c r="R12"/>
    </row>
    <row r="13" spans="1:18" x14ac:dyDescent="0.2">
      <c r="A13" s="17"/>
      <c r="B13" s="18"/>
      <c r="C13" s="2"/>
      <c r="D13" s="3"/>
      <c r="E13" s="8"/>
      <c r="F13" s="5"/>
      <c r="G13" s="5"/>
      <c r="H13" s="5"/>
      <c r="I13" s="5"/>
      <c r="J13" s="30"/>
      <c r="K13" s="5"/>
      <c r="L13" s="5"/>
      <c r="M13" s="5"/>
      <c r="N13" s="5"/>
      <c r="O13" s="5"/>
      <c r="P13" s="5"/>
      <c r="Q13" s="5"/>
    </row>
    <row r="14" spans="1:18" ht="14.25" x14ac:dyDescent="0.2">
      <c r="A14" s="4"/>
      <c r="B14" s="9"/>
      <c r="C14" s="2"/>
      <c r="D14" s="16" t="s">
        <v>456</v>
      </c>
      <c r="E14" s="4"/>
      <c r="F14" s="5"/>
      <c r="G14" s="5"/>
      <c r="H14" s="5"/>
      <c r="I14" s="16"/>
      <c r="J14" s="31"/>
      <c r="K14" s="5"/>
      <c r="L14" s="5"/>
      <c r="M14" s="5"/>
      <c r="N14" s="131"/>
      <c r="O14" s="130"/>
      <c r="P14" s="130"/>
      <c r="Q14" s="5"/>
      <c r="R14" s="114"/>
    </row>
    <row r="15" spans="1:18" x14ac:dyDescent="0.2">
      <c r="A15" s="4"/>
      <c r="B15" s="9"/>
      <c r="C15" s="2"/>
      <c r="D15" s="16" t="s">
        <v>98</v>
      </c>
      <c r="E15" s="4"/>
      <c r="F15" s="5"/>
      <c r="G15" s="5"/>
      <c r="H15" s="5"/>
      <c r="I15" s="16"/>
      <c r="J15" s="162" t="s">
        <v>455</v>
      </c>
      <c r="K15" s="163"/>
      <c r="L15" s="10" t="s">
        <v>59</v>
      </c>
      <c r="M15" s="5"/>
      <c r="N15" s="129"/>
      <c r="O15" s="130"/>
      <c r="P15" s="127"/>
      <c r="Q15" s="5"/>
    </row>
    <row r="16" spans="1:18" x14ac:dyDescent="0.2">
      <c r="A16" s="4"/>
      <c r="B16" s="9"/>
      <c r="C16" s="2"/>
      <c r="D16" s="16" t="s">
        <v>97</v>
      </c>
      <c r="E16" s="4"/>
      <c r="F16" s="5"/>
      <c r="G16" s="5"/>
      <c r="H16" s="5"/>
      <c r="I16" s="16"/>
      <c r="J16" s="162" t="s">
        <v>454</v>
      </c>
      <c r="K16" s="163"/>
      <c r="L16" s="10" t="s">
        <v>59</v>
      </c>
      <c r="M16" s="5"/>
      <c r="N16" s="129"/>
      <c r="O16" s="130"/>
      <c r="P16" s="127"/>
      <c r="Q16" s="5"/>
    </row>
    <row r="17" spans="1:17" outlineLevel="1" x14ac:dyDescent="0.2">
      <c r="A17" s="4"/>
      <c r="B17" s="9"/>
      <c r="C17" s="2"/>
      <c r="D17" s="16" t="s">
        <v>60</v>
      </c>
      <c r="E17" s="4"/>
      <c r="F17" s="5"/>
      <c r="G17" s="5"/>
      <c r="H17" s="5"/>
      <c r="I17" s="16"/>
      <c r="J17" s="162" t="s">
        <v>453</v>
      </c>
      <c r="K17" s="163"/>
      <c r="L17" s="10" t="s">
        <v>61</v>
      </c>
      <c r="M17" s="5"/>
      <c r="N17" s="129"/>
      <c r="O17" s="130"/>
      <c r="P17" s="127"/>
      <c r="Q17" s="5"/>
    </row>
    <row r="18" spans="1:17" x14ac:dyDescent="0.2">
      <c r="A18" s="122"/>
      <c r="B18" s="125"/>
      <c r="C18" s="124"/>
      <c r="D18" s="16" t="s">
        <v>141</v>
      </c>
      <c r="E18" s="16"/>
      <c r="F18" s="16"/>
      <c r="G18" s="16"/>
      <c r="H18" s="16"/>
      <c r="I18" s="16"/>
      <c r="J18" s="31"/>
      <c r="K18" s="139">
        <f>J54/1000</f>
        <v>1.863</v>
      </c>
      <c r="L18" s="16" t="s">
        <v>112</v>
      </c>
      <c r="M18" s="120"/>
      <c r="N18" s="129"/>
      <c r="O18" s="130"/>
      <c r="P18" s="127"/>
      <c r="Q18" s="126"/>
    </row>
    <row r="19" spans="1:17" x14ac:dyDescent="0.2">
      <c r="A19" s="122"/>
      <c r="B19" s="125"/>
      <c r="C19" s="124"/>
      <c r="D19" s="123" t="s">
        <v>111</v>
      </c>
      <c r="E19" s="16"/>
      <c r="F19" s="16"/>
      <c r="G19" s="16"/>
      <c r="H19" s="16"/>
      <c r="I19" s="16"/>
      <c r="J19" s="31"/>
      <c r="K19" s="16"/>
      <c r="L19" s="16"/>
      <c r="M19" s="120"/>
      <c r="N19" s="120"/>
      <c r="O19" s="120"/>
      <c r="P19" s="120"/>
      <c r="Q19"/>
    </row>
    <row r="21" spans="1:17" ht="18" customHeight="1" x14ac:dyDescent="0.2">
      <c r="A21" s="165" t="s">
        <v>24</v>
      </c>
      <c r="B21" s="168" t="s">
        <v>120</v>
      </c>
      <c r="C21" s="165" t="s">
        <v>25</v>
      </c>
      <c r="D21" s="165" t="s">
        <v>26</v>
      </c>
      <c r="E21" s="165" t="s">
        <v>27</v>
      </c>
      <c r="F21" s="165" t="s">
        <v>37</v>
      </c>
      <c r="G21" s="166"/>
      <c r="H21" s="166"/>
      <c r="I21" s="166"/>
      <c r="J21" s="165" t="s">
        <v>38</v>
      </c>
      <c r="K21" s="166"/>
      <c r="L21" s="166"/>
      <c r="M21" s="166"/>
      <c r="N21" s="165" t="s">
        <v>32</v>
      </c>
      <c r="O21" s="165" t="s">
        <v>33</v>
      </c>
      <c r="P21" s="165" t="s">
        <v>96</v>
      </c>
      <c r="Q21" s="165" t="s">
        <v>95</v>
      </c>
    </row>
    <row r="22" spans="1:17" ht="15.75" customHeight="1" x14ac:dyDescent="0.2">
      <c r="A22" s="166"/>
      <c r="B22" s="169"/>
      <c r="C22" s="167"/>
      <c r="D22" s="165"/>
      <c r="E22" s="166"/>
      <c r="F22" s="165" t="s">
        <v>28</v>
      </c>
      <c r="G22" s="165" t="s">
        <v>30</v>
      </c>
      <c r="H22" s="166"/>
      <c r="I22" s="166"/>
      <c r="J22" s="170" t="s">
        <v>28</v>
      </c>
      <c r="K22" s="165" t="s">
        <v>30</v>
      </c>
      <c r="L22" s="166"/>
      <c r="M22" s="166"/>
      <c r="N22" s="165"/>
      <c r="O22" s="165"/>
      <c r="P22" s="165"/>
      <c r="Q22" s="165"/>
    </row>
    <row r="23" spans="1:17" ht="15.75" customHeight="1" x14ac:dyDescent="0.2">
      <c r="A23" s="166"/>
      <c r="B23" s="169"/>
      <c r="C23" s="167"/>
      <c r="D23" s="165"/>
      <c r="E23" s="166"/>
      <c r="F23" s="166"/>
      <c r="G23" s="141" t="s">
        <v>29</v>
      </c>
      <c r="H23" s="141" t="s">
        <v>34</v>
      </c>
      <c r="I23" s="141" t="s">
        <v>31</v>
      </c>
      <c r="J23" s="171"/>
      <c r="K23" s="141" t="s">
        <v>29</v>
      </c>
      <c r="L23" s="141" t="s">
        <v>34</v>
      </c>
      <c r="M23" s="141" t="s">
        <v>31</v>
      </c>
      <c r="N23" s="165"/>
      <c r="O23" s="165"/>
      <c r="P23" s="165"/>
      <c r="Q23" s="165"/>
    </row>
    <row r="24" spans="1:17" x14ac:dyDescent="0.2">
      <c r="A24" s="19">
        <v>1</v>
      </c>
      <c r="B24" s="143">
        <v>2</v>
      </c>
      <c r="C24" s="141">
        <v>3</v>
      </c>
      <c r="D24" s="141">
        <v>4</v>
      </c>
      <c r="E24" s="19">
        <v>5</v>
      </c>
      <c r="F24" s="142">
        <v>6</v>
      </c>
      <c r="G24" s="142">
        <v>7</v>
      </c>
      <c r="H24" s="142">
        <v>8</v>
      </c>
      <c r="I24" s="142">
        <v>9</v>
      </c>
      <c r="J24" s="144">
        <v>10</v>
      </c>
      <c r="K24" s="142">
        <v>11</v>
      </c>
      <c r="L24" s="142">
        <v>12</v>
      </c>
      <c r="M24" s="142">
        <v>13</v>
      </c>
      <c r="N24" s="142">
        <v>14</v>
      </c>
      <c r="O24" s="142">
        <v>15</v>
      </c>
      <c r="P24" s="142">
        <v>16</v>
      </c>
      <c r="Q24" s="142">
        <v>17</v>
      </c>
    </row>
    <row r="25" spans="1:17" x14ac:dyDescent="0.2">
      <c r="A25" s="19">
        <v>1</v>
      </c>
      <c r="B25" s="23" t="s">
        <v>452</v>
      </c>
      <c r="C25" s="140" t="s">
        <v>451</v>
      </c>
      <c r="D25" s="24" t="s">
        <v>102</v>
      </c>
      <c r="E25" s="25">
        <v>0.06</v>
      </c>
      <c r="F25" s="26">
        <v>1310.17</v>
      </c>
      <c r="G25" s="26">
        <v>1219.9000000000001</v>
      </c>
      <c r="H25" s="26">
        <v>90.27</v>
      </c>
      <c r="I25" s="26">
        <v>34.99</v>
      </c>
      <c r="J25" s="32">
        <v>79</v>
      </c>
      <c r="K25" s="27">
        <v>74</v>
      </c>
      <c r="L25" s="27">
        <v>5</v>
      </c>
      <c r="M25" s="27">
        <v>2</v>
      </c>
      <c r="N25" s="27">
        <v>110</v>
      </c>
      <c r="O25" s="27">
        <v>6.6</v>
      </c>
      <c r="P25" s="27">
        <v>2.2400000000000002</v>
      </c>
      <c r="Q25" s="27">
        <v>0.13</v>
      </c>
    </row>
    <row r="26" spans="1:17" ht="48" x14ac:dyDescent="0.2">
      <c r="A26" s="19">
        <v>2</v>
      </c>
      <c r="B26" s="23" t="s">
        <v>450</v>
      </c>
      <c r="C26" s="140" t="s">
        <v>449</v>
      </c>
      <c r="D26" s="24" t="s">
        <v>235</v>
      </c>
      <c r="E26" s="25">
        <v>0.01</v>
      </c>
      <c r="F26" s="26">
        <v>3897.38</v>
      </c>
      <c r="G26" s="26">
        <v>446.74</v>
      </c>
      <c r="H26" s="26">
        <v>69.040000000000006</v>
      </c>
      <c r="I26" s="26">
        <v>2.73</v>
      </c>
      <c r="J26" s="32">
        <v>39</v>
      </c>
      <c r="K26" s="27">
        <v>4</v>
      </c>
      <c r="L26" s="27">
        <v>1</v>
      </c>
      <c r="M26" s="27"/>
      <c r="N26" s="27">
        <v>32.97</v>
      </c>
      <c r="O26" s="27">
        <v>0.33</v>
      </c>
      <c r="P26" s="27">
        <v>0.15</v>
      </c>
      <c r="Q26" s="27"/>
    </row>
    <row r="27" spans="1:17" ht="36" x14ac:dyDescent="0.2">
      <c r="A27" s="19">
        <v>3</v>
      </c>
      <c r="B27" s="23" t="s">
        <v>106</v>
      </c>
      <c r="C27" s="140" t="s">
        <v>105</v>
      </c>
      <c r="D27" s="24" t="s">
        <v>448</v>
      </c>
      <c r="E27" s="28">
        <v>7.4999999999999997E-2</v>
      </c>
      <c r="F27" s="26">
        <v>1251.44</v>
      </c>
      <c r="G27" s="26">
        <v>828.53</v>
      </c>
      <c r="H27" s="26">
        <v>270.14999999999998</v>
      </c>
      <c r="I27" s="26">
        <v>20.22</v>
      </c>
      <c r="J27" s="32">
        <v>94</v>
      </c>
      <c r="K27" s="27">
        <v>62</v>
      </c>
      <c r="L27" s="27">
        <v>20</v>
      </c>
      <c r="M27" s="27">
        <v>2</v>
      </c>
      <c r="N27" s="27">
        <v>65.599999999999994</v>
      </c>
      <c r="O27" s="27">
        <v>4.92</v>
      </c>
      <c r="P27" s="27">
        <v>1.28</v>
      </c>
      <c r="Q27" s="27">
        <v>0.1</v>
      </c>
    </row>
    <row r="28" spans="1:17" ht="24" x14ac:dyDescent="0.2">
      <c r="A28" s="19">
        <v>4</v>
      </c>
      <c r="B28" s="23" t="s">
        <v>447</v>
      </c>
      <c r="C28" s="140" t="s">
        <v>446</v>
      </c>
      <c r="D28" s="24" t="s">
        <v>100</v>
      </c>
      <c r="E28" s="25">
        <v>6</v>
      </c>
      <c r="F28" s="26">
        <v>26.58</v>
      </c>
      <c r="G28" s="27"/>
      <c r="H28" s="27"/>
      <c r="I28" s="27"/>
      <c r="J28" s="32">
        <v>159</v>
      </c>
      <c r="K28" s="27"/>
      <c r="L28" s="27"/>
      <c r="M28" s="27"/>
      <c r="N28" s="27"/>
      <c r="O28" s="27"/>
      <c r="P28" s="27"/>
      <c r="Q28" s="27"/>
    </row>
    <row r="29" spans="1:17" ht="65.25" x14ac:dyDescent="0.2">
      <c r="A29" s="19">
        <v>5</v>
      </c>
      <c r="B29" s="23" t="s">
        <v>126</v>
      </c>
      <c r="C29" s="140" t="s">
        <v>445</v>
      </c>
      <c r="D29" s="24" t="s">
        <v>99</v>
      </c>
      <c r="E29" s="25">
        <v>1</v>
      </c>
      <c r="F29" s="26">
        <v>167.9</v>
      </c>
      <c r="G29" s="27"/>
      <c r="H29" s="27"/>
      <c r="I29" s="27"/>
      <c r="J29" s="32">
        <v>168</v>
      </c>
      <c r="K29" s="27"/>
      <c r="L29" s="27"/>
      <c r="M29" s="27"/>
      <c r="N29" s="27"/>
      <c r="O29" s="27"/>
      <c r="P29" s="27"/>
      <c r="Q29" s="27"/>
    </row>
    <row r="30" spans="1:17" ht="65.25" x14ac:dyDescent="0.2">
      <c r="A30" s="19">
        <v>6</v>
      </c>
      <c r="B30" s="23" t="s">
        <v>126</v>
      </c>
      <c r="C30" s="140" t="s">
        <v>444</v>
      </c>
      <c r="D30" s="24" t="s">
        <v>99</v>
      </c>
      <c r="E30" s="25">
        <v>2</v>
      </c>
      <c r="F30" s="26">
        <v>209.89</v>
      </c>
      <c r="G30" s="27"/>
      <c r="H30" s="27"/>
      <c r="I30" s="27"/>
      <c r="J30" s="32">
        <v>420</v>
      </c>
      <c r="K30" s="27"/>
      <c r="L30" s="27"/>
      <c r="M30" s="27"/>
      <c r="N30" s="27"/>
      <c r="O30" s="27"/>
      <c r="P30" s="27"/>
      <c r="Q30" s="27"/>
    </row>
    <row r="31" spans="1:17" ht="65.25" x14ac:dyDescent="0.2">
      <c r="A31" s="19">
        <v>7</v>
      </c>
      <c r="B31" s="23" t="s">
        <v>126</v>
      </c>
      <c r="C31" s="140" t="s">
        <v>443</v>
      </c>
      <c r="D31" s="24" t="s">
        <v>99</v>
      </c>
      <c r="E31" s="25">
        <v>1</v>
      </c>
      <c r="F31" s="26">
        <v>251.86</v>
      </c>
      <c r="G31" s="27"/>
      <c r="H31" s="27"/>
      <c r="I31" s="27"/>
      <c r="J31" s="32">
        <v>252</v>
      </c>
      <c r="K31" s="27"/>
      <c r="L31" s="27"/>
      <c r="M31" s="27"/>
      <c r="N31" s="27"/>
      <c r="O31" s="27"/>
      <c r="P31" s="27"/>
      <c r="Q31" s="27"/>
    </row>
    <row r="32" spans="1:17" ht="65.25" x14ac:dyDescent="0.2">
      <c r="A32" s="19">
        <v>8</v>
      </c>
      <c r="B32" s="23" t="s">
        <v>126</v>
      </c>
      <c r="C32" s="140" t="s">
        <v>442</v>
      </c>
      <c r="D32" s="24" t="s">
        <v>99</v>
      </c>
      <c r="E32" s="25">
        <v>1</v>
      </c>
      <c r="F32" s="26">
        <v>293.83</v>
      </c>
      <c r="G32" s="27"/>
      <c r="H32" s="27"/>
      <c r="I32" s="27"/>
      <c r="J32" s="32">
        <v>294</v>
      </c>
      <c r="K32" s="27"/>
      <c r="L32" s="27"/>
      <c r="M32" s="27"/>
      <c r="N32" s="27"/>
      <c r="O32" s="27"/>
      <c r="P32" s="27"/>
      <c r="Q32" s="27"/>
    </row>
    <row r="33" spans="1:17" ht="65.25" x14ac:dyDescent="0.2">
      <c r="A33" s="19">
        <v>9</v>
      </c>
      <c r="B33" s="23" t="s">
        <v>126</v>
      </c>
      <c r="C33" s="140" t="s">
        <v>441</v>
      </c>
      <c r="D33" s="24" t="s">
        <v>99</v>
      </c>
      <c r="E33" s="25">
        <v>1</v>
      </c>
      <c r="F33" s="26">
        <v>335.81</v>
      </c>
      <c r="G33" s="27"/>
      <c r="H33" s="27"/>
      <c r="I33" s="27"/>
      <c r="J33" s="32">
        <v>336</v>
      </c>
      <c r="K33" s="27"/>
      <c r="L33" s="27"/>
      <c r="M33" s="27"/>
      <c r="N33" s="27"/>
      <c r="O33" s="27"/>
      <c r="P33" s="27"/>
      <c r="Q33" s="27"/>
    </row>
    <row r="34" spans="1:17" ht="24" x14ac:dyDescent="0.2">
      <c r="A34" s="19">
        <v>10</v>
      </c>
      <c r="B34" s="23" t="s">
        <v>440</v>
      </c>
      <c r="C34" s="140" t="s">
        <v>439</v>
      </c>
      <c r="D34" s="24" t="s">
        <v>99</v>
      </c>
      <c r="E34" s="25">
        <v>10</v>
      </c>
      <c r="F34" s="26">
        <v>5.65</v>
      </c>
      <c r="G34" s="27"/>
      <c r="H34" s="27"/>
      <c r="I34" s="27"/>
      <c r="J34" s="32">
        <v>57</v>
      </c>
      <c r="K34" s="27"/>
      <c r="L34" s="27"/>
      <c r="M34" s="27"/>
      <c r="N34" s="27"/>
      <c r="O34" s="27"/>
      <c r="P34" s="27"/>
      <c r="Q34" s="27"/>
    </row>
    <row r="35" spans="1:17" ht="24" x14ac:dyDescent="0.2">
      <c r="A35" s="19">
        <v>11</v>
      </c>
      <c r="B35" s="23" t="s">
        <v>438</v>
      </c>
      <c r="C35" s="140" t="s">
        <v>437</v>
      </c>
      <c r="D35" s="24" t="s">
        <v>99</v>
      </c>
      <c r="E35" s="25">
        <v>10</v>
      </c>
      <c r="F35" s="26">
        <v>10.8</v>
      </c>
      <c r="G35" s="27"/>
      <c r="H35" s="27"/>
      <c r="I35" s="27"/>
      <c r="J35" s="32">
        <v>108</v>
      </c>
      <c r="K35" s="27"/>
      <c r="L35" s="27"/>
      <c r="M35" s="27"/>
      <c r="N35" s="27"/>
      <c r="O35" s="27"/>
      <c r="P35" s="27"/>
      <c r="Q35" s="27"/>
    </row>
    <row r="36" spans="1:17" ht="36" x14ac:dyDescent="0.2">
      <c r="A36" s="19">
        <v>12</v>
      </c>
      <c r="B36" s="23" t="s">
        <v>436</v>
      </c>
      <c r="C36" s="140" t="s">
        <v>435</v>
      </c>
      <c r="D36" s="24" t="s">
        <v>107</v>
      </c>
      <c r="E36" s="28">
        <v>4.1000000000000002E-2</v>
      </c>
      <c r="F36" s="26">
        <v>1496.17</v>
      </c>
      <c r="G36" s="26">
        <v>918.84</v>
      </c>
      <c r="H36" s="26">
        <v>1.0900000000000001</v>
      </c>
      <c r="I36" s="27"/>
      <c r="J36" s="32">
        <v>61</v>
      </c>
      <c r="K36" s="27">
        <v>38</v>
      </c>
      <c r="L36" s="27"/>
      <c r="M36" s="27"/>
      <c r="N36" s="27">
        <v>80.599999999999994</v>
      </c>
      <c r="O36" s="27">
        <v>3.3</v>
      </c>
      <c r="P36" s="27"/>
      <c r="Q36" s="27"/>
    </row>
    <row r="37" spans="1:17" x14ac:dyDescent="0.2">
      <c r="A37" s="159" t="s">
        <v>45</v>
      </c>
      <c r="B37" s="160"/>
      <c r="C37" s="160"/>
      <c r="D37" s="160"/>
      <c r="E37" s="160"/>
      <c r="F37" s="160"/>
      <c r="G37" s="160"/>
      <c r="H37" s="160"/>
      <c r="I37" s="160"/>
      <c r="J37" s="33">
        <v>2067</v>
      </c>
      <c r="K37" s="26">
        <v>178</v>
      </c>
      <c r="L37" s="26">
        <v>26</v>
      </c>
      <c r="M37" s="26">
        <v>4</v>
      </c>
      <c r="N37" s="27"/>
      <c r="O37" s="26">
        <v>15.15</v>
      </c>
      <c r="P37" s="27"/>
      <c r="Q37" s="26">
        <v>0.23</v>
      </c>
    </row>
    <row r="38" spans="1:17" x14ac:dyDescent="0.2">
      <c r="A38" s="159" t="s">
        <v>104</v>
      </c>
      <c r="B38" s="160"/>
      <c r="C38" s="160"/>
      <c r="D38" s="160"/>
      <c r="E38" s="160"/>
      <c r="F38" s="160"/>
      <c r="G38" s="160"/>
      <c r="H38" s="160"/>
      <c r="I38" s="160"/>
      <c r="J38" s="33">
        <v>2093</v>
      </c>
      <c r="K38" s="26">
        <v>200</v>
      </c>
      <c r="L38" s="26">
        <v>30</v>
      </c>
      <c r="M38" s="26">
        <v>4</v>
      </c>
      <c r="N38" s="27"/>
      <c r="O38" s="26">
        <v>16.2</v>
      </c>
      <c r="P38" s="27"/>
      <c r="Q38" s="26">
        <v>0.25</v>
      </c>
    </row>
    <row r="39" spans="1:17" x14ac:dyDescent="0.2">
      <c r="A39" s="159" t="s">
        <v>103</v>
      </c>
      <c r="B39" s="160"/>
      <c r="C39" s="160"/>
      <c r="D39" s="160"/>
      <c r="E39" s="160"/>
      <c r="F39" s="160"/>
      <c r="G39" s="160"/>
      <c r="H39" s="160"/>
      <c r="I39" s="160"/>
      <c r="J39" s="32"/>
      <c r="K39" s="27"/>
      <c r="L39" s="27"/>
      <c r="M39" s="27"/>
      <c r="N39" s="27"/>
      <c r="O39" s="27"/>
      <c r="P39" s="27"/>
      <c r="Q39" s="27"/>
    </row>
    <row r="40" spans="1:17" x14ac:dyDescent="0.2">
      <c r="A40" s="159" t="s">
        <v>434</v>
      </c>
      <c r="B40" s="160"/>
      <c r="C40" s="160"/>
      <c r="D40" s="160"/>
      <c r="E40" s="160"/>
      <c r="F40" s="160"/>
      <c r="G40" s="160"/>
      <c r="H40" s="160"/>
      <c r="I40" s="160"/>
      <c r="J40" s="33">
        <v>8</v>
      </c>
      <c r="K40" s="26">
        <v>8</v>
      </c>
      <c r="L40" s="27"/>
      <c r="M40" s="27"/>
      <c r="N40" s="27"/>
      <c r="O40" s="27"/>
      <c r="P40" s="27"/>
      <c r="Q40" s="27"/>
    </row>
    <row r="41" spans="1:17" ht="15" customHeight="1" x14ac:dyDescent="0.2">
      <c r="A41" s="159" t="s">
        <v>433</v>
      </c>
      <c r="B41" s="160"/>
      <c r="C41" s="160"/>
      <c r="D41" s="160"/>
      <c r="E41" s="160"/>
      <c r="F41" s="160"/>
      <c r="G41" s="160"/>
      <c r="H41" s="160"/>
      <c r="I41" s="160"/>
      <c r="J41" s="33">
        <v>18</v>
      </c>
      <c r="K41" s="26">
        <v>14</v>
      </c>
      <c r="L41" s="26">
        <v>4</v>
      </c>
      <c r="M41" s="27"/>
      <c r="N41" s="27"/>
      <c r="O41" s="26">
        <v>1.05</v>
      </c>
      <c r="P41" s="27"/>
      <c r="Q41" s="26">
        <v>0.02</v>
      </c>
    </row>
    <row r="42" spans="1:17" x14ac:dyDescent="0.2">
      <c r="A42" s="159" t="s">
        <v>46</v>
      </c>
      <c r="B42" s="160"/>
      <c r="C42" s="160"/>
      <c r="D42" s="160"/>
      <c r="E42" s="160"/>
      <c r="F42" s="160"/>
      <c r="G42" s="160"/>
      <c r="H42" s="160"/>
      <c r="I42" s="160"/>
      <c r="J42" s="33">
        <v>199</v>
      </c>
      <c r="K42" s="27"/>
      <c r="L42" s="27"/>
      <c r="M42" s="27"/>
      <c r="N42" s="27"/>
      <c r="O42" s="27"/>
      <c r="P42" s="27"/>
      <c r="Q42" s="27"/>
    </row>
    <row r="43" spans="1:17" x14ac:dyDescent="0.2">
      <c r="A43" s="159" t="s">
        <v>103</v>
      </c>
      <c r="B43" s="160"/>
      <c r="C43" s="160"/>
      <c r="D43" s="160"/>
      <c r="E43" s="160"/>
      <c r="F43" s="160"/>
      <c r="G43" s="160"/>
      <c r="H43" s="160"/>
      <c r="I43" s="160"/>
      <c r="J43" s="32"/>
      <c r="K43" s="27"/>
      <c r="L43" s="27"/>
      <c r="M43" s="27"/>
      <c r="N43" s="27"/>
      <c r="O43" s="27"/>
      <c r="P43" s="27"/>
      <c r="Q43" s="27"/>
    </row>
    <row r="44" spans="1:17" x14ac:dyDescent="0.2">
      <c r="A44" s="159" t="s">
        <v>432</v>
      </c>
      <c r="B44" s="160"/>
      <c r="C44" s="160"/>
      <c r="D44" s="160"/>
      <c r="E44" s="160"/>
      <c r="F44" s="160"/>
      <c r="G44" s="160"/>
      <c r="H44" s="160"/>
      <c r="I44" s="160"/>
      <c r="J44" s="33">
        <v>58</v>
      </c>
      <c r="K44" s="27"/>
      <c r="L44" s="27"/>
      <c r="M44" s="27"/>
      <c r="N44" s="27"/>
      <c r="O44" s="27"/>
      <c r="P44" s="27"/>
      <c r="Q44" s="27"/>
    </row>
    <row r="45" spans="1:17" x14ac:dyDescent="0.2">
      <c r="A45" s="159" t="s">
        <v>431</v>
      </c>
      <c r="B45" s="160"/>
      <c r="C45" s="160"/>
      <c r="D45" s="160"/>
      <c r="E45" s="160"/>
      <c r="F45" s="160"/>
      <c r="G45" s="160"/>
      <c r="H45" s="160"/>
      <c r="I45" s="160"/>
      <c r="J45" s="33">
        <v>32</v>
      </c>
      <c r="K45" s="27"/>
      <c r="L45" s="27"/>
      <c r="M45" s="27"/>
      <c r="N45" s="27"/>
      <c r="O45" s="27"/>
      <c r="P45" s="27"/>
      <c r="Q45" s="27"/>
    </row>
    <row r="46" spans="1:17" x14ac:dyDescent="0.2">
      <c r="A46" s="159" t="s">
        <v>430</v>
      </c>
      <c r="B46" s="160"/>
      <c r="C46" s="160"/>
      <c r="D46" s="160"/>
      <c r="E46" s="160"/>
      <c r="F46" s="160"/>
      <c r="G46" s="160"/>
      <c r="H46" s="160"/>
      <c r="I46" s="160"/>
      <c r="J46" s="33">
        <v>109</v>
      </c>
      <c r="K46" s="27"/>
      <c r="L46" s="27"/>
      <c r="M46" s="27"/>
      <c r="N46" s="27"/>
      <c r="O46" s="27"/>
      <c r="P46" s="27"/>
      <c r="Q46" s="27"/>
    </row>
    <row r="47" spans="1:17" x14ac:dyDescent="0.2">
      <c r="A47" s="159" t="s">
        <v>47</v>
      </c>
      <c r="B47" s="160"/>
      <c r="C47" s="160"/>
      <c r="D47" s="160"/>
      <c r="E47" s="160"/>
      <c r="F47" s="160"/>
      <c r="G47" s="160"/>
      <c r="H47" s="160"/>
      <c r="I47" s="160"/>
      <c r="J47" s="33">
        <v>131</v>
      </c>
      <c r="K47" s="27"/>
      <c r="L47" s="27"/>
      <c r="M47" s="27"/>
      <c r="N47" s="27"/>
      <c r="O47" s="27"/>
      <c r="P47" s="27"/>
      <c r="Q47" s="27"/>
    </row>
    <row r="48" spans="1:17" x14ac:dyDescent="0.2">
      <c r="A48" s="159" t="s">
        <v>103</v>
      </c>
      <c r="B48" s="160"/>
      <c r="C48" s="160"/>
      <c r="D48" s="160"/>
      <c r="E48" s="160"/>
      <c r="F48" s="160"/>
      <c r="G48" s="160"/>
      <c r="H48" s="160"/>
      <c r="I48" s="160"/>
      <c r="J48" s="32"/>
      <c r="K48" s="27"/>
      <c r="L48" s="27"/>
      <c r="M48" s="27"/>
      <c r="N48" s="27"/>
      <c r="O48" s="27"/>
      <c r="P48" s="27"/>
      <c r="Q48" s="27"/>
    </row>
    <row r="49" spans="1:19" x14ac:dyDescent="0.2">
      <c r="A49" s="159" t="s">
        <v>429</v>
      </c>
      <c r="B49" s="160"/>
      <c r="C49" s="160"/>
      <c r="D49" s="160"/>
      <c r="E49" s="160"/>
      <c r="F49" s="160"/>
      <c r="G49" s="160"/>
      <c r="H49" s="160"/>
      <c r="I49" s="160"/>
      <c r="J49" s="33">
        <v>60</v>
      </c>
      <c r="K49" s="27"/>
      <c r="L49" s="27"/>
      <c r="M49" s="27"/>
      <c r="N49" s="27"/>
      <c r="O49" s="27"/>
      <c r="P49" s="27"/>
      <c r="Q49" s="27"/>
    </row>
    <row r="50" spans="1:19" x14ac:dyDescent="0.2">
      <c r="A50" s="159" t="s">
        <v>428</v>
      </c>
      <c r="B50" s="160"/>
      <c r="C50" s="160"/>
      <c r="D50" s="160"/>
      <c r="E50" s="160"/>
      <c r="F50" s="160"/>
      <c r="G50" s="160"/>
      <c r="H50" s="160"/>
      <c r="I50" s="160"/>
      <c r="J50" s="33">
        <v>71</v>
      </c>
      <c r="K50" s="27"/>
      <c r="L50" s="27"/>
      <c r="M50" s="27"/>
      <c r="N50" s="27"/>
      <c r="O50" s="27"/>
      <c r="P50" s="27"/>
      <c r="Q50" s="27"/>
    </row>
    <row r="51" spans="1:19" x14ac:dyDescent="0.2">
      <c r="A51" s="161" t="s">
        <v>48</v>
      </c>
      <c r="B51" s="160"/>
      <c r="C51" s="160"/>
      <c r="D51" s="160"/>
      <c r="E51" s="160"/>
      <c r="F51" s="160"/>
      <c r="G51" s="160"/>
      <c r="H51" s="160"/>
      <c r="I51" s="160"/>
      <c r="J51" s="32"/>
      <c r="K51" s="27"/>
      <c r="L51" s="27"/>
      <c r="M51" s="27"/>
      <c r="N51" s="27"/>
      <c r="O51" s="27"/>
      <c r="P51" s="27"/>
      <c r="Q51" s="27"/>
    </row>
    <row r="52" spans="1:19" x14ac:dyDescent="0.2">
      <c r="A52" s="159" t="s">
        <v>51</v>
      </c>
      <c r="B52" s="160"/>
      <c r="C52" s="160"/>
      <c r="D52" s="160"/>
      <c r="E52" s="160"/>
      <c r="F52" s="160"/>
      <c r="G52" s="160"/>
      <c r="H52" s="160"/>
      <c r="I52" s="160"/>
      <c r="J52" s="33">
        <v>2423</v>
      </c>
      <c r="K52" s="27"/>
      <c r="L52" s="27"/>
      <c r="M52" s="27"/>
      <c r="N52" s="27"/>
      <c r="O52" s="26">
        <v>16.2</v>
      </c>
      <c r="P52" s="27"/>
      <c r="Q52" s="26">
        <v>0.25</v>
      </c>
    </row>
    <row r="53" spans="1:19" x14ac:dyDescent="0.2">
      <c r="A53" s="159" t="s">
        <v>52</v>
      </c>
      <c r="B53" s="160"/>
      <c r="C53" s="160"/>
      <c r="D53" s="160"/>
      <c r="E53" s="160"/>
      <c r="F53" s="160"/>
      <c r="G53" s="160"/>
      <c r="H53" s="160"/>
      <c r="I53" s="160"/>
      <c r="J53" s="32"/>
      <c r="K53" s="27"/>
      <c r="L53" s="27"/>
      <c r="M53" s="27"/>
      <c r="N53" s="27"/>
      <c r="O53" s="27"/>
      <c r="P53" s="27"/>
      <c r="Q53" s="27"/>
    </row>
    <row r="54" spans="1:19" x14ac:dyDescent="0.2">
      <c r="A54" s="159" t="s">
        <v>53</v>
      </c>
      <c r="B54" s="160"/>
      <c r="C54" s="160"/>
      <c r="D54" s="160"/>
      <c r="E54" s="160"/>
      <c r="F54" s="160"/>
      <c r="G54" s="160"/>
      <c r="H54" s="160"/>
      <c r="I54" s="160"/>
      <c r="J54" s="33">
        <v>1863</v>
      </c>
      <c r="K54" s="27"/>
      <c r="L54" s="27"/>
      <c r="M54" s="27"/>
      <c r="N54" s="27"/>
      <c r="O54" s="27"/>
      <c r="P54" s="27"/>
      <c r="Q54" s="27"/>
    </row>
    <row r="55" spans="1:19" x14ac:dyDescent="0.2">
      <c r="A55" s="159" t="s">
        <v>54</v>
      </c>
      <c r="B55" s="160"/>
      <c r="C55" s="160"/>
      <c r="D55" s="160"/>
      <c r="E55" s="160"/>
      <c r="F55" s="160"/>
      <c r="G55" s="160"/>
      <c r="H55" s="160"/>
      <c r="I55" s="160"/>
      <c r="J55" s="33">
        <f>30-M38</f>
        <v>26</v>
      </c>
      <c r="K55" s="27"/>
      <c r="L55" s="27"/>
      <c r="M55" s="27"/>
      <c r="N55" s="27"/>
      <c r="O55" s="27"/>
      <c r="P55" s="27"/>
      <c r="Q55" s="27"/>
    </row>
    <row r="56" spans="1:19" x14ac:dyDescent="0.2">
      <c r="A56" s="159" t="s">
        <v>55</v>
      </c>
      <c r="B56" s="160"/>
      <c r="C56" s="160"/>
      <c r="D56" s="160"/>
      <c r="E56" s="160"/>
      <c r="F56" s="160"/>
      <c r="G56" s="160"/>
      <c r="H56" s="160"/>
      <c r="I56" s="160"/>
      <c r="J56" s="33">
        <v>204</v>
      </c>
      <c r="K56" s="27"/>
      <c r="L56" s="27"/>
      <c r="M56" s="27"/>
      <c r="N56" s="27"/>
      <c r="O56" s="27"/>
      <c r="P56" s="27"/>
      <c r="Q56" s="27"/>
    </row>
    <row r="57" spans="1:19" x14ac:dyDescent="0.2">
      <c r="A57" s="159" t="s">
        <v>56</v>
      </c>
      <c r="B57" s="160"/>
      <c r="C57" s="160"/>
      <c r="D57" s="160"/>
      <c r="E57" s="160"/>
      <c r="F57" s="160"/>
      <c r="G57" s="160"/>
      <c r="H57" s="160"/>
      <c r="I57" s="160"/>
      <c r="J57" s="33">
        <v>199</v>
      </c>
      <c r="K57" s="27"/>
      <c r="L57" s="27"/>
      <c r="M57" s="27"/>
      <c r="N57" s="27"/>
      <c r="O57" s="27"/>
      <c r="P57" s="27"/>
      <c r="Q57" s="27"/>
    </row>
    <row r="58" spans="1:19" x14ac:dyDescent="0.2">
      <c r="A58" s="159" t="s">
        <v>57</v>
      </c>
      <c r="B58" s="160"/>
      <c r="C58" s="160"/>
      <c r="D58" s="160"/>
      <c r="E58" s="160"/>
      <c r="F58" s="160"/>
      <c r="G58" s="160"/>
      <c r="H58" s="160"/>
      <c r="I58" s="160"/>
      <c r="J58" s="33">
        <v>131</v>
      </c>
      <c r="K58" s="27"/>
      <c r="L58" s="27"/>
      <c r="M58" s="27"/>
      <c r="N58" s="27"/>
      <c r="O58" s="27"/>
      <c r="P58" s="27"/>
      <c r="Q58" s="27"/>
    </row>
    <row r="59" spans="1:19" x14ac:dyDescent="0.2">
      <c r="A59" s="161" t="s">
        <v>58</v>
      </c>
      <c r="B59" s="160"/>
      <c r="C59" s="160"/>
      <c r="D59" s="160"/>
      <c r="E59" s="160"/>
      <c r="F59" s="160"/>
      <c r="G59" s="160"/>
      <c r="H59" s="160"/>
      <c r="I59" s="160"/>
      <c r="J59" s="34">
        <f>SUM(J54:J58)</f>
        <v>2423</v>
      </c>
      <c r="K59" s="27"/>
      <c r="L59" s="27"/>
      <c r="M59" s="27"/>
      <c r="N59" s="27"/>
      <c r="O59" s="29">
        <v>16.2</v>
      </c>
      <c r="P59" s="27"/>
      <c r="Q59" s="29">
        <v>0.25</v>
      </c>
    </row>
    <row r="60" spans="1:19" x14ac:dyDescent="0.2">
      <c r="F60" s="21"/>
      <c r="G60" s="21"/>
      <c r="H60" s="21"/>
      <c r="I60" s="21"/>
      <c r="J60" s="35"/>
      <c r="K60" s="21"/>
      <c r="L60" s="21"/>
      <c r="M60" s="21"/>
      <c r="N60" s="21"/>
      <c r="O60" s="21"/>
      <c r="P60" s="21"/>
      <c r="Q60" s="21"/>
    </row>
    <row r="61" spans="1:19" x14ac:dyDescent="0.2">
      <c r="A61" s="152"/>
      <c r="B61" s="123" t="s">
        <v>149</v>
      </c>
      <c r="C61" s="123"/>
      <c r="D61" s="123"/>
      <c r="E61" s="123"/>
      <c r="F61" s="123"/>
      <c r="G61" s="123"/>
      <c r="H61" s="123"/>
      <c r="I61" s="123"/>
      <c r="J61" s="157"/>
      <c r="K61" s="123"/>
      <c r="L61" s="123"/>
      <c r="M61" s="123"/>
      <c r="N61" s="151"/>
      <c r="O61" s="151"/>
      <c r="P61" s="150"/>
      <c r="Q61" s="149"/>
      <c r="R61"/>
      <c r="S61"/>
    </row>
    <row r="62" spans="1:19" x14ac:dyDescent="0.2">
      <c r="A62" s="152"/>
      <c r="B62" s="123"/>
      <c r="C62" s="123"/>
      <c r="D62" s="123"/>
      <c r="E62" s="123"/>
      <c r="F62" s="123"/>
      <c r="G62" s="123"/>
      <c r="H62" s="123"/>
      <c r="I62" s="123"/>
      <c r="J62" s="157"/>
      <c r="K62" s="123"/>
      <c r="L62" s="123"/>
      <c r="M62" s="123"/>
      <c r="N62" s="151"/>
      <c r="O62" s="151"/>
      <c r="P62" s="150"/>
      <c r="Q62" s="149"/>
      <c r="R62"/>
      <c r="S62"/>
    </row>
  </sheetData>
  <mergeCells count="42">
    <mergeCell ref="D21:D23"/>
    <mergeCell ref="E21:E23"/>
    <mergeCell ref="B21:B23"/>
    <mergeCell ref="E1:I1"/>
    <mergeCell ref="A55:I55"/>
    <mergeCell ref="A56:I56"/>
    <mergeCell ref="A57:I57"/>
    <mergeCell ref="A58:I58"/>
    <mergeCell ref="A47:I47"/>
    <mergeCell ref="A37:I37"/>
    <mergeCell ref="A38:I38"/>
    <mergeCell ref="A39:I39"/>
    <mergeCell ref="A40:I40"/>
    <mergeCell ref="A51:I51"/>
    <mergeCell ref="A42:I42"/>
    <mergeCell ref="A43:I43"/>
    <mergeCell ref="A44:I44"/>
    <mergeCell ref="A45:I45"/>
    <mergeCell ref="A46:I46"/>
    <mergeCell ref="A59:I59"/>
    <mergeCell ref="J15:K15"/>
    <mergeCell ref="J16:K16"/>
    <mergeCell ref="J17:K17"/>
    <mergeCell ref="A52:I52"/>
    <mergeCell ref="A53:I53"/>
    <mergeCell ref="A54:I54"/>
    <mergeCell ref="A48:I48"/>
    <mergeCell ref="A49:I49"/>
    <mergeCell ref="A50:I50"/>
    <mergeCell ref="F22:F23"/>
    <mergeCell ref="F21:I21"/>
    <mergeCell ref="G22:I22"/>
    <mergeCell ref="A41:I41"/>
    <mergeCell ref="A21:A23"/>
    <mergeCell ref="C21:C23"/>
    <mergeCell ref="Q21:Q23"/>
    <mergeCell ref="J22:J23"/>
    <mergeCell ref="K22:M22"/>
    <mergeCell ref="J21:M21"/>
    <mergeCell ref="P21:P23"/>
    <mergeCell ref="O21:O23"/>
    <mergeCell ref="N21:N23"/>
  </mergeCells>
  <pageMargins left="0.23622047244094491" right="0" top="0.39370078740157483" bottom="0.39370078740157483" header="0.19685039370078741" footer="0.19685039370078741"/>
  <pageSetup paperSize="9" scale="90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2"/>
  <sheetViews>
    <sheetView tabSelected="1" topLeftCell="A13" zoomScaleNormal="100" zoomScaleSheetLayoutView="75" workbookViewId="0">
      <selection activeCell="C23" sqref="C23"/>
    </sheetView>
  </sheetViews>
  <sheetFormatPr defaultColWidth="9" defaultRowHeight="12.75" x14ac:dyDescent="0.2"/>
  <cols>
    <col min="1" max="1" width="41.85546875" style="68" customWidth="1"/>
    <col min="2" max="2" width="21.5703125" style="68" customWidth="1"/>
    <col min="3" max="3" width="22.28515625" style="68" customWidth="1"/>
    <col min="4" max="4" width="22.28515625" style="69" customWidth="1"/>
    <col min="5" max="249" width="20.140625" style="68" customWidth="1"/>
    <col min="250" max="250" width="10.7109375" style="68" customWidth="1"/>
    <col min="251" max="251" width="11.140625" style="68" customWidth="1"/>
    <col min="252" max="252" width="21.42578125" style="68" customWidth="1"/>
    <col min="253" max="253" width="21.5703125" style="68" customWidth="1"/>
    <col min="254" max="254" width="22.28515625" style="68" customWidth="1"/>
    <col min="255" max="16384" width="9" style="68"/>
  </cols>
  <sheetData>
    <row r="1" spans="1:4" s="38" customFormat="1" ht="18.75" customHeight="1" x14ac:dyDescent="0.2">
      <c r="A1" s="184" t="s">
        <v>66</v>
      </c>
      <c r="B1" s="184"/>
      <c r="C1" s="184"/>
      <c r="D1" s="184"/>
    </row>
    <row r="2" spans="1:4" s="38" customFormat="1" ht="15.75" customHeight="1" x14ac:dyDescent="0.2">
      <c r="A2" s="39"/>
      <c r="B2" s="39"/>
      <c r="C2" s="39"/>
      <c r="D2" s="39"/>
    </row>
    <row r="3" spans="1:4" s="38" customFormat="1" ht="20.25" customHeight="1" x14ac:dyDescent="0.2">
      <c r="A3" s="185" t="s">
        <v>67</v>
      </c>
      <c r="B3" s="185"/>
      <c r="C3" s="185"/>
      <c r="D3" s="185"/>
    </row>
    <row r="4" spans="1:4" s="38" customFormat="1" ht="15.75" customHeight="1" x14ac:dyDescent="0.2">
      <c r="A4" s="40"/>
      <c r="B4" s="41"/>
      <c r="C4" s="40"/>
      <c r="D4" s="42"/>
    </row>
    <row r="5" spans="1:4" s="43" customFormat="1" ht="42" customHeight="1" x14ac:dyDescent="0.3">
      <c r="A5" s="186" t="s">
        <v>459</v>
      </c>
      <c r="B5" s="186"/>
      <c r="C5" s="186"/>
      <c r="D5" s="186"/>
    </row>
    <row r="6" spans="1:4" s="43" customFormat="1" ht="13.5" customHeight="1" x14ac:dyDescent="0.3">
      <c r="A6" s="186"/>
      <c r="B6" s="186"/>
      <c r="C6" s="186"/>
      <c r="D6" s="186"/>
    </row>
    <row r="7" spans="1:4" s="43" customFormat="1" ht="15.75" customHeight="1" x14ac:dyDescent="0.3">
      <c r="A7" s="44"/>
      <c r="B7" s="44"/>
      <c r="C7" s="44"/>
      <c r="D7" s="44"/>
    </row>
    <row r="8" spans="1:4" s="49" customFormat="1" ht="15.75" customHeight="1" x14ac:dyDescent="0.25">
      <c r="A8" s="45" t="s">
        <v>68</v>
      </c>
      <c r="B8" s="46"/>
      <c r="C8" s="47"/>
      <c r="D8" s="48" t="s">
        <v>69</v>
      </c>
    </row>
    <row r="9" spans="1:4" s="38" customFormat="1" ht="15.75" customHeight="1" x14ac:dyDescent="0.2">
      <c r="A9" s="176" t="s">
        <v>70</v>
      </c>
      <c r="B9" s="179" t="s">
        <v>71</v>
      </c>
      <c r="C9" s="179" t="s">
        <v>72</v>
      </c>
      <c r="D9" s="179" t="s">
        <v>73</v>
      </c>
    </row>
    <row r="10" spans="1:4" s="50" customFormat="1" ht="12.75" customHeight="1" x14ac:dyDescent="0.2">
      <c r="A10" s="177"/>
      <c r="B10" s="180"/>
      <c r="C10" s="180"/>
      <c r="D10" s="182"/>
    </row>
    <row r="11" spans="1:4" s="50" customFormat="1" ht="12.75" customHeight="1" x14ac:dyDescent="0.2">
      <c r="A11" s="177"/>
      <c r="B11" s="180"/>
      <c r="C11" s="180"/>
      <c r="D11" s="182"/>
    </row>
    <row r="12" spans="1:4" s="50" customFormat="1" ht="42.75" customHeight="1" x14ac:dyDescent="0.2">
      <c r="A12" s="178"/>
      <c r="B12" s="181"/>
      <c r="C12" s="180"/>
      <c r="D12" s="183"/>
    </row>
    <row r="13" spans="1:4" s="38" customFormat="1" ht="15.75" x14ac:dyDescent="0.25">
      <c r="A13" s="75" t="s">
        <v>74</v>
      </c>
      <c r="B13" s="51" t="s">
        <v>75</v>
      </c>
      <c r="C13" s="52" t="s">
        <v>76</v>
      </c>
      <c r="D13" s="71" t="s">
        <v>77</v>
      </c>
    </row>
    <row r="14" spans="1:4" s="55" customFormat="1" ht="50.1" customHeight="1" x14ac:dyDescent="0.2">
      <c r="A14" s="70" t="s">
        <v>207</v>
      </c>
      <c r="B14" s="53">
        <f>'Сводка затрат'!H14</f>
        <v>8658</v>
      </c>
      <c r="C14" s="54">
        <f>ROUND('Сводка затрат'!D14*5.56,0)+ROUND('Сводка затрат'!E14*5.56,0)+ROUND('Сводка затрат'!F14*4.19,0)+ROUND('Сводка затрат'!G14*9.32,0)</f>
        <v>52161</v>
      </c>
      <c r="D14" s="77" t="s">
        <v>208</v>
      </c>
    </row>
    <row r="15" spans="1:4" s="55" customFormat="1" ht="50.1" customHeight="1" x14ac:dyDescent="0.2">
      <c r="A15" s="70" t="s">
        <v>272</v>
      </c>
      <c r="B15" s="53">
        <f>'Сводка затрат'!H15</f>
        <v>40443</v>
      </c>
      <c r="C15" s="54">
        <f>ROUND('Сводка затрат'!D15*5.56,0)+ROUND('Сводка затрат'!E15*5.56,0)+ROUND('Сводка затрат'!F15*4.19,0)+ROUND('Сводка затрат'!G15*9.32,0)</f>
        <v>179805</v>
      </c>
      <c r="D15" s="77" t="s">
        <v>273</v>
      </c>
    </row>
    <row r="16" spans="1:4" s="55" customFormat="1" ht="50.1" customHeight="1" x14ac:dyDescent="0.2">
      <c r="A16" s="70" t="s">
        <v>351</v>
      </c>
      <c r="B16" s="53">
        <f>'Сводка затрат'!H16</f>
        <v>74747</v>
      </c>
      <c r="C16" s="54">
        <f>ROUND('Сводка затрат'!D16*5.56,0)+ROUND('Сводка затрат'!E16*5.56,0)+ROUND('Сводка затрат'!F16*4.19,0)+ROUND('Сводка затрат'!G16*9.32,0)</f>
        <v>415593</v>
      </c>
      <c r="D16" s="77" t="s">
        <v>352</v>
      </c>
    </row>
    <row r="17" spans="1:4" s="55" customFormat="1" ht="50.1" customHeight="1" x14ac:dyDescent="0.2">
      <c r="A17" s="70" t="s">
        <v>426</v>
      </c>
      <c r="B17" s="53">
        <f>'Сводка затрат'!H17</f>
        <v>36839</v>
      </c>
      <c r="C17" s="54">
        <f>ROUND('Сводка затрат'!D17*5.56,0)+ROUND('Сводка затрат'!E17*5.56,0)+ROUND('Сводка затрат'!F17*4.19,0)+ROUND('Сводка затрат'!G17*9.32,0)</f>
        <v>204825</v>
      </c>
      <c r="D17" s="77" t="s">
        <v>427</v>
      </c>
    </row>
    <row r="18" spans="1:4" s="55" customFormat="1" ht="72.75" customHeight="1" x14ac:dyDescent="0.2">
      <c r="A18" s="70" t="s">
        <v>426</v>
      </c>
      <c r="B18" s="53">
        <f>'Сводка затрат'!H18</f>
        <v>2423</v>
      </c>
      <c r="C18" s="54">
        <f>ROUND('Сводка затрат'!D18*5.56,0)+ROUND('Сводка затрат'!E18*5.56,0)+ROUND('Сводка затрат'!F18*4.19,0)+ROUND('Сводка затрат'!G18*9.32,0)</f>
        <v>13472</v>
      </c>
      <c r="D18" s="77" t="s">
        <v>458</v>
      </c>
    </row>
    <row r="19" spans="1:4" s="55" customFormat="1" ht="20.25" customHeight="1" x14ac:dyDescent="0.2">
      <c r="A19" s="76" t="s">
        <v>78</v>
      </c>
      <c r="B19" s="56">
        <f>SUM(B14:B18)</f>
        <v>163110</v>
      </c>
      <c r="C19" s="57">
        <f>SUM(C14:C18)</f>
        <v>865856</v>
      </c>
      <c r="D19" s="72"/>
    </row>
    <row r="20" spans="1:4" s="55" customFormat="1" ht="15" customHeight="1" x14ac:dyDescent="0.2">
      <c r="A20" s="58"/>
      <c r="B20" s="56"/>
      <c r="C20" s="57"/>
      <c r="D20" s="73"/>
    </row>
    <row r="21" spans="1:4" s="55" customFormat="1" ht="15.75" customHeight="1" x14ac:dyDescent="0.2">
      <c r="A21" s="79" t="s">
        <v>79</v>
      </c>
      <c r="B21" s="80"/>
      <c r="C21" s="54">
        <f>ROUND(C19*18%,2)</f>
        <v>155854.07999999999</v>
      </c>
      <c r="D21" s="73"/>
    </row>
    <row r="22" spans="1:4" s="55" customFormat="1" ht="15" customHeight="1" x14ac:dyDescent="0.2">
      <c r="A22" s="58"/>
      <c r="B22" s="60"/>
      <c r="C22" s="57"/>
      <c r="D22" s="73"/>
    </row>
    <row r="23" spans="1:4" s="55" customFormat="1" ht="20.100000000000001" customHeight="1" x14ac:dyDescent="0.2">
      <c r="A23" s="61" t="s">
        <v>28</v>
      </c>
      <c r="B23" s="62"/>
      <c r="C23" s="63">
        <f>SUM(C19:C22)</f>
        <v>1021710.08</v>
      </c>
      <c r="D23" s="74"/>
    </row>
    <row r="24" spans="1:4" s="55" customFormat="1" ht="18.75" customHeight="1" x14ac:dyDescent="0.2">
      <c r="A24" s="64"/>
      <c r="B24" s="65"/>
      <c r="C24" s="65"/>
      <c r="D24" s="59"/>
    </row>
    <row r="26" spans="1:4" s="45" customFormat="1" ht="15.75" x14ac:dyDescent="0.25">
      <c r="A26" s="45" t="s">
        <v>80</v>
      </c>
      <c r="D26" s="66"/>
    </row>
    <row r="27" spans="1:4" s="45" customFormat="1" ht="15.75" x14ac:dyDescent="0.25">
      <c r="A27" s="45" t="s">
        <v>81</v>
      </c>
      <c r="B27" s="46"/>
      <c r="C27" s="67" t="s">
        <v>91</v>
      </c>
      <c r="D27" s="66"/>
    </row>
    <row r="28" spans="1:4" s="45" customFormat="1" ht="26.25" customHeight="1" x14ac:dyDescent="0.25">
      <c r="C28" s="67"/>
      <c r="D28" s="66"/>
    </row>
    <row r="29" spans="1:4" s="45" customFormat="1" ht="15.75" x14ac:dyDescent="0.25">
      <c r="A29" s="45" t="s">
        <v>82</v>
      </c>
      <c r="B29" s="46"/>
      <c r="C29" s="67" t="s">
        <v>83</v>
      </c>
      <c r="D29" s="66"/>
    </row>
    <row r="32" spans="1:4" s="45" customFormat="1" ht="15.75" x14ac:dyDescent="0.25">
      <c r="A32" s="45" t="s">
        <v>88</v>
      </c>
      <c r="B32" s="46"/>
      <c r="C32" s="67" t="s">
        <v>89</v>
      </c>
      <c r="D32" s="112"/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8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30"/>
  <sheetViews>
    <sheetView topLeftCell="A7" zoomScaleNormal="100" zoomScaleSheetLayoutView="75" workbookViewId="0">
      <selection activeCell="A8" sqref="A8:H8"/>
    </sheetView>
  </sheetViews>
  <sheetFormatPr defaultColWidth="20.140625" defaultRowHeight="12.75" x14ac:dyDescent="0.2"/>
  <cols>
    <col min="1" max="1" width="4" style="106" customWidth="1"/>
    <col min="2" max="2" width="14" style="106" customWidth="1"/>
    <col min="3" max="3" width="33.28515625" style="81" customWidth="1"/>
    <col min="4" max="6" width="17.7109375" style="81" customWidth="1"/>
    <col min="7" max="7" width="12.5703125" style="81" customWidth="1"/>
    <col min="8" max="8" width="17.7109375" style="81" customWidth="1"/>
    <col min="9" max="16384" width="20.140625" style="81"/>
  </cols>
  <sheetData>
    <row r="1" spans="1:8" ht="15.75" customHeight="1" x14ac:dyDescent="0.2">
      <c r="A1" s="187" t="s">
        <v>86</v>
      </c>
      <c r="B1" s="187"/>
      <c r="C1" s="187"/>
      <c r="D1" s="187"/>
      <c r="E1" s="187"/>
      <c r="F1" s="187"/>
      <c r="G1" s="187"/>
      <c r="H1" s="187"/>
    </row>
    <row r="2" spans="1:8" ht="15.75" customHeight="1" x14ac:dyDescent="0.2">
      <c r="A2" s="191"/>
      <c r="B2" s="191"/>
      <c r="C2" s="191"/>
      <c r="D2" s="191"/>
      <c r="E2" s="191"/>
      <c r="F2" s="191"/>
      <c r="G2" s="191"/>
      <c r="H2" s="191"/>
    </row>
    <row r="3" spans="1:8" s="82" customFormat="1" ht="15.75" customHeight="1" x14ac:dyDescent="0.2">
      <c r="A3" s="192" t="s">
        <v>13</v>
      </c>
      <c r="B3" s="192"/>
      <c r="C3" s="192"/>
      <c r="D3" s="192"/>
      <c r="E3" s="192"/>
      <c r="F3" s="192"/>
      <c r="G3" s="192"/>
      <c r="H3" s="192"/>
    </row>
    <row r="4" spans="1:8" s="82" customFormat="1" ht="15.75" customHeight="1" x14ac:dyDescent="0.3">
      <c r="A4" s="193"/>
      <c r="B4" s="193"/>
      <c r="C4" s="193"/>
      <c r="D4" s="193"/>
      <c r="E4" s="193"/>
      <c r="F4" s="193"/>
      <c r="G4" s="193"/>
      <c r="H4" s="193"/>
    </row>
    <row r="5" spans="1:8" s="82" customFormat="1" ht="20.25" customHeight="1" x14ac:dyDescent="0.2">
      <c r="A5" s="194" t="s">
        <v>12</v>
      </c>
      <c r="B5" s="194"/>
      <c r="C5" s="194"/>
      <c r="D5" s="194"/>
      <c r="E5" s="194"/>
      <c r="F5" s="194"/>
      <c r="G5" s="194"/>
      <c r="H5" s="194"/>
    </row>
    <row r="6" spans="1:8" s="82" customFormat="1" ht="12" customHeight="1" x14ac:dyDescent="0.2">
      <c r="A6" s="194"/>
      <c r="B6" s="194"/>
      <c r="C6" s="194"/>
      <c r="D6" s="194"/>
      <c r="E6" s="194"/>
      <c r="F6" s="194"/>
      <c r="G6" s="194"/>
      <c r="H6" s="194"/>
    </row>
    <row r="7" spans="1:8" s="82" customFormat="1" ht="16.5" customHeight="1" x14ac:dyDescent="0.2">
      <c r="A7" s="189" t="s">
        <v>459</v>
      </c>
      <c r="B7" s="189"/>
      <c r="C7" s="189"/>
      <c r="D7" s="189"/>
      <c r="E7" s="189"/>
      <c r="F7" s="189"/>
      <c r="G7" s="189"/>
      <c r="H7" s="189"/>
    </row>
    <row r="8" spans="1:8" s="82" customFormat="1" ht="16.5" customHeight="1" x14ac:dyDescent="0.2">
      <c r="A8" s="189"/>
      <c r="B8" s="189"/>
      <c r="C8" s="189"/>
      <c r="D8" s="189"/>
      <c r="E8" s="189"/>
      <c r="F8" s="189"/>
      <c r="G8" s="189"/>
      <c r="H8" s="189"/>
    </row>
    <row r="9" spans="1:8" s="83" customFormat="1" ht="17.25" customHeight="1" x14ac:dyDescent="0.3">
      <c r="A9" s="190"/>
      <c r="B9" s="190"/>
      <c r="C9" s="190"/>
      <c r="D9" s="190"/>
      <c r="E9" s="190"/>
      <c r="F9" s="190"/>
      <c r="G9" s="190"/>
      <c r="H9" s="190"/>
    </row>
    <row r="10" spans="1:8" s="87" customFormat="1" ht="20.45" customHeight="1" x14ac:dyDescent="0.25">
      <c r="A10" s="84" t="s">
        <v>11</v>
      </c>
      <c r="B10" s="84"/>
      <c r="C10" s="85"/>
      <c r="D10" s="85"/>
      <c r="E10" s="85"/>
      <c r="F10" s="85"/>
      <c r="G10" s="85"/>
      <c r="H10" s="86"/>
    </row>
    <row r="11" spans="1:8" s="82" customFormat="1" ht="31.5" customHeight="1" x14ac:dyDescent="0.2">
      <c r="A11" s="188" t="s">
        <v>84</v>
      </c>
      <c r="B11" s="188" t="s">
        <v>10</v>
      </c>
      <c r="C11" s="195" t="s">
        <v>9</v>
      </c>
      <c r="D11" s="195" t="s">
        <v>85</v>
      </c>
      <c r="E11" s="195"/>
      <c r="F11" s="195"/>
      <c r="G11" s="195"/>
      <c r="H11" s="188" t="s">
        <v>8</v>
      </c>
    </row>
    <row r="12" spans="1:8" s="89" customFormat="1" ht="96" customHeight="1" x14ac:dyDescent="0.2">
      <c r="A12" s="188"/>
      <c r="B12" s="188"/>
      <c r="C12" s="195"/>
      <c r="D12" s="88" t="s">
        <v>7</v>
      </c>
      <c r="E12" s="88" t="s">
        <v>6</v>
      </c>
      <c r="F12" s="88" t="s">
        <v>5</v>
      </c>
      <c r="G12" s="88" t="s">
        <v>87</v>
      </c>
      <c r="H12" s="188"/>
    </row>
    <row r="13" spans="1:8" s="82" customFormat="1" ht="15.75" x14ac:dyDescent="0.25">
      <c r="A13" s="90" t="s">
        <v>74</v>
      </c>
      <c r="B13" s="90" t="s">
        <v>75</v>
      </c>
      <c r="C13" s="91" t="s">
        <v>76</v>
      </c>
      <c r="D13" s="91" t="s">
        <v>77</v>
      </c>
      <c r="E13" s="91" t="s">
        <v>4</v>
      </c>
      <c r="F13" s="91" t="s">
        <v>3</v>
      </c>
      <c r="G13" s="91" t="s">
        <v>2</v>
      </c>
      <c r="H13" s="91" t="s">
        <v>1</v>
      </c>
    </row>
    <row r="14" spans="1:8" s="82" customFormat="1" ht="64.5" customHeight="1" x14ac:dyDescent="0.2">
      <c r="A14" s="92">
        <v>1</v>
      </c>
      <c r="B14" s="93" t="s">
        <v>208</v>
      </c>
      <c r="C14" s="88" t="s">
        <v>207</v>
      </c>
      <c r="D14" s="94">
        <v>0</v>
      </c>
      <c r="E14" s="94">
        <f>'24836'!J67</f>
        <v>7588</v>
      </c>
      <c r="F14" s="94">
        <v>0</v>
      </c>
      <c r="G14" s="94">
        <f>'24836'!J68</f>
        <v>1070</v>
      </c>
      <c r="H14" s="94">
        <f>SUM(D14:G14)</f>
        <v>8658</v>
      </c>
    </row>
    <row r="15" spans="1:8" s="82" customFormat="1" ht="64.5" customHeight="1" x14ac:dyDescent="0.2">
      <c r="A15" s="92">
        <v>2</v>
      </c>
      <c r="B15" s="93" t="s">
        <v>273</v>
      </c>
      <c r="C15" s="116" t="s">
        <v>272</v>
      </c>
      <c r="D15" s="94">
        <f>'24844'!K66</f>
        <v>7554</v>
      </c>
      <c r="E15" s="94">
        <v>0</v>
      </c>
      <c r="F15" s="94">
        <f>'24844'!K67</f>
        <v>32889</v>
      </c>
      <c r="G15" s="94">
        <v>0</v>
      </c>
      <c r="H15" s="94">
        <f t="shared" ref="H15:H18" si="0">SUM(D15:G15)</f>
        <v>40443</v>
      </c>
    </row>
    <row r="16" spans="1:8" s="82" customFormat="1" ht="64.5" customHeight="1" x14ac:dyDescent="0.2">
      <c r="A16" s="92">
        <v>3</v>
      </c>
      <c r="B16" s="93" t="s">
        <v>352</v>
      </c>
      <c r="C16" s="116" t="s">
        <v>351</v>
      </c>
      <c r="D16" s="94">
        <f>'24849'!J81</f>
        <v>74747</v>
      </c>
      <c r="E16" s="94">
        <v>0</v>
      </c>
      <c r="F16" s="94">
        <v>0</v>
      </c>
      <c r="G16" s="94">
        <v>0</v>
      </c>
      <c r="H16" s="94">
        <f t="shared" si="0"/>
        <v>74747</v>
      </c>
    </row>
    <row r="17" spans="1:8" s="82" customFormat="1" ht="64.5" customHeight="1" x14ac:dyDescent="0.2">
      <c r="A17" s="92">
        <v>4</v>
      </c>
      <c r="B17" s="93" t="s">
        <v>427</v>
      </c>
      <c r="C17" s="116" t="s">
        <v>426</v>
      </c>
      <c r="D17" s="94">
        <f>'24850'!J91</f>
        <v>3279</v>
      </c>
      <c r="E17" s="94">
        <f>'24850'!J92</f>
        <v>33560</v>
      </c>
      <c r="F17" s="94">
        <v>0</v>
      </c>
      <c r="G17" s="94">
        <v>0</v>
      </c>
      <c r="H17" s="94">
        <f t="shared" si="0"/>
        <v>36839</v>
      </c>
    </row>
    <row r="18" spans="1:8" s="82" customFormat="1" ht="81" customHeight="1" x14ac:dyDescent="0.2">
      <c r="A18" s="92">
        <v>5</v>
      </c>
      <c r="B18" s="93" t="s">
        <v>458</v>
      </c>
      <c r="C18" s="116" t="s">
        <v>426</v>
      </c>
      <c r="D18" s="94">
        <f>'24896'!J59</f>
        <v>2423</v>
      </c>
      <c r="E18" s="94">
        <v>0</v>
      </c>
      <c r="F18" s="94">
        <v>0</v>
      </c>
      <c r="G18" s="94">
        <v>0</v>
      </c>
      <c r="H18" s="94">
        <f t="shared" si="0"/>
        <v>2423</v>
      </c>
    </row>
    <row r="19" spans="1:8" s="97" customFormat="1" ht="37.5" customHeight="1" x14ac:dyDescent="0.2">
      <c r="A19" s="92"/>
      <c r="B19" s="88"/>
      <c r="C19" s="95" t="s">
        <v>0</v>
      </c>
      <c r="D19" s="96">
        <f>SUM(D14:D18)</f>
        <v>88003</v>
      </c>
      <c r="E19" s="96">
        <f>SUM(E14:E18)</f>
        <v>41148</v>
      </c>
      <c r="F19" s="96">
        <f>SUM(F14:F18)</f>
        <v>32889</v>
      </c>
      <c r="G19" s="96">
        <f>SUM(G14:G18)</f>
        <v>1070</v>
      </c>
      <c r="H19" s="96">
        <f t="shared" ref="H19:H22" si="1">SUM(D19:G19)</f>
        <v>163110</v>
      </c>
    </row>
    <row r="20" spans="1:8" s="100" customFormat="1" ht="59.25" customHeight="1" x14ac:dyDescent="0.2">
      <c r="A20" s="98"/>
      <c r="B20" s="98"/>
      <c r="C20" s="99" t="s">
        <v>146</v>
      </c>
      <c r="D20" s="96">
        <f>ROUND(D19*5.56,0)-1</f>
        <v>489296</v>
      </c>
      <c r="E20" s="96">
        <f>ROUND(E19*5.56,0)</f>
        <v>228783</v>
      </c>
      <c r="F20" s="96">
        <f>ROUND(F19*4.19,0)</f>
        <v>137805</v>
      </c>
      <c r="G20" s="96">
        <f>ROUND(G19*9.32,0)</f>
        <v>9972</v>
      </c>
      <c r="H20" s="96">
        <f>SUM(D20:G20)</f>
        <v>865856</v>
      </c>
    </row>
    <row r="21" spans="1:8" s="102" customFormat="1" ht="27.75" customHeight="1" x14ac:dyDescent="0.25">
      <c r="A21" s="101"/>
      <c r="B21" s="101"/>
      <c r="C21" s="111" t="s">
        <v>79</v>
      </c>
      <c r="D21" s="94">
        <f>ROUND(D20*18%,2)</f>
        <v>88073.279999999999</v>
      </c>
      <c r="E21" s="94">
        <f t="shared" ref="E21:G21" si="2">ROUND(E20*18%,2)</f>
        <v>41180.94</v>
      </c>
      <c r="F21" s="94">
        <f t="shared" si="2"/>
        <v>24804.9</v>
      </c>
      <c r="G21" s="94">
        <f t="shared" si="2"/>
        <v>1794.96</v>
      </c>
      <c r="H21" s="94">
        <f t="shared" si="1"/>
        <v>155854.07999999999</v>
      </c>
    </row>
    <row r="22" spans="1:8" s="102" customFormat="1" ht="28.5" customHeight="1" x14ac:dyDescent="0.25">
      <c r="A22" s="103"/>
      <c r="B22" s="103"/>
      <c r="C22" s="104" t="s">
        <v>147</v>
      </c>
      <c r="D22" s="105">
        <f>SUM(D20:D21)</f>
        <v>577369.28</v>
      </c>
      <c r="E22" s="105">
        <f>SUM(E20:E21)</f>
        <v>269963.94</v>
      </c>
      <c r="F22" s="105">
        <f t="shared" ref="F22:G22" si="3">SUM(F20:F21)</f>
        <v>162609.9</v>
      </c>
      <c r="G22" s="105">
        <f t="shared" si="3"/>
        <v>11766.96</v>
      </c>
      <c r="H22" s="96">
        <f t="shared" si="1"/>
        <v>1021710.08</v>
      </c>
    </row>
    <row r="23" spans="1:8" x14ac:dyDescent="0.2">
      <c r="B23" s="107"/>
    </row>
    <row r="26" spans="1:8" s="109" customFormat="1" ht="15.75" x14ac:dyDescent="0.25">
      <c r="A26" s="108"/>
      <c r="B26" s="108"/>
      <c r="C26" s="109" t="s">
        <v>14</v>
      </c>
      <c r="H26" s="109" t="s">
        <v>15</v>
      </c>
    </row>
    <row r="27" spans="1:8" s="102" customFormat="1" ht="15.75" x14ac:dyDescent="0.25">
      <c r="A27" s="110"/>
      <c r="B27" s="110"/>
      <c r="C27" s="102" t="s">
        <v>16</v>
      </c>
    </row>
    <row r="28" spans="1:8" s="102" customFormat="1" ht="15.75" x14ac:dyDescent="0.25">
      <c r="A28" s="110"/>
      <c r="B28" s="110"/>
      <c r="C28" s="102" t="s">
        <v>65</v>
      </c>
    </row>
    <row r="30" spans="1:8" s="102" customFormat="1" ht="15.75" x14ac:dyDescent="0.25">
      <c r="A30" s="110"/>
      <c r="B30" s="110"/>
      <c r="C30" s="102" t="s">
        <v>17</v>
      </c>
    </row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38" type="noConversion"/>
  <printOptions horizontalCentered="1"/>
  <pageMargins left="0.59055118110236227" right="0.39370078740157483" top="0.39370078740157483" bottom="0.19685039370078741" header="0" footer="0"/>
  <pageSetup paperSize="9" scale="64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34</vt:i4>
      </vt:variant>
    </vt:vector>
  </HeadingPairs>
  <TitlesOfParts>
    <vt:vector size="41" baseType="lpstr">
      <vt:lpstr>24836</vt:lpstr>
      <vt:lpstr>24844</vt:lpstr>
      <vt:lpstr>24849</vt:lpstr>
      <vt:lpstr>24850</vt:lpstr>
      <vt:lpstr>24896</vt:lpstr>
      <vt:lpstr>НМЦ</vt:lpstr>
      <vt:lpstr>Сводка затрат</vt:lpstr>
      <vt:lpstr>'24836'!Constr</vt:lpstr>
      <vt:lpstr>'24844'!Constr</vt:lpstr>
      <vt:lpstr>'24849'!Constr</vt:lpstr>
      <vt:lpstr>'24850'!Constr</vt:lpstr>
      <vt:lpstr>'24896'!Constr</vt:lpstr>
      <vt:lpstr>'24836'!FOT</vt:lpstr>
      <vt:lpstr>'24844'!FOT</vt:lpstr>
      <vt:lpstr>'24849'!FOT</vt:lpstr>
      <vt:lpstr>'24850'!FOT</vt:lpstr>
      <vt:lpstr>'24896'!FOT</vt:lpstr>
      <vt:lpstr>'24836'!Ind</vt:lpstr>
      <vt:lpstr>'24844'!Ind</vt:lpstr>
      <vt:lpstr>'24849'!Ind</vt:lpstr>
      <vt:lpstr>'24850'!Ind</vt:lpstr>
      <vt:lpstr>'24896'!Ind</vt:lpstr>
      <vt:lpstr>'24849'!Obj</vt:lpstr>
      <vt:lpstr>'24850'!Obj</vt:lpstr>
      <vt:lpstr>'24896'!Obj</vt:lpstr>
      <vt:lpstr>'24836'!Obosn</vt:lpstr>
      <vt:lpstr>'24844'!Obosn</vt:lpstr>
      <vt:lpstr>'24850'!Obosn</vt:lpstr>
      <vt:lpstr>'24896'!Obosn</vt:lpstr>
      <vt:lpstr>'24836'!SmPr</vt:lpstr>
      <vt:lpstr>'24844'!SmPr</vt:lpstr>
      <vt:lpstr>'24849'!SmPr</vt:lpstr>
      <vt:lpstr>'24850'!SmPr</vt:lpstr>
      <vt:lpstr>'24896'!SmPr</vt:lpstr>
      <vt:lpstr>'24836'!Заголовки_для_печати</vt:lpstr>
      <vt:lpstr>'24844'!Заголовки_для_печати</vt:lpstr>
      <vt:lpstr>'24849'!Заголовки_для_печати</vt:lpstr>
      <vt:lpstr>'24850'!Заголовки_для_печати</vt:lpstr>
      <vt:lpstr>'24896'!Заголовки_для_печати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2013-05-23T06:39:14Z</cp:lastPrinted>
  <dcterms:created xsi:type="dcterms:W3CDTF">2002-02-11T05:58:42Z</dcterms:created>
  <dcterms:modified xsi:type="dcterms:W3CDTF">2013-06-17T06:23:04Z</dcterms:modified>
</cp:coreProperties>
</file>