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refMode="R1C1" fullPrecision="0"/>
</workbook>
</file>

<file path=xl/calcChain.xml><?xml version="1.0" encoding="utf-8"?>
<calcChain xmlns="http://schemas.openxmlformats.org/spreadsheetml/2006/main">
  <c r="AP112" i="2"/>
  <c r="AP78"/>
  <c r="AO78"/>
  <c r="AN78"/>
  <c r="AP76"/>
  <c r="AO76"/>
  <c r="AN76"/>
  <c r="AP68"/>
  <c r="AO68"/>
  <c r="AN68"/>
  <c r="AP64"/>
  <c r="AO64"/>
  <c r="AN64"/>
  <c r="AP62"/>
  <c r="AO62"/>
  <c r="AO59"/>
  <c r="AN59"/>
  <c r="AF53"/>
  <c r="AF52"/>
  <c r="AF51"/>
  <c r="AF43"/>
  <c r="AE43"/>
  <c r="H43"/>
  <c r="AF42"/>
  <c r="AF41"/>
  <c r="AF40"/>
  <c r="AE40"/>
  <c r="H40"/>
  <c r="AF39"/>
  <c r="AG36"/>
  <c r="AF36"/>
  <c r="AE36"/>
  <c r="H36"/>
  <c r="AF35"/>
  <c r="AB35"/>
  <c r="AF34"/>
  <c r="H34"/>
  <c r="AF32"/>
  <c r="AF31"/>
  <c r="AF28"/>
  <c r="AF27"/>
  <c r="AE27"/>
  <c r="AF26"/>
  <c r="AF24"/>
  <c r="Z24"/>
  <c r="V24"/>
  <c r="AF23"/>
  <c r="Y23"/>
  <c r="AP59"/>
  <c r="AF19"/>
  <c r="AF13"/>
  <c r="AE13"/>
  <c r="AN60"/>
  <c r="AN62" s="1"/>
</calcChain>
</file>

<file path=xl/sharedStrings.xml><?xml version="1.0" encoding="utf-8"?>
<sst xmlns="http://schemas.openxmlformats.org/spreadsheetml/2006/main" count="256" uniqueCount="160">
  <si>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</si>
  <si>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</si>
  <si>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</si>
  <si>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</si>
  <si>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</si>
  <si>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</si>
  <si>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</si>
  <si>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</si>
  <si>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</si>
  <si>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</si>
  <si>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</si>
  <si>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</si>
  <si>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</si>
  <si>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</si>
  <si>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</si>
  <si>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</si>
  <si>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</si>
  <si>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</si>
  <si>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</si>
  <si>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</si>
  <si>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</si>
  <si>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</si>
  <si>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</si>
  <si>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</si>
  <si>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</si>
  <si>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</si>
  <si>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</si>
  <si>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</si>
  <si>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</si>
  <si>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</si>
  <si>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</si>
  <si>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</si>
  <si>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</si>
  <si>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</si>
  <si>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</si>
  <si>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</si>
  <si>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</si>
  <si>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</si>
  <si>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</si>
  <si>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</si>
  <si>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</si>
  <si>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</si>
  <si>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</si>
  <si>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Ед.изм.</t>
  </si>
  <si>
    <t>Кол-во</t>
  </si>
  <si>
    <t>№ п/п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</si>
  <si>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</si>
  <si>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</si>
  <si>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</si>
  <si>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</si>
  <si>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</si>
  <si>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</si>
  <si>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</si>
  <si>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</si>
  <si>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</si>
  <si>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</si>
  <si>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</si>
  <si>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</si>
  <si>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</si>
  <si>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</si>
  <si>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</si>
  <si>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</si>
  <si>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</si>
  <si>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</si>
  <si>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</si>
  <si>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</si>
  <si>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</si>
  <si>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</si>
  <si>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</si>
  <si>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</si>
  <si>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</si>
  <si>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</si>
  <si>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</si>
  <si>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</si>
  <si>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</si>
  <si>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</si>
  <si>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</si>
  <si>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</si>
  <si>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</si>
  <si>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</si>
  <si>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</si>
  <si>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</si>
  <si>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</si>
  <si>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</si>
  <si>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</si>
  <si>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</si>
  <si>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</si>
  <si>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</si>
  <si>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</si>
  <si>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</si>
  <si>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</si>
  <si>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</si>
  <si>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</si>
  <si>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</si>
  <si>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</si>
  <si>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</si>
  <si>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</si>
  <si>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</si>
  <si>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</si>
  <si>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</si>
  <si>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</si>
  <si>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</si>
  <si>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</si>
  <si>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</si>
  <si>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</si>
  <si>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</si>
  <si>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</si>
  <si>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</si>
  <si>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</si>
  <si>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</si>
  <si>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</si>
  <si>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</si>
  <si>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</si>
  <si>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</si>
  <si>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</si>
  <si>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</si>
  <si>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</si>
  <si>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</si>
  <si>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</si>
  <si>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</si>
  <si>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</si>
  <si>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</si>
  <si>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От Поставщика</t>
  </si>
  <si>
    <t>_________________________ (Ф.И.О.)</t>
  </si>
  <si>
    <t>От Покупателя</t>
  </si>
  <si>
    <t>Стоимость с НДС-18% (с доставкой)</t>
  </si>
  <si>
    <t>_________________________ (А.Б.Хазин)</t>
  </si>
  <si>
    <t>Наименование товара</t>
  </si>
  <si>
    <t>к договору №________от ___________</t>
  </si>
  <si>
    <t>т</t>
  </si>
  <si>
    <t xml:space="preserve">  цена 1 т</t>
  </si>
  <si>
    <t>Арматура 10А1 ГОСТ 5781-82</t>
  </si>
  <si>
    <t>Арматура 12А1 ГОСТ 5781-82</t>
  </si>
  <si>
    <t>Арматура 16 А500С  СТО АСЧМ7-93</t>
  </si>
  <si>
    <t>Арматура 20 А500С  СТО АСЧМ7-93</t>
  </si>
  <si>
    <t>Арматура 22 А500С  СТО АСЧМ7-93</t>
  </si>
  <si>
    <t>Арматура 25 А500С  СТО АСЧМ7-93</t>
  </si>
  <si>
    <t>Арматура 28 А500С  СТО АСЧМ7-93</t>
  </si>
  <si>
    <t>Арматура 32 А500С  СТО АСЧМ7-93</t>
  </si>
  <si>
    <t>Лист  2,0 стЗсп/пс ГОСТ 19903-90</t>
  </si>
  <si>
    <t>Лист  4,0(1,5x6,0) стЗсп/пс ГОСТ 19903-90</t>
  </si>
  <si>
    <t>Лист  6,0(1,5x6,0) стЗсп/пс ГОСТ 19903-90</t>
  </si>
  <si>
    <t>Лист  8,0(1,5x6,0) стЗсп/пс ГОСТ 19903-90</t>
  </si>
  <si>
    <t>Лист 10(1,5x6,0) стЗсп/пс ГОСТ 19903-90</t>
  </si>
  <si>
    <t>Лист 12(1,5x6,0) стЗсп/пс ГОСТ 19903-90</t>
  </si>
  <si>
    <t>Труба 60х3,5 ГОСТ8732-78</t>
  </si>
  <si>
    <t>Труба 76х3,5 ГОСТ 10704</t>
  </si>
  <si>
    <t>Труба 108х4 ГОСТ8732-78</t>
  </si>
  <si>
    <t>Труба 219х6 ГОСТ 10704-81</t>
  </si>
  <si>
    <t>Труба 325х8 ГОСТ8732-78</t>
  </si>
  <si>
    <t>Уголок 50x50х5 стЗсп/пс ГОСТ 8509-93</t>
  </si>
  <si>
    <t>Уголок 63x63х6 стЗсп/пс ГОСТ 8509-93</t>
  </si>
  <si>
    <t>Уголок 75x75х6 стЗсп/пс ГОСТ 8509-93</t>
  </si>
  <si>
    <t>Уголок 80x80x6 стЗсп/пс ГОСТ 8509-93</t>
  </si>
  <si>
    <t>Уголок 100x63x8 стЗсп/пс ГОСТ 8510-86</t>
  </si>
  <si>
    <t>Уголок 100x100x8 стЗсп/пс ГОСТ 8509-93</t>
  </si>
  <si>
    <t>Уголок 140х90х10 ГОСТ 8510-86</t>
  </si>
  <si>
    <t>Швеллер 16 ГОСТ 8240-97</t>
  </si>
  <si>
    <t>Швеллер 20П ГОСТ 8240-97</t>
  </si>
  <si>
    <t xml:space="preserve">           на поставку металлопроката для проведения строительно-монтажных работ на объектах энергоблоков №3,4 Ростовской АЭС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</si>
</sst>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1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2" fontId="7" fillId="3" borderId="1" xfId="0" applyNumberFormat="1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textRotation="90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4" fontId="7" fillId="0" borderId="1" xfId="0" applyNumberFormat="1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10" fillId="0" borderId="1" xfId="0" applyFont="1" applyBorder="1" applyAlignment="1">
      <alignment horizontal="left" vertical="center" wrapText="1"/>
    </xf>
    <xf numFmtId="0" fontId="6" fillId="0" borderId="1" xfId="0" applyNumberFormat="1" applyFont="1" applyFill="1" applyBorder="1" applyAlignment="1" applyProtection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top"/>
    </xf>
    <xf numFmtId="0" fontId="6" fillId="0" borderId="0" xfId="0" applyFont="1" applyAlignment="1">
      <alignment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textRotation="90" wrapText="1"/>
    </xf>
    <xf numFmtId="0" fontId="4" fillId="0" borderId="0" xfId="0" applyFont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T127"/>
  <sheetViews>
    <sheetView tabSelected="1" zoomScale="70" zoomScaleNormal="70" workbookViewId="0">
      <selection activeCell="B4" sqref="B4"/>
    </sheetView>
  </sheetViews>
  <sheetFormatPr defaultColWidth="34.140625" defaultRowHeight="14.25"/>
  <cols>
    <col min="1" max="1" width="6.5703125" style="1" customWidth="1"/>
    <col min="2" max="2" width="71.425781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5.28515625" style="2" customWidth="1"/>
    <col min="41" max="41" width="6.85546875" style="2" hidden="1" customWidth="1"/>
    <col min="42" max="42" width="20.28515625" style="2" customWidth="1"/>
    <col min="43" max="43" width="14.140625" style="2" hidden="1" customWidth="1"/>
    <col min="44" max="45" width="26.5703125" style="1" customWidth="1"/>
    <col min="46" max="46" width="34.140625" style="11"/>
    <col min="47" max="16384" width="34.140625" style="1"/>
  </cols>
  <sheetData>
    <row r="1" spans="1:46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</row>
    <row r="2" spans="1:46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51" t="s">
        <v>121</v>
      </c>
      <c r="AS2" s="51"/>
    </row>
    <row r="3" spans="1:46" ht="27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52" t="s">
        <v>128</v>
      </c>
      <c r="AS3" s="52"/>
    </row>
    <row r="4" spans="1:46" ht="23.25" customHeight="1">
      <c r="A4" s="19"/>
      <c r="B4" s="49" t="s">
        <v>120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</row>
    <row r="5" spans="1:46" s="7" customFormat="1" ht="31.5" customHeight="1">
      <c r="A5" s="49" t="s">
        <v>159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9"/>
    </row>
    <row r="6" spans="1:46" s="7" customFormat="1" ht="28.5" customHeight="1">
      <c r="A6" s="20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9"/>
    </row>
    <row r="7" spans="1:46" s="3" customFormat="1" ht="25.5" customHeight="1">
      <c r="A7" s="48" t="s">
        <v>45</v>
      </c>
      <c r="B7" s="48" t="s">
        <v>127</v>
      </c>
      <c r="C7" s="45" t="s">
        <v>42</v>
      </c>
      <c r="D7" s="45"/>
      <c r="E7" s="45"/>
      <c r="F7" s="45"/>
      <c r="G7" s="46" t="s">
        <v>41</v>
      </c>
      <c r="H7" s="46" t="s">
        <v>40</v>
      </c>
      <c r="I7" s="46" t="s">
        <v>39</v>
      </c>
      <c r="J7" s="46" t="s">
        <v>38</v>
      </c>
      <c r="K7" s="46" t="s">
        <v>37</v>
      </c>
      <c r="L7" s="46" t="s">
        <v>36</v>
      </c>
      <c r="M7" s="46" t="s">
        <v>35</v>
      </c>
      <c r="N7" s="46" t="s">
        <v>34</v>
      </c>
      <c r="O7" s="46" t="s">
        <v>33</v>
      </c>
      <c r="P7" s="46" t="s">
        <v>32</v>
      </c>
      <c r="Q7" s="46" t="s">
        <v>31</v>
      </c>
      <c r="R7" s="46" t="s">
        <v>30</v>
      </c>
      <c r="S7" s="46" t="s">
        <v>29</v>
      </c>
      <c r="T7" s="46" t="s">
        <v>28</v>
      </c>
      <c r="U7" s="46"/>
      <c r="V7" s="46" t="s">
        <v>27</v>
      </c>
      <c r="W7" s="46" t="s">
        <v>26</v>
      </c>
      <c r="X7" s="46" t="s">
        <v>25</v>
      </c>
      <c r="Y7" s="46" t="s">
        <v>24</v>
      </c>
      <c r="Z7" s="46" t="s">
        <v>23</v>
      </c>
      <c r="AA7" s="46" t="s">
        <v>22</v>
      </c>
      <c r="AB7" s="46" t="s">
        <v>21</v>
      </c>
      <c r="AC7" s="46" t="s">
        <v>20</v>
      </c>
      <c r="AD7" s="46" t="s">
        <v>19</v>
      </c>
      <c r="AE7" s="46" t="s">
        <v>18</v>
      </c>
      <c r="AF7" s="46" t="s">
        <v>17</v>
      </c>
      <c r="AG7" s="46" t="s">
        <v>16</v>
      </c>
      <c r="AH7" s="46" t="s">
        <v>15</v>
      </c>
      <c r="AI7" s="46" t="s">
        <v>14</v>
      </c>
      <c r="AJ7" s="46" t="s">
        <v>13</v>
      </c>
      <c r="AK7" s="46" t="s">
        <v>12</v>
      </c>
      <c r="AL7" s="46" t="s">
        <v>11</v>
      </c>
      <c r="AM7" s="46" t="s">
        <v>10</v>
      </c>
      <c r="AN7" s="48" t="s">
        <v>43</v>
      </c>
      <c r="AO7" s="27"/>
      <c r="AP7" s="48" t="s">
        <v>44</v>
      </c>
      <c r="AQ7" s="25"/>
      <c r="AR7" s="48" t="s">
        <v>125</v>
      </c>
      <c r="AS7" s="53"/>
      <c r="AT7" s="10"/>
    </row>
    <row r="8" spans="1:46" ht="75.75" customHeight="1">
      <c r="A8" s="48"/>
      <c r="B8" s="48"/>
      <c r="C8" s="26" t="s">
        <v>7</v>
      </c>
      <c r="D8" s="26" t="s">
        <v>6</v>
      </c>
      <c r="E8" s="26" t="s">
        <v>5</v>
      </c>
      <c r="F8" s="26" t="s">
        <v>4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8"/>
      <c r="AO8" s="27" t="s">
        <v>2</v>
      </c>
      <c r="AP8" s="48"/>
      <c r="AQ8" s="25"/>
      <c r="AR8" s="53"/>
      <c r="AS8" s="53"/>
    </row>
    <row r="9" spans="1:46" ht="19.5" hidden="1" customHeight="1">
      <c r="A9" s="48"/>
      <c r="B9" s="50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5"/>
      <c r="AO9" s="25"/>
      <c r="AP9" s="25"/>
      <c r="AQ9" s="25"/>
      <c r="AR9" s="27" t="s">
        <v>46</v>
      </c>
      <c r="AS9" s="27"/>
    </row>
    <row r="10" spans="1:46" ht="15.75" hidden="1" customHeight="1">
      <c r="A10" s="48"/>
      <c r="B10" s="50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5"/>
      <c r="AO10" s="25"/>
      <c r="AP10" s="25"/>
      <c r="AQ10" s="25"/>
      <c r="AR10" s="27" t="s">
        <v>47</v>
      </c>
      <c r="AS10" s="27"/>
    </row>
    <row r="11" spans="1:46" s="6" customFormat="1" ht="20.25" hidden="1" customHeight="1">
      <c r="A11" s="48"/>
      <c r="B11" s="50"/>
      <c r="C11" s="21"/>
      <c r="D11" s="21"/>
      <c r="E11" s="21"/>
      <c r="F11" s="21"/>
      <c r="G11" s="21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7" t="s">
        <v>48</v>
      </c>
      <c r="AS11" s="27"/>
      <c r="AT11" s="12"/>
    </row>
    <row r="12" spans="1:46" s="6" customFormat="1" ht="28.5" hidden="1" customHeight="1">
      <c r="A12" s="48"/>
      <c r="B12" s="50"/>
      <c r="C12" s="21"/>
      <c r="D12" s="21"/>
      <c r="E12" s="21"/>
      <c r="F12" s="21"/>
      <c r="G12" s="21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7" t="s">
        <v>49</v>
      </c>
      <c r="AS12" s="27"/>
      <c r="AT12" s="12"/>
    </row>
    <row r="13" spans="1:46" s="6" customFormat="1" ht="27" hidden="1" customHeight="1">
      <c r="A13" s="48"/>
      <c r="B13" s="50"/>
      <c r="C13" s="21"/>
      <c r="D13" s="21"/>
      <c r="E13" s="21"/>
      <c r="F13" s="21"/>
      <c r="G13" s="21"/>
      <c r="H13" s="22">
        <v>66.36</v>
      </c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>
        <v>2975</v>
      </c>
      <c r="V13" s="22"/>
      <c r="W13" s="22"/>
      <c r="X13" s="22"/>
      <c r="Y13" s="22"/>
      <c r="Z13" s="22">
        <v>655.11800000000005</v>
      </c>
      <c r="AA13" s="22"/>
      <c r="AB13" s="22"/>
      <c r="AC13" s="22"/>
      <c r="AD13" s="22"/>
      <c r="AE13" s="22">
        <f>0.95+0.151+31.053+75.117+0.247+1.91+1.18+0.024+0.008+0.271</f>
        <v>110.911</v>
      </c>
      <c r="AF13" s="22">
        <f>0.017+7.626</f>
        <v>7.6429999999999998</v>
      </c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7" t="s">
        <v>50</v>
      </c>
      <c r="AS13" s="27"/>
      <c r="AT13" s="12"/>
    </row>
    <row r="14" spans="1:46" ht="20.25" hidden="1" customHeight="1">
      <c r="A14" s="48"/>
      <c r="B14" s="50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7" t="s">
        <v>51</v>
      </c>
      <c r="AS14" s="27"/>
    </row>
    <row r="15" spans="1:46" ht="20.25" hidden="1" customHeight="1">
      <c r="A15" s="48"/>
      <c r="B15" s="50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>
        <v>770</v>
      </c>
      <c r="AQ15" s="25"/>
      <c r="AR15" s="27" t="s">
        <v>52</v>
      </c>
      <c r="AS15" s="27"/>
    </row>
    <row r="16" spans="1:46" ht="20.25" hidden="1" customHeight="1">
      <c r="A16" s="48"/>
      <c r="B16" s="50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>
        <v>110</v>
      </c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7" t="s">
        <v>53</v>
      </c>
      <c r="AS16" s="27"/>
    </row>
    <row r="17" spans="1:46" ht="20.25" hidden="1" customHeight="1">
      <c r="A17" s="48"/>
      <c r="B17" s="50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7" t="s">
        <v>54</v>
      </c>
      <c r="AS17" s="27"/>
    </row>
    <row r="18" spans="1:46" ht="20.25" hidden="1" customHeight="1">
      <c r="A18" s="48"/>
      <c r="B18" s="50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7" t="s">
        <v>55</v>
      </c>
      <c r="AS18" s="27"/>
    </row>
    <row r="19" spans="1:46" ht="20.25" hidden="1" customHeight="1">
      <c r="A19" s="48"/>
      <c r="B19" s="50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>
        <v>32.57</v>
      </c>
      <c r="Z19" s="25">
        <v>21.66</v>
      </c>
      <c r="AA19" s="25"/>
      <c r="AB19" s="25"/>
      <c r="AC19" s="25"/>
      <c r="AD19" s="25"/>
      <c r="AE19" s="25">
        <v>2.1</v>
      </c>
      <c r="AF19" s="25">
        <f>2+4.4+1.429</f>
        <v>7.8289999999999997</v>
      </c>
      <c r="AG19" s="25"/>
      <c r="AH19" s="25"/>
      <c r="AI19" s="25"/>
      <c r="AJ19" s="25"/>
      <c r="AK19" s="25"/>
      <c r="AL19" s="25"/>
      <c r="AM19" s="25"/>
      <c r="AN19" s="25"/>
      <c r="AO19" s="25"/>
      <c r="AP19" s="25">
        <v>111</v>
      </c>
      <c r="AQ19" s="25"/>
      <c r="AR19" s="27" t="s">
        <v>56</v>
      </c>
      <c r="AS19" s="27"/>
    </row>
    <row r="20" spans="1:46" ht="20.25" hidden="1" customHeight="1">
      <c r="A20" s="48"/>
      <c r="B20" s="50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>
        <v>180</v>
      </c>
      <c r="AQ20" s="25"/>
      <c r="AR20" s="27" t="s">
        <v>57</v>
      </c>
      <c r="AS20" s="27"/>
    </row>
    <row r="21" spans="1:46" s="6" customFormat="1" ht="20.25" hidden="1" customHeight="1">
      <c r="A21" s="48"/>
      <c r="B21" s="50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7" t="s">
        <v>58</v>
      </c>
      <c r="AS21" s="27"/>
      <c r="AT21" s="12"/>
    </row>
    <row r="22" spans="1:46" s="6" customFormat="1" ht="20.25" hidden="1" customHeight="1">
      <c r="A22" s="48"/>
      <c r="B22" s="50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7" t="s">
        <v>59</v>
      </c>
      <c r="AS22" s="27"/>
      <c r="AT22" s="12"/>
    </row>
    <row r="23" spans="1:46" s="6" customFormat="1" ht="20.25" hidden="1" customHeight="1">
      <c r="A23" s="48"/>
      <c r="B23" s="50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>
        <v>2.5430000000000001</v>
      </c>
      <c r="W23" s="22"/>
      <c r="X23" s="22"/>
      <c r="Y23" s="22">
        <f>463.473+1.39</f>
        <v>464.863</v>
      </c>
      <c r="Z23" s="22"/>
      <c r="AA23" s="22"/>
      <c r="AB23" s="22"/>
      <c r="AC23" s="22"/>
      <c r="AD23" s="22"/>
      <c r="AE23" s="22">
        <v>28.65</v>
      </c>
      <c r="AF23" s="22">
        <f>4.28+6.418</f>
        <v>10.698</v>
      </c>
      <c r="AG23" s="22"/>
      <c r="AH23" s="22"/>
      <c r="AI23" s="22"/>
      <c r="AJ23" s="22"/>
      <c r="AK23" s="22"/>
      <c r="AL23" s="22"/>
      <c r="AM23" s="22"/>
      <c r="AN23" s="22"/>
      <c r="AO23" s="22"/>
      <c r="AP23" s="22">
        <v>1040</v>
      </c>
      <c r="AQ23" s="22"/>
      <c r="AR23" s="27" t="s">
        <v>60</v>
      </c>
      <c r="AS23" s="27"/>
      <c r="AT23" s="12"/>
    </row>
    <row r="24" spans="1:46" s="6" customFormat="1" ht="20.25" hidden="1" customHeight="1">
      <c r="A24" s="48"/>
      <c r="B24" s="50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5">
        <f>0.503+0.833</f>
        <v>1.3360000000000001</v>
      </c>
      <c r="W24" s="22"/>
      <c r="X24" s="22"/>
      <c r="Y24" s="22"/>
      <c r="Z24" s="22">
        <f>6.357+12.772</f>
        <v>19.129000000000001</v>
      </c>
      <c r="AA24" s="22"/>
      <c r="AB24" s="22"/>
      <c r="AC24" s="22"/>
      <c r="AD24" s="22"/>
      <c r="AE24" s="22"/>
      <c r="AF24" s="22">
        <f>0.008+0.023+0.008+0.061</f>
        <v>0.1</v>
      </c>
      <c r="AG24" s="22"/>
      <c r="AH24" s="22"/>
      <c r="AI24" s="22"/>
      <c r="AJ24" s="22"/>
      <c r="AK24" s="22"/>
      <c r="AL24" s="22"/>
      <c r="AM24" s="22"/>
      <c r="AN24" s="22"/>
      <c r="AO24" s="22"/>
      <c r="AP24" s="22">
        <v>79</v>
      </c>
      <c r="AQ24" s="22"/>
      <c r="AR24" s="27" t="s">
        <v>61</v>
      </c>
      <c r="AS24" s="27"/>
      <c r="AT24" s="12"/>
    </row>
    <row r="25" spans="1:46" s="6" customFormat="1" ht="15" hidden="1" customHeight="1">
      <c r="A25" s="48"/>
      <c r="B25" s="50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7" t="s">
        <v>62</v>
      </c>
      <c r="AS25" s="27"/>
      <c r="AT25" s="12"/>
    </row>
    <row r="26" spans="1:46" s="6" customFormat="1" ht="30" hidden="1" customHeight="1">
      <c r="A26" s="48"/>
      <c r="B26" s="50"/>
      <c r="C26" s="22"/>
      <c r="D26" s="22"/>
      <c r="E26" s="22"/>
      <c r="F26" s="22"/>
      <c r="G26" s="22"/>
      <c r="H26" s="22"/>
      <c r="I26" s="22"/>
      <c r="J26" s="22"/>
      <c r="K26" s="22">
        <v>101.5</v>
      </c>
      <c r="L26" s="22"/>
      <c r="M26" s="22">
        <v>71</v>
      </c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>
        <v>29.376000000000001</v>
      </c>
      <c r="AA26" s="22"/>
      <c r="AB26" s="22">
        <v>69.319999999999993</v>
      </c>
      <c r="AC26" s="22"/>
      <c r="AD26" s="22"/>
      <c r="AE26" s="22">
        <v>210.02</v>
      </c>
      <c r="AF26" s="22">
        <f>0.438+8.717+25.596+1.665</f>
        <v>36.415999999999997</v>
      </c>
      <c r="AG26" s="22">
        <v>0.45300000000000001</v>
      </c>
      <c r="AH26" s="22"/>
      <c r="AI26" s="22"/>
      <c r="AJ26" s="22"/>
      <c r="AK26" s="22"/>
      <c r="AL26" s="22"/>
      <c r="AM26" s="22"/>
      <c r="AN26" s="22"/>
      <c r="AO26" s="22"/>
      <c r="AP26" s="22">
        <v>548.1</v>
      </c>
      <c r="AQ26" s="22"/>
      <c r="AR26" s="27" t="s">
        <v>63</v>
      </c>
      <c r="AS26" s="27"/>
      <c r="AT26" s="12"/>
    </row>
    <row r="27" spans="1:46" s="6" customFormat="1" ht="15" hidden="1" customHeight="1">
      <c r="A27" s="48"/>
      <c r="B27" s="50"/>
      <c r="C27" s="22"/>
      <c r="D27" s="22"/>
      <c r="E27" s="22"/>
      <c r="F27" s="22"/>
      <c r="G27" s="22"/>
      <c r="H27" s="22"/>
      <c r="I27" s="22"/>
      <c r="J27" s="22"/>
      <c r="K27" s="22">
        <v>136.38</v>
      </c>
      <c r="L27" s="22"/>
      <c r="M27" s="22">
        <v>32.82</v>
      </c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>
        <v>9.34</v>
      </c>
      <c r="AA27" s="22"/>
      <c r="AB27" s="22">
        <v>49.53</v>
      </c>
      <c r="AC27" s="22"/>
      <c r="AD27" s="22"/>
      <c r="AE27" s="22">
        <f>0.004+0.056+5.22</f>
        <v>5.28</v>
      </c>
      <c r="AF27" s="22">
        <f>0.857+0.268+0.298+1.221+0.789</f>
        <v>3.4329999999999998</v>
      </c>
      <c r="AG27" s="22">
        <v>0.26100000000000001</v>
      </c>
      <c r="AH27" s="22"/>
      <c r="AI27" s="22"/>
      <c r="AJ27" s="22"/>
      <c r="AK27" s="22"/>
      <c r="AL27" s="22"/>
      <c r="AM27" s="22"/>
      <c r="AN27" s="22"/>
      <c r="AO27" s="22"/>
      <c r="AP27" s="22">
        <v>559.1</v>
      </c>
      <c r="AQ27" s="22"/>
      <c r="AR27" s="27" t="s">
        <v>64</v>
      </c>
      <c r="AS27" s="27"/>
      <c r="AT27" s="12"/>
    </row>
    <row r="28" spans="1:46" s="6" customFormat="1" ht="15" hidden="1" customHeight="1">
      <c r="A28" s="48"/>
      <c r="B28" s="50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>
        <v>5.26</v>
      </c>
      <c r="W28" s="22"/>
      <c r="X28" s="22"/>
      <c r="Y28" s="22"/>
      <c r="Z28" s="22"/>
      <c r="AA28" s="22"/>
      <c r="AB28" s="22"/>
      <c r="AC28" s="22"/>
      <c r="AD28" s="22"/>
      <c r="AE28" s="22"/>
      <c r="AF28" s="22">
        <f>0.045+2.147+0.742</f>
        <v>2.9340000000000002</v>
      </c>
      <c r="AG28" s="22"/>
      <c r="AH28" s="22"/>
      <c r="AI28" s="22"/>
      <c r="AJ28" s="22"/>
      <c r="AK28" s="22"/>
      <c r="AL28" s="22"/>
      <c r="AM28" s="22"/>
      <c r="AN28" s="22"/>
      <c r="AO28" s="22"/>
      <c r="AP28" s="22">
        <v>36.799999999999997</v>
      </c>
      <c r="AQ28" s="22"/>
      <c r="AR28" s="27" t="s">
        <v>65</v>
      </c>
      <c r="AS28" s="27"/>
      <c r="AT28" s="12"/>
    </row>
    <row r="29" spans="1:46" ht="20.25" hidden="1" customHeight="1">
      <c r="A29" s="48"/>
      <c r="B29" s="50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7" t="s">
        <v>66</v>
      </c>
      <c r="AS29" s="27"/>
    </row>
    <row r="30" spans="1:46" s="6" customFormat="1" ht="20.25" hidden="1" customHeight="1">
      <c r="A30" s="48"/>
      <c r="B30" s="50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>
        <v>39.613999999999997</v>
      </c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>
        <v>200</v>
      </c>
      <c r="AQ30" s="22"/>
      <c r="AR30" s="27" t="s">
        <v>67</v>
      </c>
      <c r="AS30" s="27"/>
      <c r="AT30" s="12"/>
    </row>
    <row r="31" spans="1:46" s="6" customFormat="1" ht="20.25" hidden="1" customHeight="1">
      <c r="A31" s="48"/>
      <c r="B31" s="50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>
        <f>0.88+0.621</f>
        <v>1.5009999999999999</v>
      </c>
      <c r="AG31" s="22"/>
      <c r="AH31" s="22"/>
      <c r="AI31" s="22"/>
      <c r="AJ31" s="22"/>
      <c r="AK31" s="22"/>
      <c r="AL31" s="22"/>
      <c r="AM31" s="22"/>
      <c r="AN31" s="22"/>
      <c r="AO31" s="22"/>
      <c r="AP31" s="22">
        <v>280.60000000000002</v>
      </c>
      <c r="AQ31" s="22"/>
      <c r="AR31" s="27" t="s">
        <v>68</v>
      </c>
      <c r="AS31" s="27"/>
      <c r="AT31" s="12"/>
    </row>
    <row r="32" spans="1:46" s="6" customFormat="1" ht="20.25" hidden="1" customHeight="1">
      <c r="A32" s="48"/>
      <c r="B32" s="50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>
        <v>6.25</v>
      </c>
      <c r="W32" s="22"/>
      <c r="X32" s="22"/>
      <c r="Y32" s="22"/>
      <c r="Z32" s="22">
        <v>28.173999999999999</v>
      </c>
      <c r="AA32" s="22"/>
      <c r="AB32" s="22">
        <v>22.891999999999999</v>
      </c>
      <c r="AC32" s="22"/>
      <c r="AD32" s="22"/>
      <c r="AE32" s="22">
        <v>56.722999999999999</v>
      </c>
      <c r="AF32" s="22">
        <f>0.404+14.596</f>
        <v>15</v>
      </c>
      <c r="AG32" s="22">
        <v>2.1709999999999998</v>
      </c>
      <c r="AH32" s="22"/>
      <c r="AI32" s="22"/>
      <c r="AJ32" s="22"/>
      <c r="AK32" s="22"/>
      <c r="AL32" s="22"/>
      <c r="AM32" s="22"/>
      <c r="AN32" s="22"/>
      <c r="AO32" s="22"/>
      <c r="AP32" s="22">
        <v>674</v>
      </c>
      <c r="AQ32" s="22"/>
      <c r="AR32" s="27" t="s">
        <v>69</v>
      </c>
      <c r="AS32" s="27"/>
      <c r="AT32" s="12"/>
    </row>
    <row r="33" spans="1:46" s="6" customFormat="1" ht="20.25" hidden="1" customHeight="1">
      <c r="A33" s="48"/>
      <c r="B33" s="50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7" t="s">
        <v>70</v>
      </c>
      <c r="AS33" s="27"/>
      <c r="AT33" s="12"/>
    </row>
    <row r="34" spans="1:46" s="6" customFormat="1" ht="20.25" hidden="1" customHeight="1">
      <c r="A34" s="48"/>
      <c r="B34" s="50"/>
      <c r="C34" s="22"/>
      <c r="D34" s="22"/>
      <c r="E34" s="22"/>
      <c r="F34" s="22"/>
      <c r="G34" s="22"/>
      <c r="H34" s="22">
        <f>28.4+57.3</f>
        <v>85.7</v>
      </c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>
        <v>33.5</v>
      </c>
      <c r="AC34" s="22">
        <v>7.8959999999999999</v>
      </c>
      <c r="AD34" s="22"/>
      <c r="AE34" s="22"/>
      <c r="AF34" s="22">
        <f>2.486+1.436</f>
        <v>3.9220000000000002</v>
      </c>
      <c r="AG34" s="22"/>
      <c r="AH34" s="22"/>
      <c r="AI34" s="22"/>
      <c r="AJ34" s="22"/>
      <c r="AK34" s="22"/>
      <c r="AL34" s="22"/>
      <c r="AM34" s="22"/>
      <c r="AN34" s="22"/>
      <c r="AO34" s="22"/>
      <c r="AP34" s="22">
        <v>185.3</v>
      </c>
      <c r="AQ34" s="22"/>
      <c r="AR34" s="27" t="s">
        <v>71</v>
      </c>
      <c r="AS34" s="27"/>
      <c r="AT34" s="12"/>
    </row>
    <row r="35" spans="1:46" s="6" customFormat="1" ht="20.25" hidden="1" customHeight="1">
      <c r="A35" s="48"/>
      <c r="B35" s="50"/>
      <c r="C35" s="22"/>
      <c r="D35" s="22"/>
      <c r="E35" s="22"/>
      <c r="F35" s="22"/>
      <c r="G35" s="22"/>
      <c r="H35" s="22">
        <v>177.9</v>
      </c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>
        <v>0.48499999999999999</v>
      </c>
      <c r="W35" s="22"/>
      <c r="X35" s="22"/>
      <c r="Y35" s="22">
        <v>50.759</v>
      </c>
      <c r="Z35" s="22"/>
      <c r="AA35" s="22"/>
      <c r="AB35" s="22">
        <f>29.074+0.72166</f>
        <v>29.795660000000002</v>
      </c>
      <c r="AC35" s="22">
        <v>20.167000000000002</v>
      </c>
      <c r="AD35" s="22"/>
      <c r="AE35" s="22"/>
      <c r="AF35" s="22">
        <f>1.988+1.323+0.281+0.24+2.007</f>
        <v>5.8390000000000004</v>
      </c>
      <c r="AG35" s="22">
        <v>0.45200000000000001</v>
      </c>
      <c r="AH35" s="22"/>
      <c r="AI35" s="22"/>
      <c r="AJ35" s="22"/>
      <c r="AK35" s="22"/>
      <c r="AL35" s="22"/>
      <c r="AM35" s="22"/>
      <c r="AN35" s="22"/>
      <c r="AO35" s="22"/>
      <c r="AP35" s="22">
        <v>756</v>
      </c>
      <c r="AQ35" s="22"/>
      <c r="AR35" s="27" t="s">
        <v>72</v>
      </c>
      <c r="AS35" s="27"/>
      <c r="AT35" s="12"/>
    </row>
    <row r="36" spans="1:46" s="6" customFormat="1" ht="20.25" hidden="1" customHeight="1">
      <c r="A36" s="48"/>
      <c r="B36" s="50"/>
      <c r="C36" s="22"/>
      <c r="D36" s="22"/>
      <c r="E36" s="22"/>
      <c r="F36" s="22"/>
      <c r="G36" s="22"/>
      <c r="H36" s="22">
        <f>105.23+12.59</f>
        <v>117.82</v>
      </c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>
        <v>29.481000000000002</v>
      </c>
      <c r="Z36" s="22"/>
      <c r="AA36" s="22"/>
      <c r="AB36" s="22">
        <v>26.34</v>
      </c>
      <c r="AC36" s="22">
        <v>12.625999999999999</v>
      </c>
      <c r="AD36" s="22"/>
      <c r="AE36" s="22">
        <f>1.721+0.076+0.171</f>
        <v>1.968</v>
      </c>
      <c r="AF36" s="22">
        <f>5.711+0.157+0.441+1.701</f>
        <v>8.01</v>
      </c>
      <c r="AG36" s="22">
        <f>1.728+0.76</f>
        <v>2.488</v>
      </c>
      <c r="AH36" s="22"/>
      <c r="AI36" s="22"/>
      <c r="AJ36" s="22"/>
      <c r="AK36" s="22"/>
      <c r="AL36" s="22"/>
      <c r="AM36" s="22"/>
      <c r="AN36" s="22"/>
      <c r="AO36" s="22"/>
      <c r="AP36" s="22">
        <v>500.6</v>
      </c>
      <c r="AQ36" s="22"/>
      <c r="AR36" s="27" t="s">
        <v>73</v>
      </c>
      <c r="AS36" s="27"/>
      <c r="AT36" s="12"/>
    </row>
    <row r="37" spans="1:46" s="6" customFormat="1" ht="15.75" hidden="1" customHeight="1">
      <c r="A37" s="48"/>
      <c r="B37" s="50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7" t="s">
        <v>74</v>
      </c>
      <c r="AS37" s="27"/>
      <c r="AT37" s="12"/>
    </row>
    <row r="38" spans="1:46" s="6" customFormat="1" ht="20.25" hidden="1" customHeight="1">
      <c r="A38" s="48"/>
      <c r="B38" s="50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7" t="s">
        <v>75</v>
      </c>
      <c r="AS38" s="27"/>
      <c r="AT38" s="12"/>
    </row>
    <row r="39" spans="1:46" s="6" customFormat="1" ht="20.25" hidden="1" customHeight="1">
      <c r="A39" s="48"/>
      <c r="B39" s="50"/>
      <c r="C39" s="22"/>
      <c r="D39" s="22"/>
      <c r="E39" s="22"/>
      <c r="F39" s="22"/>
      <c r="G39" s="22"/>
      <c r="H39" s="22">
        <v>890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>
        <v>76.58</v>
      </c>
      <c r="Z39" s="22"/>
      <c r="AA39" s="22"/>
      <c r="AB39" s="22">
        <v>293</v>
      </c>
      <c r="AC39" s="22"/>
      <c r="AD39" s="22"/>
      <c r="AE39" s="22">
        <v>35.921999999999997</v>
      </c>
      <c r="AF39" s="22">
        <f>1.202+1.24+0.528</f>
        <v>2.97</v>
      </c>
      <c r="AG39" s="22"/>
      <c r="AH39" s="22"/>
      <c r="AI39" s="22"/>
      <c r="AJ39" s="22"/>
      <c r="AK39" s="22"/>
      <c r="AL39" s="22"/>
      <c r="AM39" s="22"/>
      <c r="AN39" s="22"/>
      <c r="AO39" s="22"/>
      <c r="AP39" s="22">
        <v>220</v>
      </c>
      <c r="AQ39" s="22"/>
      <c r="AR39" s="27" t="s">
        <v>76</v>
      </c>
      <c r="AS39" s="27"/>
      <c r="AT39" s="12"/>
    </row>
    <row r="40" spans="1:46" s="6" customFormat="1" ht="32.25" hidden="1" customHeight="1">
      <c r="A40" s="48"/>
      <c r="B40" s="50"/>
      <c r="C40" s="22"/>
      <c r="D40" s="22"/>
      <c r="E40" s="22"/>
      <c r="F40" s="22"/>
      <c r="G40" s="22"/>
      <c r="H40" s="22">
        <f>17.9+66.3+94.22</f>
        <v>178.42</v>
      </c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>
        <v>75.355999999999995</v>
      </c>
      <c r="AC40" s="22">
        <v>11.6</v>
      </c>
      <c r="AD40" s="22"/>
      <c r="AE40" s="22">
        <f>2.42+0.394</f>
        <v>2.8140000000000001</v>
      </c>
      <c r="AF40" s="22">
        <f>3.05+0.605</f>
        <v>3.6549999999999998</v>
      </c>
      <c r="AG40" s="22"/>
      <c r="AH40" s="22"/>
      <c r="AI40" s="22"/>
      <c r="AJ40" s="22"/>
      <c r="AK40" s="22"/>
      <c r="AL40" s="22"/>
      <c r="AM40" s="22"/>
      <c r="AN40" s="22"/>
      <c r="AO40" s="22"/>
      <c r="AP40" s="22">
        <v>520</v>
      </c>
      <c r="AQ40" s="22"/>
      <c r="AR40" s="27" t="s">
        <v>77</v>
      </c>
      <c r="AS40" s="27"/>
      <c r="AT40" s="12"/>
    </row>
    <row r="41" spans="1:46" s="6" customFormat="1" ht="29.25" hidden="1" customHeight="1">
      <c r="A41" s="48"/>
      <c r="B41" s="50"/>
      <c r="C41" s="22"/>
      <c r="D41" s="22"/>
      <c r="E41" s="22"/>
      <c r="F41" s="22"/>
      <c r="G41" s="22"/>
      <c r="H41" s="22">
        <v>283</v>
      </c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>
        <v>34.834000000000003</v>
      </c>
      <c r="Z41" s="22"/>
      <c r="AA41" s="22"/>
      <c r="AB41" s="22">
        <v>41.228999999999999</v>
      </c>
      <c r="AC41" s="22">
        <v>25.88</v>
      </c>
      <c r="AD41" s="22"/>
      <c r="AE41" s="22">
        <v>4.319</v>
      </c>
      <c r="AF41" s="22">
        <f>2.138+3.102+0.17+0.963</f>
        <v>6.3730000000000002</v>
      </c>
      <c r="AG41" s="22">
        <v>1.266</v>
      </c>
      <c r="AH41" s="22"/>
      <c r="AI41" s="22"/>
      <c r="AJ41" s="22"/>
      <c r="AK41" s="22"/>
      <c r="AL41" s="22"/>
      <c r="AM41" s="22"/>
      <c r="AN41" s="22"/>
      <c r="AO41" s="22"/>
      <c r="AP41" s="22">
        <v>240</v>
      </c>
      <c r="AQ41" s="22"/>
      <c r="AR41" s="27" t="s">
        <v>78</v>
      </c>
      <c r="AS41" s="27"/>
      <c r="AT41" s="12"/>
    </row>
    <row r="42" spans="1:46" ht="20.25" hidden="1" customHeight="1">
      <c r="A42" s="48"/>
      <c r="B42" s="50"/>
      <c r="C42" s="25"/>
      <c r="D42" s="25"/>
      <c r="E42" s="25"/>
      <c r="F42" s="25"/>
      <c r="G42" s="25"/>
      <c r="H42" s="25">
        <v>248.92</v>
      </c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>
        <v>0.96799999999999997</v>
      </c>
      <c r="W42" s="25"/>
      <c r="X42" s="25"/>
      <c r="Y42" s="25">
        <v>324.64999999999998</v>
      </c>
      <c r="Z42" s="25"/>
      <c r="AA42" s="25"/>
      <c r="AB42" s="25"/>
      <c r="AC42" s="25">
        <v>15.247999999999999</v>
      </c>
      <c r="AD42" s="25"/>
      <c r="AE42" s="25">
        <v>49.96</v>
      </c>
      <c r="AF42" s="25">
        <f>2264.4+2.578</f>
        <v>2266.9780000000001</v>
      </c>
      <c r="AG42" s="25">
        <v>7.5819999999999999</v>
      </c>
      <c r="AH42" s="25"/>
      <c r="AI42" s="25"/>
      <c r="AJ42" s="25"/>
      <c r="AK42" s="25"/>
      <c r="AL42" s="25"/>
      <c r="AM42" s="25"/>
      <c r="AN42" s="25"/>
      <c r="AO42" s="25"/>
      <c r="AP42" s="25">
        <v>1236</v>
      </c>
      <c r="AQ42" s="25"/>
      <c r="AR42" s="27" t="s">
        <v>79</v>
      </c>
      <c r="AS42" s="27"/>
    </row>
    <row r="43" spans="1:46" ht="20.25" hidden="1" customHeight="1">
      <c r="A43" s="48"/>
      <c r="B43" s="50"/>
      <c r="C43" s="25"/>
      <c r="D43" s="25"/>
      <c r="E43" s="25"/>
      <c r="F43" s="25"/>
      <c r="G43" s="25"/>
      <c r="H43" s="25">
        <f>152.5+1.8</f>
        <v>154.30000000000001</v>
      </c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>
        <v>52.29</v>
      </c>
      <c r="AC43" s="25"/>
      <c r="AD43" s="25"/>
      <c r="AE43" s="25">
        <f>3.779+0.634+0.034+3</f>
        <v>7.4470000000000001</v>
      </c>
      <c r="AF43" s="25">
        <f>0.745+0.675</f>
        <v>1.42</v>
      </c>
      <c r="AG43" s="25">
        <v>0.09</v>
      </c>
      <c r="AH43" s="25"/>
      <c r="AI43" s="25"/>
      <c r="AJ43" s="25"/>
      <c r="AK43" s="25"/>
      <c r="AL43" s="25"/>
      <c r="AM43" s="25"/>
      <c r="AN43" s="25"/>
      <c r="AO43" s="25"/>
      <c r="AP43" s="25">
        <v>393.1</v>
      </c>
      <c r="AQ43" s="25"/>
      <c r="AR43" s="27" t="s">
        <v>80</v>
      </c>
      <c r="AS43" s="27"/>
    </row>
    <row r="44" spans="1:46" ht="20.25" hidden="1" customHeight="1">
      <c r="A44" s="48"/>
      <c r="B44" s="50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7" t="s">
        <v>81</v>
      </c>
      <c r="AS44" s="27"/>
    </row>
    <row r="45" spans="1:46" ht="20.25" hidden="1" customHeight="1">
      <c r="A45" s="48"/>
      <c r="B45" s="50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>
        <v>376</v>
      </c>
      <c r="AQ45" s="25"/>
      <c r="AR45" s="27" t="s">
        <v>82</v>
      </c>
      <c r="AS45" s="27"/>
    </row>
    <row r="46" spans="1:46" ht="20.25" hidden="1" customHeight="1">
      <c r="A46" s="48"/>
      <c r="B46" s="50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>
        <v>954.1</v>
      </c>
      <c r="AQ46" s="25"/>
      <c r="AR46" s="27" t="s">
        <v>83</v>
      </c>
      <c r="AS46" s="27"/>
    </row>
    <row r="47" spans="1:46" ht="20.25" hidden="1" customHeight="1">
      <c r="A47" s="48"/>
      <c r="B47" s="50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>
        <v>696</v>
      </c>
      <c r="AQ47" s="25"/>
      <c r="AR47" s="27" t="s">
        <v>84</v>
      </c>
      <c r="AS47" s="27"/>
    </row>
    <row r="48" spans="1:46" ht="20.25" hidden="1" customHeight="1">
      <c r="A48" s="48"/>
      <c r="B48" s="50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>
        <v>968</v>
      </c>
      <c r="AQ48" s="25"/>
      <c r="AR48" s="27" t="s">
        <v>85</v>
      </c>
      <c r="AS48" s="27"/>
    </row>
    <row r="49" spans="1:46" ht="20.25" hidden="1" customHeight="1">
      <c r="A49" s="48"/>
      <c r="B49" s="50"/>
      <c r="C49" s="28"/>
      <c r="D49" s="28"/>
      <c r="E49" s="28"/>
      <c r="F49" s="28"/>
      <c r="G49" s="28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7" t="s">
        <v>86</v>
      </c>
      <c r="AS49" s="27"/>
    </row>
    <row r="50" spans="1:46" ht="20.25" hidden="1" customHeight="1">
      <c r="A50" s="48"/>
      <c r="B50" s="50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>
        <v>7.9139999999999997</v>
      </c>
      <c r="AG50" s="25"/>
      <c r="AH50" s="25">
        <v>4.6719999999999997</v>
      </c>
      <c r="AI50" s="25"/>
      <c r="AJ50" s="25"/>
      <c r="AK50" s="25"/>
      <c r="AL50" s="25"/>
      <c r="AM50" s="25"/>
      <c r="AN50" s="25"/>
      <c r="AO50" s="25"/>
      <c r="AP50" s="25">
        <v>30</v>
      </c>
      <c r="AQ50" s="25"/>
      <c r="AR50" s="27" t="s">
        <v>87</v>
      </c>
      <c r="AS50" s="27"/>
    </row>
    <row r="51" spans="1:46" ht="20.25" hidden="1" customHeight="1">
      <c r="A51" s="48"/>
      <c r="B51" s="50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>
        <v>0.35399999999999998</v>
      </c>
      <c r="AF51" s="25">
        <f>6.096+1.555+0.055+2.038</f>
        <v>9.7439999999999998</v>
      </c>
      <c r="AG51" s="25"/>
      <c r="AH51" s="25"/>
      <c r="AI51" s="25"/>
      <c r="AJ51" s="25"/>
      <c r="AK51" s="25"/>
      <c r="AL51" s="25"/>
      <c r="AM51" s="25"/>
      <c r="AN51" s="25"/>
      <c r="AO51" s="25"/>
      <c r="AP51" s="25">
        <v>338.13</v>
      </c>
      <c r="AQ51" s="25"/>
      <c r="AR51" s="27" t="s">
        <v>88</v>
      </c>
      <c r="AS51" s="27"/>
    </row>
    <row r="52" spans="1:46" ht="20.25" hidden="1" customHeight="1">
      <c r="A52" s="48"/>
      <c r="B52" s="50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>
        <v>0.9</v>
      </c>
      <c r="AF52" s="25">
        <f>0.155+4.13+21.047</f>
        <v>25.332000000000001</v>
      </c>
      <c r="AG52" s="25"/>
      <c r="AH52" s="25"/>
      <c r="AI52" s="25"/>
      <c r="AJ52" s="25"/>
      <c r="AK52" s="25"/>
      <c r="AL52" s="25"/>
      <c r="AM52" s="25"/>
      <c r="AN52" s="25"/>
      <c r="AO52" s="25"/>
      <c r="AP52" s="25">
        <v>377.4</v>
      </c>
      <c r="AQ52" s="25"/>
      <c r="AR52" s="27" t="s">
        <v>89</v>
      </c>
      <c r="AS52" s="27"/>
    </row>
    <row r="53" spans="1:46" ht="20.25" hidden="1" customHeight="1">
      <c r="A53" s="48"/>
      <c r="B53" s="50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>
        <f>2.531+12.394+1.223</f>
        <v>16.148</v>
      </c>
      <c r="AG53" s="25"/>
      <c r="AH53" s="25"/>
      <c r="AI53" s="25"/>
      <c r="AJ53" s="25"/>
      <c r="AK53" s="25"/>
      <c r="AL53" s="25"/>
      <c r="AM53" s="25"/>
      <c r="AN53" s="25"/>
      <c r="AO53" s="25"/>
      <c r="AP53" s="25">
        <v>108.426</v>
      </c>
      <c r="AQ53" s="25"/>
      <c r="AR53" s="27" t="s">
        <v>90</v>
      </c>
      <c r="AS53" s="27"/>
    </row>
    <row r="54" spans="1:46" ht="20.25" hidden="1" customHeight="1">
      <c r="A54" s="48"/>
      <c r="B54" s="50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>
        <v>0.27900000000000003</v>
      </c>
      <c r="AG54" s="25"/>
      <c r="AH54" s="25"/>
      <c r="AI54" s="25"/>
      <c r="AJ54" s="25"/>
      <c r="AK54" s="25"/>
      <c r="AL54" s="25"/>
      <c r="AM54" s="25"/>
      <c r="AN54" s="25"/>
      <c r="AO54" s="25"/>
      <c r="AP54" s="25">
        <v>13.055999999999999</v>
      </c>
      <c r="AQ54" s="25"/>
      <c r="AR54" s="27" t="s">
        <v>91</v>
      </c>
      <c r="AS54" s="27"/>
    </row>
    <row r="55" spans="1:46" ht="20.25" hidden="1" customHeight="1">
      <c r="A55" s="48"/>
      <c r="B55" s="50"/>
      <c r="C55" s="28"/>
      <c r="D55" s="28"/>
      <c r="E55" s="28"/>
      <c r="F55" s="28"/>
      <c r="G55" s="28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>
        <v>126</v>
      </c>
      <c r="AQ55" s="25"/>
      <c r="AR55" s="27" t="s">
        <v>92</v>
      </c>
      <c r="AS55" s="27"/>
    </row>
    <row r="56" spans="1:46" ht="20.25" hidden="1" customHeight="1">
      <c r="A56" s="48"/>
      <c r="B56" s="50"/>
      <c r="C56" s="28"/>
      <c r="D56" s="28"/>
      <c r="E56" s="28"/>
      <c r="F56" s="28"/>
      <c r="G56" s="28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>
        <v>82.263999999999996</v>
      </c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>
        <v>147.9</v>
      </c>
      <c r="AQ56" s="25"/>
      <c r="AR56" s="27" t="s">
        <v>93</v>
      </c>
      <c r="AS56" s="27"/>
    </row>
    <row r="57" spans="1:46" ht="20.25" hidden="1" customHeight="1">
      <c r="A57" s="48"/>
      <c r="B57" s="50"/>
      <c r="C57" s="28"/>
      <c r="D57" s="28"/>
      <c r="E57" s="28"/>
      <c r="F57" s="28"/>
      <c r="G57" s="28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7" t="s">
        <v>94</v>
      </c>
      <c r="AS57" s="27"/>
    </row>
    <row r="58" spans="1:46" ht="20.25" hidden="1" customHeight="1">
      <c r="A58" s="48"/>
      <c r="B58" s="50"/>
      <c r="C58" s="28"/>
      <c r="D58" s="28"/>
      <c r="E58" s="28"/>
      <c r="F58" s="28"/>
      <c r="G58" s="28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7" t="s">
        <v>95</v>
      </c>
      <c r="AS58" s="27"/>
    </row>
    <row r="59" spans="1:46" s="3" customFormat="1" ht="20.25" hidden="1" customHeight="1">
      <c r="A59" s="48"/>
      <c r="B59" s="50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>
        <f>SUM(AN6:AN57)</f>
        <v>0</v>
      </c>
      <c r="AO59" s="23">
        <f>SUM(AO6:AO57)</f>
        <v>0</v>
      </c>
      <c r="AP59" s="23">
        <f>SUM(AP6:AP57)</f>
        <v>12664.611999999999</v>
      </c>
      <c r="AQ59" s="23"/>
      <c r="AR59" s="27" t="s">
        <v>96</v>
      </c>
      <c r="AS59" s="27"/>
      <c r="AT59" s="10"/>
    </row>
    <row r="60" spans="1:46" ht="20.25" hidden="1" customHeight="1">
      <c r="A60" s="48"/>
      <c r="B60" s="50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>
        <f>SUM(AN59)</f>
        <v>0</v>
      </c>
      <c r="AO60" s="25"/>
      <c r="AP60" s="25"/>
      <c r="AQ60" s="25"/>
      <c r="AR60" s="27" t="s">
        <v>97</v>
      </c>
      <c r="AS60" s="27"/>
    </row>
    <row r="61" spans="1:46" ht="20.25" hidden="1" customHeight="1">
      <c r="A61" s="48"/>
      <c r="B61" s="50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7" t="s">
        <v>98</v>
      </c>
      <c r="AS61" s="27"/>
    </row>
    <row r="62" spans="1:46" s="4" customFormat="1" ht="20.25" hidden="1" customHeight="1">
      <c r="A62" s="48"/>
      <c r="B62" s="50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>
        <f>SUM(AN60:AN61)</f>
        <v>0</v>
      </c>
      <c r="AO62" s="23">
        <f>SUM(AO60:AO61)</f>
        <v>0</v>
      </c>
      <c r="AP62" s="23">
        <f>SUM(AP60:AP61)</f>
        <v>0</v>
      </c>
      <c r="AQ62" s="23"/>
      <c r="AR62" s="27" t="s">
        <v>99</v>
      </c>
      <c r="AS62" s="27"/>
      <c r="AT62" s="13"/>
    </row>
    <row r="63" spans="1:46" ht="20.25" hidden="1" customHeight="1">
      <c r="A63" s="48"/>
      <c r="B63" s="50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7" t="s">
        <v>100</v>
      </c>
      <c r="AS63" s="27"/>
    </row>
    <row r="64" spans="1:46" s="4" customFormat="1" ht="20.25" hidden="1" customHeight="1">
      <c r="A64" s="48"/>
      <c r="B64" s="50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>
        <f>AN63</f>
        <v>0</v>
      </c>
      <c r="AO64" s="23">
        <f>AO63</f>
        <v>0</v>
      </c>
      <c r="AP64" s="23">
        <f>AP63</f>
        <v>0</v>
      </c>
      <c r="AQ64" s="23"/>
      <c r="AR64" s="27" t="s">
        <v>101</v>
      </c>
      <c r="AS64" s="27"/>
      <c r="AT64" s="13"/>
    </row>
    <row r="65" spans="1:46" ht="20.25" hidden="1" customHeight="1">
      <c r="A65" s="48"/>
      <c r="B65" s="50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7" t="s">
        <v>102</v>
      </c>
      <c r="AS65" s="27"/>
    </row>
    <row r="66" spans="1:46" ht="20.25" hidden="1" customHeight="1">
      <c r="A66" s="48"/>
      <c r="B66" s="50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7" t="s">
        <v>103</v>
      </c>
      <c r="AS66" s="27"/>
    </row>
    <row r="67" spans="1:46" ht="20.25" hidden="1" customHeight="1">
      <c r="A67" s="48"/>
      <c r="B67" s="50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7" t="s">
        <v>104</v>
      </c>
      <c r="AS67" s="27"/>
    </row>
    <row r="68" spans="1:46" s="4" customFormat="1" ht="20.25" hidden="1" customHeight="1">
      <c r="A68" s="48"/>
      <c r="B68" s="50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>
        <f>SUM(AN65:AN67)</f>
        <v>0</v>
      </c>
      <c r="AO68" s="23">
        <f>SUM(AO65:AO67)</f>
        <v>0</v>
      </c>
      <c r="AP68" s="23">
        <f>SUM(AP65:AP67)</f>
        <v>0</v>
      </c>
      <c r="AQ68" s="23"/>
      <c r="AR68" s="27" t="s">
        <v>105</v>
      </c>
      <c r="AS68" s="27"/>
      <c r="AT68" s="13"/>
    </row>
    <row r="69" spans="1:46" s="3" customFormat="1" ht="25.5" hidden="1" customHeight="1">
      <c r="A69" s="48"/>
      <c r="B69" s="50"/>
      <c r="C69" s="45" t="s">
        <v>42</v>
      </c>
      <c r="D69" s="45"/>
      <c r="E69" s="45"/>
      <c r="F69" s="45"/>
      <c r="G69" s="46" t="s">
        <v>41</v>
      </c>
      <c r="H69" s="46" t="s">
        <v>40</v>
      </c>
      <c r="I69" s="46" t="s">
        <v>39</v>
      </c>
      <c r="J69" s="46" t="s">
        <v>38</v>
      </c>
      <c r="K69" s="46" t="s">
        <v>37</v>
      </c>
      <c r="L69" s="46" t="s">
        <v>36</v>
      </c>
      <c r="M69" s="46" t="s">
        <v>35</v>
      </c>
      <c r="N69" s="46" t="s">
        <v>34</v>
      </c>
      <c r="O69" s="46" t="s">
        <v>33</v>
      </c>
      <c r="P69" s="46" t="s">
        <v>32</v>
      </c>
      <c r="Q69" s="46" t="s">
        <v>31</v>
      </c>
      <c r="R69" s="46" t="s">
        <v>30</v>
      </c>
      <c r="S69" s="46" t="s">
        <v>29</v>
      </c>
      <c r="T69" s="46" t="s">
        <v>28</v>
      </c>
      <c r="U69" s="46"/>
      <c r="V69" s="46" t="s">
        <v>27</v>
      </c>
      <c r="W69" s="46" t="s">
        <v>26</v>
      </c>
      <c r="X69" s="46" t="s">
        <v>25</v>
      </c>
      <c r="Y69" s="46" t="s">
        <v>24</v>
      </c>
      <c r="Z69" s="46" t="s">
        <v>23</v>
      </c>
      <c r="AA69" s="46" t="s">
        <v>22</v>
      </c>
      <c r="AB69" s="46" t="s">
        <v>21</v>
      </c>
      <c r="AC69" s="46" t="s">
        <v>20</v>
      </c>
      <c r="AD69" s="46" t="s">
        <v>19</v>
      </c>
      <c r="AE69" s="46" t="s">
        <v>18</v>
      </c>
      <c r="AF69" s="46" t="s">
        <v>17</v>
      </c>
      <c r="AG69" s="46" t="s">
        <v>16</v>
      </c>
      <c r="AH69" s="46" t="s">
        <v>15</v>
      </c>
      <c r="AI69" s="46" t="s">
        <v>14</v>
      </c>
      <c r="AJ69" s="46" t="s">
        <v>13</v>
      </c>
      <c r="AK69" s="46" t="s">
        <v>12</v>
      </c>
      <c r="AL69" s="46" t="s">
        <v>11</v>
      </c>
      <c r="AM69" s="46" t="s">
        <v>10</v>
      </c>
      <c r="AN69" s="45" t="s">
        <v>9</v>
      </c>
      <c r="AO69" s="45"/>
      <c r="AP69" s="45"/>
      <c r="AQ69" s="45"/>
      <c r="AR69" s="27" t="s">
        <v>106</v>
      </c>
      <c r="AS69" s="27"/>
      <c r="AT69" s="10"/>
    </row>
    <row r="70" spans="1:46" ht="57.75" hidden="1" customHeight="1">
      <c r="A70" s="48"/>
      <c r="B70" s="50"/>
      <c r="C70" s="46" t="s">
        <v>7</v>
      </c>
      <c r="D70" s="46" t="s">
        <v>6</v>
      </c>
      <c r="E70" s="46" t="s">
        <v>5</v>
      </c>
      <c r="F70" s="46" t="s">
        <v>4</v>
      </c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6"/>
      <c r="AM70" s="46"/>
      <c r="AN70" s="25" t="s">
        <v>3</v>
      </c>
      <c r="AO70" s="25" t="s">
        <v>2</v>
      </c>
      <c r="AP70" s="25" t="s">
        <v>1</v>
      </c>
      <c r="AQ70" s="25"/>
      <c r="AR70" s="27" t="s">
        <v>107</v>
      </c>
      <c r="AS70" s="27"/>
    </row>
    <row r="71" spans="1:46" ht="13.5" hidden="1" customHeight="1">
      <c r="A71" s="48"/>
      <c r="B71" s="50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28" t="s">
        <v>0</v>
      </c>
      <c r="AO71" s="28" t="s">
        <v>0</v>
      </c>
      <c r="AP71" s="28" t="s">
        <v>0</v>
      </c>
      <c r="AQ71" s="28"/>
      <c r="AR71" s="27" t="s">
        <v>108</v>
      </c>
      <c r="AS71" s="27"/>
    </row>
    <row r="72" spans="1:46" s="5" customFormat="1" ht="20.25" hidden="1" customHeight="1">
      <c r="A72" s="48"/>
      <c r="B72" s="50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7" t="s">
        <v>109</v>
      </c>
      <c r="AS72" s="27"/>
      <c r="AT72" s="14"/>
    </row>
    <row r="73" spans="1:46" ht="19.5" hidden="1" customHeight="1">
      <c r="A73" s="48"/>
      <c r="B73" s="50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7" t="s">
        <v>110</v>
      </c>
      <c r="AS73" s="27"/>
    </row>
    <row r="74" spans="1:46" ht="24" hidden="1" customHeight="1">
      <c r="A74" s="48"/>
      <c r="B74" s="50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7" t="s">
        <v>111</v>
      </c>
      <c r="AS74" s="27"/>
    </row>
    <row r="75" spans="1:46" ht="24" hidden="1" customHeight="1">
      <c r="A75" s="48"/>
      <c r="B75" s="50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7" t="s">
        <v>112</v>
      </c>
      <c r="AS75" s="27"/>
    </row>
    <row r="76" spans="1:46" s="4" customFormat="1" ht="20.25" hidden="1" customHeight="1">
      <c r="A76" s="48"/>
      <c r="B76" s="50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>
        <f>SUM(AN73:AN75)</f>
        <v>0</v>
      </c>
      <c r="AO76" s="23">
        <f>SUM(AO73:AO75)</f>
        <v>0</v>
      </c>
      <c r="AP76" s="23">
        <f>SUM(AP73:AP75)</f>
        <v>0</v>
      </c>
      <c r="AQ76" s="23"/>
      <c r="AR76" s="27" t="s">
        <v>113</v>
      </c>
      <c r="AS76" s="27"/>
      <c r="AT76" s="13"/>
    </row>
    <row r="77" spans="1:46" ht="20.25" hidden="1" customHeight="1">
      <c r="A77" s="48"/>
      <c r="B77" s="50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7" t="s">
        <v>114</v>
      </c>
      <c r="AS77" s="27"/>
    </row>
    <row r="78" spans="1:46" s="4" customFormat="1" ht="20.25" hidden="1" customHeight="1">
      <c r="A78" s="48"/>
      <c r="B78" s="50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>
        <f>AN77</f>
        <v>0</v>
      </c>
      <c r="AO78" s="23">
        <f>AO77</f>
        <v>0</v>
      </c>
      <c r="AP78" s="23">
        <f>AP77</f>
        <v>0</v>
      </c>
      <c r="AQ78" s="23"/>
      <c r="AR78" s="27" t="s">
        <v>115</v>
      </c>
      <c r="AS78" s="27"/>
      <c r="AT78" s="13"/>
    </row>
    <row r="79" spans="1:46" ht="15" hidden="1" customHeight="1">
      <c r="A79" s="48"/>
      <c r="B79" s="50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7" t="s">
        <v>116</v>
      </c>
      <c r="AS79" s="27"/>
    </row>
    <row r="80" spans="1:46" ht="15" hidden="1" customHeight="1">
      <c r="A80" s="48"/>
      <c r="B80" s="50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7" t="s">
        <v>117</v>
      </c>
      <c r="AS80" s="27"/>
    </row>
    <row r="81" spans="1:46" ht="15" hidden="1" customHeight="1">
      <c r="A81" s="48"/>
      <c r="B81" s="50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7" t="s">
        <v>118</v>
      </c>
      <c r="AS81" s="27"/>
    </row>
    <row r="82" spans="1:46" ht="29.25" customHeight="1">
      <c r="A82" s="48"/>
      <c r="B82" s="50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34" t="s">
        <v>130</v>
      </c>
      <c r="AS82" s="27" t="s">
        <v>119</v>
      </c>
    </row>
    <row r="83" spans="1:46" s="8" customFormat="1" ht="18.75" customHeight="1">
      <c r="A83" s="24">
        <v>1</v>
      </c>
      <c r="B83" s="24">
        <v>2</v>
      </c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>
        <v>3</v>
      </c>
      <c r="AO83" s="24"/>
      <c r="AP83" s="24">
        <v>4</v>
      </c>
      <c r="AQ83" s="24"/>
      <c r="AR83" s="24">
        <v>5</v>
      </c>
      <c r="AS83" s="24">
        <v>6</v>
      </c>
      <c r="AT83" s="15"/>
    </row>
    <row r="84" spans="1:46" s="8" customFormat="1" ht="29.25" customHeight="1">
      <c r="A84" s="37">
        <v>1</v>
      </c>
      <c r="B84" s="40" t="s">
        <v>131</v>
      </c>
      <c r="C84" s="38" t="s">
        <v>129</v>
      </c>
      <c r="D84" s="38">
        <v>2.8</v>
      </c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 t="s">
        <v>129</v>
      </c>
      <c r="AO84" s="37"/>
      <c r="AP84" s="42">
        <v>2.8</v>
      </c>
      <c r="AQ84" s="37"/>
      <c r="AR84" s="37"/>
      <c r="AS84" s="37"/>
      <c r="AT84" s="15"/>
    </row>
    <row r="85" spans="1:46" s="8" customFormat="1" ht="29.25" customHeight="1">
      <c r="A85" s="37">
        <v>2</v>
      </c>
      <c r="B85" s="40" t="s">
        <v>132</v>
      </c>
      <c r="C85" s="38" t="s">
        <v>129</v>
      </c>
      <c r="D85" s="38">
        <v>3.2</v>
      </c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 t="s">
        <v>129</v>
      </c>
      <c r="AO85" s="37"/>
      <c r="AP85" s="42">
        <v>3.2</v>
      </c>
      <c r="AQ85" s="37"/>
      <c r="AR85" s="37"/>
      <c r="AS85" s="37"/>
      <c r="AT85" s="15"/>
    </row>
    <row r="86" spans="1:46" s="8" customFormat="1" ht="29.25" customHeight="1">
      <c r="A86" s="37">
        <v>3</v>
      </c>
      <c r="B86" s="40" t="s">
        <v>133</v>
      </c>
      <c r="C86" s="38" t="s">
        <v>129</v>
      </c>
      <c r="D86" s="38">
        <v>20.3</v>
      </c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 t="s">
        <v>129</v>
      </c>
      <c r="AO86" s="37"/>
      <c r="AP86" s="42">
        <v>20.3</v>
      </c>
      <c r="AQ86" s="37"/>
      <c r="AR86" s="37"/>
      <c r="AS86" s="37"/>
      <c r="AT86" s="15"/>
    </row>
    <row r="87" spans="1:46" s="8" customFormat="1" ht="29.25" customHeight="1">
      <c r="A87" s="37">
        <v>4</v>
      </c>
      <c r="B87" s="40" t="s">
        <v>134</v>
      </c>
      <c r="C87" s="38" t="s">
        <v>129</v>
      </c>
      <c r="D87" s="38">
        <v>2.6</v>
      </c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 t="s">
        <v>129</v>
      </c>
      <c r="AO87" s="37"/>
      <c r="AP87" s="42">
        <v>2.6</v>
      </c>
      <c r="AQ87" s="37"/>
      <c r="AR87" s="37"/>
      <c r="AS87" s="37"/>
      <c r="AT87" s="15"/>
    </row>
    <row r="88" spans="1:46" s="8" customFormat="1" ht="29.25" customHeight="1">
      <c r="A88" s="37">
        <v>5</v>
      </c>
      <c r="B88" s="40" t="s">
        <v>135</v>
      </c>
      <c r="C88" s="38" t="s">
        <v>129</v>
      </c>
      <c r="D88" s="38">
        <v>2</v>
      </c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 t="s">
        <v>129</v>
      </c>
      <c r="AO88" s="37"/>
      <c r="AP88" s="42">
        <v>2</v>
      </c>
      <c r="AQ88" s="37"/>
      <c r="AR88" s="37"/>
      <c r="AS88" s="37"/>
      <c r="AT88" s="15"/>
    </row>
    <row r="89" spans="1:46" s="8" customFormat="1" ht="29.25" customHeight="1">
      <c r="A89" s="37">
        <v>6</v>
      </c>
      <c r="B89" s="40" t="s">
        <v>136</v>
      </c>
      <c r="C89" s="38" t="s">
        <v>129</v>
      </c>
      <c r="D89" s="38">
        <v>30</v>
      </c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 t="s">
        <v>129</v>
      </c>
      <c r="AO89" s="37"/>
      <c r="AP89" s="42">
        <v>30</v>
      </c>
      <c r="AQ89" s="37"/>
      <c r="AR89" s="37"/>
      <c r="AS89" s="37"/>
      <c r="AT89" s="15"/>
    </row>
    <row r="90" spans="1:46" s="8" customFormat="1" ht="29.25" customHeight="1">
      <c r="A90" s="37">
        <v>7</v>
      </c>
      <c r="B90" s="40" t="s">
        <v>137</v>
      </c>
      <c r="C90" s="38" t="s">
        <v>129</v>
      </c>
      <c r="D90" s="38">
        <v>0.5</v>
      </c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 t="s">
        <v>129</v>
      </c>
      <c r="AO90" s="37"/>
      <c r="AP90" s="42">
        <v>0.5</v>
      </c>
      <c r="AQ90" s="37"/>
      <c r="AR90" s="37"/>
      <c r="AS90" s="37"/>
      <c r="AT90" s="15"/>
    </row>
    <row r="91" spans="1:46" s="8" customFormat="1" ht="29.25" customHeight="1">
      <c r="A91" s="37">
        <v>8</v>
      </c>
      <c r="B91" s="40" t="s">
        <v>138</v>
      </c>
      <c r="C91" s="38" t="s">
        <v>129</v>
      </c>
      <c r="D91" s="38">
        <v>55.5</v>
      </c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 t="s">
        <v>129</v>
      </c>
      <c r="AO91" s="37"/>
      <c r="AP91" s="42">
        <v>55.5</v>
      </c>
      <c r="AQ91" s="37"/>
      <c r="AR91" s="37"/>
      <c r="AS91" s="37"/>
      <c r="AT91" s="15"/>
    </row>
    <row r="92" spans="1:46" s="8" customFormat="1" ht="29.25" customHeight="1">
      <c r="A92" s="37">
        <v>9</v>
      </c>
      <c r="B92" s="40" t="s">
        <v>139</v>
      </c>
      <c r="C92" s="38" t="s">
        <v>129</v>
      </c>
      <c r="D92" s="38">
        <v>4.4000000000000004</v>
      </c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 t="s">
        <v>129</v>
      </c>
      <c r="AO92" s="37"/>
      <c r="AP92" s="42">
        <v>4.4000000000000004</v>
      </c>
      <c r="AQ92" s="37"/>
      <c r="AR92" s="37"/>
      <c r="AS92" s="37"/>
      <c r="AT92" s="15"/>
    </row>
    <row r="93" spans="1:46" s="8" customFormat="1" ht="29.25" customHeight="1">
      <c r="A93" s="37">
        <v>10</v>
      </c>
      <c r="B93" s="41" t="s">
        <v>140</v>
      </c>
      <c r="C93" s="38" t="s">
        <v>129</v>
      </c>
      <c r="D93" s="39">
        <v>13.9</v>
      </c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 t="s">
        <v>129</v>
      </c>
      <c r="AO93" s="37"/>
      <c r="AP93" s="43">
        <v>13.9</v>
      </c>
      <c r="AQ93" s="37"/>
      <c r="AR93" s="37"/>
      <c r="AS93" s="37"/>
      <c r="AT93" s="15"/>
    </row>
    <row r="94" spans="1:46" s="8" customFormat="1" ht="29.25" customHeight="1">
      <c r="A94" s="37">
        <v>11</v>
      </c>
      <c r="B94" s="41" t="s">
        <v>141</v>
      </c>
      <c r="C94" s="38" t="s">
        <v>129</v>
      </c>
      <c r="D94" s="39">
        <v>6.5</v>
      </c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 t="s">
        <v>129</v>
      </c>
      <c r="AO94" s="37"/>
      <c r="AP94" s="43">
        <v>6.5</v>
      </c>
      <c r="AQ94" s="37"/>
      <c r="AR94" s="37"/>
      <c r="AS94" s="37"/>
      <c r="AT94" s="15"/>
    </row>
    <row r="95" spans="1:46" s="8" customFormat="1" ht="29.25" customHeight="1">
      <c r="A95" s="37">
        <v>12</v>
      </c>
      <c r="B95" s="41" t="s">
        <v>142</v>
      </c>
      <c r="C95" s="38" t="s">
        <v>129</v>
      </c>
      <c r="D95" s="39">
        <v>0.9</v>
      </c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 t="s">
        <v>129</v>
      </c>
      <c r="AO95" s="37"/>
      <c r="AP95" s="43">
        <v>0.9</v>
      </c>
      <c r="AQ95" s="37"/>
      <c r="AR95" s="37"/>
      <c r="AS95" s="37"/>
      <c r="AT95" s="15"/>
    </row>
    <row r="96" spans="1:46" s="8" customFormat="1" ht="29.25" customHeight="1">
      <c r="A96" s="37">
        <v>13</v>
      </c>
      <c r="B96" s="41" t="s">
        <v>143</v>
      </c>
      <c r="C96" s="38" t="s">
        <v>129</v>
      </c>
      <c r="D96" s="39">
        <v>2.6</v>
      </c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 t="s">
        <v>129</v>
      </c>
      <c r="AO96" s="37"/>
      <c r="AP96" s="43">
        <v>2.6</v>
      </c>
      <c r="AQ96" s="37"/>
      <c r="AR96" s="37"/>
      <c r="AS96" s="37"/>
      <c r="AT96" s="15"/>
    </row>
    <row r="97" spans="1:46" s="8" customFormat="1" ht="29.25" customHeight="1">
      <c r="A97" s="37">
        <v>14</v>
      </c>
      <c r="B97" s="41" t="s">
        <v>144</v>
      </c>
      <c r="C97" s="38" t="s">
        <v>129</v>
      </c>
      <c r="D97" s="39">
        <v>1.5</v>
      </c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 t="s">
        <v>129</v>
      </c>
      <c r="AO97" s="37"/>
      <c r="AP97" s="43">
        <v>1.5</v>
      </c>
      <c r="AQ97" s="37"/>
      <c r="AR97" s="37"/>
      <c r="AS97" s="37"/>
      <c r="AT97" s="15"/>
    </row>
    <row r="98" spans="1:46" s="8" customFormat="1" ht="29.25" customHeight="1">
      <c r="A98" s="37">
        <v>15</v>
      </c>
      <c r="B98" s="41" t="s">
        <v>145</v>
      </c>
      <c r="C98" s="38" t="s">
        <v>129</v>
      </c>
      <c r="D98" s="39">
        <v>0.04</v>
      </c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 t="s">
        <v>129</v>
      </c>
      <c r="AO98" s="37"/>
      <c r="AP98" s="43">
        <v>0.04</v>
      </c>
      <c r="AQ98" s="37"/>
      <c r="AR98" s="37"/>
      <c r="AS98" s="37"/>
      <c r="AT98" s="15"/>
    </row>
    <row r="99" spans="1:46" s="8" customFormat="1" ht="29.25" customHeight="1">
      <c r="A99" s="37">
        <v>16</v>
      </c>
      <c r="B99" s="41" t="s">
        <v>146</v>
      </c>
      <c r="C99" s="38" t="s">
        <v>129</v>
      </c>
      <c r="D99" s="39">
        <v>1.7</v>
      </c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7" t="s">
        <v>129</v>
      </c>
      <c r="AO99" s="33"/>
      <c r="AP99" s="43">
        <v>1.7</v>
      </c>
      <c r="AQ99" s="33"/>
      <c r="AR99" s="33"/>
      <c r="AS99" s="33"/>
      <c r="AT99" s="15"/>
    </row>
    <row r="100" spans="1:46" s="8" customFormat="1" ht="29.25" customHeight="1">
      <c r="A100" s="37">
        <v>17</v>
      </c>
      <c r="B100" s="41" t="s">
        <v>147</v>
      </c>
      <c r="C100" s="38" t="s">
        <v>129</v>
      </c>
      <c r="D100" s="39">
        <v>1.8</v>
      </c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 t="s">
        <v>129</v>
      </c>
      <c r="AO100" s="37"/>
      <c r="AP100" s="43">
        <v>1.8</v>
      </c>
      <c r="AQ100" s="37"/>
      <c r="AR100" s="37"/>
      <c r="AS100" s="37"/>
      <c r="AT100" s="15"/>
    </row>
    <row r="101" spans="1:46" s="8" customFormat="1" ht="29.25" customHeight="1">
      <c r="A101" s="37">
        <v>18</v>
      </c>
      <c r="B101" s="41" t="s">
        <v>148</v>
      </c>
      <c r="C101" s="38" t="s">
        <v>129</v>
      </c>
      <c r="D101" s="39">
        <v>0.3</v>
      </c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 t="s">
        <v>129</v>
      </c>
      <c r="AO101" s="37"/>
      <c r="AP101" s="43">
        <v>0.3</v>
      </c>
      <c r="AQ101" s="37"/>
      <c r="AR101" s="37"/>
      <c r="AS101" s="37"/>
      <c r="AT101" s="15"/>
    </row>
    <row r="102" spans="1:46" s="8" customFormat="1" ht="29.25" customHeight="1">
      <c r="A102" s="37">
        <v>19</v>
      </c>
      <c r="B102" s="41" t="s">
        <v>149</v>
      </c>
      <c r="C102" s="38" t="s">
        <v>129</v>
      </c>
      <c r="D102" s="39">
        <v>0.2</v>
      </c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 t="s">
        <v>129</v>
      </c>
      <c r="AO102" s="37"/>
      <c r="AP102" s="43">
        <v>0.2</v>
      </c>
      <c r="AQ102" s="37"/>
      <c r="AR102" s="37"/>
      <c r="AS102" s="37"/>
      <c r="AT102" s="15"/>
    </row>
    <row r="103" spans="1:46" s="8" customFormat="1" ht="29.25" customHeight="1">
      <c r="A103" s="37">
        <v>20</v>
      </c>
      <c r="B103" s="41" t="s">
        <v>150</v>
      </c>
      <c r="C103" s="38" t="s">
        <v>129</v>
      </c>
      <c r="D103" s="39">
        <v>1.4</v>
      </c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 t="s">
        <v>129</v>
      </c>
      <c r="AO103" s="37"/>
      <c r="AP103" s="43">
        <v>1.4</v>
      </c>
      <c r="AQ103" s="37"/>
      <c r="AR103" s="37"/>
      <c r="AS103" s="37"/>
      <c r="AT103" s="15"/>
    </row>
    <row r="104" spans="1:46" s="8" customFormat="1" ht="29.25" customHeight="1">
      <c r="A104" s="37">
        <v>21</v>
      </c>
      <c r="B104" s="41" t="s">
        <v>151</v>
      </c>
      <c r="C104" s="38" t="s">
        <v>129</v>
      </c>
      <c r="D104" s="39">
        <v>0.2</v>
      </c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 t="s">
        <v>129</v>
      </c>
      <c r="AO104" s="37"/>
      <c r="AP104" s="43">
        <v>0.2</v>
      </c>
      <c r="AQ104" s="37"/>
      <c r="AR104" s="37"/>
      <c r="AS104" s="37"/>
      <c r="AT104" s="15"/>
    </row>
    <row r="105" spans="1:46" s="8" customFormat="1" ht="29.25" customHeight="1">
      <c r="A105" s="37">
        <v>22</v>
      </c>
      <c r="B105" s="41" t="s">
        <v>152</v>
      </c>
      <c r="C105" s="38" t="s">
        <v>129</v>
      </c>
      <c r="D105" s="39">
        <v>0.7</v>
      </c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 t="s">
        <v>129</v>
      </c>
      <c r="AO105" s="37"/>
      <c r="AP105" s="43">
        <v>0.7</v>
      </c>
      <c r="AQ105" s="37"/>
      <c r="AR105" s="37"/>
      <c r="AS105" s="37"/>
      <c r="AT105" s="15"/>
    </row>
    <row r="106" spans="1:46" s="8" customFormat="1" ht="29.25" customHeight="1">
      <c r="A106" s="37">
        <v>23</v>
      </c>
      <c r="B106" s="41" t="s">
        <v>153</v>
      </c>
      <c r="C106" s="38" t="s">
        <v>129</v>
      </c>
      <c r="D106" s="39">
        <v>21.3</v>
      </c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 t="s">
        <v>129</v>
      </c>
      <c r="AO106" s="37"/>
      <c r="AP106" s="43">
        <v>21.3</v>
      </c>
      <c r="AQ106" s="37"/>
      <c r="AR106" s="37"/>
      <c r="AS106" s="37"/>
      <c r="AT106" s="15"/>
    </row>
    <row r="107" spans="1:46" s="8" customFormat="1" ht="29.25" customHeight="1">
      <c r="A107" s="37">
        <v>24</v>
      </c>
      <c r="B107" s="41" t="s">
        <v>154</v>
      </c>
      <c r="C107" s="38" t="s">
        <v>129</v>
      </c>
      <c r="D107" s="39">
        <v>0.1</v>
      </c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 t="s">
        <v>129</v>
      </c>
      <c r="AO107" s="37"/>
      <c r="AP107" s="43">
        <v>0.1</v>
      </c>
      <c r="AQ107" s="37"/>
      <c r="AR107" s="37"/>
      <c r="AS107" s="37"/>
      <c r="AT107" s="15"/>
    </row>
    <row r="108" spans="1:46" s="8" customFormat="1" ht="29.25" customHeight="1">
      <c r="A108" s="37">
        <v>25</v>
      </c>
      <c r="B108" s="41" t="s">
        <v>155</v>
      </c>
      <c r="C108" s="38" t="s">
        <v>129</v>
      </c>
      <c r="D108" s="39">
        <v>0.5</v>
      </c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 t="s">
        <v>129</v>
      </c>
      <c r="AO108" s="37"/>
      <c r="AP108" s="43">
        <v>0.5</v>
      </c>
      <c r="AQ108" s="37"/>
      <c r="AR108" s="37"/>
      <c r="AS108" s="37"/>
      <c r="AT108" s="15"/>
    </row>
    <row r="109" spans="1:46" s="8" customFormat="1" ht="29.25" customHeight="1">
      <c r="A109" s="37">
        <v>26</v>
      </c>
      <c r="B109" s="41" t="s">
        <v>156</v>
      </c>
      <c r="C109" s="38" t="s">
        <v>129</v>
      </c>
      <c r="D109" s="39">
        <v>0.2</v>
      </c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 t="s">
        <v>129</v>
      </c>
      <c r="AO109" s="37"/>
      <c r="AP109" s="43">
        <v>0.2</v>
      </c>
      <c r="AQ109" s="37"/>
      <c r="AR109" s="37"/>
      <c r="AS109" s="37"/>
      <c r="AT109" s="15"/>
    </row>
    <row r="110" spans="1:46" s="8" customFormat="1" ht="29.25" customHeight="1">
      <c r="A110" s="37">
        <v>27</v>
      </c>
      <c r="B110" s="41" t="s">
        <v>157</v>
      </c>
      <c r="C110" s="38" t="s">
        <v>129</v>
      </c>
      <c r="D110" s="39">
        <v>1.3</v>
      </c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 t="s">
        <v>129</v>
      </c>
      <c r="AO110" s="37"/>
      <c r="AP110" s="43">
        <v>1.3</v>
      </c>
      <c r="AQ110" s="37"/>
      <c r="AR110" s="37"/>
      <c r="AS110" s="37"/>
      <c r="AT110" s="15"/>
    </row>
    <row r="111" spans="1:46" s="8" customFormat="1" ht="29.25" customHeight="1">
      <c r="A111" s="37">
        <v>28</v>
      </c>
      <c r="B111" s="41" t="s">
        <v>158</v>
      </c>
      <c r="C111" s="38" t="s">
        <v>129</v>
      </c>
      <c r="D111" s="39">
        <v>0.3</v>
      </c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 t="s">
        <v>129</v>
      </c>
      <c r="AO111" s="37"/>
      <c r="AP111" s="43">
        <v>0.3</v>
      </c>
      <c r="AQ111" s="37"/>
      <c r="AR111" s="37"/>
      <c r="AS111" s="37"/>
      <c r="AT111" s="15"/>
    </row>
    <row r="112" spans="1:46" ht="40.5" customHeight="1">
      <c r="A112" s="30"/>
      <c r="B112" s="31" t="s">
        <v>8</v>
      </c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7" t="s">
        <v>129</v>
      </c>
      <c r="AO112" s="25"/>
      <c r="AP112" s="35">
        <f>SUM(AP84:AP111)</f>
        <v>176.74</v>
      </c>
      <c r="AQ112" s="30"/>
      <c r="AR112" s="30"/>
      <c r="AS112" s="32"/>
      <c r="AT112" s="16"/>
    </row>
    <row r="113" spans="1:46" ht="18.75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</row>
    <row r="114" spans="1:46" ht="18.75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</row>
    <row r="115" spans="1:46" ht="18.75">
      <c r="A115" s="19"/>
      <c r="B115" s="44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4"/>
      <c r="AK115" s="44"/>
      <c r="AL115" s="44"/>
      <c r="AM115" s="44"/>
      <c r="AN115" s="44"/>
      <c r="AO115" s="44"/>
      <c r="AP115" s="44"/>
      <c r="AQ115" s="44"/>
      <c r="AR115" s="19"/>
      <c r="AS115" s="19"/>
    </row>
    <row r="116" spans="1:46" ht="18.75">
      <c r="A116" s="19"/>
      <c r="B116" s="44"/>
      <c r="C116" s="44"/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4"/>
      <c r="AM116" s="44"/>
      <c r="AN116" s="44"/>
      <c r="AO116" s="44"/>
      <c r="AP116" s="44"/>
      <c r="AQ116" s="44"/>
      <c r="AR116" s="19"/>
      <c r="AS116" s="19"/>
    </row>
    <row r="117" spans="1:46" ht="18.75">
      <c r="A117" s="36"/>
      <c r="B117" s="44" t="s">
        <v>122</v>
      </c>
      <c r="C117" s="44"/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4"/>
      <c r="AO117" s="44"/>
      <c r="AP117" s="44"/>
      <c r="AQ117" s="44"/>
      <c r="AR117" s="44" t="s">
        <v>124</v>
      </c>
      <c r="AS117" s="44"/>
    </row>
    <row r="118" spans="1:46" ht="18.75">
      <c r="A118" s="36"/>
      <c r="B118" s="44"/>
      <c r="C118" s="44"/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4"/>
      <c r="AM118" s="44"/>
      <c r="AN118" s="44"/>
      <c r="AO118" s="44"/>
      <c r="AP118" s="44"/>
      <c r="AQ118" s="44"/>
      <c r="AR118" s="44"/>
      <c r="AS118" s="44"/>
    </row>
    <row r="119" spans="1:46" ht="27.75" customHeight="1">
      <c r="A119" s="36"/>
      <c r="B119" s="44" t="s">
        <v>123</v>
      </c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44"/>
      <c r="AL119" s="44"/>
      <c r="AM119" s="44"/>
      <c r="AN119" s="44"/>
      <c r="AO119" s="36"/>
      <c r="AP119" s="36"/>
      <c r="AQ119" s="36"/>
      <c r="AR119" s="44" t="s">
        <v>126</v>
      </c>
      <c r="AS119" s="44"/>
    </row>
    <row r="120" spans="1:46" s="18" customFormat="1" ht="42" customHeight="1">
      <c r="A120" s="36"/>
      <c r="B120" s="44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4"/>
      <c r="AK120" s="44"/>
      <c r="AL120" s="44"/>
      <c r="AM120" s="44"/>
      <c r="AN120" s="44"/>
      <c r="AO120" s="44"/>
      <c r="AP120" s="44"/>
      <c r="AQ120" s="44"/>
      <c r="AR120" s="36"/>
      <c r="AS120" s="36"/>
      <c r="AT120" s="17"/>
    </row>
    <row r="121" spans="1:46" ht="9.75" customHeight="1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</row>
    <row r="122" spans="1:46" ht="7.5" customHeight="1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</row>
    <row r="123" spans="1:46" ht="18.75">
      <c r="A123" s="19"/>
      <c r="B123" s="44"/>
      <c r="C123" s="44"/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19"/>
      <c r="AP123" s="19"/>
      <c r="AQ123" s="19"/>
      <c r="AR123" s="44"/>
      <c r="AS123" s="44"/>
    </row>
    <row r="124" spans="1:46" ht="9.75" customHeight="1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  <c r="AQ124" s="19"/>
      <c r="AR124" s="19"/>
      <c r="AS124" s="19"/>
    </row>
    <row r="125" spans="1:46" ht="18.75">
      <c r="A125" s="19"/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  <c r="AM125" s="44"/>
      <c r="AN125" s="44"/>
      <c r="AO125" s="19"/>
      <c r="AP125" s="19"/>
      <c r="AQ125" s="19"/>
      <c r="AR125" s="44"/>
      <c r="AS125" s="44"/>
    </row>
    <row r="126" spans="1:46" ht="8.25" customHeight="1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</row>
    <row r="127" spans="1:46" ht="20.25">
      <c r="B127" s="47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18"/>
      <c r="AP127" s="18"/>
      <c r="AQ127" s="18"/>
      <c r="AR127" s="47"/>
      <c r="AS127" s="47"/>
    </row>
  </sheetData>
  <mergeCells count="97">
    <mergeCell ref="AR2:AS2"/>
    <mergeCell ref="AR3:AS3"/>
    <mergeCell ref="A5:AS5"/>
    <mergeCell ref="AN7:AN8"/>
    <mergeCell ref="AP7:AP8"/>
    <mergeCell ref="V7:V8"/>
    <mergeCell ref="Q7:Q8"/>
    <mergeCell ref="R7:R8"/>
    <mergeCell ref="T7:T8"/>
    <mergeCell ref="AR7:AS8"/>
    <mergeCell ref="G7:G8"/>
    <mergeCell ref="H7:H8"/>
    <mergeCell ref="I7:I8"/>
    <mergeCell ref="U7:U8"/>
    <mergeCell ref="J7:J8"/>
    <mergeCell ref="K7:K8"/>
    <mergeCell ref="L7:L8"/>
    <mergeCell ref="B4:AS4"/>
    <mergeCell ref="AB7:AB8"/>
    <mergeCell ref="AC7:AC8"/>
    <mergeCell ref="AD7:AD8"/>
    <mergeCell ref="AE7:AE8"/>
    <mergeCell ref="AF7:AF8"/>
    <mergeCell ref="AJ7:AJ8"/>
    <mergeCell ref="AK7:AK8"/>
    <mergeCell ref="B7:B82"/>
    <mergeCell ref="AE69:AE71"/>
    <mergeCell ref="T69:T71"/>
    <mergeCell ref="W69:W71"/>
    <mergeCell ref="X69:X71"/>
    <mergeCell ref="Y69:Y71"/>
    <mergeCell ref="M7:M8"/>
    <mergeCell ref="N7:N8"/>
    <mergeCell ref="W7:W8"/>
    <mergeCell ref="X7:X8"/>
    <mergeCell ref="Y7:Y8"/>
    <mergeCell ref="Z7:Z8"/>
    <mergeCell ref="S7:S8"/>
    <mergeCell ref="O7:O8"/>
    <mergeCell ref="P7:P8"/>
    <mergeCell ref="AJ69:AJ71"/>
    <mergeCell ref="AH7:AH8"/>
    <mergeCell ref="AD69:AD71"/>
    <mergeCell ref="Z69:Z71"/>
    <mergeCell ref="AA7:AA8"/>
    <mergeCell ref="A7:A82"/>
    <mergeCell ref="C70:C71"/>
    <mergeCell ref="D70:D71"/>
    <mergeCell ref="E70:E71"/>
    <mergeCell ref="C69:F69"/>
    <mergeCell ref="C7:F7"/>
    <mergeCell ref="B120:AQ120"/>
    <mergeCell ref="R69:R71"/>
    <mergeCell ref="S69:S71"/>
    <mergeCell ref="AG69:AG71"/>
    <mergeCell ref="P69:P71"/>
    <mergeCell ref="F70:F71"/>
    <mergeCell ref="M69:M71"/>
    <mergeCell ref="N69:N71"/>
    <mergeCell ref="O69:O71"/>
    <mergeCell ref="H69:H71"/>
    <mergeCell ref="I69:I71"/>
    <mergeCell ref="U69:U71"/>
    <mergeCell ref="V69:V71"/>
    <mergeCell ref="AF69:AF71"/>
    <mergeCell ref="AK69:AK71"/>
    <mergeCell ref="AH69:AH71"/>
    <mergeCell ref="B127:AN127"/>
    <mergeCell ref="AR127:AS127"/>
    <mergeCell ref="B123:AN123"/>
    <mergeCell ref="AR123:AS123"/>
    <mergeCell ref="B125:AN125"/>
    <mergeCell ref="AR125:AS125"/>
    <mergeCell ref="AN69:AQ69"/>
    <mergeCell ref="G69:G71"/>
    <mergeCell ref="L69:L71"/>
    <mergeCell ref="AL7:AL8"/>
    <mergeCell ref="AM7:AM8"/>
    <mergeCell ref="AI69:AI71"/>
    <mergeCell ref="AM69:AM71"/>
    <mergeCell ref="AA69:AA71"/>
    <mergeCell ref="AB69:AB71"/>
    <mergeCell ref="AC69:AC71"/>
    <mergeCell ref="AI7:AI8"/>
    <mergeCell ref="AL69:AL71"/>
    <mergeCell ref="AG7:AG8"/>
    <mergeCell ref="J69:J71"/>
    <mergeCell ref="K69:K71"/>
    <mergeCell ref="Q69:Q71"/>
    <mergeCell ref="B117:AQ117"/>
    <mergeCell ref="B115:AQ115"/>
    <mergeCell ref="B116:AQ116"/>
    <mergeCell ref="B119:AN119"/>
    <mergeCell ref="AR117:AS117"/>
    <mergeCell ref="AR118:AS118"/>
    <mergeCell ref="AR119:AS119"/>
    <mergeCell ref="B118:AQ118"/>
  </mergeCells>
  <phoneticPr fontId="0" type="noConversion"/>
  <pageMargins left="0.39370078740157483" right="0.34" top="0.74803149606299213" bottom="0.55118110236220474" header="0.31496062992125984" footer="0.31496062992125984"/>
  <pageSetup paperSize="9" scale="58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2012-08-22T10:00:56Z</cp:lastPrinted>
  <dcterms:created xsi:type="dcterms:W3CDTF">2011-12-21T08:36:58Z</dcterms:created>
  <dcterms:modified xsi:type="dcterms:W3CDTF">2012-08-22T10:01:06Z</dcterms:modified>
</cp:coreProperties>
</file>