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80" windowHeight="930"/>
  </bookViews>
  <sheets>
    <sheet name="11-графка c показом НР и СП " sheetId="5" r:id="rId1"/>
    <sheet name="Source" sheetId="1" r:id="rId2"/>
    <sheet name="SmtRes" sheetId="2" r:id="rId3"/>
    <sheet name="EtalonRes" sheetId="3" r:id="rId4"/>
    <sheet name="ClcRes" sheetId="4" r:id="rId5"/>
  </sheets>
  <externalReferences>
    <externalReference r:id="rId6"/>
  </externalReferences>
  <definedNames>
    <definedName name="_xlnm.Print_Titles" localSheetId="0">'11-графка c показом НР и СП '!$20:$20</definedName>
    <definedName name="_xlnm.Print_Area" localSheetId="0">'11-графка c показом НР и СП '!$A$1:$K$339</definedName>
  </definedNames>
  <calcPr calcId="124519"/>
</workbook>
</file>

<file path=xl/calcChain.xml><?xml version="1.0" encoding="utf-8"?>
<calcChain xmlns="http://schemas.openxmlformats.org/spreadsheetml/2006/main">
  <c r="A7" i="5"/>
  <c r="C329"/>
  <c r="C327"/>
  <c r="C325"/>
  <c r="C323"/>
  <c r="C321"/>
  <c r="G319"/>
  <c r="C319"/>
  <c r="G317"/>
  <c r="C317"/>
  <c r="C315"/>
  <c r="G313"/>
  <c r="C313"/>
  <c r="G311"/>
  <c r="C311"/>
  <c r="C309"/>
  <c r="G307"/>
  <c r="C307"/>
  <c r="G305"/>
  <c r="C305"/>
  <c r="G303"/>
  <c r="C303"/>
  <c r="G301"/>
  <c r="C301"/>
  <c r="C299"/>
  <c r="C297"/>
  <c r="C294"/>
  <c r="C292"/>
  <c r="C290"/>
  <c r="C288"/>
  <c r="C286"/>
  <c r="C284"/>
  <c r="C282"/>
  <c r="C280"/>
  <c r="C278"/>
  <c r="D272"/>
  <c r="D271"/>
  <c r="D270"/>
  <c r="D269"/>
  <c r="D268"/>
  <c r="D267"/>
  <c r="D265"/>
  <c r="C266"/>
  <c r="C265"/>
  <c r="A265"/>
  <c r="D260"/>
  <c r="C261"/>
  <c r="C260"/>
  <c r="B260"/>
  <c r="A260"/>
  <c r="D256"/>
  <c r="D255"/>
  <c r="D254"/>
  <c r="D253"/>
  <c r="D252"/>
  <c r="D251"/>
  <c r="D249"/>
  <c r="C250"/>
  <c r="C249"/>
  <c r="A249"/>
  <c r="D244"/>
  <c r="C245"/>
  <c r="C244"/>
  <c r="B244"/>
  <c r="A244"/>
  <c r="D239"/>
  <c r="C240"/>
  <c r="C239"/>
  <c r="B239"/>
  <c r="A239"/>
  <c r="D235"/>
  <c r="D233"/>
  <c r="C234"/>
  <c r="C233"/>
  <c r="B233"/>
  <c r="A233"/>
  <c r="D231"/>
  <c r="C232"/>
  <c r="C231"/>
  <c r="B231"/>
  <c r="A231"/>
  <c r="D229"/>
  <c r="C230"/>
  <c r="C229"/>
  <c r="B229"/>
  <c r="A229"/>
  <c r="D225"/>
  <c r="D224"/>
  <c r="D223"/>
  <c r="D222"/>
  <c r="D221"/>
  <c r="D220"/>
  <c r="D218"/>
  <c r="C219"/>
  <c r="C218"/>
  <c r="A218"/>
  <c r="D216"/>
  <c r="C217"/>
  <c r="C216"/>
  <c r="B216"/>
  <c r="A216"/>
  <c r="D214"/>
  <c r="C215"/>
  <c r="C214"/>
  <c r="B214"/>
  <c r="A214"/>
  <c r="D209"/>
  <c r="C210"/>
  <c r="C209"/>
  <c r="B209"/>
  <c r="A209"/>
  <c r="D204"/>
  <c r="C205"/>
  <c r="C204"/>
  <c r="B204"/>
  <c r="A204"/>
  <c r="D200"/>
  <c r="D199"/>
  <c r="D198"/>
  <c r="D197"/>
  <c r="D196"/>
  <c r="D194"/>
  <c r="C195"/>
  <c r="C194"/>
  <c r="A194"/>
  <c r="D189"/>
  <c r="C190"/>
  <c r="C189"/>
  <c r="B189"/>
  <c r="A189"/>
  <c r="D184"/>
  <c r="C185"/>
  <c r="C184"/>
  <c r="B184"/>
  <c r="A184"/>
  <c r="D180"/>
  <c r="D179"/>
  <c r="D178"/>
  <c r="D177"/>
  <c r="D176"/>
  <c r="D175"/>
  <c r="D173"/>
  <c r="C174"/>
  <c r="C173"/>
  <c r="A173"/>
  <c r="D168"/>
  <c r="C169"/>
  <c r="C168"/>
  <c r="B168"/>
  <c r="A168"/>
  <c r="D163"/>
  <c r="C164"/>
  <c r="C163"/>
  <c r="B163"/>
  <c r="A163"/>
  <c r="D158"/>
  <c r="C159"/>
  <c r="C158"/>
  <c r="B158"/>
  <c r="A158"/>
  <c r="D153"/>
  <c r="C154"/>
  <c r="C153"/>
  <c r="B153"/>
  <c r="A153"/>
  <c r="D149"/>
  <c r="D148"/>
  <c r="D147"/>
  <c r="D146"/>
  <c r="D145"/>
  <c r="D144"/>
  <c r="D142"/>
  <c r="C143"/>
  <c r="C142"/>
  <c r="A142"/>
  <c r="D137"/>
  <c r="C138"/>
  <c r="C137"/>
  <c r="B137"/>
  <c r="A137"/>
  <c r="D132"/>
  <c r="C133"/>
  <c r="C132"/>
  <c r="B132"/>
  <c r="A132"/>
  <c r="D130"/>
  <c r="C131"/>
  <c r="C130"/>
  <c r="B130"/>
  <c r="A130"/>
  <c r="D125"/>
  <c r="C126"/>
  <c r="C125"/>
  <c r="B125"/>
  <c r="A125"/>
  <c r="D123"/>
  <c r="C124"/>
  <c r="C123"/>
  <c r="B123"/>
  <c r="A123"/>
  <c r="D121"/>
  <c r="C122"/>
  <c r="C121"/>
  <c r="B121"/>
  <c r="A121"/>
  <c r="D117"/>
  <c r="D116"/>
  <c r="D115"/>
  <c r="D114"/>
  <c r="D113"/>
  <c r="D112"/>
  <c r="D110"/>
  <c r="C111"/>
  <c r="C110"/>
  <c r="A110"/>
  <c r="D108"/>
  <c r="C109"/>
  <c r="C108"/>
  <c r="B108"/>
  <c r="A108"/>
  <c r="D106"/>
  <c r="C107"/>
  <c r="C106"/>
  <c r="B106"/>
  <c r="A106"/>
  <c r="D101"/>
  <c r="C102"/>
  <c r="C101"/>
  <c r="B101"/>
  <c r="A101"/>
  <c r="D96"/>
  <c r="C97"/>
  <c r="C96"/>
  <c r="B96"/>
  <c r="A96"/>
  <c r="D92"/>
  <c r="D91"/>
  <c r="D90"/>
  <c r="D89"/>
  <c r="D88"/>
  <c r="D87"/>
  <c r="D85"/>
  <c r="C86"/>
  <c r="C85"/>
  <c r="A85"/>
  <c r="D80"/>
  <c r="C81"/>
  <c r="C80"/>
  <c r="B80"/>
  <c r="A80"/>
  <c r="D78"/>
  <c r="C79"/>
  <c r="C78"/>
  <c r="B78"/>
  <c r="A78"/>
  <c r="D76"/>
  <c r="C77"/>
  <c r="C76"/>
  <c r="B76"/>
  <c r="A76"/>
  <c r="D71"/>
  <c r="C72"/>
  <c r="C71"/>
  <c r="B71"/>
  <c r="A71"/>
  <c r="D66"/>
  <c r="C67"/>
  <c r="C66"/>
  <c r="B66"/>
  <c r="A66"/>
  <c r="D61"/>
  <c r="C62"/>
  <c r="C61"/>
  <c r="B61"/>
  <c r="A61"/>
  <c r="D56"/>
  <c r="C57"/>
  <c r="C56"/>
  <c r="B56"/>
  <c r="A56"/>
  <c r="D54"/>
  <c r="C55"/>
  <c r="C54"/>
  <c r="B54"/>
  <c r="A54"/>
  <c r="D52"/>
  <c r="C53"/>
  <c r="C52"/>
  <c r="B52"/>
  <c r="A52"/>
  <c r="D50"/>
  <c r="C51"/>
  <c r="C50"/>
  <c r="B50"/>
  <c r="A50"/>
  <c r="D48"/>
  <c r="C49"/>
  <c r="C48"/>
  <c r="B48"/>
  <c r="A48"/>
  <c r="D43"/>
  <c r="C44"/>
  <c r="C43"/>
  <c r="B43"/>
  <c r="A43"/>
  <c r="D41"/>
  <c r="C42"/>
  <c r="C41"/>
  <c r="B41"/>
  <c r="A41"/>
  <c r="D36"/>
  <c r="C37"/>
  <c r="C36"/>
  <c r="B36"/>
  <c r="A36"/>
  <c r="D31"/>
  <c r="C32"/>
  <c r="C31"/>
  <c r="B31"/>
  <c r="A31"/>
  <c r="D26"/>
  <c r="C27"/>
  <c r="C26"/>
  <c r="B26"/>
  <c r="A26"/>
  <c r="D21"/>
  <c r="C22"/>
  <c r="C21"/>
  <c r="B21"/>
  <c r="A21"/>
  <c r="D11"/>
  <c r="C10"/>
  <c r="A6"/>
  <c r="A1"/>
  <c r="AJ74" i="1"/>
  <c r="CX74"/>
  <c r="AI74"/>
  <c r="J266" i="5" s="1"/>
  <c r="CW74" i="1"/>
  <c r="V74" s="1"/>
  <c r="K266" i="5" s="1"/>
  <c r="AH74" i="1"/>
  <c r="AG74"/>
  <c r="CU74"/>
  <c r="AF74"/>
  <c r="E266" i="5" s="1"/>
  <c r="CT74" i="1"/>
  <c r="S74" s="1"/>
  <c r="H265" i="5" s="1"/>
  <c r="AE74" i="1"/>
  <c r="F266" i="5" s="1"/>
  <c r="AD74" i="1"/>
  <c r="F265" i="5" s="1"/>
  <c r="CR74" i="1"/>
  <c r="AC74"/>
  <c r="AB74"/>
  <c r="E265" i="5" s="1"/>
  <c r="AJ73" i="1"/>
  <c r="CX73"/>
  <c r="W73" s="1"/>
  <c r="AI73"/>
  <c r="AH73"/>
  <c r="J260" i="5" s="1"/>
  <c r="CV73" i="1"/>
  <c r="AG73"/>
  <c r="CU73"/>
  <c r="T73" s="1"/>
  <c r="AF73"/>
  <c r="AE73"/>
  <c r="F261" i="5" s="1"/>
  <c r="AD73" i="1"/>
  <c r="F260" i="5" s="1"/>
  <c r="AC73" i="1"/>
  <c r="CW72"/>
  <c r="AJ72"/>
  <c r="CX72"/>
  <c r="AI72"/>
  <c r="J250" i="5" s="1"/>
  <c r="AH72" i="1"/>
  <c r="J249" i="5" s="1"/>
  <c r="CV72" i="1"/>
  <c r="U72"/>
  <c r="K249" i="5" s="1"/>
  <c r="AG72" i="1"/>
  <c r="CU72" s="1"/>
  <c r="AF72"/>
  <c r="E250" i="5" s="1"/>
  <c r="AE72" i="1"/>
  <c r="CS72" s="1"/>
  <c r="AD72"/>
  <c r="F249" i="5" s="1"/>
  <c r="AC72" i="1"/>
  <c r="CS71"/>
  <c r="AJ71"/>
  <c r="CX71" s="1"/>
  <c r="W71"/>
  <c r="AI71"/>
  <c r="J245" i="5" s="1"/>
  <c r="AH71" i="1"/>
  <c r="AG71"/>
  <c r="CU71"/>
  <c r="AF71"/>
  <c r="E245" i="5" s="1"/>
  <c r="CT71" i="1"/>
  <c r="AE71"/>
  <c r="F245" i="5" s="1"/>
  <c r="AD71" i="1"/>
  <c r="AC71"/>
  <c r="AB71" s="1"/>
  <c r="E244" i="5" s="1"/>
  <c r="CW70" i="1"/>
  <c r="AJ70"/>
  <c r="CX70"/>
  <c r="W70" s="1"/>
  <c r="AI70"/>
  <c r="J240" i="5" s="1"/>
  <c r="AH70" i="1"/>
  <c r="J239" i="5" s="1"/>
  <c r="CV70" i="1"/>
  <c r="AG70"/>
  <c r="CU70" s="1"/>
  <c r="T70"/>
  <c r="AF70"/>
  <c r="E240" i="5" s="1"/>
  <c r="CT70" i="1"/>
  <c r="AE70"/>
  <c r="F240" i="5" s="1"/>
  <c r="AD70" i="1"/>
  <c r="F239" i="5" s="1"/>
  <c r="CR70" i="1"/>
  <c r="Q70" s="1"/>
  <c r="I239" i="5" s="1"/>
  <c r="AC70" i="1"/>
  <c r="AJ69"/>
  <c r="CX69"/>
  <c r="AI69"/>
  <c r="J234" i="5" s="1"/>
  <c r="AH69" i="1"/>
  <c r="AG69"/>
  <c r="CU69"/>
  <c r="AF69"/>
  <c r="E234" i="5" s="1"/>
  <c r="CT69" i="1"/>
  <c r="S69"/>
  <c r="H233" i="5" s="1"/>
  <c r="AE69" i="1"/>
  <c r="F234" i="5" s="1"/>
  <c r="AD69" i="1"/>
  <c r="F233" i="5" s="1"/>
  <c r="CR69" i="1"/>
  <c r="AC69"/>
  <c r="AB69"/>
  <c r="E233" i="5" s="1"/>
  <c r="CS68" i="1"/>
  <c r="AJ68"/>
  <c r="CX68"/>
  <c r="W68" s="1"/>
  <c r="AI68"/>
  <c r="AH68"/>
  <c r="J231" i="5" s="1"/>
  <c r="AG68" i="1"/>
  <c r="CU68"/>
  <c r="T68" s="1"/>
  <c r="AF68"/>
  <c r="AE68"/>
  <c r="F232" i="5" s="1"/>
  <c r="AD68" i="1"/>
  <c r="F231" i="5" s="1"/>
  <c r="AC68" i="1"/>
  <c r="CQ68"/>
  <c r="AB68"/>
  <c r="E231" i="5" s="1"/>
  <c r="AJ67" i="1"/>
  <c r="CX67"/>
  <c r="AI67"/>
  <c r="CW67" s="1"/>
  <c r="AH67"/>
  <c r="J229" i="5" s="1"/>
  <c r="AG67" i="1"/>
  <c r="CU67"/>
  <c r="AF67"/>
  <c r="E230" i="5" s="1"/>
  <c r="CT67" i="1"/>
  <c r="S67" s="1"/>
  <c r="H229" i="5" s="1"/>
  <c r="AE67" i="1"/>
  <c r="F230" i="5" s="1"/>
  <c r="AD67" i="1"/>
  <c r="F229" i="5" s="1"/>
  <c r="AC67" i="1"/>
  <c r="AB67"/>
  <c r="E229" i="5" s="1"/>
  <c r="CW66" i="1"/>
  <c r="AJ66"/>
  <c r="CX66"/>
  <c r="W66" s="1"/>
  <c r="AI66"/>
  <c r="J219" i="5" s="1"/>
  <c r="AH66" i="1"/>
  <c r="J218" i="5" s="1"/>
  <c r="CV66" i="1"/>
  <c r="AG66"/>
  <c r="CU66" s="1"/>
  <c r="T66" s="1"/>
  <c r="AF66"/>
  <c r="E219" i="5" s="1"/>
  <c r="CT66" i="1"/>
  <c r="AE66"/>
  <c r="F219" i="5" s="1"/>
  <c r="AD66" i="1"/>
  <c r="AC66"/>
  <c r="AB66" s="1"/>
  <c r="E218" i="5" s="1"/>
  <c r="AJ65" i="1"/>
  <c r="CX65"/>
  <c r="AI65"/>
  <c r="J217" i="5" s="1"/>
  <c r="AH65" i="1"/>
  <c r="J216" i="5" s="1"/>
  <c r="CV65" i="1"/>
  <c r="AG65"/>
  <c r="CU65" s="1"/>
  <c r="T65" s="1"/>
  <c r="AF65"/>
  <c r="E217" i="5" s="1"/>
  <c r="CT65" i="1"/>
  <c r="S65" s="1"/>
  <c r="H216" i="5" s="1"/>
  <c r="AE65" i="1"/>
  <c r="F217" i="5" s="1"/>
  <c r="AD65" i="1"/>
  <c r="F216" i="5" s="1"/>
  <c r="AC65" i="1"/>
  <c r="CQ65"/>
  <c r="AB65"/>
  <c r="E216" i="5" s="1"/>
  <c r="AJ64" i="1"/>
  <c r="CX64"/>
  <c r="AI64"/>
  <c r="CW64" s="1"/>
  <c r="AH64"/>
  <c r="J214" i="5" s="1"/>
  <c r="CV64" i="1"/>
  <c r="U64"/>
  <c r="K214" i="5" s="1"/>
  <c r="AG64" i="1"/>
  <c r="CU64"/>
  <c r="AF64"/>
  <c r="E215" i="5" s="1"/>
  <c r="CT64" i="1"/>
  <c r="S64" s="1"/>
  <c r="H214" i="5" s="1"/>
  <c r="AE64" i="1"/>
  <c r="F215" i="5" s="1"/>
  <c r="AD64" i="1"/>
  <c r="F214" i="5" s="1"/>
  <c r="CR64" i="1"/>
  <c r="Q64" s="1"/>
  <c r="I214" i="5" s="1"/>
  <c r="AC64" i="1"/>
  <c r="AB64" s="1"/>
  <c r="E214" i="5" s="1"/>
  <c r="AJ63" i="1"/>
  <c r="CX63" s="1"/>
  <c r="W63" s="1"/>
  <c r="AI63"/>
  <c r="AH63"/>
  <c r="J209" i="5" s="1"/>
  <c r="CV63" i="1"/>
  <c r="U63" s="1"/>
  <c r="K209" i="5" s="1"/>
  <c r="AG63" i="1"/>
  <c r="CU63" s="1"/>
  <c r="T63" s="1"/>
  <c r="AF63"/>
  <c r="AE63"/>
  <c r="F210" i="5" s="1"/>
  <c r="AD63" i="1"/>
  <c r="F209" i="5" s="1"/>
  <c r="AC63" i="1"/>
  <c r="CQ63"/>
  <c r="P63" s="1"/>
  <c r="AJ62"/>
  <c r="CX62" s="1"/>
  <c r="W62" s="1"/>
  <c r="AI62"/>
  <c r="J205" i="5" s="1"/>
  <c r="AH62" i="1"/>
  <c r="AG62"/>
  <c r="CU62" s="1"/>
  <c r="T62" s="1"/>
  <c r="AF62"/>
  <c r="AE62"/>
  <c r="F205" i="5" s="1"/>
  <c r="AD62" i="1"/>
  <c r="AC62"/>
  <c r="CQ62"/>
  <c r="AJ61"/>
  <c r="CX61" s="1"/>
  <c r="W61"/>
  <c r="AI61"/>
  <c r="J195" i="5" s="1"/>
  <c r="AH61" i="1"/>
  <c r="AG61"/>
  <c r="CU61" s="1"/>
  <c r="T61" s="1"/>
  <c r="AF61"/>
  <c r="E195" i="5" s="1"/>
  <c r="CT61" i="1"/>
  <c r="AE61"/>
  <c r="F195" i="5" s="1"/>
  <c r="AD61" i="1"/>
  <c r="AC61"/>
  <c r="CQ61"/>
  <c r="AB61"/>
  <c r="E194" i="5" s="1"/>
  <c r="CS60" i="1"/>
  <c r="AJ60"/>
  <c r="CX60"/>
  <c r="AI60"/>
  <c r="CW60" s="1"/>
  <c r="AH60"/>
  <c r="J189" i="5" s="1"/>
  <c r="AG60" i="1"/>
  <c r="CU60" s="1"/>
  <c r="AF60"/>
  <c r="E190" i="5" s="1"/>
  <c r="AE60" i="1"/>
  <c r="F190" i="5" s="1"/>
  <c r="AD60" i="1"/>
  <c r="F189" i="5" s="1"/>
  <c r="AC60" i="1"/>
  <c r="CQ60"/>
  <c r="AJ59"/>
  <c r="CX59"/>
  <c r="AI59"/>
  <c r="J185" i="5" s="1"/>
  <c r="AH59" i="1"/>
  <c r="J184" i="5" s="1"/>
  <c r="CV59" i="1"/>
  <c r="U59"/>
  <c r="K184" i="5" s="1"/>
  <c r="AG59" i="1"/>
  <c r="CU59" s="1"/>
  <c r="AF59"/>
  <c r="E185" i="5" s="1"/>
  <c r="CT59" i="1"/>
  <c r="S59"/>
  <c r="H184" i="5" s="1"/>
  <c r="AE59" i="1"/>
  <c r="F185" i="5" s="1"/>
  <c r="AD59" i="1"/>
  <c r="F184" i="5" s="1"/>
  <c r="CR59" i="1"/>
  <c r="Q59"/>
  <c r="I184" i="5" s="1"/>
  <c r="AC59" i="1"/>
  <c r="AB59"/>
  <c r="E184" i="5" s="1"/>
  <c r="AJ58" i="1"/>
  <c r="CX58"/>
  <c r="W58"/>
  <c r="AI58"/>
  <c r="J174" i="5" s="1"/>
  <c r="AH58" i="1"/>
  <c r="J173" i="5" s="1"/>
  <c r="CV58" i="1"/>
  <c r="AG58"/>
  <c r="CU58"/>
  <c r="AF58"/>
  <c r="E174" i="5" s="1"/>
  <c r="CT58" i="1"/>
  <c r="S58"/>
  <c r="H173" i="5" s="1"/>
  <c r="AE58" i="1"/>
  <c r="F174" i="5" s="1"/>
  <c r="AD58" i="1"/>
  <c r="F173" i="5" s="1"/>
  <c r="CR58" i="1"/>
  <c r="AC58"/>
  <c r="AB58"/>
  <c r="E173" i="5" s="1"/>
  <c r="CS57" i="1"/>
  <c r="AJ57"/>
  <c r="CX57"/>
  <c r="AI57"/>
  <c r="CW57" s="1"/>
  <c r="AH57"/>
  <c r="J168" i="5" s="1"/>
  <c r="AG57" i="1"/>
  <c r="CU57" s="1"/>
  <c r="AF57"/>
  <c r="E169" i="5" s="1"/>
  <c r="AE57" i="1"/>
  <c r="F169" i="5" s="1"/>
  <c r="AD57" i="1"/>
  <c r="F168" i="5" s="1"/>
  <c r="AC57" i="1"/>
  <c r="AB57"/>
  <c r="E168" i="5" s="1"/>
  <c r="CW56" i="1"/>
  <c r="AJ56"/>
  <c r="CX56"/>
  <c r="W56" s="1"/>
  <c r="AI56"/>
  <c r="J164" i="5" s="1"/>
  <c r="AH56" i="1"/>
  <c r="J163" i="5" s="1"/>
  <c r="CV56" i="1"/>
  <c r="AG56"/>
  <c r="CU56" s="1"/>
  <c r="T56" s="1"/>
  <c r="AF56"/>
  <c r="E164" i="5" s="1"/>
  <c r="CT56" i="1"/>
  <c r="AE56"/>
  <c r="F164" i="5" s="1"/>
  <c r="AD56" i="1"/>
  <c r="F163" i="5" s="1"/>
  <c r="CR56" i="1"/>
  <c r="Q56"/>
  <c r="I163" i="5" s="1"/>
  <c r="AC56" i="1"/>
  <c r="AB56" s="1"/>
  <c r="E163" i="5" s="1"/>
  <c r="AJ55" i="1"/>
  <c r="CX55" s="1"/>
  <c r="W55" s="1"/>
  <c r="AI55"/>
  <c r="J159" i="5" s="1"/>
  <c r="AH55" i="1"/>
  <c r="AG55"/>
  <c r="CU55" s="1"/>
  <c r="T55" s="1"/>
  <c r="AF55"/>
  <c r="E159" i="5" s="1"/>
  <c r="CT55" i="1"/>
  <c r="AE55"/>
  <c r="F159" i="5" s="1"/>
  <c r="AD55" i="1"/>
  <c r="F158" i="5" s="1"/>
  <c r="CR55" i="1"/>
  <c r="Q55"/>
  <c r="I158" i="5" s="1"/>
  <c r="AC55" i="1"/>
  <c r="AB55" s="1"/>
  <c r="E158" i="5" s="1"/>
  <c r="CS54" i="1"/>
  <c r="AJ54"/>
  <c r="CX54" s="1"/>
  <c r="W54" s="1"/>
  <c r="AI54"/>
  <c r="J154" i="5" s="1"/>
  <c r="AH54" i="1"/>
  <c r="AG54"/>
  <c r="CU54" s="1"/>
  <c r="T54" s="1"/>
  <c r="AF54"/>
  <c r="E154" i="5" s="1"/>
  <c r="CT54" i="1"/>
  <c r="S54" s="1"/>
  <c r="AE54"/>
  <c r="F154" i="5" s="1"/>
  <c r="AD54" i="1"/>
  <c r="F153" i="5" s="1"/>
  <c r="CR54" i="1"/>
  <c r="Q54" s="1"/>
  <c r="I153" i="5" s="1"/>
  <c r="AC54" i="1"/>
  <c r="AB54" s="1"/>
  <c r="E153" i="5" s="1"/>
  <c r="CS53" i="1"/>
  <c r="AJ53"/>
  <c r="CX53" s="1"/>
  <c r="W53" s="1"/>
  <c r="AI53"/>
  <c r="J143" i="5" s="1"/>
  <c r="AH53" i="1"/>
  <c r="AG53"/>
  <c r="CU53"/>
  <c r="T53" s="1"/>
  <c r="AF53"/>
  <c r="E143" i="5" s="1"/>
  <c r="AE53" i="1"/>
  <c r="F143" i="5" s="1"/>
  <c r="AD53" i="1"/>
  <c r="F142" i="5" s="1"/>
  <c r="AC53" i="1"/>
  <c r="AB53"/>
  <c r="E142" i="5" s="1"/>
  <c r="CW52" i="1"/>
  <c r="CS52"/>
  <c r="AJ52"/>
  <c r="CX52"/>
  <c r="W52" s="1"/>
  <c r="AI52"/>
  <c r="J138" i="5" s="1"/>
  <c r="AH52" i="1"/>
  <c r="J137" i="5" s="1"/>
  <c r="CV52" i="1"/>
  <c r="U52" s="1"/>
  <c r="K137" i="5" s="1"/>
  <c r="AG52" i="1"/>
  <c r="CU52" s="1"/>
  <c r="T52"/>
  <c r="AF52"/>
  <c r="E138" i="5" s="1"/>
  <c r="AE52" i="1"/>
  <c r="F138" i="5" s="1"/>
  <c r="AD52" i="1"/>
  <c r="F137" i="5" s="1"/>
  <c r="CR52" i="1"/>
  <c r="AC52"/>
  <c r="CS51"/>
  <c r="AJ51"/>
  <c r="CX51" s="1"/>
  <c r="W51" s="1"/>
  <c r="AI51"/>
  <c r="J133" i="5" s="1"/>
  <c r="AH51" i="1"/>
  <c r="AG51"/>
  <c r="CU51" s="1"/>
  <c r="T51" s="1"/>
  <c r="AF51"/>
  <c r="E133" i="5" s="1"/>
  <c r="CT51" i="1"/>
  <c r="S51" s="1"/>
  <c r="AE51"/>
  <c r="F133" i="5" s="1"/>
  <c r="AD51" i="1"/>
  <c r="F132" i="5" s="1"/>
  <c r="CR51" i="1"/>
  <c r="Q51" s="1"/>
  <c r="AC51"/>
  <c r="CQ51" s="1"/>
  <c r="P51"/>
  <c r="AB51"/>
  <c r="E132" i="5" s="1"/>
  <c r="CW50" i="1"/>
  <c r="AJ50"/>
  <c r="CX50"/>
  <c r="W50"/>
  <c r="AI50"/>
  <c r="J131" i="5" s="1"/>
  <c r="AH50" i="1"/>
  <c r="J130" i="5" s="1"/>
  <c r="CV50" i="1"/>
  <c r="U50"/>
  <c r="K130" i="5" s="1"/>
  <c r="AG50" i="1"/>
  <c r="CU50"/>
  <c r="T50"/>
  <c r="AF50"/>
  <c r="AE50"/>
  <c r="AD50"/>
  <c r="AC50"/>
  <c r="CQ50" s="1"/>
  <c r="CW49"/>
  <c r="CS49"/>
  <c r="AJ49"/>
  <c r="CX49"/>
  <c r="W49"/>
  <c r="AI49"/>
  <c r="J126" i="5" s="1"/>
  <c r="AH49" i="1"/>
  <c r="J125" i="5" s="1"/>
  <c r="CV49" i="1"/>
  <c r="U49"/>
  <c r="K125" i="5" s="1"/>
  <c r="AG49" i="1"/>
  <c r="CU49" s="1"/>
  <c r="T49" s="1"/>
  <c r="AF49"/>
  <c r="E126" i="5" s="1"/>
  <c r="AE49" i="1"/>
  <c r="F126" i="5" s="1"/>
  <c r="AD49" i="1"/>
  <c r="F125" i="5" s="1"/>
  <c r="AC49" i="1"/>
  <c r="AB49" s="1"/>
  <c r="E125" i="5" s="1"/>
  <c r="CQ49" i="1"/>
  <c r="P49" s="1"/>
  <c r="AJ48"/>
  <c r="CX48" s="1"/>
  <c r="W48" s="1"/>
  <c r="AI48"/>
  <c r="J124" i="5" s="1"/>
  <c r="AH48" i="1"/>
  <c r="J123" i="5" s="1"/>
  <c r="AG48" i="1"/>
  <c r="CU48" s="1"/>
  <c r="T48" s="1"/>
  <c r="AF48"/>
  <c r="E124" i="5" s="1"/>
  <c r="CT48" i="1"/>
  <c r="AE48"/>
  <c r="F124" i="5" s="1"/>
  <c r="AD48" i="1"/>
  <c r="F123" i="5" s="1"/>
  <c r="AC48" i="1"/>
  <c r="AB48" s="1"/>
  <c r="E123" i="5" s="1"/>
  <c r="AJ47" i="1"/>
  <c r="CX47" s="1"/>
  <c r="W47" s="1"/>
  <c r="AI47"/>
  <c r="J122" i="5" s="1"/>
  <c r="AH47" i="1"/>
  <c r="J121" i="5" s="1"/>
  <c r="AG47" i="1"/>
  <c r="CU47"/>
  <c r="AF47"/>
  <c r="E122" i="5" s="1"/>
  <c r="AE47" i="1"/>
  <c r="F122" i="5" s="1"/>
  <c r="AD47" i="1"/>
  <c r="F121" i="5" s="1"/>
  <c r="AC47" i="1"/>
  <c r="CQ47" s="1"/>
  <c r="P47" s="1"/>
  <c r="CW46"/>
  <c r="CS46"/>
  <c r="AJ46"/>
  <c r="CX46"/>
  <c r="W46"/>
  <c r="AI46"/>
  <c r="J111" i="5" s="1"/>
  <c r="AH46" i="1"/>
  <c r="J110" i="5" s="1"/>
  <c r="CV46" i="1"/>
  <c r="U46"/>
  <c r="K110" i="5" s="1"/>
  <c r="AG46" i="1"/>
  <c r="CU46" s="1"/>
  <c r="T46" s="1"/>
  <c r="AF46"/>
  <c r="E111" i="5" s="1"/>
  <c r="CT46" i="1"/>
  <c r="S46" s="1"/>
  <c r="AE46"/>
  <c r="F111" i="5" s="1"/>
  <c r="AD46" i="1"/>
  <c r="F110" i="5" s="1"/>
  <c r="CR46" i="1"/>
  <c r="AC46"/>
  <c r="CQ46" s="1"/>
  <c r="CW45"/>
  <c r="CS45"/>
  <c r="AJ45"/>
  <c r="CX45"/>
  <c r="W45"/>
  <c r="AI45"/>
  <c r="J109" i="5" s="1"/>
  <c r="AH45" i="1"/>
  <c r="J108" i="5" s="1"/>
  <c r="CV45" i="1"/>
  <c r="U45"/>
  <c r="K108" i="5" s="1"/>
  <c r="AG45" i="1"/>
  <c r="CU45" s="1"/>
  <c r="T45" s="1"/>
  <c r="AF45"/>
  <c r="E109" i="5" s="1"/>
  <c r="AE45" i="1"/>
  <c r="F109" i="5" s="1"/>
  <c r="AD45" i="1"/>
  <c r="F108" i="5" s="1"/>
  <c r="AC45" i="1"/>
  <c r="CQ45"/>
  <c r="P45" s="1"/>
  <c r="CW44"/>
  <c r="CS44"/>
  <c r="AJ44"/>
  <c r="CX44"/>
  <c r="W44"/>
  <c r="AI44"/>
  <c r="J107" i="5" s="1"/>
  <c r="AH44" i="1"/>
  <c r="J106" i="5" s="1"/>
  <c r="CV44" i="1"/>
  <c r="U44"/>
  <c r="K106" i="5" s="1"/>
  <c r="AG44" i="1"/>
  <c r="CU44" s="1"/>
  <c r="T44" s="1"/>
  <c r="AF44"/>
  <c r="E107" i="5" s="1"/>
  <c r="AE44" i="1"/>
  <c r="F107" i="5" s="1"/>
  <c r="AD44" i="1"/>
  <c r="F106" i="5" s="1"/>
  <c r="AC44" i="1"/>
  <c r="CQ44"/>
  <c r="AJ43"/>
  <c r="CX43" s="1"/>
  <c r="W43" s="1"/>
  <c r="AI43"/>
  <c r="J102" i="5" s="1"/>
  <c r="AH43" i="1"/>
  <c r="J101" i="5" s="1"/>
  <c r="AG43" i="1"/>
  <c r="CU43"/>
  <c r="T43"/>
  <c r="AF43"/>
  <c r="E102" i="5" s="1"/>
  <c r="AE43" i="1"/>
  <c r="F102" i="5" s="1"/>
  <c r="AD43" i="1"/>
  <c r="F101" i="5" s="1"/>
  <c r="AC43" i="1"/>
  <c r="AB43" s="1"/>
  <c r="E101" i="5" s="1"/>
  <c r="CQ43" i="1"/>
  <c r="P43" s="1"/>
  <c r="CS42"/>
  <c r="AJ42"/>
  <c r="CX42" s="1"/>
  <c r="W42" s="1"/>
  <c r="AI42"/>
  <c r="J97" i="5" s="1"/>
  <c r="AH42" i="1"/>
  <c r="J96" i="5" s="1"/>
  <c r="AG42" i="1"/>
  <c r="CU42" s="1"/>
  <c r="T42" s="1"/>
  <c r="AF42"/>
  <c r="E97" i="5" s="1"/>
  <c r="CT42" i="1"/>
  <c r="S42" s="1"/>
  <c r="AE42"/>
  <c r="F97" i="5" s="1"/>
  <c r="AD42" i="1"/>
  <c r="F96" i="5" s="1"/>
  <c r="CR42" i="1"/>
  <c r="AC42"/>
  <c r="CQ42" s="1"/>
  <c r="P42" s="1"/>
  <c r="CP42" s="1"/>
  <c r="CW41"/>
  <c r="CS41"/>
  <c r="AJ41"/>
  <c r="CX41"/>
  <c r="W41"/>
  <c r="AI41"/>
  <c r="J86" i="5" s="1"/>
  <c r="AH41" i="1"/>
  <c r="J85" i="5" s="1"/>
  <c r="CV41" i="1"/>
  <c r="U41"/>
  <c r="K85" i="5" s="1"/>
  <c r="AG41" i="1"/>
  <c r="CU41" s="1"/>
  <c r="T41" s="1"/>
  <c r="AF41"/>
  <c r="E86" i="5" s="1"/>
  <c r="AE41" i="1"/>
  <c r="F86" i="5" s="1"/>
  <c r="AD41" i="1"/>
  <c r="F85" i="5" s="1"/>
  <c r="AC41" i="1"/>
  <c r="CQ41"/>
  <c r="P41" s="1"/>
  <c r="AB41"/>
  <c r="E85" i="5" s="1"/>
  <c r="CW40" i="1"/>
  <c r="AJ40"/>
  <c r="CX40" s="1"/>
  <c r="W40" s="1"/>
  <c r="AI40"/>
  <c r="J81" i="5" s="1"/>
  <c r="AH40" i="1"/>
  <c r="J80" i="5" s="1"/>
  <c r="AG40" i="1"/>
  <c r="CU40"/>
  <c r="T40" s="1"/>
  <c r="AF40"/>
  <c r="E81" i="5" s="1"/>
  <c r="CT40" i="1"/>
  <c r="S40"/>
  <c r="H80" i="5" s="1"/>
  <c r="AE40" i="1"/>
  <c r="F81" i="5" s="1"/>
  <c r="AD40" i="1"/>
  <c r="F80" i="5" s="1"/>
  <c r="CR40" i="1"/>
  <c r="Q40"/>
  <c r="I80" i="5" s="1"/>
  <c r="AC40" i="1"/>
  <c r="CQ40" s="1"/>
  <c r="P40" s="1"/>
  <c r="CP40" s="1"/>
  <c r="CW39"/>
  <c r="V39" s="1"/>
  <c r="K79" i="5" s="1"/>
  <c r="AJ39" i="1"/>
  <c r="CX39"/>
  <c r="W39" s="1"/>
  <c r="AI39"/>
  <c r="J79" i="5" s="1"/>
  <c r="AH39" i="1"/>
  <c r="J78" i="5" s="1"/>
  <c r="CV39" i="1"/>
  <c r="U39" s="1"/>
  <c r="K78" i="5" s="1"/>
  <c r="AG39" i="1"/>
  <c r="CU39"/>
  <c r="T39"/>
  <c r="AF39"/>
  <c r="E79" i="5" s="1"/>
  <c r="AE39" i="1"/>
  <c r="F79" i="5" s="1"/>
  <c r="AD39" i="1"/>
  <c r="F78" i="5" s="1"/>
  <c r="AC39" i="1"/>
  <c r="AB39" s="1"/>
  <c r="E78" i="5" s="1"/>
  <c r="CQ39" i="1"/>
  <c r="P39" s="1"/>
  <c r="CS38"/>
  <c r="R38" s="1"/>
  <c r="I77" i="5" s="1"/>
  <c r="AJ38" i="1"/>
  <c r="CX38"/>
  <c r="W38"/>
  <c r="AI38"/>
  <c r="J77" i="5" s="1"/>
  <c r="AH38" i="1"/>
  <c r="J76" i="5" s="1"/>
  <c r="CV38" i="1"/>
  <c r="U38"/>
  <c r="K76" i="5" s="1"/>
  <c r="AG38" i="1"/>
  <c r="CU38" s="1"/>
  <c r="T38" s="1"/>
  <c r="AF38"/>
  <c r="E77" i="5" s="1"/>
  <c r="AE38" i="1"/>
  <c r="F77" i="5" s="1"/>
  <c r="AD38" i="1"/>
  <c r="F76" i="5" s="1"/>
  <c r="AC38" i="1"/>
  <c r="CQ38"/>
  <c r="AJ37"/>
  <c r="CX37" s="1"/>
  <c r="W37" s="1"/>
  <c r="AI37"/>
  <c r="J72" i="5" s="1"/>
  <c r="AH37" i="1"/>
  <c r="J71" i="5" s="1"/>
  <c r="AG37" i="1"/>
  <c r="CU37"/>
  <c r="T37" s="1"/>
  <c r="AF37"/>
  <c r="E72" i="5" s="1"/>
  <c r="CT37" i="1"/>
  <c r="AE37"/>
  <c r="F72" i="5" s="1"/>
  <c r="AD37" i="1"/>
  <c r="F71" i="5" s="1"/>
  <c r="AC37" i="1"/>
  <c r="AB37" s="1"/>
  <c r="E71" i="5" s="1"/>
  <c r="AJ36" i="1"/>
  <c r="CX36" s="1"/>
  <c r="W36" s="1"/>
  <c r="AI36"/>
  <c r="J67" i="5" s="1"/>
  <c r="AH36" i="1"/>
  <c r="J66" i="5" s="1"/>
  <c r="AG36" i="1"/>
  <c r="CU36" s="1"/>
  <c r="T36" s="1"/>
  <c r="AF36"/>
  <c r="E67" i="5" s="1"/>
  <c r="CT36" i="1"/>
  <c r="S36" s="1"/>
  <c r="AE36"/>
  <c r="F67" i="5" s="1"/>
  <c r="AD36" i="1"/>
  <c r="F66" i="5" s="1"/>
  <c r="CR36" i="1"/>
  <c r="Q36" s="1"/>
  <c r="I66" i="5" s="1"/>
  <c r="AC36" i="1"/>
  <c r="AB36"/>
  <c r="E66" i="5" s="1"/>
  <c r="CX35" i="1"/>
  <c r="W35" s="1"/>
  <c r="CT35"/>
  <c r="CS35"/>
  <c r="AJ35"/>
  <c r="AI35"/>
  <c r="J62" i="5" s="1"/>
  <c r="AH35" i="1"/>
  <c r="J61" i="5" s="1"/>
  <c r="AG35" i="1"/>
  <c r="CU35"/>
  <c r="T35" s="1"/>
  <c r="AF35"/>
  <c r="E62" i="5" s="1"/>
  <c r="AE35" i="1"/>
  <c r="F62" i="5" s="1"/>
  <c r="AD35" i="1"/>
  <c r="F61" i="5" s="1"/>
  <c r="AC35" i="1"/>
  <c r="AB35"/>
  <c r="E61" i="5" s="1"/>
  <c r="AJ34" i="1"/>
  <c r="CX34" s="1"/>
  <c r="W34" s="1"/>
  <c r="AI34"/>
  <c r="J57" i="5" s="1"/>
  <c r="AH34" i="1"/>
  <c r="J56" i="5" s="1"/>
  <c r="CV34" i="1"/>
  <c r="U34"/>
  <c r="K56" i="5" s="1"/>
  <c r="AG34" i="1"/>
  <c r="CU34" s="1"/>
  <c r="T34" s="1"/>
  <c r="AF34"/>
  <c r="E57" i="5" s="1"/>
  <c r="AE34" i="1"/>
  <c r="F57" i="5" s="1"/>
  <c r="AD34" i="1"/>
  <c r="F56" i="5" s="1"/>
  <c r="CR34" i="1"/>
  <c r="Q34"/>
  <c r="I56" i="5" s="1"/>
  <c r="AC34" i="1"/>
  <c r="AB34" s="1"/>
  <c r="E56" i="5" s="1"/>
  <c r="CW33" i="1"/>
  <c r="V33" s="1"/>
  <c r="K55" i="5" s="1"/>
  <c r="CS33" i="1"/>
  <c r="R33" s="1"/>
  <c r="I55" i="5" s="1"/>
  <c r="AJ33" i="1"/>
  <c r="CX33" s="1"/>
  <c r="W33" s="1"/>
  <c r="AI33"/>
  <c r="J55" i="5" s="1"/>
  <c r="AH33" i="1"/>
  <c r="J54" i="5" s="1"/>
  <c r="AG33" i="1"/>
  <c r="CU33"/>
  <c r="T33" s="1"/>
  <c r="AF33"/>
  <c r="E55" i="5" s="1"/>
  <c r="AE33" i="1"/>
  <c r="F55" i="5" s="1"/>
  <c r="AD33" i="1"/>
  <c r="F54" i="5" s="1"/>
  <c r="AC33" i="1"/>
  <c r="AB33"/>
  <c r="E54" i="5" s="1"/>
  <c r="CX32" i="1"/>
  <c r="CW32"/>
  <c r="CS32"/>
  <c r="R32" s="1"/>
  <c r="I53" i="5" s="1"/>
  <c r="AJ32" i="1"/>
  <c r="AI32"/>
  <c r="J53" i="5" s="1"/>
  <c r="AH32" i="1"/>
  <c r="J52" i="5" s="1"/>
  <c r="AG32" i="1"/>
  <c r="CU32"/>
  <c r="T32" s="1"/>
  <c r="AF32"/>
  <c r="E53" i="5" s="1"/>
  <c r="AE32" i="1"/>
  <c r="F53" i="5" s="1"/>
  <c r="AD32" i="1"/>
  <c r="F52" i="5" s="1"/>
  <c r="AC32" i="1"/>
  <c r="AB32"/>
  <c r="E52" i="5" s="1"/>
  <c r="AJ31" i="1"/>
  <c r="CX31" s="1"/>
  <c r="W31" s="1"/>
  <c r="AI31"/>
  <c r="J51" i="5" s="1"/>
  <c r="AH31" i="1"/>
  <c r="J50" i="5" s="1"/>
  <c r="AG31" i="1"/>
  <c r="CU31" s="1"/>
  <c r="T31" s="1"/>
  <c r="AF31"/>
  <c r="E51" i="5" s="1"/>
  <c r="AE31" i="1"/>
  <c r="F51" i="5" s="1"/>
  <c r="AD31" i="1"/>
  <c r="F50" i="5" s="1"/>
  <c r="AC31" i="1"/>
  <c r="AB31" s="1"/>
  <c r="E50" i="5" s="1"/>
  <c r="CW30" i="1"/>
  <c r="V30" s="1"/>
  <c r="K49" i="5" s="1"/>
  <c r="AJ30" i="1"/>
  <c r="CX30" s="1"/>
  <c r="W30" s="1"/>
  <c r="AI30"/>
  <c r="J49" i="5" s="1"/>
  <c r="AH30" i="1"/>
  <c r="J48" i="5" s="1"/>
  <c r="AG30" i="1"/>
  <c r="CU30" s="1"/>
  <c r="T30" s="1"/>
  <c r="AF30"/>
  <c r="E49" i="5" s="1"/>
  <c r="AE30" i="1"/>
  <c r="F49" i="5" s="1"/>
  <c r="AD30" i="1"/>
  <c r="F48" i="5" s="1"/>
  <c r="AC30" i="1"/>
  <c r="AB30" s="1"/>
  <c r="E48" i="5" s="1"/>
  <c r="CT29" i="1"/>
  <c r="AJ29"/>
  <c r="CX29" s="1"/>
  <c r="W29" s="1"/>
  <c r="AI29"/>
  <c r="J44" i="5" s="1"/>
  <c r="AH29" i="1"/>
  <c r="J43" i="5" s="1"/>
  <c r="AG29" i="1"/>
  <c r="CU29" s="1"/>
  <c r="T29" s="1"/>
  <c r="AF29"/>
  <c r="E44" i="5" s="1"/>
  <c r="AE29" i="1"/>
  <c r="F44" i="5" s="1"/>
  <c r="AD29" i="1"/>
  <c r="F43" i="5" s="1"/>
  <c r="AC29" i="1"/>
  <c r="AB29" s="1"/>
  <c r="E43" i="5" s="1"/>
  <c r="CX28" i="1"/>
  <c r="CT28"/>
  <c r="AJ28"/>
  <c r="AI28"/>
  <c r="J42" i="5" s="1"/>
  <c r="AH28" i="1"/>
  <c r="J41" i="5" s="1"/>
  <c r="AG28" i="1"/>
  <c r="CU28" s="1"/>
  <c r="T28" s="1"/>
  <c r="AF28"/>
  <c r="E42" i="5" s="1"/>
  <c r="AE28" i="1"/>
  <c r="F42" i="5" s="1"/>
  <c r="AD28" i="1"/>
  <c r="F41" i="5" s="1"/>
  <c r="AC28" i="1"/>
  <c r="AB28" s="1"/>
  <c r="E41" i="5" s="1"/>
  <c r="CT27" i="1"/>
  <c r="CS27"/>
  <c r="AJ27"/>
  <c r="CX27" s="1"/>
  <c r="W27" s="1"/>
  <c r="AI27"/>
  <c r="J37" i="5" s="1"/>
  <c r="AH27" i="1"/>
  <c r="J36" i="5" s="1"/>
  <c r="AG27" i="1"/>
  <c r="CU27"/>
  <c r="T27" s="1"/>
  <c r="AF27"/>
  <c r="E37" i="5" s="1"/>
  <c r="AE27" i="1"/>
  <c r="F37" i="5" s="1"/>
  <c r="AD27" i="1"/>
  <c r="F36" i="5" s="1"/>
  <c r="AC27" i="1"/>
  <c r="AB27"/>
  <c r="E36" i="5" s="1"/>
  <c r="CX26" i="1"/>
  <c r="CW26"/>
  <c r="CS26"/>
  <c r="R26" s="1"/>
  <c r="I32" i="5" s="1"/>
  <c r="AJ26" i="1"/>
  <c r="AI26"/>
  <c r="J32" i="5" s="1"/>
  <c r="AH26" i="1"/>
  <c r="J31" i="5" s="1"/>
  <c r="AG26" i="1"/>
  <c r="CU26"/>
  <c r="T26" s="1"/>
  <c r="AF26"/>
  <c r="E32" i="5" s="1"/>
  <c r="AE26" i="1"/>
  <c r="F32" i="5" s="1"/>
  <c r="AD26" i="1"/>
  <c r="F31" i="5" s="1"/>
  <c r="AC26" i="1"/>
  <c r="AB26"/>
  <c r="E31" i="5" s="1"/>
  <c r="CX25" i="1"/>
  <c r="W25" s="1"/>
  <c r="CT25"/>
  <c r="AJ25"/>
  <c r="AI25"/>
  <c r="J27" i="5" s="1"/>
  <c r="AH25" i="1"/>
  <c r="J26" i="5" s="1"/>
  <c r="AG25" i="1"/>
  <c r="CU25" s="1"/>
  <c r="T25" s="1"/>
  <c r="AF25"/>
  <c r="E27" i="5" s="1"/>
  <c r="AE25" i="1"/>
  <c r="F27" i="5" s="1"/>
  <c r="AD25" i="1"/>
  <c r="F26" i="5" s="1"/>
  <c r="AC25" i="1"/>
  <c r="AB25" s="1"/>
  <c r="E26" i="5" s="1"/>
  <c r="CW24" i="1"/>
  <c r="V24" s="1"/>
  <c r="AJ24"/>
  <c r="CX24" s="1"/>
  <c r="W24" s="1"/>
  <c r="AI24"/>
  <c r="J22" i="5" s="1"/>
  <c r="AH24" i="1"/>
  <c r="J21" i="5" s="1"/>
  <c r="CV24" i="1"/>
  <c r="U24" s="1"/>
  <c r="K21" i="5" s="1"/>
  <c r="AG24" i="1"/>
  <c r="CU24" s="1"/>
  <c r="T24" s="1"/>
  <c r="AG76" s="1"/>
  <c r="AG22" s="1"/>
  <c r="AF24"/>
  <c r="E22" i="5" s="1"/>
  <c r="AE24" i="1"/>
  <c r="F22" i="5" s="1"/>
  <c r="AD24" i="1"/>
  <c r="F21" i="5" s="1"/>
  <c r="CR24" i="1"/>
  <c r="Q24" s="1"/>
  <c r="I21" i="5" s="1"/>
  <c r="AC24" i="1"/>
  <c r="AB24" s="1"/>
  <c r="E21" i="5" s="1"/>
  <c r="A1" i="3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1" i="2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D12" i="1"/>
  <c r="E18"/>
  <c r="H18"/>
  <c r="I18"/>
  <c r="J18"/>
  <c r="K18"/>
  <c r="L18"/>
  <c r="M18"/>
  <c r="N18"/>
  <c r="Z18"/>
  <c r="AA18"/>
  <c r="AB18"/>
  <c r="AC18"/>
  <c r="AD18"/>
  <c r="AE18"/>
  <c r="AF18"/>
  <c r="AG18"/>
  <c r="AH18"/>
  <c r="AI18"/>
  <c r="AJ18"/>
  <c r="AK18"/>
  <c r="AL18"/>
  <c r="AM18"/>
  <c r="D20"/>
  <c r="E22"/>
  <c r="H22"/>
  <c r="I22"/>
  <c r="J22"/>
  <c r="K22"/>
  <c r="L22"/>
  <c r="M22"/>
  <c r="N22"/>
  <c r="Z22"/>
  <c r="AA22"/>
  <c r="AM22"/>
  <c r="C24"/>
  <c r="D24"/>
  <c r="AT24"/>
  <c r="D23" i="5" s="1"/>
  <c r="AU24" i="1"/>
  <c r="D24" i="5" s="1"/>
  <c r="C25" i="1"/>
  <c r="D25"/>
  <c r="S25"/>
  <c r="H26" i="5" s="1"/>
  <c r="AT25" i="1"/>
  <c r="D28" i="5" s="1"/>
  <c r="AU25" i="1"/>
  <c r="D29" i="5" s="1"/>
  <c r="C26" i="1"/>
  <c r="D26"/>
  <c r="V26"/>
  <c r="K32" i="5" s="1"/>
  <c r="AT26" i="1"/>
  <c r="D33" i="5" s="1"/>
  <c r="AU26" i="1"/>
  <c r="D34" i="5" s="1"/>
  <c r="W26" i="1"/>
  <c r="C27"/>
  <c r="D27"/>
  <c r="R27"/>
  <c r="I37" i="5" s="1"/>
  <c r="AT27" i="1"/>
  <c r="D38" i="5" s="1"/>
  <c r="AU27" i="1"/>
  <c r="D39" i="5" s="1"/>
  <c r="AT28" i="1"/>
  <c r="AU28"/>
  <c r="S28"/>
  <c r="H41" i="5" s="1"/>
  <c r="W28" i="1"/>
  <c r="C29"/>
  <c r="D29"/>
  <c r="AT29"/>
  <c r="D45" i="5" s="1"/>
  <c r="AU29" i="1"/>
  <c r="D46" i="5" s="1"/>
  <c r="AT30" i="1"/>
  <c r="AU30"/>
  <c r="AT31"/>
  <c r="AU31"/>
  <c r="W32"/>
  <c r="V32"/>
  <c r="K53" i="5" s="1"/>
  <c r="AT32" i="1"/>
  <c r="AU32"/>
  <c r="AT33"/>
  <c r="AU33"/>
  <c r="C34"/>
  <c r="D34"/>
  <c r="AT34"/>
  <c r="D58" i="5" s="1"/>
  <c r="AU34" i="1"/>
  <c r="D59" i="5" s="1"/>
  <c r="C35" i="1"/>
  <c r="D35"/>
  <c r="S35"/>
  <c r="H61" i="5" s="1"/>
  <c r="AT35" i="1"/>
  <c r="D63" i="5" s="1"/>
  <c r="AU35" i="1"/>
  <c r="D64" i="5" s="1"/>
  <c r="R35" i="1"/>
  <c r="I62" i="5" s="1"/>
  <c r="C36" i="1"/>
  <c r="D36"/>
  <c r="AT36"/>
  <c r="D68" i="5" s="1"/>
  <c r="AU36" i="1"/>
  <c r="D69" i="5" s="1"/>
  <c r="C37" i="1"/>
  <c r="D37"/>
  <c r="AT37"/>
  <c r="D73" i="5" s="1"/>
  <c r="AU37" i="1"/>
  <c r="D74" i="5" s="1"/>
  <c r="AT38" i="1"/>
  <c r="AU38"/>
  <c r="AT39"/>
  <c r="AU39"/>
  <c r="C40"/>
  <c r="D40"/>
  <c r="V40"/>
  <c r="K81" i="5" s="1"/>
  <c r="AT40" i="1"/>
  <c r="D82" i="5" s="1"/>
  <c r="AU40" i="1"/>
  <c r="D83" i="5" s="1"/>
  <c r="C41" i="1"/>
  <c r="D41"/>
  <c r="R41"/>
  <c r="I86" i="5" s="1"/>
  <c r="V41" i="1"/>
  <c r="K86" i="5" s="1"/>
  <c r="AT41" i="1"/>
  <c r="D93" i="5" s="1"/>
  <c r="AU41" i="1"/>
  <c r="D94" i="5" s="1"/>
  <c r="C42" i="1"/>
  <c r="D42"/>
  <c r="R42"/>
  <c r="I97" i="5" s="1"/>
  <c r="AT42" i="1"/>
  <c r="D98" i="5" s="1"/>
  <c r="AU42" i="1"/>
  <c r="D99" i="5" s="1"/>
  <c r="Q42" i="1"/>
  <c r="I96" i="5" s="1"/>
  <c r="C43" i="1"/>
  <c r="D43"/>
  <c r="AT43"/>
  <c r="D103" i="5" s="1"/>
  <c r="AU43" i="1"/>
  <c r="D104" i="5" s="1"/>
  <c r="R44" i="1"/>
  <c r="I107" i="5" s="1"/>
  <c r="V44" i="1"/>
  <c r="K107" i="5" s="1"/>
  <c r="AT44" i="1"/>
  <c r="AU44"/>
  <c r="R45"/>
  <c r="I109" i="5" s="1"/>
  <c r="V45" i="1"/>
  <c r="K109" i="5" s="1"/>
  <c r="AT45" i="1"/>
  <c r="AU45"/>
  <c r="C46"/>
  <c r="D46"/>
  <c r="R46"/>
  <c r="I111" i="5" s="1"/>
  <c r="V46" i="1"/>
  <c r="K111" i="5" s="1"/>
  <c r="AT46" i="1"/>
  <c r="D118" i="5" s="1"/>
  <c r="AU46" i="1"/>
  <c r="D119" i="5" s="1"/>
  <c r="Q46" i="1"/>
  <c r="I110" i="5" s="1"/>
  <c r="AT47" i="1"/>
  <c r="AU47"/>
  <c r="T47"/>
  <c r="AT48"/>
  <c r="AU48"/>
  <c r="S48"/>
  <c r="H123" i="5" s="1"/>
  <c r="C49" i="1"/>
  <c r="D49"/>
  <c r="R49"/>
  <c r="I126" i="5" s="1"/>
  <c r="V49" i="1"/>
  <c r="K126" i="5" s="1"/>
  <c r="AT49" i="1"/>
  <c r="D127" i="5" s="1"/>
  <c r="AU49" i="1"/>
  <c r="D128" i="5" s="1"/>
  <c r="V50" i="1"/>
  <c r="K131" i="5" s="1"/>
  <c r="AT50" i="1"/>
  <c r="AU50"/>
  <c r="C51"/>
  <c r="D51"/>
  <c r="AT51"/>
  <c r="D134" i="5" s="1"/>
  <c r="AU51" i="1"/>
  <c r="D135" i="5" s="1"/>
  <c r="R51" i="1"/>
  <c r="I133" i="5" s="1"/>
  <c r="C52" i="1"/>
  <c r="D52"/>
  <c r="V52"/>
  <c r="K138" i="5" s="1"/>
  <c r="R52" i="1"/>
  <c r="I138" i="5" s="1"/>
  <c r="AT52" i="1"/>
  <c r="D139" i="5" s="1"/>
  <c r="AU52" i="1"/>
  <c r="D140" i="5" s="1"/>
  <c r="Q52" i="1"/>
  <c r="I137" i="5" s="1"/>
  <c r="C53" i="1"/>
  <c r="D53"/>
  <c r="R53"/>
  <c r="I143" i="5" s="1"/>
  <c r="AT53" i="1"/>
  <c r="D150" i="5" s="1"/>
  <c r="AU53" i="1"/>
  <c r="D151" i="5" s="1"/>
  <c r="C54" i="1"/>
  <c r="D54"/>
  <c r="AT54"/>
  <c r="D155" i="5" s="1"/>
  <c r="AU54" i="1"/>
  <c r="D156" i="5" s="1"/>
  <c r="R54" i="1"/>
  <c r="I154" i="5" s="1"/>
  <c r="C55" i="1"/>
  <c r="D55"/>
  <c r="S55"/>
  <c r="H158" i="5" s="1"/>
  <c r="AT55" i="1"/>
  <c r="D160" i="5" s="1"/>
  <c r="AU55" i="1"/>
  <c r="D161" i="5" s="1"/>
  <c r="C56" i="1"/>
  <c r="D56"/>
  <c r="V56"/>
  <c r="K164" i="5" s="1"/>
  <c r="AT56" i="1"/>
  <c r="D165" i="5" s="1"/>
  <c r="AU56" i="1"/>
  <c r="D166" i="5" s="1"/>
  <c r="U56" i="1"/>
  <c r="K163" i="5" s="1"/>
  <c r="C57" i="1"/>
  <c r="D57"/>
  <c r="V57"/>
  <c r="K169" i="5" s="1"/>
  <c r="W57" i="1"/>
  <c r="T57"/>
  <c r="AT57"/>
  <c r="D170" i="5" s="1"/>
  <c r="AU57" i="1"/>
  <c r="D171" i="5" s="1"/>
  <c r="R57" i="1"/>
  <c r="I169" i="5" s="1"/>
  <c r="C58" i="1"/>
  <c r="D58"/>
  <c r="U58"/>
  <c r="K173" i="5" s="1"/>
  <c r="T58" i="1"/>
  <c r="AT58"/>
  <c r="D181" i="5" s="1"/>
  <c r="AU58" i="1"/>
  <c r="D182" i="5" s="1"/>
  <c r="Q58" i="1"/>
  <c r="I173" i="5" s="1"/>
  <c r="C59" i="1"/>
  <c r="D59"/>
  <c r="W59"/>
  <c r="AT59"/>
  <c r="D186" i="5" s="1"/>
  <c r="AU59" i="1"/>
  <c r="D187" i="5" s="1"/>
  <c r="T59" i="1"/>
  <c r="C60"/>
  <c r="D60"/>
  <c r="W60"/>
  <c r="R60"/>
  <c r="I190" i="5" s="1"/>
  <c r="V60" i="1"/>
  <c r="K190" i="5" s="1"/>
  <c r="AT60" i="1"/>
  <c r="D191" i="5" s="1"/>
  <c r="AU60" i="1"/>
  <c r="D192" i="5" s="1"/>
  <c r="T60" i="1"/>
  <c r="C61"/>
  <c r="D61"/>
  <c r="S61"/>
  <c r="H194" i="5" s="1"/>
  <c r="AT61" i="1"/>
  <c r="D201" i="5" s="1"/>
  <c r="AU61" i="1"/>
  <c r="D202" i="5" s="1"/>
  <c r="C62" i="1"/>
  <c r="D62"/>
  <c r="AT62"/>
  <c r="D206" i="5" s="1"/>
  <c r="AU62" i="1"/>
  <c r="D207" i="5" s="1"/>
  <c r="C63" i="1"/>
  <c r="D63"/>
  <c r="AT63"/>
  <c r="D211" i="5" s="1"/>
  <c r="AU63" i="1"/>
  <c r="D212" i="5" s="1"/>
  <c r="T64" i="1"/>
  <c r="W64"/>
  <c r="V64"/>
  <c r="K215" i="5" s="1"/>
  <c r="AT64" i="1"/>
  <c r="AU64"/>
  <c r="P65"/>
  <c r="W65"/>
  <c r="AT65"/>
  <c r="AU65"/>
  <c r="U65"/>
  <c r="K216" i="5" s="1"/>
  <c r="C66" i="1"/>
  <c r="D66"/>
  <c r="S66"/>
  <c r="H218" i="5" s="1"/>
  <c r="U66" i="1"/>
  <c r="K218" i="5" s="1"/>
  <c r="AT66" i="1"/>
  <c r="D226" i="5" s="1"/>
  <c r="AU66" i="1"/>
  <c r="D227" i="5" s="1"/>
  <c r="V66" i="1"/>
  <c r="K219" i="5" s="1"/>
  <c r="T67" i="1"/>
  <c r="W67"/>
  <c r="AT67"/>
  <c r="AU67"/>
  <c r="V67"/>
  <c r="K230" i="5" s="1"/>
  <c r="R68" i="1"/>
  <c r="I232" i="5" s="1"/>
  <c r="AT68" i="1"/>
  <c r="AU68"/>
  <c r="P68"/>
  <c r="C69"/>
  <c r="D69"/>
  <c r="T69"/>
  <c r="W69"/>
  <c r="AT69"/>
  <c r="D236" i="5" s="1"/>
  <c r="AU69" i="1"/>
  <c r="D237" i="5" s="1"/>
  <c r="Q69" i="1"/>
  <c r="I233" i="5" s="1"/>
  <c r="C70" i="1"/>
  <c r="D70"/>
  <c r="U70"/>
  <c r="K239" i="5" s="1"/>
  <c r="AT70" i="1"/>
  <c r="D241" i="5" s="1"/>
  <c r="AU70" i="1"/>
  <c r="D242" i="5" s="1"/>
  <c r="S70" i="1"/>
  <c r="H239" i="5" s="1"/>
  <c r="V70" i="1"/>
  <c r="K240" i="5" s="1"/>
  <c r="C71" i="1"/>
  <c r="D71"/>
  <c r="R71"/>
  <c r="I245" i="5" s="1"/>
  <c r="AT71" i="1"/>
  <c r="D246" i="5" s="1"/>
  <c r="AU71" i="1"/>
  <c r="D247" i="5" s="1"/>
  <c r="S71" i="1"/>
  <c r="H244" i="5" s="1"/>
  <c r="T71" i="1"/>
  <c r="C72"/>
  <c r="D72"/>
  <c r="R72"/>
  <c r="I250" i="5" s="1"/>
  <c r="V72" i="1"/>
  <c r="K250" i="5" s="1"/>
  <c r="W72" i="1"/>
  <c r="AT72"/>
  <c r="D257" i="5" s="1"/>
  <c r="AU72" i="1"/>
  <c r="D258" i="5" s="1"/>
  <c r="T72" i="1"/>
  <c r="C73"/>
  <c r="D73"/>
  <c r="AT73"/>
  <c r="D262" i="5" s="1"/>
  <c r="AU73" i="1"/>
  <c r="D263" i="5" s="1"/>
  <c r="U73" i="1"/>
  <c r="K260" i="5" s="1"/>
  <c r="C74" i="1"/>
  <c r="D74"/>
  <c r="Q74"/>
  <c r="I265" i="5" s="1"/>
  <c r="T74" i="1"/>
  <c r="AT74"/>
  <c r="D273" i="5" s="1"/>
  <c r="AU74" i="1"/>
  <c r="D274" i="5" s="1"/>
  <c r="W74" i="1"/>
  <c r="B76"/>
  <c r="B22" s="1"/>
  <c r="C76"/>
  <c r="C22"/>
  <c r="D76"/>
  <c r="D22" s="1"/>
  <c r="F76"/>
  <c r="F22"/>
  <c r="G76"/>
  <c r="D277" i="5" s="1"/>
  <c r="F89" i="1"/>
  <c r="F90"/>
  <c r="F91"/>
  <c r="B93"/>
  <c r="F93"/>
  <c r="G297" i="5" s="1"/>
  <c r="F94" i="1"/>
  <c r="B95"/>
  <c r="B96"/>
  <c r="B97"/>
  <c r="B98"/>
  <c r="F99"/>
  <c r="B100"/>
  <c r="B101"/>
  <c r="F102"/>
  <c r="G315" i="5" s="1"/>
  <c r="B103" i="1"/>
  <c r="B104"/>
  <c r="F105"/>
  <c r="B106"/>
  <c r="F107"/>
  <c r="F108"/>
  <c r="B110"/>
  <c r="F110"/>
  <c r="F119" s="1"/>
  <c r="F111"/>
  <c r="B112"/>
  <c r="B113"/>
  <c r="B114"/>
  <c r="B115"/>
  <c r="F116"/>
  <c r="B117"/>
  <c r="B118"/>
  <c r="B120"/>
  <c r="B121"/>
  <c r="F122"/>
  <c r="B122" s="1"/>
  <c r="B123"/>
  <c r="F124"/>
  <c r="F125"/>
  <c r="B126"/>
  <c r="B127"/>
  <c r="F127"/>
  <c r="B128"/>
  <c r="F128"/>
  <c r="F129"/>
  <c r="B129" s="1"/>
  <c r="F132"/>
  <c r="B133"/>
  <c r="F134"/>
  <c r="F136"/>
  <c r="F138"/>
  <c r="B140"/>
  <c r="B18" s="1"/>
  <c r="C140"/>
  <c r="C18" s="1"/>
  <c r="D140"/>
  <c r="D18" s="1"/>
  <c r="F140"/>
  <c r="F18" s="1"/>
  <c r="G140"/>
  <c r="G18" s="1"/>
  <c r="AJ76"/>
  <c r="O42"/>
  <c r="G96" i="5" s="1"/>
  <c r="P61" i="1"/>
  <c r="S56"/>
  <c r="P44"/>
  <c r="P62"/>
  <c r="P46"/>
  <c r="CP46"/>
  <c r="O46" s="1"/>
  <c r="G110" i="5" s="1"/>
  <c r="P60" i="1"/>
  <c r="S37"/>
  <c r="S29"/>
  <c r="H43" i="5" s="1"/>
  <c r="S27" i="1"/>
  <c r="H36" i="5" s="1"/>
  <c r="P50" i="1"/>
  <c r="O40"/>
  <c r="G80" i="5" s="1"/>
  <c r="P38" i="1"/>
  <c r="CY27"/>
  <c r="X27" s="1"/>
  <c r="G38" i="5" s="1"/>
  <c r="CZ27" i="1"/>
  <c r="Y27"/>
  <c r="G39" i="5" s="1"/>
  <c r="CY71" i="1"/>
  <c r="X71" s="1"/>
  <c r="G246" i="5" s="1"/>
  <c r="CZ71" i="1"/>
  <c r="Y71" s="1"/>
  <c r="G247" i="5" s="1"/>
  <c r="CZ54" i="1"/>
  <c r="Y54" s="1"/>
  <c r="G156" i="5" s="1"/>
  <c r="CZ42" i="1"/>
  <c r="Y42" s="1"/>
  <c r="G99" i="5" s="1"/>
  <c r="CZ46" i="1"/>
  <c r="Y46"/>
  <c r="G119" i="5" s="1"/>
  <c r="CZ51" i="1"/>
  <c r="Y51" s="1"/>
  <c r="G135" i="5" s="1"/>
  <c r="CZ35" i="1"/>
  <c r="Y35"/>
  <c r="G64" i="5" s="1"/>
  <c r="CQ24" i="1"/>
  <c r="P24" s="1"/>
  <c r="CQ25"/>
  <c r="P25"/>
  <c r="CQ26"/>
  <c r="P26"/>
  <c r="CQ27"/>
  <c r="P27"/>
  <c r="CQ28"/>
  <c r="P28"/>
  <c r="CQ29"/>
  <c r="P29"/>
  <c r="CQ30"/>
  <c r="P30"/>
  <c r="CQ31"/>
  <c r="P31"/>
  <c r="CQ32"/>
  <c r="P32"/>
  <c r="CQ33"/>
  <c r="P33"/>
  <c r="CQ34"/>
  <c r="P34"/>
  <c r="CQ35"/>
  <c r="P35"/>
  <c r="CQ36"/>
  <c r="P36"/>
  <c r="CP36"/>
  <c r="O36" s="1"/>
  <c r="G66" i="5" s="1"/>
  <c r="CQ37" i="1"/>
  <c r="P37"/>
  <c r="CQ52"/>
  <c r="P52"/>
  <c r="CQ53"/>
  <c r="P53"/>
  <c r="CQ54"/>
  <c r="P54"/>
  <c r="CP54"/>
  <c r="O54" s="1"/>
  <c r="G153" i="5" s="1"/>
  <c r="CQ55" i="1"/>
  <c r="P55"/>
  <c r="CP55" s="1"/>
  <c r="O55" s="1"/>
  <c r="G158" i="5" s="1"/>
  <c r="CQ56" i="1"/>
  <c r="P56"/>
  <c r="CP56" s="1"/>
  <c r="O56" s="1"/>
  <c r="G163" i="5" s="1"/>
  <c r="CQ57" i="1"/>
  <c r="P57"/>
  <c r="CQ58"/>
  <c r="P58"/>
  <c r="CP58"/>
  <c r="O58" s="1"/>
  <c r="G173" i="5" s="1"/>
  <c r="CQ59" i="1"/>
  <c r="P59"/>
  <c r="CP59" s="1"/>
  <c r="O59" s="1"/>
  <c r="G184" i="5" s="1"/>
  <c r="CQ66" i="1"/>
  <c r="P66"/>
  <c r="CQ67"/>
  <c r="P67"/>
  <c r="CQ69"/>
  <c r="P69"/>
  <c r="CP69"/>
  <c r="O69" s="1"/>
  <c r="G233" i="5" s="1"/>
  <c r="CQ70" i="1"/>
  <c r="P70"/>
  <c r="CP70" s="1"/>
  <c r="O70" s="1"/>
  <c r="G239" i="5" s="1"/>
  <c r="CQ71" i="1"/>
  <c r="P71"/>
  <c r="CQ72"/>
  <c r="P72"/>
  <c r="CQ73"/>
  <c r="P73"/>
  <c r="CQ74"/>
  <c r="P74"/>
  <c r="CP74" s="1"/>
  <c r="O74" s="1"/>
  <c r="G265" i="5" s="1"/>
  <c r="T76" i="1"/>
  <c r="T140" s="1"/>
  <c r="F147" s="1"/>
  <c r="T22"/>
  <c r="F83"/>
  <c r="B83" s="1"/>
  <c r="T18"/>
  <c r="H71" i="5" l="1"/>
  <c r="H96"/>
  <c r="CY42" i="1"/>
  <c r="X42" s="1"/>
  <c r="G98" i="5" s="1"/>
  <c r="H110"/>
  <c r="CY46" i="1"/>
  <c r="X46" s="1"/>
  <c r="G118" i="5" s="1"/>
  <c r="H163"/>
  <c r="W76" i="1"/>
  <c r="AJ22"/>
  <c r="G321" i="5"/>
  <c r="B105" i="1"/>
  <c r="F137"/>
  <c r="G329" i="5" s="1"/>
  <c r="K22"/>
  <c r="I132"/>
  <c r="CP51" i="1"/>
  <c r="O51" s="1"/>
  <c r="G132" i="5" s="1"/>
  <c r="H66"/>
  <c r="H132"/>
  <c r="CY51" i="1"/>
  <c r="X51" s="1"/>
  <c r="G134" i="5" s="1"/>
  <c r="H153"/>
  <c r="CY54" i="1"/>
  <c r="X54" s="1"/>
  <c r="G155" i="5" s="1"/>
  <c r="F130"/>
  <c r="CR50" i="1"/>
  <c r="Q50" s="1"/>
  <c r="CV51"/>
  <c r="U51" s="1"/>
  <c r="K132" i="5" s="1"/>
  <c r="J132"/>
  <c r="CV54" i="1"/>
  <c r="U54" s="1"/>
  <c r="K153" i="5" s="1"/>
  <c r="J153"/>
  <c r="J158"/>
  <c r="CV55" i="1"/>
  <c r="U55" s="1"/>
  <c r="K158" i="5" s="1"/>
  <c r="J204"/>
  <c r="CV62" i="1"/>
  <c r="U62" s="1"/>
  <c r="K204" i="5" s="1"/>
  <c r="CT63" i="1"/>
  <c r="S63" s="1"/>
  <c r="E210" i="5"/>
  <c r="CT73" i="1"/>
  <c r="S73" s="1"/>
  <c r="E261" i="5"/>
  <c r="CV74" i="1"/>
  <c r="U74" s="1"/>
  <c r="K265" i="5" s="1"/>
  <c r="J265"/>
  <c r="F130" i="1"/>
  <c r="CY35"/>
  <c r="X35" s="1"/>
  <c r="G63" i="5" s="1"/>
  <c r="CS24" i="1"/>
  <c r="R24" s="1"/>
  <c r="CW25"/>
  <c r="V25" s="1"/>
  <c r="K27" i="5" s="1"/>
  <c r="CT26" i="1"/>
  <c r="S26" s="1"/>
  <c r="CW27"/>
  <c r="V27" s="1"/>
  <c r="K37" i="5" s="1"/>
  <c r="CW28" i="1"/>
  <c r="V28" s="1"/>
  <c r="K42" i="5" s="1"/>
  <c r="CR30" i="1"/>
  <c r="Q30" s="1"/>
  <c r="I48" i="5" s="1"/>
  <c r="CV30" i="1"/>
  <c r="U30" s="1"/>
  <c r="K48" i="5" s="1"/>
  <c r="CR31" i="1"/>
  <c r="Q31" s="1"/>
  <c r="CV31"/>
  <c r="U31" s="1"/>
  <c r="K50" i="5" s="1"/>
  <c r="CW31" i="1"/>
  <c r="V31" s="1"/>
  <c r="K51" i="5" s="1"/>
  <c r="CT32" i="1"/>
  <c r="S32" s="1"/>
  <c r="CT33"/>
  <c r="S33" s="1"/>
  <c r="CW34"/>
  <c r="V34" s="1"/>
  <c r="K57" i="5" s="1"/>
  <c r="CS36" i="1"/>
  <c r="R36" s="1"/>
  <c r="CY36" s="1"/>
  <c r="X36" s="1"/>
  <c r="G68" i="5" s="1"/>
  <c r="CS37" i="1"/>
  <c r="R37" s="1"/>
  <c r="I72" i="5" s="1"/>
  <c r="CW38" i="1"/>
  <c r="V38" s="1"/>
  <c r="K77" i="5" s="1"/>
  <c r="AB40" i="1"/>
  <c r="E80" i="5" s="1"/>
  <c r="AB42" i="1"/>
  <c r="E96" i="5" s="1"/>
  <c r="CW42" i="1"/>
  <c r="V42" s="1"/>
  <c r="K97" i="5" s="1"/>
  <c r="CS43" i="1"/>
  <c r="R43" s="1"/>
  <c r="I102" i="5" s="1"/>
  <c r="AB45" i="1"/>
  <c r="E108" i="5" s="1"/>
  <c r="AB46" i="1"/>
  <c r="E110" i="5" s="1"/>
  <c r="AB47" i="1"/>
  <c r="E121" i="5" s="1"/>
  <c r="CW47" i="1"/>
  <c r="V47" s="1"/>
  <c r="K122" i="5" s="1"/>
  <c r="CW48" i="1"/>
  <c r="V48" s="1"/>
  <c r="K124" i="5" s="1"/>
  <c r="AB50" i="1"/>
  <c r="E130" i="5" s="1"/>
  <c r="CW53" i="1"/>
  <c r="V53" s="1"/>
  <c r="K143" i="5" s="1"/>
  <c r="CS55" i="1"/>
  <c r="R55" s="1"/>
  <c r="CW58"/>
  <c r="V58" s="1"/>
  <c r="K174" i="5" s="1"/>
  <c r="AB62" i="1"/>
  <c r="E204" i="5" s="1"/>
  <c r="CS62" i="1"/>
  <c r="R62" s="1"/>
  <c r="I205" i="5" s="1"/>
  <c r="AB63" i="1"/>
  <c r="E209" i="5" s="1"/>
  <c r="CS63" i="1"/>
  <c r="R63" s="1"/>
  <c r="I210" i="5" s="1"/>
  <c r="AB70" i="1"/>
  <c r="E239" i="5" s="1"/>
  <c r="AB72" i="1"/>
  <c r="E249" i="5" s="1"/>
  <c r="CT50" i="1"/>
  <c r="S50" s="1"/>
  <c r="E131" i="5"/>
  <c r="J142"/>
  <c r="CV53" i="1"/>
  <c r="U53" s="1"/>
  <c r="K142" i="5" s="1"/>
  <c r="J232"/>
  <c r="CW68" i="1"/>
  <c r="V68" s="1"/>
  <c r="K232" i="5" s="1"/>
  <c r="F244"/>
  <c r="CR71" i="1"/>
  <c r="Q71" s="1"/>
  <c r="I244" i="5" s="1"/>
  <c r="CW29" i="1"/>
  <c r="V29" s="1"/>
  <c r="K44" i="5" s="1"/>
  <c r="CS47" i="1"/>
  <c r="R47" s="1"/>
  <c r="I122" i="5" s="1"/>
  <c r="CS48" i="1"/>
  <c r="R48" s="1"/>
  <c r="CS58"/>
  <c r="R58" s="1"/>
  <c r="CW69"/>
  <c r="V69" s="1"/>
  <c r="K234" i="5" s="1"/>
  <c r="CW71" i="1"/>
  <c r="V71" s="1"/>
  <c r="K245" i="5" s="1"/>
  <c r="AB73" i="1"/>
  <c r="E260" i="5" s="1"/>
  <c r="F194"/>
  <c r="CR61" i="1"/>
  <c r="Q61" s="1"/>
  <c r="I194" i="5" s="1"/>
  <c r="CR62" i="1"/>
  <c r="Q62" s="1"/>
  <c r="I204" i="5" s="1"/>
  <c r="F204"/>
  <c r="J233"/>
  <c r="CV69" i="1"/>
  <c r="U69" s="1"/>
  <c r="K233" i="5" s="1"/>
  <c r="CV71" i="1"/>
  <c r="U71" s="1"/>
  <c r="K244" i="5" s="1"/>
  <c r="J244"/>
  <c r="CW73" i="1"/>
  <c r="V73" s="1"/>
  <c r="K261" i="5" s="1"/>
  <c r="J261"/>
  <c r="CR26" i="1"/>
  <c r="Q26" s="1"/>
  <c r="I31" i="5" s="1"/>
  <c r="CV26" i="1"/>
  <c r="U26" s="1"/>
  <c r="K31" i="5" s="1"/>
  <c r="CR27" i="1"/>
  <c r="Q27" s="1"/>
  <c r="CV27"/>
  <c r="U27" s="1"/>
  <c r="K36" i="5" s="1"/>
  <c r="CS28" i="1"/>
  <c r="R28" s="1"/>
  <c r="CT30"/>
  <c r="S30" s="1"/>
  <c r="CT31"/>
  <c r="S31" s="1"/>
  <c r="CR32"/>
  <c r="Q32" s="1"/>
  <c r="CV32"/>
  <c r="U32" s="1"/>
  <c r="K52" i="5" s="1"/>
  <c r="CR33" i="1"/>
  <c r="Q33" s="1"/>
  <c r="I54" i="5" s="1"/>
  <c r="CV33" i="1"/>
  <c r="U33" s="1"/>
  <c r="K54" i="5" s="1"/>
  <c r="CT34" i="1"/>
  <c r="S34" s="1"/>
  <c r="CR35"/>
  <c r="Q35" s="1"/>
  <c r="CV35"/>
  <c r="U35" s="1"/>
  <c r="K61" i="5" s="1"/>
  <c r="CV37" i="1"/>
  <c r="U37" s="1"/>
  <c r="K71" i="5" s="1"/>
  <c r="AB38" i="1"/>
  <c r="E76" i="5" s="1"/>
  <c r="CR38" i="1"/>
  <c r="Q38" s="1"/>
  <c r="I76" i="5" s="1"/>
  <c r="CT38" i="1"/>
  <c r="S38" s="1"/>
  <c r="CV40"/>
  <c r="U40" s="1"/>
  <c r="K80" i="5" s="1"/>
  <c r="CR41" i="1"/>
  <c r="Q41" s="1"/>
  <c r="I85" i="5" s="1"/>
  <c r="CT41" i="1"/>
  <c r="S41" s="1"/>
  <c r="CV43"/>
  <c r="U43" s="1"/>
  <c r="K101" i="5" s="1"/>
  <c r="AB44" i="1"/>
  <c r="E106" i="5" s="1"/>
  <c r="CR44" i="1"/>
  <c r="Q44" s="1"/>
  <c r="I106" i="5" s="1"/>
  <c r="CT44" i="1"/>
  <c r="S44" s="1"/>
  <c r="CR45"/>
  <c r="Q45" s="1"/>
  <c r="I108" i="5" s="1"/>
  <c r="CT45" i="1"/>
  <c r="S45" s="1"/>
  <c r="CV47"/>
  <c r="U47" s="1"/>
  <c r="K121" i="5" s="1"/>
  <c r="CQ48" i="1"/>
  <c r="P48" s="1"/>
  <c r="CR49"/>
  <c r="Q49" s="1"/>
  <c r="CT49"/>
  <c r="S49" s="1"/>
  <c r="AB52"/>
  <c r="E137" i="5" s="1"/>
  <c r="CT52" i="1"/>
  <c r="S52" s="1"/>
  <c r="CR53"/>
  <c r="Q53" s="1"/>
  <c r="CT53"/>
  <c r="S53" s="1"/>
  <c r="CR57"/>
  <c r="Q57" s="1"/>
  <c r="CT57"/>
  <c r="S57" s="1"/>
  <c r="AB60"/>
  <c r="E189" i="5" s="1"/>
  <c r="CR60" i="1"/>
  <c r="Q60" s="1"/>
  <c r="I189" i="5" s="1"/>
  <c r="CT60" i="1"/>
  <c r="S60" s="1"/>
  <c r="CW61"/>
  <c r="V61" s="1"/>
  <c r="K195" i="5" s="1"/>
  <c r="CQ64" i="1"/>
  <c r="P64" s="1"/>
  <c r="CP64" s="1"/>
  <c r="O64" s="1"/>
  <c r="G214" i="5" s="1"/>
  <c r="CS67" i="1"/>
  <c r="R67" s="1"/>
  <c r="CR68"/>
  <c r="Q68" s="1"/>
  <c r="I231" i="5" s="1"/>
  <c r="CS69" i="1"/>
  <c r="R69" s="1"/>
  <c r="F131" i="5"/>
  <c r="CS50" i="1"/>
  <c r="R50" s="1"/>
  <c r="I131" i="5" s="1"/>
  <c r="CV61" i="1"/>
  <c r="U61" s="1"/>
  <c r="K194" i="5" s="1"/>
  <c r="J194"/>
  <c r="E205"/>
  <c r="CT62" i="1"/>
  <c r="S62" s="1"/>
  <c r="CW63"/>
  <c r="V63" s="1"/>
  <c r="K210" i="5" s="1"/>
  <c r="J210"/>
  <c r="F218"/>
  <c r="CR66" i="1"/>
  <c r="Q66" s="1"/>
  <c r="I218" i="5" s="1"/>
  <c r="E232"/>
  <c r="CT68" i="1"/>
  <c r="S68" s="1"/>
  <c r="B102"/>
  <c r="G22"/>
  <c r="CY28"/>
  <c r="X28" s="1"/>
  <c r="CT24"/>
  <c r="S24" s="1"/>
  <c r="CP24" s="1"/>
  <c r="O24" s="1"/>
  <c r="CR25"/>
  <c r="Q25" s="1"/>
  <c r="CV25"/>
  <c r="U25" s="1"/>
  <c r="CS25"/>
  <c r="R25" s="1"/>
  <c r="CR28"/>
  <c r="Q28" s="1"/>
  <c r="CV28"/>
  <c r="U28" s="1"/>
  <c r="K41" i="5" s="1"/>
  <c r="CR29" i="1"/>
  <c r="Q29" s="1"/>
  <c r="I43" i="5" s="1"/>
  <c r="CV29" i="1"/>
  <c r="U29" s="1"/>
  <c r="K43" i="5" s="1"/>
  <c r="CS29" i="1"/>
  <c r="R29" s="1"/>
  <c r="CS30"/>
  <c r="R30" s="1"/>
  <c r="I49" i="5" s="1"/>
  <c r="CS31" i="1"/>
  <c r="R31" s="1"/>
  <c r="I51" i="5" s="1"/>
  <c r="CS34" i="1"/>
  <c r="R34" s="1"/>
  <c r="I57" i="5" s="1"/>
  <c r="CW35" i="1"/>
  <c r="V35" s="1"/>
  <c r="K62" i="5" s="1"/>
  <c r="CV36" i="1"/>
  <c r="U36" s="1"/>
  <c r="K66" i="5" s="1"/>
  <c r="CW36" i="1"/>
  <c r="V36" s="1"/>
  <c r="K67" i="5" s="1"/>
  <c r="CR37" i="1"/>
  <c r="Q37" s="1"/>
  <c r="I71" i="5" s="1"/>
  <c r="CW37" i="1"/>
  <c r="V37" s="1"/>
  <c r="K72" i="5" s="1"/>
  <c r="CR39" i="1"/>
  <c r="Q39" s="1"/>
  <c r="CT39"/>
  <c r="S39" s="1"/>
  <c r="CS39"/>
  <c r="R39" s="1"/>
  <c r="I79" i="5" s="1"/>
  <c r="CS40" i="1"/>
  <c r="R40" s="1"/>
  <c r="CV42"/>
  <c r="U42" s="1"/>
  <c r="K96" i="5" s="1"/>
  <c r="CR43" i="1"/>
  <c r="Q43" s="1"/>
  <c r="I101" i="5" s="1"/>
  <c r="CT43" i="1"/>
  <c r="S43" s="1"/>
  <c r="CW43"/>
  <c r="V43" s="1"/>
  <c r="K102" i="5" s="1"/>
  <c r="CR47" i="1"/>
  <c r="Q47" s="1"/>
  <c r="CT47"/>
  <c r="S47" s="1"/>
  <c r="CR48"/>
  <c r="Q48" s="1"/>
  <c r="I123" i="5" s="1"/>
  <c r="CV48" i="1"/>
  <c r="U48" s="1"/>
  <c r="K123" i="5" s="1"/>
  <c r="CW51" i="1"/>
  <c r="V51" s="1"/>
  <c r="K133" i="5" s="1"/>
  <c r="CW54" i="1"/>
  <c r="V54" s="1"/>
  <c r="K154" i="5" s="1"/>
  <c r="CW55" i="1"/>
  <c r="V55" s="1"/>
  <c r="K159" i="5" s="1"/>
  <c r="CS56" i="1"/>
  <c r="R56" s="1"/>
  <c r="I164" i="5" s="1"/>
  <c r="CV57" i="1"/>
  <c r="U57" s="1"/>
  <c r="K168" i="5" s="1"/>
  <c r="CW59" i="1"/>
  <c r="V59" s="1"/>
  <c r="K185" i="5" s="1"/>
  <c r="CV60" i="1"/>
  <c r="U60" s="1"/>
  <c r="K189" i="5" s="1"/>
  <c r="CS61" i="1"/>
  <c r="R61" s="1"/>
  <c r="CW62"/>
  <c r="V62" s="1"/>
  <c r="K205" i="5" s="1"/>
  <c r="CR63" i="1"/>
  <c r="Q63" s="1"/>
  <c r="CS64"/>
  <c r="R64" s="1"/>
  <c r="CR65"/>
  <c r="Q65" s="1"/>
  <c r="CS65"/>
  <c r="R65" s="1"/>
  <c r="CS66"/>
  <c r="R66" s="1"/>
  <c r="CR67"/>
  <c r="Q67" s="1"/>
  <c r="CV67"/>
  <c r="U67" s="1"/>
  <c r="K229" i="5" s="1"/>
  <c r="CV68" i="1"/>
  <c r="U68" s="1"/>
  <c r="K231" i="5" s="1"/>
  <c r="CR72" i="1"/>
  <c r="Q72" s="1"/>
  <c r="CT72"/>
  <c r="S72" s="1"/>
  <c r="CR73"/>
  <c r="Q73" s="1"/>
  <c r="CS73"/>
  <c r="R73" s="1"/>
  <c r="I261" i="5" s="1"/>
  <c r="CS74" i="1"/>
  <c r="R74" s="1"/>
  <c r="J169" i="5"/>
  <c r="J190"/>
  <c r="J215"/>
  <c r="J230"/>
  <c r="F250"/>
  <c r="CS59" i="1"/>
  <c r="R59" s="1"/>
  <c r="CW65"/>
  <c r="V65" s="1"/>
  <c r="K217" i="5" s="1"/>
  <c r="CS70" i="1"/>
  <c r="R70" s="1"/>
  <c r="F131"/>
  <c r="B131" s="1"/>
  <c r="B130"/>
  <c r="B119"/>
  <c r="G327" i="5"/>
  <c r="G21" l="1"/>
  <c r="I240"/>
  <c r="CY70" i="1"/>
  <c r="X70" s="1"/>
  <c r="G241" i="5" s="1"/>
  <c r="I219"/>
  <c r="CY66" i="1"/>
  <c r="X66" s="1"/>
  <c r="G226" i="5" s="1"/>
  <c r="CZ66" i="1"/>
  <c r="Y66" s="1"/>
  <c r="G227" i="5" s="1"/>
  <c r="H249"/>
  <c r="CY72" i="1"/>
  <c r="X72" s="1"/>
  <c r="G257" i="5" s="1"/>
  <c r="CZ72" i="1"/>
  <c r="Y72" s="1"/>
  <c r="G258" i="5" s="1"/>
  <c r="I229"/>
  <c r="CP67" i="1"/>
  <c r="O67" s="1"/>
  <c r="G229" i="5" s="1"/>
  <c r="I185"/>
  <c r="CY59" i="1"/>
  <c r="X59" s="1"/>
  <c r="G186" i="5" s="1"/>
  <c r="CZ59" i="1"/>
  <c r="Y59" s="1"/>
  <c r="G187" i="5" s="1"/>
  <c r="I260"/>
  <c r="CP73" i="1"/>
  <c r="O73" s="1"/>
  <c r="G260" i="5" s="1"/>
  <c r="I195"/>
  <c r="CZ61" i="1"/>
  <c r="Y61" s="1"/>
  <c r="G202" i="5" s="1"/>
  <c r="CY61" i="1"/>
  <c r="X61" s="1"/>
  <c r="G201" i="5" s="1"/>
  <c r="I81"/>
  <c r="CZ40" i="1"/>
  <c r="Y40" s="1"/>
  <c r="G83" i="5" s="1"/>
  <c r="CY40" i="1"/>
  <c r="X40" s="1"/>
  <c r="G82" i="5" s="1"/>
  <c r="I217"/>
  <c r="CY65" i="1"/>
  <c r="X65" s="1"/>
  <c r="CZ65"/>
  <c r="Y65" s="1"/>
  <c r="I121" i="5"/>
  <c r="CP47" i="1"/>
  <c r="O47" s="1"/>
  <c r="G121" i="5" s="1"/>
  <c r="I78"/>
  <c r="CP39" i="1"/>
  <c r="O39" s="1"/>
  <c r="G78" i="5" s="1"/>
  <c r="I26"/>
  <c r="AD76" i="1"/>
  <c r="H204" i="5"/>
  <c r="CY62" i="1"/>
  <c r="X62" s="1"/>
  <c r="G206" i="5" s="1"/>
  <c r="CZ62" i="1"/>
  <c r="Y62" s="1"/>
  <c r="G207" i="5" s="1"/>
  <c r="I230"/>
  <c r="CY67" i="1"/>
  <c r="X67" s="1"/>
  <c r="CZ67"/>
  <c r="Y67" s="1"/>
  <c r="H142" i="5"/>
  <c r="CY53" i="1"/>
  <c r="X53" s="1"/>
  <c r="G150" i="5" s="1"/>
  <c r="CZ53" i="1"/>
  <c r="Y53" s="1"/>
  <c r="G151" i="5" s="1"/>
  <c r="H125"/>
  <c r="CY49" i="1"/>
  <c r="X49" s="1"/>
  <c r="G127" i="5" s="1"/>
  <c r="CZ49" i="1"/>
  <c r="Y49" s="1"/>
  <c r="G128" i="5" s="1"/>
  <c r="H108"/>
  <c r="CY45" i="1"/>
  <c r="X45" s="1"/>
  <c r="CZ45"/>
  <c r="Y45" s="1"/>
  <c r="H50" i="5"/>
  <c r="CY31" i="1"/>
  <c r="X31" s="1"/>
  <c r="CZ31"/>
  <c r="Y31" s="1"/>
  <c r="I36" i="5"/>
  <c r="CP27" i="1"/>
  <c r="O27" s="1"/>
  <c r="G36" i="5" s="1"/>
  <c r="I174"/>
  <c r="CY58" i="1"/>
  <c r="X58" s="1"/>
  <c r="G181" i="5" s="1"/>
  <c r="CZ58" i="1"/>
  <c r="Y58" s="1"/>
  <c r="G182" i="5" s="1"/>
  <c r="H52"/>
  <c r="CY32" i="1"/>
  <c r="X32" s="1"/>
  <c r="CZ32"/>
  <c r="Y32" s="1"/>
  <c r="H31" i="5"/>
  <c r="CY26" i="1"/>
  <c r="X26" s="1"/>
  <c r="G33" i="5" s="1"/>
  <c r="CZ26" i="1"/>
  <c r="Y26" s="1"/>
  <c r="G34" i="5" s="1"/>
  <c r="H209"/>
  <c r="CY63" i="1"/>
  <c r="X63" s="1"/>
  <c r="G211" i="5" s="1"/>
  <c r="CZ63" i="1"/>
  <c r="Y63" s="1"/>
  <c r="G212" i="5" s="1"/>
  <c r="CY56" i="1"/>
  <c r="X56" s="1"/>
  <c r="G165" i="5" s="1"/>
  <c r="CP41" i="1"/>
  <c r="O41" s="1"/>
  <c r="G85" i="5" s="1"/>
  <c r="CP25" i="1"/>
  <c r="O25" s="1"/>
  <c r="G26" i="5" s="1"/>
  <c r="CP26" i="1"/>
  <c r="O26" s="1"/>
  <c r="G31" i="5" s="1"/>
  <c r="CP37" i="1"/>
  <c r="O37" s="1"/>
  <c r="G71" i="5" s="1"/>
  <c r="CP33" i="1"/>
  <c r="O33" s="1"/>
  <c r="G54" i="5" s="1"/>
  <c r="I249"/>
  <c r="CP72" i="1"/>
  <c r="O72" s="1"/>
  <c r="G249" i="5" s="1"/>
  <c r="H78"/>
  <c r="CY39" i="1"/>
  <c r="X39" s="1"/>
  <c r="CZ39"/>
  <c r="Y39" s="1"/>
  <c r="K26" i="5"/>
  <c r="AH76" i="1"/>
  <c r="H189" i="5"/>
  <c r="CZ60" i="1"/>
  <c r="Y60" s="1"/>
  <c r="G192" i="5" s="1"/>
  <c r="CY60" i="1"/>
  <c r="X60" s="1"/>
  <c r="G191" i="5" s="1"/>
  <c r="I168"/>
  <c r="CP57" i="1"/>
  <c r="O57" s="1"/>
  <c r="G168" i="5" s="1"/>
  <c r="H56"/>
  <c r="CY34" i="1"/>
  <c r="X34" s="1"/>
  <c r="G58" i="5" s="1"/>
  <c r="CZ34" i="1"/>
  <c r="Y34" s="1"/>
  <c r="G59" i="5" s="1"/>
  <c r="I52"/>
  <c r="CP32" i="1"/>
  <c r="O32" s="1"/>
  <c r="G52" i="5" s="1"/>
  <c r="H130"/>
  <c r="CY50" i="1"/>
  <c r="X50" s="1"/>
  <c r="CZ50"/>
  <c r="Y50" s="1"/>
  <c r="I159" i="5"/>
  <c r="CZ55" i="1"/>
  <c r="Y55" s="1"/>
  <c r="G161" i="5" s="1"/>
  <c r="H54"/>
  <c r="CY33" i="1"/>
  <c r="X33" s="1"/>
  <c r="CZ33"/>
  <c r="Y33" s="1"/>
  <c r="I50" i="5"/>
  <c r="CP31" i="1"/>
  <c r="O31" s="1"/>
  <c r="G50" i="5" s="1"/>
  <c r="W140" i="1"/>
  <c r="W22"/>
  <c r="F86"/>
  <c r="B86" s="1"/>
  <c r="CP61"/>
  <c r="O61" s="1"/>
  <c r="G194" i="5" s="1"/>
  <c r="CP45" i="1"/>
  <c r="O45" s="1"/>
  <c r="G108" i="5" s="1"/>
  <c r="CP44" i="1"/>
  <c r="O44" s="1"/>
  <c r="G106" i="5" s="1"/>
  <c r="CZ56" i="1"/>
  <c r="Y56" s="1"/>
  <c r="G166" i="5" s="1"/>
  <c r="CP71" i="1"/>
  <c r="O71" s="1"/>
  <c r="G244" i="5" s="1"/>
  <c r="CP29" i="1"/>
  <c r="O29" s="1"/>
  <c r="G43" i="5" s="1"/>
  <c r="I209"/>
  <c r="CP63" i="1"/>
  <c r="O63" s="1"/>
  <c r="G209" i="5" s="1"/>
  <c r="H121"/>
  <c r="CY47" i="1"/>
  <c r="X47" s="1"/>
  <c r="CZ47"/>
  <c r="Y47" s="1"/>
  <c r="I215" i="5"/>
  <c r="CZ64" i="1"/>
  <c r="Y64" s="1"/>
  <c r="CY64"/>
  <c r="X64" s="1"/>
  <c r="H101" i="5"/>
  <c r="CY43" i="1"/>
  <c r="X43" s="1"/>
  <c r="G103" i="5" s="1"/>
  <c r="CZ43" i="1"/>
  <c r="Y43" s="1"/>
  <c r="G104" i="5" s="1"/>
  <c r="I27"/>
  <c r="CZ25" i="1"/>
  <c r="Y25" s="1"/>
  <c r="G29" i="5" s="1"/>
  <c r="H231"/>
  <c r="CY68" i="1"/>
  <c r="X68" s="1"/>
  <c r="CZ68"/>
  <c r="Y68" s="1"/>
  <c r="I234" i="5"/>
  <c r="CZ69" i="1"/>
  <c r="Y69" s="1"/>
  <c r="G237" i="5" s="1"/>
  <c r="CY69" i="1"/>
  <c r="X69" s="1"/>
  <c r="G236" i="5" s="1"/>
  <c r="H168"/>
  <c r="CY57" i="1"/>
  <c r="X57" s="1"/>
  <c r="G170" i="5" s="1"/>
  <c r="CZ57" i="1"/>
  <c r="Y57" s="1"/>
  <c r="G171" i="5" s="1"/>
  <c r="H137"/>
  <c r="CY52" i="1"/>
  <c r="X52" s="1"/>
  <c r="G139" i="5" s="1"/>
  <c r="CZ52" i="1"/>
  <c r="Y52" s="1"/>
  <c r="G140" i="5" s="1"/>
  <c r="H106"/>
  <c r="CZ44" i="1"/>
  <c r="Y44" s="1"/>
  <c r="CY44"/>
  <c r="X44" s="1"/>
  <c r="H85" i="5"/>
  <c r="CY41" i="1"/>
  <c r="X41" s="1"/>
  <c r="G93" i="5" s="1"/>
  <c r="CZ41" i="1"/>
  <c r="Y41" s="1"/>
  <c r="G94" i="5" s="1"/>
  <c r="I61"/>
  <c r="CP35" i="1"/>
  <c r="O35" s="1"/>
  <c r="G61" i="5" s="1"/>
  <c r="I42"/>
  <c r="CZ28" i="1"/>
  <c r="Y28" s="1"/>
  <c r="I22" i="5"/>
  <c r="AE76" i="1"/>
  <c r="H260" i="5"/>
  <c r="CY73" i="1"/>
  <c r="X73" s="1"/>
  <c r="G262" i="5" s="1"/>
  <c r="CZ73" i="1"/>
  <c r="Y73" s="1"/>
  <c r="G263" i="5" s="1"/>
  <c r="CY25" i="1"/>
  <c r="X25" s="1"/>
  <c r="G28" i="5" s="1"/>
  <c r="CP48" i="1"/>
  <c r="O48" s="1"/>
  <c r="G123" i="5" s="1"/>
  <c r="CZ70" i="1"/>
  <c r="Y70" s="1"/>
  <c r="G242" i="5" s="1"/>
  <c r="CP38" i="1"/>
  <c r="O38" s="1"/>
  <c r="G76" i="5" s="1"/>
  <c r="CP68" i="1"/>
  <c r="O68" s="1"/>
  <c r="G231" i="5" s="1"/>
  <c r="AC76" i="1"/>
  <c r="CP52"/>
  <c r="O52" s="1"/>
  <c r="G137" i="5" s="1"/>
  <c r="CP34" i="1"/>
  <c r="O34" s="1"/>
  <c r="G56" i="5" s="1"/>
  <c r="CZ37" i="1"/>
  <c r="Y37" s="1"/>
  <c r="G74" i="5" s="1"/>
  <c r="I266"/>
  <c r="CY74" i="1"/>
  <c r="X74" s="1"/>
  <c r="G273" i="5" s="1"/>
  <c r="CZ74" i="1"/>
  <c r="Y74" s="1"/>
  <c r="G274" i="5" s="1"/>
  <c r="I216"/>
  <c r="CP65" i="1"/>
  <c r="O65" s="1"/>
  <c r="G216" i="5" s="1"/>
  <c r="I44"/>
  <c r="CY29" i="1"/>
  <c r="X29" s="1"/>
  <c r="G45" i="5" s="1"/>
  <c r="CZ29" i="1"/>
  <c r="Y29" s="1"/>
  <c r="G46" i="5" s="1"/>
  <c r="I41"/>
  <c r="CP28" i="1"/>
  <c r="O28" s="1"/>
  <c r="G41" i="5" s="1"/>
  <c r="H21"/>
  <c r="AF76" i="1"/>
  <c r="CY24"/>
  <c r="X24" s="1"/>
  <c r="CZ24"/>
  <c r="Y24" s="1"/>
  <c r="I142" i="5"/>
  <c r="CP53" i="1"/>
  <c r="O53" s="1"/>
  <c r="G142" i="5" s="1"/>
  <c r="I125"/>
  <c r="CP49" i="1"/>
  <c r="O49" s="1"/>
  <c r="G125" i="5" s="1"/>
  <c r="H76"/>
  <c r="CY38" i="1"/>
  <c r="X38" s="1"/>
  <c r="CZ38"/>
  <c r="Y38" s="1"/>
  <c r="H48" i="5"/>
  <c r="CY30" i="1"/>
  <c r="X30" s="1"/>
  <c r="CZ30"/>
  <c r="Y30" s="1"/>
  <c r="I124" i="5"/>
  <c r="CY48" i="1"/>
  <c r="X48" s="1"/>
  <c r="CZ48"/>
  <c r="Y48" s="1"/>
  <c r="I67" i="5"/>
  <c r="CZ36" i="1"/>
  <c r="Y36" s="1"/>
  <c r="G69" i="5" s="1"/>
  <c r="I130"/>
  <c r="CP50" i="1"/>
  <c r="O50" s="1"/>
  <c r="G130" i="5" s="1"/>
  <c r="CY55" i="1"/>
  <c r="X55" s="1"/>
  <c r="G160" i="5" s="1"/>
  <c r="CP43" i="1"/>
  <c r="O43" s="1"/>
  <c r="G101" i="5" s="1"/>
  <c r="AI76" i="1"/>
  <c r="CY37"/>
  <c r="X37" s="1"/>
  <c r="G73" i="5" s="1"/>
  <c r="CP62" i="1"/>
  <c r="O62" s="1"/>
  <c r="G204" i="5" s="1"/>
  <c r="CP60" i="1"/>
  <c r="O60" s="1"/>
  <c r="G189" i="5" s="1"/>
  <c r="CP30" i="1"/>
  <c r="O30" s="1"/>
  <c r="G48" i="5" s="1"/>
  <c r="CP66" i="1"/>
  <c r="O66" s="1"/>
  <c r="G218" i="5" s="1"/>
  <c r="F135" i="1"/>
  <c r="AI22" l="1"/>
  <c r="V76"/>
  <c r="G24" i="5"/>
  <c r="AL76" i="1"/>
  <c r="AH22"/>
  <c r="U76"/>
  <c r="W18"/>
  <c r="F150"/>
  <c r="AB76"/>
  <c r="S76"/>
  <c r="AF22"/>
  <c r="R76"/>
  <c r="AE22"/>
  <c r="G23" i="5"/>
  <c r="AK76" i="1"/>
  <c r="P76"/>
  <c r="AC22"/>
  <c r="AD22"/>
  <c r="Q76"/>
  <c r="G325" i="5"/>
  <c r="J12"/>
  <c r="AB22" i="1" l="1"/>
  <c r="O76"/>
  <c r="F79"/>
  <c r="P22"/>
  <c r="P140"/>
  <c r="R140"/>
  <c r="F81"/>
  <c r="R22"/>
  <c r="S22"/>
  <c r="F82"/>
  <c r="S140"/>
  <c r="U22"/>
  <c r="F84"/>
  <c r="U140"/>
  <c r="V22"/>
  <c r="V140"/>
  <c r="F85"/>
  <c r="F80"/>
  <c r="Q22"/>
  <c r="Q140"/>
  <c r="X76"/>
  <c r="AK22"/>
  <c r="AL22"/>
  <c r="Y76"/>
  <c r="G290" i="5" l="1"/>
  <c r="B85" i="1"/>
  <c r="G288" i="5"/>
  <c r="B84" i="1"/>
  <c r="P18"/>
  <c r="F143"/>
  <c r="F78"/>
  <c r="O140"/>
  <c r="O22"/>
  <c r="G282" i="5"/>
  <c r="B80" i="1"/>
  <c r="X140"/>
  <c r="X22"/>
  <c r="F87"/>
  <c r="U18"/>
  <c r="F148"/>
  <c r="B82"/>
  <c r="G286" i="5"/>
  <c r="F145" i="1"/>
  <c r="R18"/>
  <c r="F146"/>
  <c r="S18"/>
  <c r="G284" i="5"/>
  <c r="B81" i="1"/>
  <c r="G280" i="5"/>
  <c r="B79" i="1"/>
  <c r="Y140"/>
  <c r="Y22"/>
  <c r="F88"/>
  <c r="Q18"/>
  <c r="F144"/>
  <c r="V18"/>
  <c r="F149"/>
  <c r="G294" i="5" l="1"/>
  <c r="B88" i="1"/>
  <c r="G292" i="5"/>
  <c r="B87" i="1"/>
  <c r="G278" i="5"/>
  <c r="B78" i="1"/>
  <c r="F152"/>
  <c r="Y18"/>
  <c r="X18"/>
  <c r="F151"/>
  <c r="F142"/>
  <c r="O18"/>
</calcChain>
</file>

<file path=xl/sharedStrings.xml><?xml version="1.0" encoding="utf-8"?>
<sst xmlns="http://schemas.openxmlformats.org/spreadsheetml/2006/main" count="5047" uniqueCount="570">
  <si>
    <t>АтомСмета</t>
  </si>
  <si>
    <t>_PS_</t>
  </si>
  <si>
    <t/>
  </si>
  <si>
    <t>№2-2-6/с</t>
  </si>
  <si>
    <t>№2-2-6/с. Фундамент турбоагрегата. Верхнее строение. Закладные детали для вибродатчиков и термопар</t>
  </si>
  <si>
    <t>001-60-012-КЖ</t>
  </si>
  <si>
    <t>Сметные нормы списания</t>
  </si>
  <si>
    <t>Коды ценников</t>
  </si>
  <si>
    <t>ТЕР - Ростовская область</t>
  </si>
  <si>
    <t>Типовой расчёт для норм 2001 года АТОМНЫЕ ЭЛЕКТРОСТАНЦИИ МДС 81.33-2004 и МДС 81.25-99 без параметров</t>
  </si>
  <si>
    <t>ТЕР-Ростов</t>
  </si>
  <si>
    <t>Поправки для ТЕР 21_04 (Ростов)</t>
  </si>
  <si>
    <t>Т.И. Конозобко</t>
  </si>
  <si>
    <t>Р. Карпович</t>
  </si>
  <si>
    <t>Д.В. Карпович</t>
  </si>
  <si>
    <t>{C220A64C-681F-4DB5-93CB-59341401C1A8}</t>
  </si>
  <si>
    <t>1</t>
  </si>
  <si>
    <t>06-01-015-7</t>
  </si>
  <si>
    <t>Установка закладных деталей весом: до 4 кг</t>
  </si>
  <si>
    <t>1Т</t>
  </si>
  <si>
    <t>ТЕР Ростовской обл,сб.06,гл.01,табл.015,поз.7</t>
  </si>
  <si>
    <t>Общестроительные работы</t>
  </si>
  <si>
    <t>Бетонные и железобетонные монолитные конструкции в промышленном строительстве</t>
  </si>
  <si>
    <t>6-1</t>
  </si>
  <si>
    <t>Вырезка и заделка отверстий в опалубке, установка и закрепление закладных деталей .</t>
  </si>
  <si>
    <t>2</t>
  </si>
  <si>
    <t>06-01-015-8</t>
  </si>
  <si>
    <t>Установка закладных деталей весом: до 20 кг</t>
  </si>
  <si>
    <t>ТЕР Ростовской обл,сб.06,гл.01,табл.015,поз.8</t>
  </si>
  <si>
    <t>3</t>
  </si>
  <si>
    <t>06-01-015-9</t>
  </si>
  <si>
    <t>Установка закладных деталей весом: более 20 кг</t>
  </si>
  <si>
    <t>ТЕР Ростовской обл,сб.06,гл.01,табл.015,поз.9</t>
  </si>
  <si>
    <t>4</t>
  </si>
  <si>
    <t>09-06-024-13</t>
  </si>
  <si>
    <t>Монтаж кронштейнов</t>
  </si>
  <si>
    <t>ТЕР Ростовской обл,сб.09,гл.06,табл.024,поз.13</t>
  </si>
  <si>
    <t>Металлические конструкции</t>
  </si>
  <si>
    <t>9</t>
  </si>
  <si>
    <t>Установка и крепление стальнных конструкций.  Устройство подмостей.  Антикоррозийная защита стальных конструкций.</t>
  </si>
  <si>
    <t>5</t>
  </si>
  <si>
    <t>201-0664</t>
  </si>
  <si>
    <t>Стоимость кронштейнов</t>
  </si>
  <si>
    <t>т</t>
  </si>
  <si>
    <t>ССЦ Ростовской обл, сб.201, поз.0664</t>
  </si>
  <si>
    <t>Материалы</t>
  </si>
  <si>
    <t>Материалы, изделия и конструкции</t>
  </si>
  <si>
    <t>материалы</t>
  </si>
  <si>
    <t>6</t>
  </si>
  <si>
    <t>06-01-015-6 Прим.</t>
  </si>
  <si>
    <t>Установка стальных труб</t>
  </si>
  <si>
    <t>ТЕР Ростовской обл,сб.06,гл.01,табл.015,поз.6</t>
  </si>
  <si>
    <t>7</t>
  </si>
  <si>
    <t>201-9002</t>
  </si>
  <si>
    <t>Конструкции металлические</t>
  </si>
  <si>
    <t>ССЦ Ростовской обл, сб.201, поз.9002</t>
  </si>
  <si>
    <t>8</t>
  </si>
  <si>
    <t>103-0356</t>
  </si>
  <si>
    <t>Трубы стальные бесшовные, горячедеформированные наружный диаметр 57 мм толщина стенки 3 мм</t>
  </si>
  <si>
    <t>м</t>
  </si>
  <si>
    <t>ССЦ Ростовской обл, сб.103, поз.0356</t>
  </si>
  <si>
    <t>103-0176</t>
  </si>
  <si>
    <t>Трубы стальные сварные электросварные наружный  диаметр 159 мм, толщина стенки 4.5 мм</t>
  </si>
  <si>
    <t>ССЦ Ростовской обл, сб.103, поз.0176</t>
  </si>
  <si>
    <t>10</t>
  </si>
  <si>
    <t>103-0161</t>
  </si>
  <si>
    <t>Трубы стальные сварные электросварные прямошовные со снятой фаской диаметром от 20 до 377 мм из стали марок бст2кп-бст2пс-бст4пс наружный диаметр 108 мм толщина стенки 4 мм</t>
  </si>
  <si>
    <t>ССЦ Ростовской обл, сб.103, поз.0161</t>
  </si>
  <si>
    <t>11</t>
  </si>
  <si>
    <t>07-01-044-3</t>
  </si>
  <si>
    <t>Установка монтажных изделий массой: до 20 кг</t>
  </si>
  <si>
    <t>ТЕР Ростовской обл,сб.07,гл.01,табл.044,поз.3</t>
  </si>
  <si>
    <t>Бетонные и железобетонные сборные конструкции в промышленном строительстве</t>
  </si>
  <si>
    <t>7-1</t>
  </si>
  <si>
    <t>Установка и сварка стальных крепежных элементов.</t>
  </si>
  <si>
    <t>12</t>
  </si>
  <si>
    <t>07-01-044-4</t>
  </si>
  <si>
    <t>Установка монтажных изделий массой: более 20 кг</t>
  </si>
  <si>
    <t>ТЕР Ростовской обл,сб.07,гл.01,табл.044,поз.4</t>
  </si>
  <si>
    <t>13</t>
  </si>
  <si>
    <t>06-01-015-4</t>
  </si>
  <si>
    <t>Установка анкерных болтов: при бетонировании на поддерживающие конструкции</t>
  </si>
  <si>
    <t>ТЕР Ростовской обл,сб.06,гл.01,табл.015,поз.4</t>
  </si>
  <si>
    <t>Установка кондукторов (шаблонов) с выверкой, закреплением и разборкой .  Установка анкерных болтов с выверкой и закреплением .  Установка фиксирующих элементов, остающихся в теле бетона с закреплением .</t>
  </si>
  <si>
    <t>14</t>
  </si>
  <si>
    <t>06-01-015-10  Прим.</t>
  </si>
  <si>
    <t>Установка арматуры д=10 мм класса А-III отдельными стержнями</t>
  </si>
  <si>
    <t>ТЕР Ростовской обл,сб.06,гл.01,табл.015,поз.10</t>
  </si>
  <si>
    <t>15</t>
  </si>
  <si>
    <t>204-0100</t>
  </si>
  <si>
    <t>Горячекатаная арматурная сталь класса А-l, А-ll, А-lll</t>
  </si>
  <si>
    <t>ССЦ Ростовской обл, сб.204, поз.0100</t>
  </si>
  <si>
    <t>16</t>
  </si>
  <si>
    <t>204-0021</t>
  </si>
  <si>
    <t>Горячекатаная арматурная сталь: периодического профиля класса А-III диаметром, 10 мм</t>
  </si>
  <si>
    <t>ССЦ Ростовской обл, сб.204, поз.0021</t>
  </si>
  <si>
    <t>17</t>
  </si>
  <si>
    <t>13-03-002-4</t>
  </si>
  <si>
    <t>Огрунтовка закладных деталей и монтажных изделий за один раз: грунтовкой гф-021</t>
  </si>
  <si>
    <t>100М2</t>
  </si>
  <si>
    <t>ТЕР Ростовской обл,сб.13,гл.03,табл.002,поз.4</t>
  </si>
  <si>
    <t>Защита строительных конструкций и оборудования от коррозии</t>
  </si>
  <si>
    <t>Подготовка окрасочных агрегатов.  Приготовление грунтовочных составов.  Нанесение грунта.  Промывка, очистка окрасочных агрегатов и шлангов.  Контроль качества.</t>
  </si>
  <si>
    <t>18</t>
  </si>
  <si>
    <t>13-03-004-26</t>
  </si>
  <si>
    <t>Окраска металлических огрунтованных поверхностей: эмалью пф-133 за 2 раза</t>
  </si>
  <si>
    <t>ТЕР Ростовской обл,сб.13,гл.03,табл.004,поз.26</t>
  </si>
  <si>
    <t>)*2</t>
  </si>
  <si>
    <t>к=2</t>
  </si>
  <si>
    <t>Подготовка окрасочных агрегатов.  Приготовление состава.  Нанесение окрасочного состава.  Промывка, очистка окрасочных агрегатов и шлангов.  Контроль качества.</t>
  </si>
  <si>
    <t>19</t>
  </si>
  <si>
    <t>13-03-004-23</t>
  </si>
  <si>
    <t>Окраска внутренней поверхности труб кузбасслаком</t>
  </si>
  <si>
    <t>ТЕР Ростовской обл,сб.13,гл.03,табл.004,поз.23</t>
  </si>
  <si>
    <t>20</t>
  </si>
  <si>
    <t>11-01-011-1</t>
  </si>
  <si>
    <t>Устройство стяжек: цементных толщиной 20 мм (по проекту 40 мм) из раствора М100</t>
  </si>
  <si>
    <t>ТЕР Ростовской обл,сб.11,гл.01,табл.011,поз.1</t>
  </si>
  <si>
    <t>Полы</t>
  </si>
  <si>
    <t>Подготовка основания.  Укладка и разравнивание слоя раствора .  Уход за стяжкой .</t>
  </si>
  <si>
    <t>21</t>
  </si>
  <si>
    <t>402-0005</t>
  </si>
  <si>
    <t>Раствор готовый кладочный цементный, марка 150 (Расход 2,04:100х415,23=8,47)</t>
  </si>
  <si>
    <t>м3</t>
  </si>
  <si>
    <t>ССЦ Ростовской обл, сб.402, поз.0005</t>
  </si>
  <si>
    <t>22</t>
  </si>
  <si>
    <t>402-0004</t>
  </si>
  <si>
    <t>Раствор готовый кладочный цементный, марка 100 (Расход 2,04:100х415,23=8,47)</t>
  </si>
  <si>
    <t>ССЦ Ростовской обл, сб.402, поз.0004</t>
  </si>
  <si>
    <t>23</t>
  </si>
  <si>
    <t>11-01-011-2</t>
  </si>
  <si>
    <t>Устройство стяжек: цементных на каждые 5 мм изменения толщины стяжки добавлять или исключать к норме 11-01-011-01</t>
  </si>
  <si>
    <t>ТЕР Ростовской обл,сб.11,гл.01,табл.011,поз.2</t>
  </si>
  <si>
    <t>)*4</t>
  </si>
  <si>
    <t>к=4</t>
  </si>
  <si>
    <t>Подготовка основания.  Укладка и разравнивание слоя раствора .</t>
  </si>
  <si>
    <t>24</t>
  </si>
  <si>
    <t>Раствор готовый кладочный цементный, марка 150 (Расход (0,51:100х4)415,23=8,47)</t>
  </si>
  <si>
    <t>25</t>
  </si>
  <si>
    <t>Раствор готовый кладочный цементный, марка 100 (Расход (0,51:100х4)х415,23=8,47)</t>
  </si>
  <si>
    <t>26</t>
  </si>
  <si>
    <t>06-01-005-1</t>
  </si>
  <si>
    <t>Устройство бетонных фундаментов под оборудование объемом: до 5 м3 из бетона В15 (ФО1)</t>
  </si>
  <si>
    <t>100М3</t>
  </si>
  <si>
    <t>ТЕР Ростовской обл,сб.06,гл.01,табл.005,поз.1</t>
  </si>
  <si>
    <t>Раскрой и установка досок.  Установка щитов опалубки.  Крепление элементов опалубки проволокой и гвоздями строительными.  Укладка бетонной смеси.  Установка арматуры.</t>
  </si>
  <si>
    <t>27</t>
  </si>
  <si>
    <t>401-0046</t>
  </si>
  <si>
    <t>Бетон тяжелый, крупность заполнителя 40 мм, класс: В 15 (М200) (Расход 2,9м3х1,02=2,958)</t>
  </si>
  <si>
    <t>ССЦ Ростовской обл, сб.401, поз.0046</t>
  </si>
  <si>
    <t>28</t>
  </si>
  <si>
    <t>29</t>
  </si>
  <si>
    <t>Огрунтовка закладных деталей за один раз: грунтовкой гф-021</t>
  </si>
  <si>
    <t>30</t>
  </si>
  <si>
    <t>Окраска деталей эмалью пф-133 за 2 раза</t>
  </si>
  <si>
    <t>31</t>
  </si>
  <si>
    <t>15-02-031-8 Прим.</t>
  </si>
  <si>
    <t>Насечка поверхности ж.б. конструкций</t>
  </si>
  <si>
    <t>ТЕР Ростовской обл,сб.15,гл.02,табл.031,поз.8</t>
  </si>
  <si>
    <t>Отделочные работы</t>
  </si>
  <si>
    <t>32</t>
  </si>
  <si>
    <t>13-06-003-1</t>
  </si>
  <si>
    <t>Очистка поверхности щетками</t>
  </si>
  <si>
    <t>1 м2</t>
  </si>
  <si>
    <t>ТЕР Ростовской обл,сб.13,гл.06,табл.003,поз.1</t>
  </si>
  <si>
    <t>1м2</t>
  </si>
  <si>
    <t>Очистка поверхности.  Контроль качества.</t>
  </si>
  <si>
    <t>33</t>
  </si>
  <si>
    <t>47-01-084-2 Прим.</t>
  </si>
  <si>
    <t>Промывка водой</t>
  </si>
  <si>
    <t>1М3</t>
  </si>
  <si>
    <t>ТЕР Ростовской обл,сб.47,гл.01,табл.084,поз.2</t>
  </si>
  <si>
    <t>Озеленение. Защитные лесонасаждения. Многолетние плодовые насаждения</t>
  </si>
  <si>
    <t>40</t>
  </si>
  <si>
    <t>34</t>
  </si>
  <si>
    <t>13-03-003-8 Прим.</t>
  </si>
  <si>
    <t>Огрунтовка горизонтальных бетонных   поверхностей: лаком ЭП-741</t>
  </si>
  <si>
    <t>ТЕР Ростовской обл,сб.13,гл.03,табл.003,поз.8</t>
  </si>
  <si>
    <t>35</t>
  </si>
  <si>
    <t>13-03-003-8</t>
  </si>
  <si>
    <t>Окраска огрунтованных бетонных  поверхностей эмалью ЭП-773 за 3 раза</t>
  </si>
  <si>
    <t>)*3</t>
  </si>
  <si>
    <t>к=3</t>
  </si>
  <si>
    <t>36</t>
  </si>
  <si>
    <t>15-04-002-4 Прим.</t>
  </si>
  <si>
    <t>Силикатная окраска горизонтальных поверхностей (полы) за 2 раза</t>
  </si>
  <si>
    <t>ТЕР Ростовской обл,сб.15,гл.04,табл.002,поз.4</t>
  </si>
  <si>
    <t>37</t>
  </si>
  <si>
    <t>15-04-002-4</t>
  </si>
  <si>
    <t>Силикатная окраска потолка и стен за 2 раза при высоте до 4 м</t>
  </si>
  <si>
    <t>38</t>
  </si>
  <si>
    <t>Силикатная окраска потолка и стен за 2 раза при высоте от 4 до 8м</t>
  </si>
  <si>
    <t>)*1,1</t>
  </si>
  <si>
    <t>Поправка: 15_3.20</t>
  </si>
  <si>
    <t>39</t>
  </si>
  <si>
    <t>Силикатная окраска потолка и стен за 2 раза при высоте более 8 м</t>
  </si>
  <si>
    <t>11-01-011-3</t>
  </si>
  <si>
    <t>Устройство стяжек: бетонных толщиной 20 мм (по проекту 80 мм)</t>
  </si>
  <si>
    <t>ТЕР Ростовской обл,сб.11,гл.01,табл.011,поз.3</t>
  </si>
  <si>
    <t>Подготовка основания.  Укладка и разравнивание слоя бетона .  Уход за стяжкой .</t>
  </si>
  <si>
    <t>41</t>
  </si>
  <si>
    <t>401-0045</t>
  </si>
  <si>
    <t>Бетон тяжелый, крупность заполнителя 40 мм, класс: В12,5 (М150) (Расход 2,04:100х6,3=0,129)</t>
  </si>
  <si>
    <t>ССЦ Ростовской обл, сб.401, поз.0045</t>
  </si>
  <si>
    <t>42</t>
  </si>
  <si>
    <t>401-0066</t>
  </si>
  <si>
    <t>Бетон тяжелый, крупность заполнителя 20 мм, класс: В 15 (М200) (Расход 2,04:100х6,3=0,129)</t>
  </si>
  <si>
    <t>ССЦ Ростовской обл, сб.401, поз.0066</t>
  </si>
  <si>
    <t>43</t>
  </si>
  <si>
    <t>11-01-011-4</t>
  </si>
  <si>
    <t>Устройство стяжек: бетонных на каждые 5 мм изменения толщины стяжки добавлять или исключать к норме 11-01-011-03</t>
  </si>
  <si>
    <t>ТЕР Ростовской обл,сб.11,гл.01,табл.011,поз.4</t>
  </si>
  <si>
    <t>)*12</t>
  </si>
  <si>
    <t>к=12</t>
  </si>
  <si>
    <t>Подготовка основания.  Укладка и разравнивание слоя бетона .</t>
  </si>
  <si>
    <t>44</t>
  </si>
  <si>
    <t>Бетон тяжелый, крупность заполнителя 40 мм, класс: В12,5 (М150) (Расход 0,51:100х12х6,3=0,386)</t>
  </si>
  <si>
    <t>45</t>
  </si>
  <si>
    <t>Бетон тяжелый, крупность заполнителя 20 мм, класс: В 15 (М200) (Расход 0,51:100х12х6,3=0,386)</t>
  </si>
  <si>
    <t>46</t>
  </si>
  <si>
    <t>08-07-002-1</t>
  </si>
  <si>
    <t>Установка и разборка внутренних трубчатых инвентарных лесов: при высоте помещений до 6 м</t>
  </si>
  <si>
    <t>ТЕР Ростовской обл,сб.08,гл.07,табл.002,поз.1</t>
  </si>
  <si>
    <t>=80</t>
  </si>
  <si>
    <t>Конструкции из кирпича и блоков в жилищно-гражданских зданиях</t>
  </si>
  <si>
    <t>47</t>
  </si>
  <si>
    <t>08-07-002-2</t>
  </si>
  <si>
    <t>Установка и разборка внутренних трубчатых инвентарных лесов: на каждые последующие 4 м высоты помещений добавлять до 10 м</t>
  </si>
  <si>
    <t>ТЕР Ростовской обл,сб.08,гл.07,табл.002,поз.2</t>
  </si>
  <si>
    <t>48</t>
  </si>
  <si>
    <t>Установка и разборка внутренних трубчатых инвентарных лесов: при высоте помещений до 6 м (по проекту до 14 м)</t>
  </si>
  <si>
    <t>49</t>
  </si>
  <si>
    <t>Установка и разборка внутренних трубчатых инвентарных лесов: на каждые последующие 4 м высоты помещений добавлять</t>
  </si>
  <si>
    <t>50</t>
  </si>
  <si>
    <t>Установка и разборка внутренних трубчатых инвентарных лесов: при высоте помещений до 6 м (по проекту до 18 м)</t>
  </si>
  <si>
    <t>51</t>
  </si>
  <si>
    <t>ПЗ</t>
  </si>
  <si>
    <t>Прямые затраты</t>
  </si>
  <si>
    <t>СтМат</t>
  </si>
  <si>
    <t>Стоимость материалов</t>
  </si>
  <si>
    <t>ЭММ</t>
  </si>
  <si>
    <t>Эксплуатация машин</t>
  </si>
  <si>
    <t>ЗПМ</t>
  </si>
  <si>
    <t>ЗП машинистов</t>
  </si>
  <si>
    <t>ОЗП</t>
  </si>
  <si>
    <t>Основная ЗП рабочих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</si>
  <si>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</si>
  <si>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</si>
  <si>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</si>
  <si>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</si>
  <si>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</si>
  <si>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</si>
  <si>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</si>
  <si>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</si>
  <si>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</si>
  <si>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</si>
  <si>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</si>
  <si>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</si>
  <si>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2001_  ТЕР - Ростовская АЭС (внесено изменение в начисления Оборудование)</t>
  </si>
  <si>
    <t>прим</t>
  </si>
  <si>
    <t>по Переменным Итого ПЗ (по смете __ТЕР     РоАЭС)</t>
  </si>
  <si>
    <t>примечание</t>
  </si>
  <si>
    <t>ПЗстр</t>
  </si>
  <si>
    <t>ПЗстр                                                        строку не выводим на печать</t>
  </si>
  <si>
    <t>для анализа</t>
  </si>
  <si>
    <t>ПЗСтрТер</t>
  </si>
  <si>
    <t>Итого, Строительные работы</t>
  </si>
  <si>
    <t>тч</t>
  </si>
  <si>
    <t>в том числе:</t>
  </si>
  <si>
    <t>ОЗПстрТер</t>
  </si>
  <si>
    <t>Основная заработная плата</t>
  </si>
  <si>
    <t>ЭММстрТер</t>
  </si>
  <si>
    <t>Эксплуатация машин и механизмов</t>
  </si>
  <si>
    <t>ЗПМстрТер</t>
  </si>
  <si>
    <t>(в том числе:заработная плата машинистов)</t>
  </si>
  <si>
    <t>СтМатСтрТер</t>
  </si>
  <si>
    <t>НРстрТер</t>
  </si>
  <si>
    <t>Накладные расходы от ФОТ</t>
  </si>
  <si>
    <t>СПстрТер</t>
  </si>
  <si>
    <t>Сметная прибыль от ФОТ</t>
  </si>
  <si>
    <t>ВсегоСтрТер</t>
  </si>
  <si>
    <t>ВСЕГО, СТРОИТЕЛЬНЫЕ РАБОТЫ</t>
  </si>
  <si>
    <t>ТрудСтрСтрТер</t>
  </si>
  <si>
    <t>Итого, трудозатраты строителей, чел.-ч.</t>
  </si>
  <si>
    <t>ТрудМашСтрТер</t>
  </si>
  <si>
    <t>Итого, трудозатраты машинистов, чел.-ч.</t>
  </si>
  <si>
    <t>ОЗПЗПМстрТер</t>
  </si>
  <si>
    <t>Итого, Сметная заработная плата</t>
  </si>
  <si>
    <t>ВозврМатСтрТер</t>
  </si>
  <si>
    <t>Итого, Возврат материалов</t>
  </si>
  <si>
    <t>ПЗМонт</t>
  </si>
  <si>
    <t>ПЗмонт                                                      строку не выводим на печать</t>
  </si>
  <si>
    <t>ПЗМонтТер</t>
  </si>
  <si>
    <t>Итого, Монтажные работы</t>
  </si>
  <si>
    <t>тч1</t>
  </si>
  <si>
    <t>ОЗПмонтТер</t>
  </si>
  <si>
    <t>ЭММмонтТер</t>
  </si>
  <si>
    <t>ЗПММонтТер</t>
  </si>
  <si>
    <t>СтМатМонтТер</t>
  </si>
  <si>
    <t>НРМонтТер</t>
  </si>
  <si>
    <t>СПМонтТер</t>
  </si>
  <si>
    <t>ВсегоМонтТер</t>
  </si>
  <si>
    <t>ВСЕГО, МОНТАЖНЫЕ РАБОТЫ</t>
  </si>
  <si>
    <t>ТрудСтрМонтТер</t>
  </si>
  <si>
    <t>Итого, Трудозатраты строителей, чел.-ч.</t>
  </si>
  <si>
    <t>ТрудМашМонтТер</t>
  </si>
  <si>
    <t>Итого, Трудозатраты машинистов, чел.-ч.</t>
  </si>
  <si>
    <t>ОЗПЗПМмонтТер</t>
  </si>
  <si>
    <t>ВозврМатМонтФер</t>
  </si>
  <si>
    <t>ПЗОборудТер</t>
  </si>
  <si>
    <t>Итого, Оборудование (отпускная цена №формулы 100)</t>
  </si>
  <si>
    <t>в ИСУП для запчастей задаем 1 взамен 1,02, т.к. у наснет  зап.частей</t>
  </si>
  <si>
    <t>ТараТер</t>
  </si>
  <si>
    <t>Тара и упаковка-0,5%</t>
  </si>
  <si>
    <t>ТранспортТер</t>
  </si>
  <si>
    <t>Транспорт-5%</t>
  </si>
  <si>
    <t>КомплектТер</t>
  </si>
  <si>
    <t>комплектация оборудования-0,75%</t>
  </si>
  <si>
    <t>ЗаготСкладТер</t>
  </si>
  <si>
    <t>заготовительно-складские расходы-1,2%</t>
  </si>
  <si>
    <t>ВсегоОборудТер</t>
  </si>
  <si>
    <t>ВСЕГО, ОБОРУДОВАНИЕ</t>
  </si>
  <si>
    <t>ПрочТер</t>
  </si>
  <si>
    <t>ПРОЧИЕ, ТЕР</t>
  </si>
  <si>
    <t>не должно быть, задать №формулы, Вид и Тпи работ</t>
  </si>
  <si>
    <t>ВсегоСметаТер</t>
  </si>
  <si>
    <t>ВСЕГО, ПО СМЕТЕ в ценах на 01.01.2000г по ТЕР для Ростовской обл.</t>
  </si>
  <si>
    <t>ТрудСтрТрудМашТер</t>
  </si>
  <si>
    <t>Итого, нормативная трудоемкость, чел.-ч.</t>
  </si>
  <si>
    <t>ОЗПЗПМТер</t>
  </si>
  <si>
    <t>Итого, сметная заработная плата</t>
  </si>
  <si>
    <t>ТиМ</t>
  </si>
  <si>
    <t>Тонели и метрополитены обслуживающие процессы</t>
  </si>
  <si>
    <t>к=1, если закрытый способ; к=0, если открытый способ</t>
  </si>
  <si>
    <t>1-3.5-61</t>
  </si>
  <si>
    <t>Затраты труда рабочих, разряд работ 3.5</t>
  </si>
  <si>
    <t>чел.-ч</t>
  </si>
  <si>
    <t>2-61</t>
  </si>
  <si>
    <t>Затраты труда машинистров</t>
  </si>
  <si>
    <t>021141</t>
  </si>
  <si>
    <t>ССЦмаш Ростовской обл.,сб.02,разд.11,поз.41</t>
  </si>
  <si>
    <t>Краны на автомобильном ходу при работе на других видах строительства (кроме магистральных трубопроводов) 10 т</t>
  </si>
  <si>
    <t>маш.ч</t>
  </si>
  <si>
    <t>МАШ.Ч</t>
  </si>
  <si>
    <t>400001</t>
  </si>
  <si>
    <t>ССЦмаш Ростовской обл.,сб.40,разд.00,поз.01</t>
  </si>
  <si>
    <t>Автомобили бортовые грузоподъемностью до 5 т</t>
  </si>
  <si>
    <t>204-9180</t>
  </si>
  <si>
    <t>ССЦ Ростовской обл, сб.204, поз.9180</t>
  </si>
  <si>
    <t>Детали закладные и накладные</t>
  </si>
  <si>
    <t>1-4.0-61</t>
  </si>
  <si>
    <t>Затраты труда рабочих-строителей (средний разряд 4.0)</t>
  </si>
  <si>
    <t>021104</t>
  </si>
  <si>
    <t>Краны на автомобильном ходу при работе на монтаже технологического оборудования 16 т</t>
  </si>
  <si>
    <t>030403</t>
  </si>
  <si>
    <t>Лебедки электрические, тяговым усилием 19,62 (2) кн (т)</t>
  </si>
  <si>
    <t>040504</t>
  </si>
  <si>
    <t>Аппараты для газовой сварки и резки</t>
  </si>
  <si>
    <t>101-0309</t>
  </si>
  <si>
    <t>ССЦ Ростовской обл, сб.101, поз.0309</t>
  </si>
  <si>
    <t>Канаты пеньковые пропитанные</t>
  </si>
  <si>
    <t>101-0324</t>
  </si>
  <si>
    <t>ССЦ Ростовской обл, сб.101, поз.0324</t>
  </si>
  <si>
    <t>Кислород технический газообразный</t>
  </si>
  <si>
    <t>101-0797</t>
  </si>
  <si>
    <t>ССЦ Ростовской обл, сб.101, поз.0797</t>
  </si>
  <si>
    <t>Катанка горячекатаная в мотках диаметром 6,3-6,5 мм</t>
  </si>
  <si>
    <t>101-1019</t>
  </si>
  <si>
    <t>ССЦ Ростовской обл, сб.101, поз.1019</t>
  </si>
  <si>
    <t>Швеллеры № 40, сталь марки Ст0</t>
  </si>
  <si>
    <t>101-1714</t>
  </si>
  <si>
    <t>ССЦ Ростовской обл, сб.101, поз.1714</t>
  </si>
  <si>
    <t>Болты строительные с гайками и шайбами</t>
  </si>
  <si>
    <t>101-1805</t>
  </si>
  <si>
    <t>ССЦ Ростовской обл, сб.101, поз.1805</t>
  </si>
  <si>
    <t>Гвозди строительные</t>
  </si>
  <si>
    <t>102-0023</t>
  </si>
  <si>
    <t>ССЦ Ростовской обл, сб.102, поз.0023</t>
  </si>
  <si>
    <t>Пиломатериалы хвойных пород. бруски обрезные длиной 4-6,5 м, шириной 75-150 мм, толщиной 40-75 мм I сорта</t>
  </si>
  <si>
    <t>113-0021</t>
  </si>
  <si>
    <t>ССЦ Ростовской обл, сб.113, поз.0021</t>
  </si>
  <si>
    <t>Грунтовка ГФ-021 красно-коричневая</t>
  </si>
  <si>
    <t>113-0156</t>
  </si>
  <si>
    <t>ССЦ Ростовской обл, сб.113, поз.0156</t>
  </si>
  <si>
    <t>Растворитель марки Р-4</t>
  </si>
  <si>
    <t>537-0097</t>
  </si>
  <si>
    <t>ССЦ Ростовской обл, сб.537, поз.0097</t>
  </si>
  <si>
    <t>Канат двойной свивки типа ТК оцинкованный из проволок марки В, маркировочная группа 1770 н/мм2, диаметром 5,5 мм</t>
  </si>
  <si>
    <t>10М</t>
  </si>
  <si>
    <t>542-0042</t>
  </si>
  <si>
    <t>ССЦ Ростовской обл, сб.542, поз.0042</t>
  </si>
  <si>
    <t>Пропан-бутан, смесь техническая</t>
  </si>
  <si>
    <t>кг</t>
  </si>
  <si>
    <t>040502</t>
  </si>
  <si>
    <t>сб.04,разд.05,поз.02</t>
  </si>
  <si>
    <t>Установки для сварки. Ручной дуговой (постоянного тока)</t>
  </si>
  <si>
    <t>101-1513</t>
  </si>
  <si>
    <t>ССЦ Ростовской обл, сб.101, поз.1513</t>
  </si>
  <si>
    <t>Электроды диаметром 4 мм Э42</t>
  </si>
  <si>
    <t>1-4.4-61</t>
  </si>
  <si>
    <t>Затраты труда рабочих-строителей (средний разряд 4.4)</t>
  </si>
  <si>
    <t>101-1529</t>
  </si>
  <si>
    <t>ССЦ Ростовской обл, сб.101, поз.1529</t>
  </si>
  <si>
    <t>Электроды диаметром 6 мм Э42</t>
  </si>
  <si>
    <t>201-0777</t>
  </si>
  <si>
    <t>ССЦ Ростовской обл, сб.201, поз.0777</t>
  </si>
  <si>
    <t>Конструктивные элементы вспомогательного назначения, с преобладанием профильного проката собираемые из двух и более деталей, с отверстиями и без отверстий, соединяемые на сварке</t>
  </si>
  <si>
    <t>201-9370</t>
  </si>
  <si>
    <t>ССЦ Ростовской обл, сб.201, поз.9370</t>
  </si>
  <si>
    <t>Кондуктор инвентарный металлический</t>
  </si>
  <si>
    <t>шт.</t>
  </si>
  <si>
    <t>204-0059</t>
  </si>
  <si>
    <t>ССЦ Ростовской обл, сб.204, поз.0059</t>
  </si>
  <si>
    <t>Анкерные детали из прямых или гнутых круглых стержней с резьбой (в комплекте с шайбами и гайками или без них), поставляемые отдельно</t>
  </si>
  <si>
    <t>1-3.3-61</t>
  </si>
  <si>
    <t>Затраты труда рабочих, разряд работ 3.3</t>
  </si>
  <si>
    <t>101-0816</t>
  </si>
  <si>
    <t>ССЦ Ростовской обл, сб.101, поз.0816</t>
  </si>
  <si>
    <t>Проволока светлая диаметром 1,1 мм</t>
  </si>
  <si>
    <t>1-4.7-61</t>
  </si>
  <si>
    <t>Затраты труда рабочих-строителей (средний разряд 4.7)</t>
  </si>
  <si>
    <t>030101</t>
  </si>
  <si>
    <t>Автопогрузчики 5 т</t>
  </si>
  <si>
    <t>030401</t>
  </si>
  <si>
    <t>ССЦмаш Ростовской обл.,сб.03,разд.04,поз.01</t>
  </si>
  <si>
    <t>Лебедки электрические, тяговым усилием до 5,79 (0,59) кн (т)</t>
  </si>
  <si>
    <t>340101</t>
  </si>
  <si>
    <t>Агрегаты окрасочные высокого давления для окраски поверхностей конструкций мощьностью 1 квт</t>
  </si>
  <si>
    <t>113-0077</t>
  </si>
  <si>
    <t>ССЦ Ростовской обл, сб.113, поз.0077</t>
  </si>
  <si>
    <t>Ксилол нефтяной марки А</t>
  </si>
  <si>
    <t>101-1292</t>
  </si>
  <si>
    <t>ССЦ Ростовской обл, сб.101, поз.1292</t>
  </si>
  <si>
    <t>Уайт-спирит</t>
  </si>
  <si>
    <t>113-0246</t>
  </si>
  <si>
    <t>ССЦ Ростовской обл, сб.113, поз.0246</t>
  </si>
  <si>
    <t>Эмаль ПФ-115 серая</t>
  </si>
  <si>
    <t>101-1795</t>
  </si>
  <si>
    <t>ССЦ Ростовской обл, сб.101, поз.1795</t>
  </si>
  <si>
    <t>Краска БТ-177 серебристая</t>
  </si>
  <si>
    <t>1-2.2-61</t>
  </si>
  <si>
    <t>Затраты труда рабочих, разряд работ 2.2</t>
  </si>
  <si>
    <t>031121</t>
  </si>
  <si>
    <t>ССЦмаш Ростовской обл.,сб.03,разд.11,поз.21</t>
  </si>
  <si>
    <t>Подъемники мачтовые строительные 0,5 т</t>
  </si>
  <si>
    <t>111301</t>
  </si>
  <si>
    <t>Вибраторы поверхностные</t>
  </si>
  <si>
    <t>Раствор готовый кладочный цементный, марка 150</t>
  </si>
  <si>
    <t>411-0001</t>
  </si>
  <si>
    <t>ССЦ Ростовской обл, сб.411, поз.0001</t>
  </si>
  <si>
    <t>Вода</t>
  </si>
  <si>
    <t>1-2.9-61</t>
  </si>
  <si>
    <t>Затраты труда рабочих, разряд работ 2.9</t>
  </si>
  <si>
    <t>021243</t>
  </si>
  <si>
    <t>Краны на гусеничном ходу при работе на других видах строительства (кроме магистральных трубопроводов) до 16 т</t>
  </si>
  <si>
    <t>111100</t>
  </si>
  <si>
    <t>Вибраторы глубинные</t>
  </si>
  <si>
    <t>331532</t>
  </si>
  <si>
    <t>Пилы электрические цепные</t>
  </si>
  <si>
    <t>101-0253</t>
  </si>
  <si>
    <t>ССЦ Ростовской обл, сб.101, поз.0253</t>
  </si>
  <si>
    <t>Известь строительная негашеная комовая, сорт 1</t>
  </si>
  <si>
    <t>101-1668</t>
  </si>
  <si>
    <t>ССЦ Ростовской обл, сб.101, поз.1668</t>
  </si>
  <si>
    <t>Рогожа</t>
  </si>
  <si>
    <t>м2</t>
  </si>
  <si>
    <t>102-0008</t>
  </si>
  <si>
    <t>ССЦ Ростовской обл, сб.102, поз.0008</t>
  </si>
  <si>
    <t>Лесоматериалы круглые хвойных пород для строительства длиной 3-6,5 м, диаметром 12-24 см</t>
  </si>
  <si>
    <t>102-0025</t>
  </si>
  <si>
    <t>ССЦ Ростовской обл, сб.102, поз.0025</t>
  </si>
  <si>
    <t>Пиломатериалы хвойных пород. бруски обрезные длиной 4-6,5 м, шириной 75-150 мм, толщиной 40-75 мм lll сорта</t>
  </si>
  <si>
    <t>102-0053</t>
  </si>
  <si>
    <t>ССЦ Ростовской обл, сб.102, поз.0053</t>
  </si>
  <si>
    <t>Пиломатериалы хвойных пород. доски обрезные длиной 4-6,5 м, шириной 75-150 мм, толщиной 25 мм III сорта</t>
  </si>
  <si>
    <t>102-0061</t>
  </si>
  <si>
    <t>ССЦ Ростовской обл, сб.102, поз.0061</t>
  </si>
  <si>
    <t>Пиломатериалы хвойных пород. доски обрезные длиной 4-6,5 м, шириной 75-150 мм, толщиной 44 мм и более III сорта</t>
  </si>
  <si>
    <t>203-0511</t>
  </si>
  <si>
    <t>ССЦ Ростовской обл, сб.203, поз.0511</t>
  </si>
  <si>
    <t>Щиты из досок толщиной 25 мм</t>
  </si>
  <si>
    <t>401-9021</t>
  </si>
  <si>
    <t>ССЦ Ростовской обл, сб.401, поз.9021</t>
  </si>
  <si>
    <t>Бетон (класс по проекту)</t>
  </si>
  <si>
    <t>1-3.0-61</t>
  </si>
  <si>
    <t>Затраты труда рабочих-строителей (средний разряд 3.0)</t>
  </si>
  <si>
    <t>113-0122</t>
  </si>
  <si>
    <t>ССЦ Ростовской обл, сб.113, поз.0122</t>
  </si>
  <si>
    <t>Отвердитель № 1</t>
  </si>
  <si>
    <t>113-0210</t>
  </si>
  <si>
    <t>ССЦ Ростовской обл, сб.113, поз.0210</t>
  </si>
  <si>
    <t>Эмаль ЭП-773 зеленая</t>
  </si>
  <si>
    <t>1-2.5-61</t>
  </si>
  <si>
    <t>Затраты труда рабочих, разряд работ 2.5</t>
  </si>
  <si>
    <t>101-1841</t>
  </si>
  <si>
    <t>ССЦ Ростовской обл, сб.101, поз.1841</t>
  </si>
  <si>
    <t>Краски силикатные зеленая и красная</t>
  </si>
  <si>
    <t>1-2.0-61</t>
  </si>
  <si>
    <t>Затраты труда рабочих, разряд работ 2.0</t>
  </si>
  <si>
    <t>Бетон тяжелый, крупность заполнителя 40 мм, класс: В12,5 (М150)</t>
  </si>
  <si>
    <t>1-3.1-61</t>
  </si>
  <si>
    <t>Затраты труда рабочих, разряд работ 3.1</t>
  </si>
  <si>
    <t>102-9084</t>
  </si>
  <si>
    <t>ССЦ Ростовской обл, сб.102, поз.9084</t>
  </si>
  <si>
    <t>Детали деревянных лесов</t>
  </si>
  <si>
    <t>103-9231</t>
  </si>
  <si>
    <t>ССЦ Ростовской обл, сб.103, поз.9231</t>
  </si>
  <si>
    <t>Детали лесов стальные</t>
  </si>
  <si>
    <t>203-0514</t>
  </si>
  <si>
    <t>ССЦ Ростовской обл, сб.203, поз.0514</t>
  </si>
  <si>
    <t>Щиты настила инвентарных лесов</t>
  </si>
  <si>
    <t>Сборка и установка инвентарных лесов с устройством настилов, ограждений, стремянок и ходовых лестниц.  Разборка лесов.  Восстановительный ремонт деталей лесов при каждом обороте их.  Завозка готовых элементов лесов со склада на объект и отвозка их после разборки на склад или другой объект.</t>
  </si>
  <si>
    <t>Форма 4</t>
  </si>
  <si>
    <t>Наименование стройки:</t>
  </si>
  <si>
    <t>Основание:</t>
  </si>
  <si>
    <t>Составлена в ценах</t>
  </si>
  <si>
    <t>Сметная стоимость</t>
  </si>
  <si>
    <t>тыс.руб</t>
  </si>
  <si>
    <t>Нормативная трудоемкость</t>
  </si>
  <si>
    <t>Сметная заработная плата</t>
  </si>
  <si>
    <t>№</t>
  </si>
  <si>
    <t>п/п</t>
  </si>
  <si>
    <t>Шифр и №</t>
  </si>
  <si>
    <t>позиции</t>
  </si>
  <si>
    <t>норматива</t>
  </si>
  <si>
    <t>Наименование работ и затрат,</t>
  </si>
  <si>
    <t>единица измерения</t>
  </si>
  <si>
    <t>Коли-</t>
  </si>
  <si>
    <t>чество</t>
  </si>
  <si>
    <t>Стоимость ед, руб.</t>
  </si>
  <si>
    <t>Всего</t>
  </si>
  <si>
    <t>Основной</t>
  </si>
  <si>
    <t>зар.платы</t>
  </si>
  <si>
    <t>Экспл.</t>
  </si>
  <si>
    <t>машин</t>
  </si>
  <si>
    <t>в т.ч.</t>
  </si>
  <si>
    <t>зарплаты</t>
  </si>
  <si>
    <t>Общая стоимость, руб.</t>
  </si>
  <si>
    <t>Затраты труда рабо-</t>
  </si>
  <si>
    <t>чих, чел.-ч., не заня-</t>
  </si>
  <si>
    <t>тых обсл. машин</t>
  </si>
  <si>
    <t>обслуж. машины</t>
  </si>
  <si>
    <t>на един.</t>
  </si>
  <si>
    <t>всего</t>
  </si>
  <si>
    <t xml:space="preserve">% НР </t>
  </si>
  <si>
    <t xml:space="preserve">% СП </t>
  </si>
  <si>
    <t>13-03-004-26
к=2</t>
  </si>
  <si>
    <t>Поправка к стоимости материалов:</t>
  </si>
  <si>
    <t>Поправка к стоимости эксплуатации машин:</t>
  </si>
  <si>
    <t>Поправка к заработной плате машиниста:</t>
  </si>
  <si>
    <t>Поправка к заработной плате рабочих:</t>
  </si>
  <si>
    <t>Поправка к трудозатратам рабочих:</t>
  </si>
  <si>
    <t>Поправка к трудозатратам машинистов:</t>
  </si>
  <si>
    <t>11-01-011-2
к=4</t>
  </si>
  <si>
    <t>13-03-003-8
к=3</t>
  </si>
  <si>
    <t>15-04-002-4
Поправка: 15_3.20</t>
  </si>
  <si>
    <t>11-01-011-4
к=12</t>
  </si>
  <si>
    <t>Поправка к сметной прибыли:</t>
  </si>
  <si>
    <t>08-07-002-2
к=2</t>
  </si>
  <si>
    <t>08-07-002-2
к=3</t>
  </si>
  <si>
    <t xml:space="preserve">Итого по локальной смете  </t>
  </si>
  <si>
    <t>Составил</t>
  </si>
  <si>
    <t>Проверил</t>
  </si>
  <si>
    <t>Планы на отм. +1,740; +5,140; +15,000. Закладные детали для вибродатчиков и термопар</t>
  </si>
  <si>
    <t xml:space="preserve">      на 01.01.2000г. по ТЕР для Ростовской обл.</t>
  </si>
  <si>
    <t>Ростовская АЭС. Энергоблок №4. Глава 2. Основные объекты строительства (ОСР №02-09). Машинное отделение</t>
  </si>
  <si>
    <t>Начальник отдела</t>
  </si>
  <si>
    <t>№2-2-6/с изм.1</t>
  </si>
  <si>
    <t>на строительные работы</t>
  </si>
  <si>
    <t>(Данная смета аннулирует ранее выданную смету № 2-2-6/с на сумму 777,28 тыс.грн).</t>
  </si>
</sst>
</file>

<file path=xl/styles.xml><?xml version="1.0" encoding="utf-8"?>
<styleSheet xmlns="http://schemas.openxmlformats.org/spreadsheetml/2006/main">
  <numFmts count="1">
    <numFmt numFmtId="164" formatCode="mmmm"/>
  </numFmts>
  <fonts count="12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17"/>
      <name val="Arial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b/>
      <sz val="11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1" fontId="0" fillId="0" borderId="0" xfId="0" applyNumberFormat="1"/>
    <xf numFmtId="164" fontId="6" fillId="0" borderId="0" xfId="0" applyNumberFormat="1" applyFont="1" applyAlignment="1">
      <alignment horizontal="right"/>
    </xf>
    <xf numFmtId="1" fontId="6" fillId="0" borderId="0" xfId="0" applyNumberFormat="1" applyFont="1"/>
    <xf numFmtId="2" fontId="6" fillId="0" borderId="0" xfId="0" applyNumberFormat="1" applyFont="1"/>
    <xf numFmtId="0" fontId="0" fillId="0" borderId="1" xfId="0" applyBorder="1"/>
    <xf numFmtId="0" fontId="0" fillId="0" borderId="2" xfId="0" applyBorder="1"/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6" fillId="0" borderId="2" xfId="0" applyFont="1" applyBorder="1"/>
    <xf numFmtId="0" fontId="6" fillId="0" borderId="1" xfId="0" applyFont="1" applyBorder="1"/>
    <xf numFmtId="0" fontId="6" fillId="0" borderId="3" xfId="0" applyFont="1" applyBorder="1" applyAlignment="1">
      <alignment horizontal="center"/>
    </xf>
    <xf numFmtId="0" fontId="6" fillId="0" borderId="7" xfId="0" applyFont="1" applyBorder="1"/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wrapText="1" shrinkToFit="1"/>
    </xf>
    <xf numFmtId="0" fontId="8" fillId="0" borderId="0" xfId="0" applyFont="1" applyAlignment="1">
      <alignment horizontal="right" wrapText="1" shrinkToFit="1"/>
    </xf>
    <xf numFmtId="0" fontId="6" fillId="0" borderId="6" xfId="0" applyFont="1" applyBorder="1"/>
    <xf numFmtId="1" fontId="6" fillId="0" borderId="6" xfId="0" applyNumberFormat="1" applyFont="1" applyBorder="1"/>
    <xf numFmtId="2" fontId="4" fillId="0" borderId="0" xfId="0" applyNumberFormat="1" applyFont="1"/>
    <xf numFmtId="1" fontId="4" fillId="0" borderId="0" xfId="0" applyNumberFormat="1" applyFont="1"/>
    <xf numFmtId="0" fontId="6" fillId="0" borderId="8" xfId="0" applyFont="1" applyBorder="1"/>
    <xf numFmtId="1" fontId="6" fillId="0" borderId="8" xfId="0" applyNumberFormat="1" applyFont="1" applyBorder="1"/>
    <xf numFmtId="0" fontId="4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0" fillId="0" borderId="0" xfId="0" applyFont="1" applyAlignment="1"/>
    <xf numFmtId="0" fontId="11" fillId="0" borderId="0" xfId="0" applyFont="1" applyAlignment="1"/>
    <xf numFmtId="0" fontId="0" fillId="0" borderId="0" xfId="0" applyAlignment="1"/>
    <xf numFmtId="0" fontId="6" fillId="0" borderId="0" xfId="0" applyFont="1" applyAlignment="1">
      <alignment horizontal="left" wrapText="1"/>
    </xf>
    <xf numFmtId="1" fontId="6" fillId="0" borderId="0" xfId="0" applyNumberFormat="1" applyFont="1" applyAlignment="1">
      <alignment horizontal="left"/>
    </xf>
    <xf numFmtId="0" fontId="9" fillId="0" borderId="0" xfId="0" applyFont="1" applyAlignment="1">
      <alignment horizontal="left" wrapText="1"/>
    </xf>
    <xf numFmtId="1" fontId="9" fillId="0" borderId="0" xfId="0" applyNumberFormat="1" applyFont="1" applyAlignment="1">
      <alignment horizontal="left"/>
    </xf>
    <xf numFmtId="0" fontId="7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2" xfId="0" applyFont="1" applyBorder="1" applyAlignment="1">
      <alignment horizontal="center" shrinkToFit="1"/>
    </xf>
    <xf numFmtId="0" fontId="6" fillId="0" borderId="5" xfId="0" applyFont="1" applyBorder="1" applyAlignment="1">
      <alignment horizontal="center" shrinkToFit="1"/>
    </xf>
    <xf numFmtId="0" fontId="0" fillId="0" borderId="5" xfId="0" applyBorder="1" applyAlignment="1">
      <alignment horizontal="center" shrinkToFit="1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330</xdr:row>
      <xdr:rowOff>85725</xdr:rowOff>
    </xdr:from>
    <xdr:to>
      <xdr:col>5</xdr:col>
      <xdr:colOff>323850</xdr:colOff>
      <xdr:row>333</xdr:row>
      <xdr:rowOff>133350</xdr:rowOff>
    </xdr:to>
    <xdr:pic>
      <xdr:nvPicPr>
        <xdr:cNvPr id="2" name="Picture 40" descr="0000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24275" y="68875275"/>
          <a:ext cx="114300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1200150</xdr:colOff>
      <xdr:row>333</xdr:row>
      <xdr:rowOff>76200</xdr:rowOff>
    </xdr:from>
    <xdr:to>
      <xdr:col>3</xdr:col>
      <xdr:colOff>266700</xdr:colOff>
      <xdr:row>336</xdr:row>
      <xdr:rowOff>161925</xdr:rowOff>
    </xdr:to>
    <xdr:pic>
      <xdr:nvPicPr>
        <xdr:cNvPr id="3" name="Picture 41" descr="0000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00300" y="69351525"/>
          <a:ext cx="111442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114300</xdr:colOff>
      <xdr:row>336</xdr:row>
      <xdr:rowOff>9525</xdr:rowOff>
    </xdr:from>
    <xdr:to>
      <xdr:col>5</xdr:col>
      <xdr:colOff>390525</xdr:colOff>
      <xdr:row>339</xdr:row>
      <xdr:rowOff>123825</xdr:rowOff>
    </xdr:to>
    <xdr:pic>
      <xdr:nvPicPr>
        <xdr:cNvPr id="4" name="Picture 42" descr="0000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10025" y="69770625"/>
          <a:ext cx="92392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1056;&#1054;&#1057;&#1057;&#1048;&#1049;&#1057;&#1050;&#1048;&#1045;%20&#1057;&#1052;&#1045;&#1058;&#1067;/&#1056;&#1086;&#1089;&#1090;&#1086;&#1074;&#1089;&#1082;&#1072;&#1103;%20&#1040;&#1069;&#1057;/&#1040;&#1090;&#1086;&#1084;&#1089;&#1084;&#1077;&#1090;&#1072;/&#1040;&#1088;&#1093;&#1080;&#1074;/&#8470;2-2-6&#1089;%20-%20&#1079;.&#1076;.%20&#1076;&#1083;&#1103;%20&#1074;&#1080;&#1073;&#1088;&#1086;&#1076;&#1072;&#1090;&#1095;.%20&#1080;%20&#1090;&#1077;&#1088;&#1084;&#1086;&#1087;&#1072;&#1088;%20(&#1089;%20&#1080;&#1079;&#1084;.)/_2-2-6_&#1089;.%20&#1060;&#1091;&#1085;&#1076;&#1072;&#1084;&#1077;&#1085;&#1090;%20&#1090;&#1091;&#1088;&#1073;&#1086;&#1072;&#1075;&#1088;&#1077;&#1075;&#1072;&#1090;&#1072;.%20&#1042;&#1077;&#1088;&#1093;&#1085;&#1077;&#1077;%20&#1089;&#1090;&#1088;&#1086;&#1077;&#1085;&#1080;&#1077;.%20&#1047;&#1072;&#1082;&#1083;&#1072;&#1076;&#108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1-графка c показом НР и СП "/>
      <sheetName val="Source"/>
      <sheetName val="SmtRes"/>
      <sheetName val="EtalonRes"/>
      <sheetName val="ClcRes"/>
    </sheetNames>
    <sheetDataSet>
      <sheetData sheetId="0" refreshError="1"/>
      <sheetData sheetId="1">
        <row r="20">
          <cell r="G20" t="str">
            <v xml:space="preserve">на строительные работы фундамента турбоагрегата К-1100-60/1500-2М+ТВВ-1000-4УЗ. Верхнее строение. 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8"/>
  <sheetViews>
    <sheetView tabSelected="1" view="pageBreakPreview" zoomScaleNormal="112" zoomScaleSheetLayoutView="100" workbookViewId="0">
      <selection activeCell="C9" sqref="C9"/>
    </sheetView>
  </sheetViews>
  <sheetFormatPr defaultRowHeight="12.75"/>
  <cols>
    <col min="1" max="1" width="5.28515625" customWidth="1"/>
    <col min="2" max="2" width="13.140625" customWidth="1"/>
    <col min="3" max="3" width="30.7109375" customWidth="1"/>
    <col min="4" max="13" width="9.7109375" customWidth="1"/>
  </cols>
  <sheetData>
    <row r="1" spans="1:12" s="5" customFormat="1" ht="11.25">
      <c r="A1" s="5" t="str">
        <f>Source!B1</f>
        <v>АтомСмета</v>
      </c>
      <c r="K1" s="5" t="s">
        <v>512</v>
      </c>
    </row>
    <row r="3" spans="1:12" ht="12.75" customHeight="1">
      <c r="A3" s="4" t="s">
        <v>513</v>
      </c>
      <c r="C3" s="37" t="s">
        <v>565</v>
      </c>
      <c r="D3" s="37"/>
      <c r="E3" s="37"/>
      <c r="F3" s="37"/>
      <c r="G3" s="37"/>
      <c r="H3" s="37"/>
      <c r="I3" s="37"/>
      <c r="J3" s="37"/>
      <c r="K3" s="37"/>
    </row>
    <row r="4" spans="1:12">
      <c r="F4" s="4"/>
      <c r="G4" s="6"/>
    </row>
    <row r="6" spans="1:12" ht="15">
      <c r="A6" s="41" t="str">
        <f>CONCATENATE( "Локальная смета   ", Source!F20)</f>
        <v>Локальная смета   №2-2-6/с изм.1</v>
      </c>
      <c r="B6" s="41"/>
      <c r="C6" s="41"/>
      <c r="D6" s="41"/>
      <c r="E6" s="41"/>
      <c r="F6" s="41"/>
      <c r="G6" s="41"/>
      <c r="H6" s="41"/>
      <c r="I6" s="41"/>
      <c r="J6" s="41"/>
      <c r="K6" s="41"/>
    </row>
    <row r="7" spans="1:12" ht="18.75" customHeight="1">
      <c r="A7" s="42" t="str">
        <f>[1]Source!G20</f>
        <v xml:space="preserve">на строительные работы фундамента турбоагрегата К-1100-60/1500-2М+ТВВ-1000-4УЗ. Верхнее строение. </v>
      </c>
      <c r="B7" s="42"/>
      <c r="C7" s="42"/>
      <c r="D7" s="42"/>
      <c r="E7" s="42"/>
      <c r="F7" s="42"/>
      <c r="G7" s="42"/>
      <c r="H7" s="42"/>
      <c r="I7" s="42"/>
      <c r="J7" s="42"/>
      <c r="K7" s="42"/>
    </row>
    <row r="8" spans="1:12" ht="14.25">
      <c r="B8" s="48" t="s">
        <v>563</v>
      </c>
      <c r="C8" s="49"/>
      <c r="D8" s="49"/>
      <c r="E8" s="49"/>
      <c r="F8" s="49"/>
      <c r="G8" s="49"/>
      <c r="H8" s="49"/>
      <c r="I8" s="49"/>
      <c r="J8" s="49"/>
      <c r="K8" s="49"/>
      <c r="L8" s="49"/>
    </row>
    <row r="9" spans="1:12" ht="14.25">
      <c r="B9" s="34"/>
      <c r="C9" s="35" t="s">
        <v>569</v>
      </c>
      <c r="D9" s="36"/>
      <c r="E9" s="36"/>
      <c r="F9" s="36"/>
      <c r="G9" s="36"/>
      <c r="H9" s="36"/>
      <c r="I9" s="36"/>
      <c r="J9" s="36"/>
      <c r="K9" s="36"/>
      <c r="L9" s="33"/>
    </row>
    <row r="10" spans="1:12">
      <c r="A10" s="4" t="s">
        <v>514</v>
      </c>
      <c r="C10" s="37" t="str">
        <f>Source!J20</f>
        <v>001-60-012-КЖ</v>
      </c>
      <c r="D10" s="37"/>
      <c r="E10" s="37"/>
      <c r="F10" s="37"/>
      <c r="G10" s="37"/>
      <c r="H10" s="37"/>
      <c r="I10" s="37"/>
      <c r="J10" s="37"/>
      <c r="K10" s="37"/>
    </row>
    <row r="11" spans="1:12">
      <c r="A11" s="4" t="s">
        <v>515</v>
      </c>
      <c r="C11" s="8" t="s">
        <v>564</v>
      </c>
      <c r="D11" s="9" t="str">
        <f>IF(AND(Source!P12&lt;&gt;0,Source!Q12&lt;&gt;0),Source!P12,IF(Source!AF12=0,"",Source!AF12))</f>
        <v/>
      </c>
    </row>
    <row r="12" spans="1:12">
      <c r="G12" s="4" t="s">
        <v>516</v>
      </c>
      <c r="J12" s="10">
        <f>(Source!F135/1000)</f>
        <v>783.20941000000005</v>
      </c>
      <c r="K12" s="6" t="s">
        <v>517</v>
      </c>
    </row>
    <row r="13" spans="1:12">
      <c r="G13" s="4" t="s">
        <v>518</v>
      </c>
      <c r="J13" s="10">
        <v>5909</v>
      </c>
      <c r="K13" s="6" t="s">
        <v>336</v>
      </c>
    </row>
    <row r="14" spans="1:12">
      <c r="G14" s="4" t="s">
        <v>519</v>
      </c>
      <c r="J14" s="10">
        <v>52.33</v>
      </c>
      <c r="K14" s="6" t="s">
        <v>517</v>
      </c>
    </row>
    <row r="15" spans="1:12">
      <c r="A15" s="12"/>
      <c r="B15" s="12"/>
      <c r="C15" s="12"/>
      <c r="D15" s="12"/>
      <c r="E15" s="43" t="s">
        <v>529</v>
      </c>
      <c r="F15" s="44"/>
      <c r="G15" s="45" t="s">
        <v>537</v>
      </c>
      <c r="H15" s="46"/>
      <c r="I15" s="47"/>
      <c r="J15" s="18" t="s">
        <v>538</v>
      </c>
      <c r="K15" s="16"/>
    </row>
    <row r="16" spans="1:12">
      <c r="A16" s="13" t="s">
        <v>520</v>
      </c>
      <c r="B16" s="13" t="s">
        <v>522</v>
      </c>
      <c r="C16" s="13" t="s">
        <v>525</v>
      </c>
      <c r="D16" s="13" t="s">
        <v>527</v>
      </c>
      <c r="E16" s="15"/>
      <c r="F16" s="15" t="s">
        <v>533</v>
      </c>
      <c r="G16" s="12"/>
      <c r="H16" s="12"/>
      <c r="I16" s="15" t="s">
        <v>533</v>
      </c>
      <c r="J16" s="19" t="s">
        <v>539</v>
      </c>
      <c r="K16" s="17"/>
    </row>
    <row r="17" spans="1:11">
      <c r="A17" s="13" t="s">
        <v>521</v>
      </c>
      <c r="B17" s="13" t="s">
        <v>523</v>
      </c>
      <c r="C17" s="13" t="s">
        <v>526</v>
      </c>
      <c r="D17" s="13" t="s">
        <v>528</v>
      </c>
      <c r="E17" s="13" t="s">
        <v>530</v>
      </c>
      <c r="F17" s="13" t="s">
        <v>534</v>
      </c>
      <c r="G17" s="13" t="s">
        <v>530</v>
      </c>
      <c r="H17" s="13" t="s">
        <v>532</v>
      </c>
      <c r="I17" s="13" t="s">
        <v>534</v>
      </c>
      <c r="J17" s="19" t="s">
        <v>540</v>
      </c>
      <c r="K17" s="17"/>
    </row>
    <row r="18" spans="1:11">
      <c r="A18" s="11"/>
      <c r="B18" s="13" t="s">
        <v>524</v>
      </c>
      <c r="C18" s="11"/>
      <c r="D18" s="13"/>
      <c r="E18" s="15" t="s">
        <v>531</v>
      </c>
      <c r="F18" s="15" t="s">
        <v>535</v>
      </c>
      <c r="G18" s="13"/>
      <c r="H18" s="13"/>
      <c r="I18" s="15" t="s">
        <v>535</v>
      </c>
      <c r="J18" s="18" t="s">
        <v>541</v>
      </c>
      <c r="K18" s="21"/>
    </row>
    <row r="19" spans="1:11">
      <c r="A19" s="11"/>
      <c r="B19" s="11"/>
      <c r="C19" s="11"/>
      <c r="D19" s="11"/>
      <c r="E19" s="13" t="s">
        <v>532</v>
      </c>
      <c r="F19" s="13" t="s">
        <v>536</v>
      </c>
      <c r="G19" s="11"/>
      <c r="H19" s="11"/>
      <c r="I19" s="13" t="s">
        <v>536</v>
      </c>
      <c r="J19" s="15" t="s">
        <v>542</v>
      </c>
      <c r="K19" s="14" t="s">
        <v>543</v>
      </c>
    </row>
    <row r="20" spans="1:11">
      <c r="A20" s="20">
        <v>1</v>
      </c>
      <c r="B20" s="20">
        <v>2</v>
      </c>
      <c r="C20" s="20">
        <v>3</v>
      </c>
      <c r="D20" s="20">
        <v>4</v>
      </c>
      <c r="E20" s="20">
        <v>5</v>
      </c>
      <c r="F20" s="20">
        <v>6</v>
      </c>
      <c r="G20" s="20">
        <v>7</v>
      </c>
      <c r="H20" s="20">
        <v>8</v>
      </c>
      <c r="I20" s="20">
        <v>9</v>
      </c>
      <c r="J20" s="20">
        <v>10</v>
      </c>
      <c r="K20" s="20">
        <v>11</v>
      </c>
    </row>
    <row r="21" spans="1:11" ht="24">
      <c r="A21" s="22" t="str">
        <f>Source!E24</f>
        <v>1</v>
      </c>
      <c r="B21" s="22" t="str">
        <f>Source!F24</f>
        <v>06-01-015-7</v>
      </c>
      <c r="C21" s="23" t="str">
        <f>Source!G24</f>
        <v>Установка закладных деталей весом: до 4 кг</v>
      </c>
      <c r="D21" s="6">
        <f>Source!I24</f>
        <v>0.27300000000000002</v>
      </c>
      <c r="E21" s="25">
        <f>ROUND(Source!AB24,2)</f>
        <v>10888.06</v>
      </c>
      <c r="F21" s="25">
        <f>Source!AD24</f>
        <v>30.57</v>
      </c>
      <c r="G21" s="9">
        <f>Source!O24</f>
        <v>2972.44</v>
      </c>
      <c r="H21" s="9">
        <f>Source!S24</f>
        <v>534.39</v>
      </c>
      <c r="I21" s="26">
        <f>Source!Q24</f>
        <v>8.35</v>
      </c>
      <c r="J21" s="25">
        <f>ROUND(Source!AH24,2)</f>
        <v>215.82</v>
      </c>
      <c r="K21" s="26">
        <f>Source!U24</f>
        <v>58.918860000000002</v>
      </c>
    </row>
    <row r="22" spans="1:11">
      <c r="C22" s="24" t="str">
        <f>Source!H24</f>
        <v>1Т</v>
      </c>
      <c r="D22" s="6"/>
      <c r="E22" s="6">
        <f>ROUND(Source!AF24,2)</f>
        <v>1957.49</v>
      </c>
      <c r="F22" s="6">
        <f>Source!AE24</f>
        <v>3.74</v>
      </c>
      <c r="G22" s="9"/>
      <c r="H22" s="9"/>
      <c r="I22" s="9">
        <f>Source!R24</f>
        <v>1.02</v>
      </c>
      <c r="J22" s="6">
        <f>ROUND(Source!AI24,2)</f>
        <v>0.36</v>
      </c>
      <c r="K22" s="9">
        <f>Source!V24</f>
        <v>9.8280000000000006E-2</v>
      </c>
    </row>
    <row r="23" spans="1:11">
      <c r="C23" s="27" t="s">
        <v>544</v>
      </c>
      <c r="D23" s="4">
        <f>Source!AT24</f>
        <v>105</v>
      </c>
      <c r="E23" s="4"/>
      <c r="F23" s="4"/>
      <c r="G23" s="28">
        <f>Source!X24</f>
        <v>562.17999999999995</v>
      </c>
    </row>
    <row r="24" spans="1:11">
      <c r="C24" s="27" t="s">
        <v>545</v>
      </c>
      <c r="D24" s="4">
        <f>Source!AU24</f>
        <v>65</v>
      </c>
      <c r="E24" s="4"/>
      <c r="F24" s="4"/>
      <c r="G24" s="28">
        <f>Source!Y24</f>
        <v>348.02</v>
      </c>
    </row>
    <row r="26" spans="1:11" ht="24">
      <c r="A26" s="22" t="str">
        <f>Source!E25</f>
        <v>2</v>
      </c>
      <c r="B26" s="22" t="str">
        <f>Source!F25</f>
        <v>06-01-015-8</v>
      </c>
      <c r="C26" s="23" t="str">
        <f>Source!G25</f>
        <v>Установка закладных деталей весом: до 20 кг</v>
      </c>
      <c r="D26" s="6">
        <f>Source!I25</f>
        <v>36.152999999999999</v>
      </c>
      <c r="E26" s="29">
        <f>ROUND(Source!AB25,2)</f>
        <v>9503.98</v>
      </c>
      <c r="F26" s="29">
        <f>Source!AD25</f>
        <v>30.57</v>
      </c>
      <c r="G26" s="9">
        <f>Source!O25</f>
        <v>343597.39</v>
      </c>
      <c r="H26" s="9">
        <f>Source!S25</f>
        <v>20730.490000000002</v>
      </c>
      <c r="I26" s="30">
        <f>Source!Q25</f>
        <v>1105.2</v>
      </c>
      <c r="J26" s="29">
        <f>ROUND(Source!AH25,2)</f>
        <v>63.22</v>
      </c>
      <c r="K26" s="30">
        <f>Source!U25</f>
        <v>2285.5926599999998</v>
      </c>
    </row>
    <row r="27" spans="1:11">
      <c r="C27" s="24" t="str">
        <f>Source!H25</f>
        <v>1Т</v>
      </c>
      <c r="D27" s="6"/>
      <c r="E27" s="6">
        <f>ROUND(Source!AF25,2)</f>
        <v>573.41</v>
      </c>
      <c r="F27" s="6">
        <f>Source!AE25</f>
        <v>3.74</v>
      </c>
      <c r="G27" s="9"/>
      <c r="H27" s="9"/>
      <c r="I27" s="9">
        <f>Source!R25</f>
        <v>135.21</v>
      </c>
      <c r="J27" s="6">
        <f>ROUND(Source!AI25,2)</f>
        <v>0.36</v>
      </c>
      <c r="K27" s="9">
        <f>Source!V25</f>
        <v>13.015079999999999</v>
      </c>
    </row>
    <row r="28" spans="1:11">
      <c r="C28" s="27" t="s">
        <v>544</v>
      </c>
      <c r="D28" s="4">
        <f>Source!AT25</f>
        <v>105</v>
      </c>
      <c r="E28" s="4"/>
      <c r="F28" s="4"/>
      <c r="G28" s="28">
        <f>Source!X25</f>
        <v>21908.99</v>
      </c>
    </row>
    <row r="29" spans="1:11">
      <c r="C29" s="27" t="s">
        <v>545</v>
      </c>
      <c r="D29" s="4">
        <f>Source!AU25</f>
        <v>65</v>
      </c>
      <c r="E29" s="4"/>
      <c r="F29" s="4"/>
      <c r="G29" s="28">
        <f>Source!Y25</f>
        <v>13562.71</v>
      </c>
    </row>
    <row r="31" spans="1:11" ht="24">
      <c r="A31" s="22" t="str">
        <f>Source!E26</f>
        <v>3</v>
      </c>
      <c r="B31" s="22" t="str">
        <f>Source!F26</f>
        <v>06-01-015-9</v>
      </c>
      <c r="C31" s="23" t="str">
        <f>Source!G26</f>
        <v>Установка закладных деталей весом: более 20 кг</v>
      </c>
      <c r="D31" s="6">
        <f>Source!I26</f>
        <v>14.557</v>
      </c>
      <c r="E31" s="29">
        <f>ROUND(Source!AB26,2)</f>
        <v>9128.2999999999993</v>
      </c>
      <c r="F31" s="29">
        <f>Source!AD26</f>
        <v>30.57</v>
      </c>
      <c r="G31" s="9">
        <f>Source!O26</f>
        <v>132880.67000000001</v>
      </c>
      <c r="H31" s="9">
        <f>Source!S26</f>
        <v>2878.36</v>
      </c>
      <c r="I31" s="30">
        <f>Source!Q26</f>
        <v>445.01</v>
      </c>
      <c r="J31" s="29">
        <f>ROUND(Source!AH26,2)</f>
        <v>21.8</v>
      </c>
      <c r="K31" s="30">
        <f>Source!U26</f>
        <v>317.3426</v>
      </c>
    </row>
    <row r="32" spans="1:11">
      <c r="C32" s="24" t="str">
        <f>Source!H26</f>
        <v>1Т</v>
      </c>
      <c r="D32" s="6"/>
      <c r="E32" s="6">
        <f>ROUND(Source!AF26,2)</f>
        <v>197.73</v>
      </c>
      <c r="F32" s="6">
        <f>Source!AE26</f>
        <v>3.74</v>
      </c>
      <c r="G32" s="9"/>
      <c r="H32" s="9"/>
      <c r="I32" s="9">
        <f>Source!R26</f>
        <v>54.44</v>
      </c>
      <c r="J32" s="6">
        <f>ROUND(Source!AI26,2)</f>
        <v>0.36</v>
      </c>
      <c r="K32" s="9">
        <f>Source!V26</f>
        <v>5.2405200000000001</v>
      </c>
    </row>
    <row r="33" spans="1:11">
      <c r="C33" s="27" t="s">
        <v>544</v>
      </c>
      <c r="D33" s="4">
        <f>Source!AT26</f>
        <v>105</v>
      </c>
      <c r="E33" s="4"/>
      <c r="F33" s="4"/>
      <c r="G33" s="28">
        <f>Source!X26</f>
        <v>3079.44</v>
      </c>
    </row>
    <row r="34" spans="1:11">
      <c r="C34" s="27" t="s">
        <v>545</v>
      </c>
      <c r="D34" s="4">
        <f>Source!AU26</f>
        <v>65</v>
      </c>
      <c r="E34" s="4"/>
      <c r="F34" s="4"/>
      <c r="G34" s="28">
        <f>Source!Y26</f>
        <v>1906.32</v>
      </c>
    </row>
    <row r="36" spans="1:11">
      <c r="A36" s="22" t="str">
        <f>Source!E27</f>
        <v>4</v>
      </c>
      <c r="B36" s="22" t="str">
        <f>Source!F27</f>
        <v>09-06-024-13</v>
      </c>
      <c r="C36" s="23" t="str">
        <f>Source!G27</f>
        <v>Монтаж кронштейнов</v>
      </c>
      <c r="D36" s="6">
        <f>Source!I27</f>
        <v>0.86699999999999999</v>
      </c>
      <c r="E36" s="29">
        <f>ROUND(Source!AB27,2)</f>
        <v>684.79</v>
      </c>
      <c r="F36" s="29">
        <f>Source!AD27</f>
        <v>260.72000000000003</v>
      </c>
      <c r="G36" s="9">
        <f>Source!O27</f>
        <v>593.71</v>
      </c>
      <c r="H36" s="9">
        <f>Source!S27</f>
        <v>330.03</v>
      </c>
      <c r="I36" s="30">
        <f>Source!Q27</f>
        <v>226.04</v>
      </c>
      <c r="J36" s="29">
        <f>ROUND(Source!AH27,2)</f>
        <v>39.57</v>
      </c>
      <c r="K36" s="30">
        <f>Source!U27</f>
        <v>34.307189999999999</v>
      </c>
    </row>
    <row r="37" spans="1:11">
      <c r="C37" s="24" t="str">
        <f>Source!H27</f>
        <v>1Т</v>
      </c>
      <c r="D37" s="6"/>
      <c r="E37" s="6">
        <f>ROUND(Source!AF27,2)</f>
        <v>380.66</v>
      </c>
      <c r="F37" s="6">
        <f>Source!AE27</f>
        <v>23.48</v>
      </c>
      <c r="G37" s="9"/>
      <c r="H37" s="9"/>
      <c r="I37" s="9">
        <f>Source!R27</f>
        <v>20.36</v>
      </c>
      <c r="J37" s="6">
        <f>ROUND(Source!AI27,2)</f>
        <v>2.2599999999999998</v>
      </c>
      <c r="K37" s="9">
        <f>Source!V27</f>
        <v>1.9594199999999997</v>
      </c>
    </row>
    <row r="38" spans="1:11">
      <c r="C38" s="27" t="s">
        <v>544</v>
      </c>
      <c r="D38" s="4">
        <f>Source!AT27</f>
        <v>90</v>
      </c>
      <c r="E38" s="4"/>
      <c r="F38" s="4"/>
      <c r="G38" s="28">
        <f>Source!X27</f>
        <v>315.35000000000002</v>
      </c>
    </row>
    <row r="39" spans="1:11">
      <c r="C39" s="27" t="s">
        <v>545</v>
      </c>
      <c r="D39" s="4">
        <f>Source!AU27</f>
        <v>85</v>
      </c>
      <c r="E39" s="4"/>
      <c r="F39" s="4"/>
      <c r="G39" s="28">
        <f>Source!Y27</f>
        <v>297.83</v>
      </c>
    </row>
    <row r="41" spans="1:11">
      <c r="A41" s="22" t="str">
        <f>Source!E28</f>
        <v>5</v>
      </c>
      <c r="B41" s="22" t="str">
        <f>Source!F28</f>
        <v>201-0664</v>
      </c>
      <c r="C41" s="23" t="str">
        <f>Source!G28</f>
        <v>Стоимость кронштейнов</v>
      </c>
      <c r="D41" s="6">
        <f>Source!I28</f>
        <v>0.86699999999999999</v>
      </c>
      <c r="E41" s="29">
        <f>ROUND(Source!AB28,2)</f>
        <v>9045</v>
      </c>
      <c r="F41" s="29">
        <f>Source!AD28</f>
        <v>0</v>
      </c>
      <c r="G41" s="9">
        <f>Source!O28</f>
        <v>7842.02</v>
      </c>
      <c r="H41" s="9">
        <f>Source!S28</f>
        <v>0</v>
      </c>
      <c r="I41" s="30">
        <f>Source!Q28</f>
        <v>0</v>
      </c>
      <c r="J41" s="29">
        <f>ROUND(Source!AH28,2)</f>
        <v>0</v>
      </c>
      <c r="K41" s="30">
        <f>Source!U28</f>
        <v>0</v>
      </c>
    </row>
    <row r="42" spans="1:11">
      <c r="C42" s="24" t="str">
        <f>Source!H28</f>
        <v>т</v>
      </c>
      <c r="D42" s="6"/>
      <c r="E42" s="6">
        <f>ROUND(Source!AF28,2)</f>
        <v>0</v>
      </c>
      <c r="F42" s="6">
        <f>Source!AE28</f>
        <v>0</v>
      </c>
      <c r="G42" s="9"/>
      <c r="H42" s="9"/>
      <c r="I42" s="9">
        <f>Source!R28</f>
        <v>0</v>
      </c>
      <c r="J42" s="6">
        <f>ROUND(Source!AI28,2)</f>
        <v>0</v>
      </c>
      <c r="K42" s="9">
        <f>Source!V28</f>
        <v>0</v>
      </c>
    </row>
    <row r="43" spans="1:11" ht="24">
      <c r="A43" s="22" t="str">
        <f>Source!E29</f>
        <v>6</v>
      </c>
      <c r="B43" s="22" t="str">
        <f>Source!F29</f>
        <v>06-01-015-6 Прим.</v>
      </c>
      <c r="C43" s="23" t="str">
        <f>Source!G29</f>
        <v>Установка стальных труб</v>
      </c>
      <c r="D43" s="6">
        <f>Source!I29</f>
        <v>4.0970000000000004</v>
      </c>
      <c r="E43" s="29">
        <f>ROUND(Source!AB29,2)</f>
        <v>9863.35</v>
      </c>
      <c r="F43" s="29">
        <f>Source!AD29</f>
        <v>438.57</v>
      </c>
      <c r="G43" s="9">
        <f>Source!O29</f>
        <v>40410.14</v>
      </c>
      <c r="H43" s="9">
        <f>Source!S29</f>
        <v>1825.99</v>
      </c>
      <c r="I43" s="30">
        <f>Source!Q29</f>
        <v>1796.82</v>
      </c>
      <c r="J43" s="29">
        <f>ROUND(Source!AH29,2)</f>
        <v>46.33</v>
      </c>
      <c r="K43" s="30">
        <f>Source!U29</f>
        <v>189.81401000000002</v>
      </c>
    </row>
    <row r="44" spans="1:11">
      <c r="C44" s="24" t="str">
        <f>Source!H29</f>
        <v>1Т</v>
      </c>
      <c r="D44" s="6"/>
      <c r="E44" s="6">
        <f>ROUND(Source!AF29,2)</f>
        <v>445.69</v>
      </c>
      <c r="F44" s="6">
        <f>Source!AE29</f>
        <v>45.45</v>
      </c>
      <c r="G44" s="9"/>
      <c r="H44" s="9"/>
      <c r="I44" s="9">
        <f>Source!R29</f>
        <v>186.21</v>
      </c>
      <c r="J44" s="6">
        <f>ROUND(Source!AI29,2)</f>
        <v>4.38</v>
      </c>
      <c r="K44" s="9">
        <f>Source!V29</f>
        <v>17.944860000000002</v>
      </c>
    </row>
    <row r="45" spans="1:11">
      <c r="C45" s="27" t="s">
        <v>544</v>
      </c>
      <c r="D45" s="4">
        <f>Source!AT29</f>
        <v>105</v>
      </c>
      <c r="E45" s="4"/>
      <c r="F45" s="4"/>
      <c r="G45" s="28">
        <f>Source!X29</f>
        <v>2112.81</v>
      </c>
    </row>
    <row r="46" spans="1:11">
      <c r="C46" s="27" t="s">
        <v>545</v>
      </c>
      <c r="D46" s="4">
        <f>Source!AU29</f>
        <v>65</v>
      </c>
      <c r="E46" s="4"/>
      <c r="F46" s="4"/>
      <c r="G46" s="28">
        <f>Source!Y29</f>
        <v>1307.93</v>
      </c>
    </row>
    <row r="48" spans="1:11">
      <c r="A48" s="22" t="str">
        <f>Source!E30</f>
        <v>7</v>
      </c>
      <c r="B48" s="22" t="str">
        <f>Source!F30</f>
        <v>201-9002</v>
      </c>
      <c r="C48" s="23" t="str">
        <f>Source!G30</f>
        <v>Конструкции металлические</v>
      </c>
      <c r="D48" s="6">
        <f>Source!I30</f>
        <v>-4.0970000000000004</v>
      </c>
      <c r="E48" s="29">
        <f>ROUND(Source!AB30,2)</f>
        <v>8909</v>
      </c>
      <c r="F48" s="29">
        <f>Source!AD30</f>
        <v>0</v>
      </c>
      <c r="G48" s="9">
        <f>Source!O30</f>
        <v>-36500.17</v>
      </c>
      <c r="H48" s="9">
        <f>Source!S30</f>
        <v>0</v>
      </c>
      <c r="I48" s="30">
        <f>Source!Q30</f>
        <v>0</v>
      </c>
      <c r="J48" s="29">
        <f>ROUND(Source!AH30,2)</f>
        <v>0</v>
      </c>
      <c r="K48" s="30">
        <f>Source!U30</f>
        <v>0</v>
      </c>
    </row>
    <row r="49" spans="1:11">
      <c r="C49" s="24" t="str">
        <f>Source!H30</f>
        <v>т</v>
      </c>
      <c r="D49" s="6"/>
      <c r="E49" s="6">
        <f>ROUND(Source!AF30,2)</f>
        <v>0</v>
      </c>
      <c r="F49" s="6">
        <f>Source!AE30</f>
        <v>0</v>
      </c>
      <c r="G49" s="9"/>
      <c r="H49" s="9"/>
      <c r="I49" s="9">
        <f>Source!R30</f>
        <v>0</v>
      </c>
      <c r="J49" s="6">
        <f>ROUND(Source!AI30,2)</f>
        <v>0</v>
      </c>
      <c r="K49" s="9">
        <f>Source!V30</f>
        <v>0</v>
      </c>
    </row>
    <row r="50" spans="1:11" ht="48">
      <c r="A50" s="22" t="str">
        <f>Source!E31</f>
        <v>8</v>
      </c>
      <c r="B50" s="22" t="str">
        <f>Source!F31</f>
        <v>103-0356</v>
      </c>
      <c r="C50" s="23" t="str">
        <f>Source!G31</f>
        <v>Трубы стальные бесшовные, горячедеформированные наружный диаметр 57 мм толщина стенки 3 мм</v>
      </c>
      <c r="D50" s="6">
        <f>Source!I31</f>
        <v>137.96</v>
      </c>
      <c r="E50" s="29">
        <f>ROUND(Source!AB31,2)</f>
        <v>30.2</v>
      </c>
      <c r="F50" s="29">
        <f>Source!AD31</f>
        <v>0</v>
      </c>
      <c r="G50" s="9">
        <f>Source!O31</f>
        <v>4166.3900000000003</v>
      </c>
      <c r="H50" s="9">
        <f>Source!S31</f>
        <v>0</v>
      </c>
      <c r="I50" s="30">
        <f>Source!Q31</f>
        <v>0</v>
      </c>
      <c r="J50" s="29">
        <f>ROUND(Source!AH31,2)</f>
        <v>0</v>
      </c>
      <c r="K50" s="30">
        <f>Source!U31</f>
        <v>0</v>
      </c>
    </row>
    <row r="51" spans="1:11">
      <c r="C51" s="24" t="str">
        <f>Source!H31</f>
        <v>м</v>
      </c>
      <c r="D51" s="6"/>
      <c r="E51" s="6">
        <f>ROUND(Source!AF31,2)</f>
        <v>0</v>
      </c>
      <c r="F51" s="6">
        <f>Source!AE31</f>
        <v>0</v>
      </c>
      <c r="G51" s="9"/>
      <c r="H51" s="9"/>
      <c r="I51" s="9">
        <f>Source!R31</f>
        <v>0</v>
      </c>
      <c r="J51" s="6">
        <f>ROUND(Source!AI31,2)</f>
        <v>0</v>
      </c>
      <c r="K51" s="9">
        <f>Source!V31</f>
        <v>0</v>
      </c>
    </row>
    <row r="52" spans="1:11" ht="48">
      <c r="A52" s="22" t="str">
        <f>Source!E32</f>
        <v>9</v>
      </c>
      <c r="B52" s="22" t="str">
        <f>Source!F32</f>
        <v>103-0176</v>
      </c>
      <c r="C52" s="23" t="str">
        <f>Source!G32</f>
        <v>Трубы стальные сварные электросварные наружный  диаметр 159 мм, толщина стенки 4.5 мм</v>
      </c>
      <c r="D52" s="6">
        <f>Source!I32</f>
        <v>168.38</v>
      </c>
      <c r="E52" s="29">
        <f>ROUND(Source!AB32,2)</f>
        <v>126</v>
      </c>
      <c r="F52" s="29">
        <f>Source!AD32</f>
        <v>0</v>
      </c>
      <c r="G52" s="9">
        <f>Source!O32</f>
        <v>21215.88</v>
      </c>
      <c r="H52" s="9">
        <f>Source!S32</f>
        <v>0</v>
      </c>
      <c r="I52" s="30">
        <f>Source!Q32</f>
        <v>0</v>
      </c>
      <c r="J52" s="29">
        <f>ROUND(Source!AH32,2)</f>
        <v>0</v>
      </c>
      <c r="K52" s="30">
        <f>Source!U32</f>
        <v>0</v>
      </c>
    </row>
    <row r="53" spans="1:11">
      <c r="C53" s="24" t="str">
        <f>Source!H32</f>
        <v>м</v>
      </c>
      <c r="D53" s="6"/>
      <c r="E53" s="6">
        <f>ROUND(Source!AF32,2)</f>
        <v>0</v>
      </c>
      <c r="F53" s="6">
        <f>Source!AE32</f>
        <v>0</v>
      </c>
      <c r="G53" s="9"/>
      <c r="H53" s="9"/>
      <c r="I53" s="9">
        <f>Source!R32</f>
        <v>0</v>
      </c>
      <c r="J53" s="6">
        <f>ROUND(Source!AI32,2)</f>
        <v>0</v>
      </c>
      <c r="K53" s="9">
        <f>Source!V32</f>
        <v>0</v>
      </c>
    </row>
    <row r="54" spans="1:11" ht="72">
      <c r="A54" s="22" t="str">
        <f>Source!E33</f>
        <v>10</v>
      </c>
      <c r="B54" s="22" t="str">
        <f>Source!F33</f>
        <v>103-0161</v>
      </c>
      <c r="C54" s="23" t="str">
        <f>Source!G33</f>
        <v>Трубы стальные сварные электросварные прямошовные со снятой фаской диаметром от 20 до 377 мм из стали марок бст2кп-бст2пс-бст4пс наружный диаметр 108 мм толщина стенки 4 мм</v>
      </c>
      <c r="D54" s="6">
        <f>Source!I33</f>
        <v>60</v>
      </c>
      <c r="E54" s="29">
        <f>ROUND(Source!AB33,2)</f>
        <v>70</v>
      </c>
      <c r="F54" s="29">
        <f>Source!AD33</f>
        <v>0</v>
      </c>
      <c r="G54" s="9">
        <f>Source!O33</f>
        <v>4200</v>
      </c>
      <c r="H54" s="9">
        <f>Source!S33</f>
        <v>0</v>
      </c>
      <c r="I54" s="30">
        <f>Source!Q33</f>
        <v>0</v>
      </c>
      <c r="J54" s="29">
        <f>ROUND(Source!AH33,2)</f>
        <v>0</v>
      </c>
      <c r="K54" s="30">
        <f>Source!U33</f>
        <v>0</v>
      </c>
    </row>
    <row r="55" spans="1:11">
      <c r="C55" s="24" t="str">
        <f>Source!H33</f>
        <v>м</v>
      </c>
      <c r="D55" s="6"/>
      <c r="E55" s="6">
        <f>ROUND(Source!AF33,2)</f>
        <v>0</v>
      </c>
      <c r="F55" s="6">
        <f>Source!AE33</f>
        <v>0</v>
      </c>
      <c r="G55" s="9"/>
      <c r="H55" s="9"/>
      <c r="I55" s="9">
        <f>Source!R33</f>
        <v>0</v>
      </c>
      <c r="J55" s="6">
        <f>ROUND(Source!AI33,2)</f>
        <v>0</v>
      </c>
      <c r="K55" s="9">
        <f>Source!V33</f>
        <v>0</v>
      </c>
    </row>
    <row r="56" spans="1:11" ht="24">
      <c r="A56" s="22" t="str">
        <f>Source!E34</f>
        <v>11</v>
      </c>
      <c r="B56" s="22" t="str">
        <f>Source!F34</f>
        <v>07-01-044-3</v>
      </c>
      <c r="C56" s="23" t="str">
        <f>Source!G34</f>
        <v>Установка монтажных изделий массой: до 20 кг</v>
      </c>
      <c r="D56" s="6">
        <f>Source!I34</f>
        <v>0.56899999999999995</v>
      </c>
      <c r="E56" s="29">
        <f>ROUND(Source!AB34,2)</f>
        <v>8911.2900000000009</v>
      </c>
      <c r="F56" s="29">
        <f>Source!AD34</f>
        <v>237.92</v>
      </c>
      <c r="G56" s="9">
        <f>Source!O34</f>
        <v>5070.53</v>
      </c>
      <c r="H56" s="9">
        <f>Source!S34</f>
        <v>248.07</v>
      </c>
      <c r="I56" s="30">
        <f>Source!Q34</f>
        <v>135.38</v>
      </c>
      <c r="J56" s="29">
        <f>ROUND(Source!AH34,2)</f>
        <v>42.7</v>
      </c>
      <c r="K56" s="30">
        <f>Source!U34</f>
        <v>24.296299999999999</v>
      </c>
    </row>
    <row r="57" spans="1:11">
      <c r="C57" s="24" t="str">
        <f>Source!H34</f>
        <v>1Т</v>
      </c>
      <c r="D57" s="6"/>
      <c r="E57" s="6">
        <f>ROUND(Source!AF34,2)</f>
        <v>435.97</v>
      </c>
      <c r="F57" s="6">
        <f>Source!AE34</f>
        <v>10.55</v>
      </c>
      <c r="G57" s="9"/>
      <c r="H57" s="9"/>
      <c r="I57" s="9">
        <f>Source!R34</f>
        <v>6</v>
      </c>
      <c r="J57" s="6">
        <f>ROUND(Source!AI34,2)</f>
        <v>1.03</v>
      </c>
      <c r="K57" s="9">
        <f>Source!V34</f>
        <v>0.58606999999999998</v>
      </c>
    </row>
    <row r="58" spans="1:11">
      <c r="C58" s="27" t="s">
        <v>544</v>
      </c>
      <c r="D58" s="4">
        <f>Source!AT34</f>
        <v>130</v>
      </c>
      <c r="E58" s="4"/>
      <c r="F58" s="4"/>
      <c r="G58" s="28">
        <f>Source!X34</f>
        <v>330.29</v>
      </c>
    </row>
    <row r="59" spans="1:11">
      <c r="C59" s="27" t="s">
        <v>545</v>
      </c>
      <c r="D59" s="4">
        <f>Source!AU34</f>
        <v>85</v>
      </c>
      <c r="E59" s="4"/>
      <c r="F59" s="4"/>
      <c r="G59" s="28">
        <f>Source!Y34</f>
        <v>215.96</v>
      </c>
    </row>
    <row r="61" spans="1:11" ht="24">
      <c r="A61" s="22" t="str">
        <f>Source!E35</f>
        <v>12</v>
      </c>
      <c r="B61" s="22" t="str">
        <f>Source!F35</f>
        <v>07-01-044-4</v>
      </c>
      <c r="C61" s="23" t="str">
        <f>Source!G35</f>
        <v>Установка монтажных изделий массой: более 20 кг</v>
      </c>
      <c r="D61" s="6">
        <f>Source!I35</f>
        <v>0.33800000000000002</v>
      </c>
      <c r="E61" s="29">
        <f>ROUND(Source!AB35,2)</f>
        <v>8689.36</v>
      </c>
      <c r="F61" s="29">
        <f>Source!AD35</f>
        <v>229.97</v>
      </c>
      <c r="G61" s="9">
        <f>Source!O35</f>
        <v>2937</v>
      </c>
      <c r="H61" s="9">
        <f>Source!S35</f>
        <v>108.36</v>
      </c>
      <c r="I61" s="30">
        <f>Source!Q35</f>
        <v>77.73</v>
      </c>
      <c r="J61" s="29">
        <f>ROUND(Source!AH35,2)</f>
        <v>31.4</v>
      </c>
      <c r="K61" s="30">
        <f>Source!U35</f>
        <v>10.613200000000001</v>
      </c>
    </row>
    <row r="62" spans="1:11">
      <c r="C62" s="24" t="str">
        <f>Source!H35</f>
        <v>1Т</v>
      </c>
      <c r="D62" s="6"/>
      <c r="E62" s="6">
        <f>ROUND(Source!AF35,2)</f>
        <v>320.58999999999997</v>
      </c>
      <c r="F62" s="6">
        <f>Source!AE35</f>
        <v>10.44</v>
      </c>
      <c r="G62" s="9"/>
      <c r="H62" s="9"/>
      <c r="I62" s="9">
        <f>Source!R35</f>
        <v>3.53</v>
      </c>
      <c r="J62" s="6">
        <f>ROUND(Source!AI35,2)</f>
        <v>1.02</v>
      </c>
      <c r="K62" s="9">
        <f>Source!V35</f>
        <v>0.34476000000000001</v>
      </c>
    </row>
    <row r="63" spans="1:11">
      <c r="C63" s="27" t="s">
        <v>544</v>
      </c>
      <c r="D63" s="4">
        <f>Source!AT35</f>
        <v>130</v>
      </c>
      <c r="E63" s="4"/>
      <c r="F63" s="4"/>
      <c r="G63" s="28">
        <f>Source!X35</f>
        <v>145.46</v>
      </c>
    </row>
    <row r="64" spans="1:11">
      <c r="C64" s="27" t="s">
        <v>545</v>
      </c>
      <c r="D64" s="4">
        <f>Source!AU35</f>
        <v>85</v>
      </c>
      <c r="E64" s="4"/>
      <c r="F64" s="4"/>
      <c r="G64" s="28">
        <f>Source!Y35</f>
        <v>95.11</v>
      </c>
    </row>
    <row r="66" spans="1:11" ht="36">
      <c r="A66" s="22" t="str">
        <f>Source!E36</f>
        <v>13</v>
      </c>
      <c r="B66" s="22" t="str">
        <f>Source!F36</f>
        <v>06-01-015-4</v>
      </c>
      <c r="C66" s="23" t="str">
        <f>Source!G36</f>
        <v>Установка анкерных болтов: при бетонировании на поддерживающие конструкции</v>
      </c>
      <c r="D66" s="6">
        <f>Source!I36</f>
        <v>7.4809999999999999</v>
      </c>
      <c r="E66" s="29">
        <f>ROUND(Source!AB36,2)</f>
        <v>11392.49</v>
      </c>
      <c r="F66" s="29">
        <f>Source!AD36</f>
        <v>70.66</v>
      </c>
      <c r="G66" s="9">
        <f>Source!O36</f>
        <v>85227.22</v>
      </c>
      <c r="H66" s="9">
        <f>Source!S36</f>
        <v>2448.16</v>
      </c>
      <c r="I66" s="30">
        <f>Source!Q36</f>
        <v>528.61</v>
      </c>
      <c r="J66" s="29">
        <f>ROUND(Source!AH36,2)</f>
        <v>36.08</v>
      </c>
      <c r="K66" s="30">
        <f>Source!U36</f>
        <v>269.91447999999997</v>
      </c>
    </row>
    <row r="67" spans="1:11">
      <c r="C67" s="24" t="str">
        <f>Source!H36</f>
        <v>1Т</v>
      </c>
      <c r="D67" s="6"/>
      <c r="E67" s="6">
        <f>ROUND(Source!AF36,2)</f>
        <v>327.25</v>
      </c>
      <c r="F67" s="6">
        <f>Source!AE36</f>
        <v>6.58</v>
      </c>
      <c r="G67" s="9"/>
      <c r="H67" s="9"/>
      <c r="I67" s="9">
        <f>Source!R36</f>
        <v>49.22</v>
      </c>
      <c r="J67" s="6">
        <f>ROUND(Source!AI36,2)</f>
        <v>0.63</v>
      </c>
      <c r="K67" s="9">
        <f>Source!V36</f>
        <v>4.7130299999999998</v>
      </c>
    </row>
    <row r="68" spans="1:11">
      <c r="C68" s="27" t="s">
        <v>544</v>
      </c>
      <c r="D68" s="4">
        <f>Source!AT36</f>
        <v>105</v>
      </c>
      <c r="E68" s="4"/>
      <c r="F68" s="4"/>
      <c r="G68" s="28">
        <f>Source!X36</f>
        <v>2622.25</v>
      </c>
    </row>
    <row r="69" spans="1:11">
      <c r="C69" s="27" t="s">
        <v>545</v>
      </c>
      <c r="D69" s="4">
        <f>Source!AU36</f>
        <v>65</v>
      </c>
      <c r="E69" s="4"/>
      <c r="F69" s="4"/>
      <c r="G69" s="28">
        <f>Source!Y36</f>
        <v>1623.3</v>
      </c>
    </row>
    <row r="71" spans="1:11" ht="36">
      <c r="A71" s="22" t="str">
        <f>Source!E37</f>
        <v>14</v>
      </c>
      <c r="B71" s="22" t="str">
        <f>Source!F37</f>
        <v>06-01-015-10  Прим.</v>
      </c>
      <c r="C71" s="23" t="str">
        <f>Source!G37</f>
        <v>Установка арматуры д=10 мм класса А-III отдельными стержнями</v>
      </c>
      <c r="D71" s="6">
        <f>Source!I37</f>
        <v>0.628</v>
      </c>
      <c r="E71" s="29">
        <f>ROUND(Source!AB37,2)</f>
        <v>4929.71</v>
      </c>
      <c r="F71" s="29">
        <f>Source!AD37</f>
        <v>32.340000000000003</v>
      </c>
      <c r="G71" s="9">
        <f>Source!O37</f>
        <v>3095.86</v>
      </c>
      <c r="H71" s="9">
        <f>Source!S37</f>
        <v>70.25</v>
      </c>
      <c r="I71" s="30">
        <f>Source!Q37</f>
        <v>20.309999999999999</v>
      </c>
      <c r="J71" s="29">
        <f>ROUND(Source!AH37,2)</f>
        <v>12.64</v>
      </c>
      <c r="K71" s="30">
        <f>Source!U37</f>
        <v>7.9379200000000001</v>
      </c>
    </row>
    <row r="72" spans="1:11">
      <c r="C72" s="24" t="str">
        <f>Source!H37</f>
        <v>1Т</v>
      </c>
      <c r="D72" s="6"/>
      <c r="E72" s="6">
        <f>ROUND(Source!AF37,2)</f>
        <v>111.86</v>
      </c>
      <c r="F72" s="6">
        <f>Source!AE37</f>
        <v>3.95</v>
      </c>
      <c r="G72" s="9"/>
      <c r="H72" s="9"/>
      <c r="I72" s="9">
        <f>Source!R37</f>
        <v>2.48</v>
      </c>
      <c r="J72" s="6">
        <f>ROUND(Source!AI37,2)</f>
        <v>0.38</v>
      </c>
      <c r="K72" s="9">
        <f>Source!V37</f>
        <v>0.23863999999999999</v>
      </c>
    </row>
    <row r="73" spans="1:11">
      <c r="C73" s="27" t="s">
        <v>544</v>
      </c>
      <c r="D73" s="4">
        <f>Source!AT37</f>
        <v>105</v>
      </c>
      <c r="E73" s="4"/>
      <c r="F73" s="4"/>
      <c r="G73" s="28">
        <f>Source!X37</f>
        <v>76.37</v>
      </c>
    </row>
    <row r="74" spans="1:11">
      <c r="C74" s="27" t="s">
        <v>545</v>
      </c>
      <c r="D74" s="4">
        <f>Source!AU37</f>
        <v>65</v>
      </c>
      <c r="E74" s="4"/>
      <c r="F74" s="4"/>
      <c r="G74" s="28">
        <f>Source!Y37</f>
        <v>47.27</v>
      </c>
    </row>
    <row r="76" spans="1:11" ht="24">
      <c r="A76" s="22" t="str">
        <f>Source!E38</f>
        <v>15</v>
      </c>
      <c r="B76" s="22" t="str">
        <f>Source!F38</f>
        <v>204-0100</v>
      </c>
      <c r="C76" s="23" t="str">
        <f>Source!G38</f>
        <v>Горячекатаная арматурная сталь класса А-l, А-ll, А-lll</v>
      </c>
      <c r="D76" s="6">
        <f>Source!I38</f>
        <v>-0.628</v>
      </c>
      <c r="E76" s="29">
        <f>ROUND(Source!AB38,2)</f>
        <v>4599</v>
      </c>
      <c r="F76" s="29">
        <f>Source!AD38</f>
        <v>0</v>
      </c>
      <c r="G76" s="9">
        <f>Source!O38</f>
        <v>-2888.17</v>
      </c>
      <c r="H76" s="9">
        <f>Source!S38</f>
        <v>0</v>
      </c>
      <c r="I76" s="30">
        <f>Source!Q38</f>
        <v>0</v>
      </c>
      <c r="J76" s="29">
        <f>ROUND(Source!AH38,2)</f>
        <v>0</v>
      </c>
      <c r="K76" s="30">
        <f>Source!U38</f>
        <v>0</v>
      </c>
    </row>
    <row r="77" spans="1:11">
      <c r="C77" s="24" t="str">
        <f>Source!H38</f>
        <v>т</v>
      </c>
      <c r="D77" s="6"/>
      <c r="E77" s="6">
        <f>ROUND(Source!AF38,2)</f>
        <v>0</v>
      </c>
      <c r="F77" s="6">
        <f>Source!AE38</f>
        <v>0</v>
      </c>
      <c r="G77" s="9"/>
      <c r="H77" s="9"/>
      <c r="I77" s="9">
        <f>Source!R38</f>
        <v>0</v>
      </c>
      <c r="J77" s="6">
        <f>ROUND(Source!AI38,2)</f>
        <v>0</v>
      </c>
      <c r="K77" s="9">
        <f>Source!V38</f>
        <v>0</v>
      </c>
    </row>
    <row r="78" spans="1:11" ht="36">
      <c r="A78" s="22" t="str">
        <f>Source!E39</f>
        <v>16</v>
      </c>
      <c r="B78" s="22" t="str">
        <f>Source!F39</f>
        <v>204-0021</v>
      </c>
      <c r="C78" s="23" t="str">
        <f>Source!G39</f>
        <v>Горячекатаная арматурная сталь: периодического профиля класса А-III диаметром, 10 мм</v>
      </c>
      <c r="D78" s="6">
        <f>Source!I39</f>
        <v>0.628</v>
      </c>
      <c r="E78" s="29">
        <f>ROUND(Source!AB39,2)</f>
        <v>4577</v>
      </c>
      <c r="F78" s="29">
        <f>Source!AD39</f>
        <v>0</v>
      </c>
      <c r="G78" s="9">
        <f>Source!O39</f>
        <v>2874.36</v>
      </c>
      <c r="H78" s="9">
        <f>Source!S39</f>
        <v>0</v>
      </c>
      <c r="I78" s="30">
        <f>Source!Q39</f>
        <v>0</v>
      </c>
      <c r="J78" s="29">
        <f>ROUND(Source!AH39,2)</f>
        <v>0</v>
      </c>
      <c r="K78" s="30">
        <f>Source!U39</f>
        <v>0</v>
      </c>
    </row>
    <row r="79" spans="1:11">
      <c r="C79" s="24" t="str">
        <f>Source!H39</f>
        <v>т</v>
      </c>
      <c r="D79" s="6"/>
      <c r="E79" s="6">
        <f>ROUND(Source!AF39,2)</f>
        <v>0</v>
      </c>
      <c r="F79" s="6">
        <f>Source!AE39</f>
        <v>0</v>
      </c>
      <c r="G79" s="9"/>
      <c r="H79" s="9"/>
      <c r="I79" s="9">
        <f>Source!R39</f>
        <v>0</v>
      </c>
      <c r="J79" s="6">
        <f>ROUND(Source!AI39,2)</f>
        <v>0</v>
      </c>
      <c r="K79" s="9">
        <f>Source!V39</f>
        <v>0</v>
      </c>
    </row>
    <row r="80" spans="1:11" ht="36">
      <c r="A80" s="22" t="str">
        <f>Source!E40</f>
        <v>17</v>
      </c>
      <c r="B80" s="22" t="str">
        <f>Source!F40</f>
        <v>13-03-002-4</v>
      </c>
      <c r="C80" s="23" t="str">
        <f>Source!G40</f>
        <v>Огрунтовка закладных деталей и монтажных изделий за один раз: грунтовкой гф-021</v>
      </c>
      <c r="D80" s="6">
        <f>Source!I40</f>
        <v>16.59</v>
      </c>
      <c r="E80" s="29">
        <f>ROUND(Source!AB40,2)</f>
        <v>320.02999999999997</v>
      </c>
      <c r="F80" s="29">
        <f>Source!AD40</f>
        <v>9.0500000000000007</v>
      </c>
      <c r="G80" s="9">
        <f>Source!O40</f>
        <v>5309.3</v>
      </c>
      <c r="H80" s="9">
        <f>Source!S40</f>
        <v>937.34</v>
      </c>
      <c r="I80" s="30">
        <f>Source!Q40</f>
        <v>150.13999999999999</v>
      </c>
      <c r="J80" s="29">
        <f>ROUND(Source!AH40,2)</f>
        <v>5.31</v>
      </c>
      <c r="K80" s="30">
        <f>Source!U40</f>
        <v>88.092899999999986</v>
      </c>
    </row>
    <row r="81" spans="1:11">
      <c r="C81" s="24" t="str">
        <f>Source!H40</f>
        <v>100М2</v>
      </c>
      <c r="D81" s="6"/>
      <c r="E81" s="6">
        <f>ROUND(Source!AF40,2)</f>
        <v>56.5</v>
      </c>
      <c r="F81" s="6">
        <f>Source!AE40</f>
        <v>0.21</v>
      </c>
      <c r="G81" s="9"/>
      <c r="H81" s="9"/>
      <c r="I81" s="9">
        <f>Source!R40</f>
        <v>3.48</v>
      </c>
      <c r="J81" s="6">
        <f>ROUND(Source!AI40,2)</f>
        <v>0.02</v>
      </c>
      <c r="K81" s="9">
        <f>Source!V40</f>
        <v>0.33179999999999998</v>
      </c>
    </row>
    <row r="82" spans="1:11">
      <c r="C82" s="27" t="s">
        <v>544</v>
      </c>
      <c r="D82" s="4">
        <f>Source!AT40</f>
        <v>90</v>
      </c>
      <c r="E82" s="4"/>
      <c r="F82" s="4"/>
      <c r="G82" s="28">
        <f>Source!X40</f>
        <v>846.74</v>
      </c>
    </row>
    <row r="83" spans="1:11">
      <c r="C83" s="27" t="s">
        <v>545</v>
      </c>
      <c r="D83" s="4">
        <f>Source!AU40</f>
        <v>70</v>
      </c>
      <c r="E83" s="4"/>
      <c r="F83" s="4"/>
      <c r="G83" s="28">
        <f>Source!Y40</f>
        <v>658.57</v>
      </c>
    </row>
    <row r="85" spans="1:11" ht="36">
      <c r="A85" s="22" t="str">
        <f>Source!E41</f>
        <v>18</v>
      </c>
      <c r="B85" s="22" t="s">
        <v>546</v>
      </c>
      <c r="C85" s="23" t="str">
        <f>Source!G41</f>
        <v>Окраска металлических огрунтованных поверхностей: эмалью пф-133 за 2 раза</v>
      </c>
      <c r="D85" s="6">
        <f>Source!I41</f>
        <v>16.59</v>
      </c>
      <c r="E85" s="29">
        <f>ROUND(Source!AB41,2)</f>
        <v>821.84</v>
      </c>
      <c r="F85" s="29">
        <f>Source!AD41</f>
        <v>11.7</v>
      </c>
      <c r="G85" s="9">
        <f>Source!O41</f>
        <v>13634.32</v>
      </c>
      <c r="H85" s="9">
        <f>Source!S41</f>
        <v>1152.67</v>
      </c>
      <c r="I85" s="30">
        <f>Source!Q41</f>
        <v>194.1</v>
      </c>
      <c r="J85" s="29">
        <f>ROUND(Source!AH41,2)</f>
        <v>7.66</v>
      </c>
      <c r="K85" s="30">
        <f>Source!U41</f>
        <v>127.07940000000001</v>
      </c>
    </row>
    <row r="86" spans="1:11">
      <c r="C86" s="24" t="str">
        <f>Source!H41</f>
        <v>100М2</v>
      </c>
      <c r="D86" s="6"/>
      <c r="E86" s="6">
        <f>ROUND(Source!AF41,2)</f>
        <v>69.48</v>
      </c>
      <c r="F86" s="6">
        <f>Source!AE41</f>
        <v>0.42</v>
      </c>
      <c r="G86" s="9"/>
      <c r="H86" s="9"/>
      <c r="I86" s="9">
        <f>Source!R41</f>
        <v>6.97</v>
      </c>
      <c r="J86" s="6">
        <f>ROUND(Source!AI41,2)</f>
        <v>0.04</v>
      </c>
      <c r="K86" s="9">
        <f>Source!V41</f>
        <v>0.66359999999999997</v>
      </c>
    </row>
    <row r="87" spans="1:11">
      <c r="C87" s="31" t="s">
        <v>547</v>
      </c>
      <c r="D87" s="31" t="str">
        <f>Source!DD41</f>
        <v>)*2</v>
      </c>
    </row>
    <row r="88" spans="1:11" ht="22.5">
      <c r="C88" s="31" t="s">
        <v>548</v>
      </c>
      <c r="D88" s="31" t="str">
        <f>Source!DE41</f>
        <v>)*2</v>
      </c>
    </row>
    <row r="89" spans="1:11" ht="22.5">
      <c r="C89" s="31" t="s">
        <v>549</v>
      </c>
      <c r="D89" s="31" t="str">
        <f>Source!DF41</f>
        <v>)*2</v>
      </c>
    </row>
    <row r="90" spans="1:11">
      <c r="C90" s="31" t="s">
        <v>550</v>
      </c>
      <c r="D90" s="31" t="str">
        <f>Source!DG41</f>
        <v>)*2</v>
      </c>
    </row>
    <row r="91" spans="1:11">
      <c r="C91" s="31" t="s">
        <v>551</v>
      </c>
      <c r="D91" s="31" t="str">
        <f>Source!DI41</f>
        <v>)*2</v>
      </c>
    </row>
    <row r="92" spans="1:11" ht="22.5">
      <c r="C92" s="31" t="s">
        <v>552</v>
      </c>
      <c r="D92" s="31" t="str">
        <f>Source!DJ41</f>
        <v>)*2</v>
      </c>
    </row>
    <row r="93" spans="1:11">
      <c r="C93" s="27" t="s">
        <v>544</v>
      </c>
      <c r="D93" s="4">
        <f>Source!AT41</f>
        <v>90</v>
      </c>
      <c r="E93" s="4"/>
      <c r="F93" s="4"/>
      <c r="G93" s="28">
        <f>Source!X41</f>
        <v>1043.68</v>
      </c>
    </row>
    <row r="94" spans="1:11">
      <c r="C94" s="27" t="s">
        <v>545</v>
      </c>
      <c r="D94" s="4">
        <f>Source!AU41</f>
        <v>70</v>
      </c>
      <c r="E94" s="4"/>
      <c r="F94" s="4"/>
      <c r="G94" s="28">
        <f>Source!Y41</f>
        <v>811.75</v>
      </c>
    </row>
    <row r="96" spans="1:11" ht="24">
      <c r="A96" s="22" t="str">
        <f>Source!E42</f>
        <v>19</v>
      </c>
      <c r="B96" s="22" t="str">
        <f>Source!F42</f>
        <v>13-03-004-23</v>
      </c>
      <c r="C96" s="23" t="str">
        <f>Source!G42</f>
        <v>Окраска внутренней поверхности труб кузбасслаком</v>
      </c>
      <c r="D96" s="6">
        <f>Source!I42</f>
        <v>0.41</v>
      </c>
      <c r="E96" s="29">
        <f>ROUND(Source!AB42,2)</f>
        <v>531.61</v>
      </c>
      <c r="F96" s="29">
        <f>Source!AD42</f>
        <v>11.63</v>
      </c>
      <c r="G96" s="9">
        <f>Source!O42</f>
        <v>217.96</v>
      </c>
      <c r="H96" s="9">
        <f>Source!S42</f>
        <v>10.71</v>
      </c>
      <c r="I96" s="30">
        <f>Source!Q42</f>
        <v>4.7699999999999996</v>
      </c>
      <c r="J96" s="29">
        <f>ROUND(Source!AH42,2)</f>
        <v>2.88</v>
      </c>
      <c r="K96" s="30">
        <f>Source!U42</f>
        <v>1.1807999999999998</v>
      </c>
    </row>
    <row r="97" spans="1:11">
      <c r="C97" s="24" t="str">
        <f>Source!H42</f>
        <v>100М2</v>
      </c>
      <c r="D97" s="6"/>
      <c r="E97" s="6">
        <f>ROUND(Source!AF42,2)</f>
        <v>26.12</v>
      </c>
      <c r="F97" s="6">
        <f>Source!AE42</f>
        <v>0.31</v>
      </c>
      <c r="G97" s="9"/>
      <c r="H97" s="9"/>
      <c r="I97" s="9">
        <f>Source!R42</f>
        <v>0.13</v>
      </c>
      <c r="J97" s="6">
        <f>ROUND(Source!AI42,2)</f>
        <v>0.03</v>
      </c>
      <c r="K97" s="9">
        <f>Source!V42</f>
        <v>1.2299999999999998E-2</v>
      </c>
    </row>
    <row r="98" spans="1:11">
      <c r="C98" s="27" t="s">
        <v>544</v>
      </c>
      <c r="D98" s="4">
        <f>Source!AT42</f>
        <v>90</v>
      </c>
      <c r="E98" s="4"/>
      <c r="F98" s="4"/>
      <c r="G98" s="28">
        <f>Source!X42</f>
        <v>9.76</v>
      </c>
    </row>
    <row r="99" spans="1:11">
      <c r="C99" s="27" t="s">
        <v>545</v>
      </c>
      <c r="D99" s="4">
        <f>Source!AU42</f>
        <v>70</v>
      </c>
      <c r="E99" s="4"/>
      <c r="F99" s="4"/>
      <c r="G99" s="28">
        <f>Source!Y42</f>
        <v>7.59</v>
      </c>
    </row>
    <row r="101" spans="1:11" ht="36">
      <c r="A101" s="22" t="str">
        <f>Source!E43</f>
        <v>20</v>
      </c>
      <c r="B101" s="22" t="str">
        <f>Source!F43</f>
        <v>11-01-011-1</v>
      </c>
      <c r="C101" s="23" t="str">
        <f>Source!G43</f>
        <v>Устройство стяжек: цементных толщиной 20 мм (по проекту 40 мм) из раствора М100</v>
      </c>
      <c r="D101" s="6">
        <f>Source!I43</f>
        <v>4.1523000000000003</v>
      </c>
      <c r="E101" s="29">
        <f>ROUND(Source!AB43,2)</f>
        <v>1232.23</v>
      </c>
      <c r="F101" s="29">
        <f>Source!AD43</f>
        <v>29.17</v>
      </c>
      <c r="G101" s="9">
        <f>Source!O43</f>
        <v>5116.59</v>
      </c>
      <c r="H101" s="9">
        <f>Source!S43</f>
        <v>1300.96</v>
      </c>
      <c r="I101" s="30">
        <f>Source!Q43</f>
        <v>121.12</v>
      </c>
      <c r="J101" s="29">
        <f>ROUND(Source!AH43,2)</f>
        <v>39.51</v>
      </c>
      <c r="K101" s="30">
        <f>Source!U43</f>
        <v>164.05737300000001</v>
      </c>
    </row>
    <row r="102" spans="1:11">
      <c r="C102" s="24" t="str">
        <f>Source!H43</f>
        <v>100М2</v>
      </c>
      <c r="D102" s="6"/>
      <c r="E102" s="6">
        <f>ROUND(Source!AF43,2)</f>
        <v>313.31</v>
      </c>
      <c r="F102" s="6">
        <f>Source!AE43</f>
        <v>13.44</v>
      </c>
      <c r="G102" s="9"/>
      <c r="H102" s="9"/>
      <c r="I102" s="9">
        <f>Source!R43</f>
        <v>55.81</v>
      </c>
      <c r="J102" s="6">
        <f>ROUND(Source!AI43,2)</f>
        <v>1.27</v>
      </c>
      <c r="K102" s="9">
        <f>Source!V43</f>
        <v>5.2734210000000008</v>
      </c>
    </row>
    <row r="103" spans="1:11">
      <c r="C103" s="27" t="s">
        <v>544</v>
      </c>
      <c r="D103" s="4">
        <f>Source!AT43</f>
        <v>123</v>
      </c>
      <c r="E103" s="4"/>
      <c r="F103" s="4"/>
      <c r="G103" s="28">
        <f>Source!X43</f>
        <v>1668.83</v>
      </c>
    </row>
    <row r="104" spans="1:11">
      <c r="C104" s="27" t="s">
        <v>545</v>
      </c>
      <c r="D104" s="4">
        <f>Source!AU43</f>
        <v>75</v>
      </c>
      <c r="E104" s="4"/>
      <c r="F104" s="4"/>
      <c r="G104" s="28">
        <f>Source!Y43</f>
        <v>1017.58</v>
      </c>
    </row>
    <row r="106" spans="1:11" ht="36">
      <c r="A106" s="22" t="str">
        <f>Source!E44</f>
        <v>21</v>
      </c>
      <c r="B106" s="22" t="str">
        <f>Source!F44</f>
        <v>402-0005</v>
      </c>
      <c r="C106" s="23" t="str">
        <f>Source!G44</f>
        <v>Раствор готовый кладочный цементный, марка 150 (Расход 2,04:100х415,23=8,47)</v>
      </c>
      <c r="D106" s="6">
        <f>Source!I44</f>
        <v>-8.4700000000000006</v>
      </c>
      <c r="E106" s="29">
        <f>ROUND(Source!AB44,2)</f>
        <v>425</v>
      </c>
      <c r="F106" s="29">
        <f>Source!AD44</f>
        <v>0</v>
      </c>
      <c r="G106" s="9">
        <f>Source!O44</f>
        <v>-3599.75</v>
      </c>
      <c r="H106" s="9">
        <f>Source!S44</f>
        <v>0</v>
      </c>
      <c r="I106" s="30">
        <f>Source!Q44</f>
        <v>0</v>
      </c>
      <c r="J106" s="29">
        <f>ROUND(Source!AH44,2)</f>
        <v>0</v>
      </c>
      <c r="K106" s="30">
        <f>Source!U44</f>
        <v>0</v>
      </c>
    </row>
    <row r="107" spans="1:11">
      <c r="C107" s="24" t="str">
        <f>Source!H44</f>
        <v>м3</v>
      </c>
      <c r="D107" s="6"/>
      <c r="E107" s="6">
        <f>ROUND(Source!AF44,2)</f>
        <v>0</v>
      </c>
      <c r="F107" s="6">
        <f>Source!AE44</f>
        <v>0</v>
      </c>
      <c r="G107" s="9"/>
      <c r="H107" s="9"/>
      <c r="I107" s="9">
        <f>Source!R44</f>
        <v>0</v>
      </c>
      <c r="J107" s="6">
        <f>ROUND(Source!AI44,2)</f>
        <v>0</v>
      </c>
      <c r="K107" s="9">
        <f>Source!V44</f>
        <v>0</v>
      </c>
    </row>
    <row r="108" spans="1:11" ht="36">
      <c r="A108" s="22" t="str">
        <f>Source!E45</f>
        <v>22</v>
      </c>
      <c r="B108" s="22" t="str">
        <f>Source!F45</f>
        <v>402-0004</v>
      </c>
      <c r="C108" s="23" t="str">
        <f>Source!G45</f>
        <v>Раствор готовый кладочный цементный, марка 100 (Расход 2,04:100х415,23=8,47)</v>
      </c>
      <c r="D108" s="6">
        <f>Source!I45</f>
        <v>8.4700000000000006</v>
      </c>
      <c r="E108" s="29">
        <f>ROUND(Source!AB45,2)</f>
        <v>394</v>
      </c>
      <c r="F108" s="29">
        <f>Source!AD45</f>
        <v>0</v>
      </c>
      <c r="G108" s="9">
        <f>Source!O45</f>
        <v>3337.18</v>
      </c>
      <c r="H108" s="9">
        <f>Source!S45</f>
        <v>0</v>
      </c>
      <c r="I108" s="30">
        <f>Source!Q45</f>
        <v>0</v>
      </c>
      <c r="J108" s="29">
        <f>ROUND(Source!AH45,2)</f>
        <v>0</v>
      </c>
      <c r="K108" s="30">
        <f>Source!U45</f>
        <v>0</v>
      </c>
    </row>
    <row r="109" spans="1:11">
      <c r="C109" s="24" t="str">
        <f>Source!H45</f>
        <v>м3</v>
      </c>
      <c r="D109" s="6"/>
      <c r="E109" s="6">
        <f>ROUND(Source!AF45,2)</f>
        <v>0</v>
      </c>
      <c r="F109" s="6">
        <f>Source!AE45</f>
        <v>0</v>
      </c>
      <c r="G109" s="9"/>
      <c r="H109" s="9"/>
      <c r="I109" s="9">
        <f>Source!R45</f>
        <v>0</v>
      </c>
      <c r="J109" s="6">
        <f>ROUND(Source!AI45,2)</f>
        <v>0</v>
      </c>
      <c r="K109" s="9">
        <f>Source!V45</f>
        <v>0</v>
      </c>
    </row>
    <row r="110" spans="1:11" ht="48">
      <c r="A110" s="22" t="str">
        <f>Source!E46</f>
        <v>23</v>
      </c>
      <c r="B110" s="22" t="s">
        <v>553</v>
      </c>
      <c r="C110" s="23" t="str">
        <f>Source!G46</f>
        <v>Устройство стяжек: цементных на каждые 5 мм изменения толщины стяжки добавлять или исключать к норме 11-01-011-01</v>
      </c>
      <c r="D110" s="6">
        <f>Source!I46</f>
        <v>4.1523000000000003</v>
      </c>
      <c r="E110" s="29">
        <f>ROUND(Source!AB46,2)</f>
        <v>903.8</v>
      </c>
      <c r="F110" s="29">
        <f>Source!AD46</f>
        <v>20.92</v>
      </c>
      <c r="G110" s="9">
        <f>Source!O46</f>
        <v>3752.85</v>
      </c>
      <c r="H110" s="9">
        <f>Source!S46</f>
        <v>65.94</v>
      </c>
      <c r="I110" s="30">
        <f>Source!Q46</f>
        <v>86.87</v>
      </c>
      <c r="J110" s="29">
        <f>ROUND(Source!AH46,2)</f>
        <v>2</v>
      </c>
      <c r="K110" s="30">
        <f>Source!U46</f>
        <v>8.3046000000000006</v>
      </c>
    </row>
    <row r="111" spans="1:11">
      <c r="C111" s="24" t="str">
        <f>Source!H46</f>
        <v>100М2</v>
      </c>
      <c r="D111" s="6"/>
      <c r="E111" s="6">
        <f>ROUND(Source!AF46,2)</f>
        <v>15.88</v>
      </c>
      <c r="F111" s="6">
        <f>Source!AE46</f>
        <v>8.8800000000000008</v>
      </c>
      <c r="G111" s="9"/>
      <c r="H111" s="9"/>
      <c r="I111" s="9">
        <f>Source!R46</f>
        <v>36.869999999999997</v>
      </c>
      <c r="J111" s="6">
        <f>ROUND(Source!AI46,2)</f>
        <v>0.84</v>
      </c>
      <c r="K111" s="9">
        <f>Source!V46</f>
        <v>3.4879320000000003</v>
      </c>
    </row>
    <row r="112" spans="1:11">
      <c r="C112" s="31" t="s">
        <v>547</v>
      </c>
      <c r="D112" s="31" t="str">
        <f>Source!DD46</f>
        <v>)*4</v>
      </c>
    </row>
    <row r="113" spans="1:11" ht="22.5">
      <c r="C113" s="31" t="s">
        <v>548</v>
      </c>
      <c r="D113" s="31" t="str">
        <f>Source!DE46</f>
        <v>)*4</v>
      </c>
    </row>
    <row r="114" spans="1:11" ht="22.5">
      <c r="C114" s="31" t="s">
        <v>549</v>
      </c>
      <c r="D114" s="31" t="str">
        <f>Source!DF46</f>
        <v>)*4</v>
      </c>
    </row>
    <row r="115" spans="1:11">
      <c r="C115" s="31" t="s">
        <v>550</v>
      </c>
      <c r="D115" s="31" t="str">
        <f>Source!DG46</f>
        <v>)*4</v>
      </c>
    </row>
    <row r="116" spans="1:11">
      <c r="C116" s="31" t="s">
        <v>551</v>
      </c>
      <c r="D116" s="31" t="str">
        <f>Source!DI46</f>
        <v>)*4</v>
      </c>
    </row>
    <row r="117" spans="1:11" ht="22.5">
      <c r="C117" s="31" t="s">
        <v>552</v>
      </c>
      <c r="D117" s="31" t="str">
        <f>Source!DJ46</f>
        <v>)*4</v>
      </c>
    </row>
    <row r="118" spans="1:11">
      <c r="C118" s="27" t="s">
        <v>544</v>
      </c>
      <c r="D118" s="4">
        <f>Source!AT46</f>
        <v>123</v>
      </c>
      <c r="E118" s="4"/>
      <c r="F118" s="4"/>
      <c r="G118" s="28">
        <f>Source!X46</f>
        <v>126.46</v>
      </c>
    </row>
    <row r="119" spans="1:11">
      <c r="C119" s="27" t="s">
        <v>545</v>
      </c>
      <c r="D119" s="4">
        <f>Source!AU46</f>
        <v>75</v>
      </c>
      <c r="E119" s="4"/>
      <c r="F119" s="4"/>
      <c r="G119" s="28">
        <f>Source!Y46</f>
        <v>77.11</v>
      </c>
    </row>
    <row r="121" spans="1:11" ht="36">
      <c r="A121" s="22" t="str">
        <f>Source!E47</f>
        <v>24</v>
      </c>
      <c r="B121" s="22" t="str">
        <f>Source!F47</f>
        <v>402-0005</v>
      </c>
      <c r="C121" s="23" t="str">
        <f>Source!G47</f>
        <v>Раствор готовый кладочный цементный, марка 150 (Расход (0,51:100х4)415,23=8,47)</v>
      </c>
      <c r="D121" s="6">
        <f>Source!I47</f>
        <v>-8.4700000000000006</v>
      </c>
      <c r="E121" s="29">
        <f>ROUND(Source!AB47,2)</f>
        <v>425</v>
      </c>
      <c r="F121" s="29">
        <f>Source!AD47</f>
        <v>0</v>
      </c>
      <c r="G121" s="9">
        <f>Source!O47</f>
        <v>-3599.75</v>
      </c>
      <c r="H121" s="9">
        <f>Source!S47</f>
        <v>0</v>
      </c>
      <c r="I121" s="30">
        <f>Source!Q47</f>
        <v>0</v>
      </c>
      <c r="J121" s="29">
        <f>ROUND(Source!AH47,2)</f>
        <v>0</v>
      </c>
      <c r="K121" s="30">
        <f>Source!U47</f>
        <v>0</v>
      </c>
    </row>
    <row r="122" spans="1:11">
      <c r="C122" s="24" t="str">
        <f>Source!H47</f>
        <v>м3</v>
      </c>
      <c r="D122" s="6"/>
      <c r="E122" s="6">
        <f>ROUND(Source!AF47,2)</f>
        <v>0</v>
      </c>
      <c r="F122" s="6">
        <f>Source!AE47</f>
        <v>0</v>
      </c>
      <c r="G122" s="9"/>
      <c r="H122" s="9"/>
      <c r="I122" s="9">
        <f>Source!R47</f>
        <v>0</v>
      </c>
      <c r="J122" s="6">
        <f>ROUND(Source!AI47,2)</f>
        <v>0</v>
      </c>
      <c r="K122" s="9">
        <f>Source!V47</f>
        <v>0</v>
      </c>
    </row>
    <row r="123" spans="1:11" ht="36">
      <c r="A123" s="22" t="str">
        <f>Source!E48</f>
        <v>25</v>
      </c>
      <c r="B123" s="22" t="str">
        <f>Source!F48</f>
        <v>402-0004</v>
      </c>
      <c r="C123" s="23" t="str">
        <f>Source!G48</f>
        <v>Раствор готовый кладочный цементный, марка 100 (Расход (0,51:100х4)х415,23=8,47)</v>
      </c>
      <c r="D123" s="6">
        <f>Source!I48</f>
        <v>8.4700000000000006</v>
      </c>
      <c r="E123" s="29">
        <f>ROUND(Source!AB48,2)</f>
        <v>394</v>
      </c>
      <c r="F123" s="29">
        <f>Source!AD48</f>
        <v>0</v>
      </c>
      <c r="G123" s="9">
        <f>Source!O48</f>
        <v>3337.18</v>
      </c>
      <c r="H123" s="9">
        <f>Source!S48</f>
        <v>0</v>
      </c>
      <c r="I123" s="30">
        <f>Source!Q48</f>
        <v>0</v>
      </c>
      <c r="J123" s="29">
        <f>ROUND(Source!AH48,2)</f>
        <v>0</v>
      </c>
      <c r="K123" s="30">
        <f>Source!U48</f>
        <v>0</v>
      </c>
    </row>
    <row r="124" spans="1:11">
      <c r="C124" s="24" t="str">
        <f>Source!H48</f>
        <v>м3</v>
      </c>
      <c r="D124" s="6"/>
      <c r="E124" s="6">
        <f>ROUND(Source!AF48,2)</f>
        <v>0</v>
      </c>
      <c r="F124" s="6">
        <f>Source!AE48</f>
        <v>0</v>
      </c>
      <c r="G124" s="9"/>
      <c r="H124" s="9"/>
      <c r="I124" s="9">
        <f>Source!R48</f>
        <v>0</v>
      </c>
      <c r="J124" s="6">
        <f>ROUND(Source!AI48,2)</f>
        <v>0</v>
      </c>
      <c r="K124" s="9">
        <f>Source!V48</f>
        <v>0</v>
      </c>
    </row>
    <row r="125" spans="1:11" ht="36">
      <c r="A125" s="22" t="str">
        <f>Source!E49</f>
        <v>26</v>
      </c>
      <c r="B125" s="22" t="str">
        <f>Source!F49</f>
        <v>06-01-005-1</v>
      </c>
      <c r="C125" s="23" t="str">
        <f>Source!G49</f>
        <v>Устройство бетонных фундаментов под оборудование объемом: до 5 м3 из бетона В15 (ФО1)</v>
      </c>
      <c r="D125" s="6">
        <f>Source!I49</f>
        <v>2.9000000000000001E-2</v>
      </c>
      <c r="E125" s="29">
        <f>ROUND(Source!AB49,2)</f>
        <v>11145.11</v>
      </c>
      <c r="F125" s="29">
        <f>Source!AD49</f>
        <v>3104.92</v>
      </c>
      <c r="G125" s="9">
        <f>Source!O49</f>
        <v>323.20999999999998</v>
      </c>
      <c r="H125" s="9">
        <f>Source!S49</f>
        <v>108.14</v>
      </c>
      <c r="I125" s="30">
        <f>Source!Q49</f>
        <v>90.04</v>
      </c>
      <c r="J125" s="29">
        <f>ROUND(Source!AH49,2)</f>
        <v>441.28</v>
      </c>
      <c r="K125" s="30">
        <f>Source!U49</f>
        <v>12.79712</v>
      </c>
    </row>
    <row r="126" spans="1:11">
      <c r="C126" s="24" t="str">
        <f>Source!H49</f>
        <v>100М3</v>
      </c>
      <c r="D126" s="6"/>
      <c r="E126" s="6">
        <f>ROUND(Source!AF49,2)</f>
        <v>3728.82</v>
      </c>
      <c r="F126" s="6">
        <f>Source!AE49</f>
        <v>381.52</v>
      </c>
      <c r="G126" s="9"/>
      <c r="H126" s="9"/>
      <c r="I126" s="9">
        <f>Source!R49</f>
        <v>11.06</v>
      </c>
      <c r="J126" s="6">
        <f>ROUND(Source!AI49,2)</f>
        <v>36.11</v>
      </c>
      <c r="K126" s="9">
        <f>Source!V49</f>
        <v>1.0471900000000001</v>
      </c>
    </row>
    <row r="127" spans="1:11">
      <c r="C127" s="27" t="s">
        <v>544</v>
      </c>
      <c r="D127" s="4">
        <f>Source!AT49</f>
        <v>105</v>
      </c>
      <c r="E127" s="4"/>
      <c r="F127" s="4"/>
      <c r="G127" s="28">
        <f>Source!X49</f>
        <v>125.16</v>
      </c>
    </row>
    <row r="128" spans="1:11">
      <c r="C128" s="27" t="s">
        <v>545</v>
      </c>
      <c r="D128" s="4">
        <f>Source!AU49</f>
        <v>65</v>
      </c>
      <c r="E128" s="4"/>
      <c r="F128" s="4"/>
      <c r="G128" s="28">
        <f>Source!Y49</f>
        <v>77.48</v>
      </c>
    </row>
    <row r="130" spans="1:11" ht="36">
      <c r="A130" s="22" t="str">
        <f>Source!E50</f>
        <v>27</v>
      </c>
      <c r="B130" s="22" t="str">
        <f>Source!F50</f>
        <v>401-0046</v>
      </c>
      <c r="C130" s="23" t="str">
        <f>Source!G50</f>
        <v>Бетон тяжелый, крупность заполнителя 40 мм, класс: В 15 (М200) (Расход 2,9м3х1,02=2,958)</v>
      </c>
      <c r="D130" s="6">
        <f>Source!I50</f>
        <v>2.9580000000000002</v>
      </c>
      <c r="E130" s="29">
        <f>ROUND(Source!AB50,2)</f>
        <v>540</v>
      </c>
      <c r="F130" s="29">
        <f>Source!AD50</f>
        <v>0</v>
      </c>
      <c r="G130" s="9">
        <f>Source!O50</f>
        <v>1597.32</v>
      </c>
      <c r="H130" s="9">
        <f>Source!S50</f>
        <v>0</v>
      </c>
      <c r="I130" s="30">
        <f>Source!Q50</f>
        <v>0</v>
      </c>
      <c r="J130" s="29">
        <f>ROUND(Source!AH50,2)</f>
        <v>0</v>
      </c>
      <c r="K130" s="30">
        <f>Source!U50</f>
        <v>0</v>
      </c>
    </row>
    <row r="131" spans="1:11">
      <c r="C131" s="24" t="str">
        <f>Source!H50</f>
        <v>м3</v>
      </c>
      <c r="D131" s="6"/>
      <c r="E131" s="6">
        <f>ROUND(Source!AF50,2)</f>
        <v>0</v>
      </c>
      <c r="F131" s="6">
        <f>Source!AE50</f>
        <v>0</v>
      </c>
      <c r="G131" s="9"/>
      <c r="H131" s="9"/>
      <c r="I131" s="9">
        <f>Source!R50</f>
        <v>0</v>
      </c>
      <c r="J131" s="6">
        <f>ROUND(Source!AI50,2)</f>
        <v>0</v>
      </c>
      <c r="K131" s="9">
        <f>Source!V50</f>
        <v>0</v>
      </c>
    </row>
    <row r="132" spans="1:11" ht="24">
      <c r="A132" s="22" t="str">
        <f>Source!E51</f>
        <v>28</v>
      </c>
      <c r="B132" s="22" t="str">
        <f>Source!F51</f>
        <v>06-01-015-8</v>
      </c>
      <c r="C132" s="23" t="str">
        <f>Source!G51</f>
        <v>Установка закладных деталей весом: до 20 кг</v>
      </c>
      <c r="D132" s="6">
        <f>Source!I51</f>
        <v>0.39800000000000002</v>
      </c>
      <c r="E132" s="29">
        <f>ROUND(Source!AB51,2)</f>
        <v>9503.98</v>
      </c>
      <c r="F132" s="29">
        <f>Source!AD51</f>
        <v>30.57</v>
      </c>
      <c r="G132" s="9">
        <f>Source!O51</f>
        <v>3782.59</v>
      </c>
      <c r="H132" s="9">
        <f>Source!S51</f>
        <v>228.22</v>
      </c>
      <c r="I132" s="30">
        <f>Source!Q51</f>
        <v>12.17</v>
      </c>
      <c r="J132" s="29">
        <f>ROUND(Source!AH51,2)</f>
        <v>63.22</v>
      </c>
      <c r="K132" s="30">
        <f>Source!U51</f>
        <v>25.161560000000001</v>
      </c>
    </row>
    <row r="133" spans="1:11">
      <c r="C133" s="24" t="str">
        <f>Source!H51</f>
        <v>1Т</v>
      </c>
      <c r="D133" s="6"/>
      <c r="E133" s="6">
        <f>ROUND(Source!AF51,2)</f>
        <v>573.41</v>
      </c>
      <c r="F133" s="6">
        <f>Source!AE51</f>
        <v>3.74</v>
      </c>
      <c r="G133" s="9"/>
      <c r="H133" s="9"/>
      <c r="I133" s="9">
        <f>Source!R51</f>
        <v>1.49</v>
      </c>
      <c r="J133" s="6">
        <f>ROUND(Source!AI51,2)</f>
        <v>0.36</v>
      </c>
      <c r="K133" s="9">
        <f>Source!V51</f>
        <v>0.14327999999999999</v>
      </c>
    </row>
    <row r="134" spans="1:11">
      <c r="C134" s="27" t="s">
        <v>544</v>
      </c>
      <c r="D134" s="4">
        <f>Source!AT51</f>
        <v>105</v>
      </c>
      <c r="E134" s="4"/>
      <c r="F134" s="4"/>
      <c r="G134" s="28">
        <f>Source!X51</f>
        <v>241.2</v>
      </c>
    </row>
    <row r="135" spans="1:11">
      <c r="C135" s="27" t="s">
        <v>545</v>
      </c>
      <c r="D135" s="4">
        <f>Source!AU51</f>
        <v>65</v>
      </c>
      <c r="E135" s="4"/>
      <c r="F135" s="4"/>
      <c r="G135" s="28">
        <f>Source!Y51</f>
        <v>149.31</v>
      </c>
    </row>
    <row r="137" spans="1:11" ht="24">
      <c r="A137" s="22" t="str">
        <f>Source!E52</f>
        <v>29</v>
      </c>
      <c r="B137" s="22" t="str">
        <f>Source!F52</f>
        <v>13-03-002-4</v>
      </c>
      <c r="C137" s="23" t="str">
        <f>Source!G52</f>
        <v>Огрунтовка закладных деталей за один раз: грунтовкой гф-021</v>
      </c>
      <c r="D137" s="6">
        <f>Source!I52</f>
        <v>0.115</v>
      </c>
      <c r="E137" s="29">
        <f>ROUND(Source!AB52,2)</f>
        <v>320.02999999999997</v>
      </c>
      <c r="F137" s="29">
        <f>Source!AD52</f>
        <v>9.0500000000000007</v>
      </c>
      <c r="G137" s="9">
        <f>Source!O52</f>
        <v>36.81</v>
      </c>
      <c r="H137" s="9">
        <f>Source!S52</f>
        <v>6.5</v>
      </c>
      <c r="I137" s="30">
        <f>Source!Q52</f>
        <v>1.04</v>
      </c>
      <c r="J137" s="29">
        <f>ROUND(Source!AH52,2)</f>
        <v>5.31</v>
      </c>
      <c r="K137" s="30">
        <f>Source!U52</f>
        <v>0.61065000000000003</v>
      </c>
    </row>
    <row r="138" spans="1:11">
      <c r="C138" s="24" t="str">
        <f>Source!H52</f>
        <v>100М2</v>
      </c>
      <c r="D138" s="6"/>
      <c r="E138" s="6">
        <f>ROUND(Source!AF52,2)</f>
        <v>56.5</v>
      </c>
      <c r="F138" s="6">
        <f>Source!AE52</f>
        <v>0.21</v>
      </c>
      <c r="G138" s="9"/>
      <c r="H138" s="9"/>
      <c r="I138" s="9">
        <f>Source!R52</f>
        <v>0.02</v>
      </c>
      <c r="J138" s="6">
        <f>ROUND(Source!AI52,2)</f>
        <v>0.02</v>
      </c>
      <c r="K138" s="9">
        <f>Source!V52</f>
        <v>2.3E-3</v>
      </c>
    </row>
    <row r="139" spans="1:11">
      <c r="C139" s="27" t="s">
        <v>544</v>
      </c>
      <c r="D139" s="4">
        <f>Source!AT52</f>
        <v>90</v>
      </c>
      <c r="E139" s="4"/>
      <c r="F139" s="4"/>
      <c r="G139" s="28">
        <f>Source!X52</f>
        <v>5.87</v>
      </c>
    </row>
    <row r="140" spans="1:11">
      <c r="C140" s="27" t="s">
        <v>545</v>
      </c>
      <c r="D140" s="4">
        <f>Source!AU52</f>
        <v>70</v>
      </c>
      <c r="E140" s="4"/>
      <c r="F140" s="4"/>
      <c r="G140" s="28">
        <f>Source!Y52</f>
        <v>4.5599999999999996</v>
      </c>
    </row>
    <row r="142" spans="1:11" ht="24">
      <c r="A142" s="22" t="str">
        <f>Source!E53</f>
        <v>30</v>
      </c>
      <c r="B142" s="22" t="s">
        <v>546</v>
      </c>
      <c r="C142" s="23" t="str">
        <f>Source!G53</f>
        <v>Окраска деталей эмалью пф-133 за 2 раза</v>
      </c>
      <c r="D142" s="6">
        <f>Source!I53</f>
        <v>0.115</v>
      </c>
      <c r="E142" s="29">
        <f>ROUND(Source!AB53,2)</f>
        <v>821.84</v>
      </c>
      <c r="F142" s="29">
        <f>Source!AD53</f>
        <v>11.7</v>
      </c>
      <c r="G142" s="9">
        <f>Source!O53</f>
        <v>94.52</v>
      </c>
      <c r="H142" s="9">
        <f>Source!S53</f>
        <v>7.99</v>
      </c>
      <c r="I142" s="30">
        <f>Source!Q53</f>
        <v>1.35</v>
      </c>
      <c r="J142" s="29">
        <f>ROUND(Source!AH53,2)</f>
        <v>7.66</v>
      </c>
      <c r="K142" s="30">
        <f>Source!U53</f>
        <v>0.88090000000000002</v>
      </c>
    </row>
    <row r="143" spans="1:11">
      <c r="C143" s="24" t="str">
        <f>Source!H53</f>
        <v>100М2</v>
      </c>
      <c r="D143" s="6"/>
      <c r="E143" s="6">
        <f>ROUND(Source!AF53,2)</f>
        <v>69.48</v>
      </c>
      <c r="F143" s="6">
        <f>Source!AE53</f>
        <v>0.42</v>
      </c>
      <c r="G143" s="9"/>
      <c r="H143" s="9"/>
      <c r="I143" s="9">
        <f>Source!R53</f>
        <v>0.05</v>
      </c>
      <c r="J143" s="6">
        <f>ROUND(Source!AI53,2)</f>
        <v>0.04</v>
      </c>
      <c r="K143" s="9">
        <f>Source!V53</f>
        <v>4.5999999999999999E-3</v>
      </c>
    </row>
    <row r="144" spans="1:11">
      <c r="C144" s="31" t="s">
        <v>547</v>
      </c>
      <c r="D144" s="31" t="str">
        <f>Source!DD53</f>
        <v>)*2</v>
      </c>
    </row>
    <row r="145" spans="1:11" ht="22.5">
      <c r="C145" s="31" t="s">
        <v>548</v>
      </c>
      <c r="D145" s="31" t="str">
        <f>Source!DE53</f>
        <v>)*2</v>
      </c>
    </row>
    <row r="146" spans="1:11" ht="22.5">
      <c r="C146" s="31" t="s">
        <v>549</v>
      </c>
      <c r="D146" s="31" t="str">
        <f>Source!DF53</f>
        <v>)*2</v>
      </c>
    </row>
    <row r="147" spans="1:11">
      <c r="C147" s="31" t="s">
        <v>550</v>
      </c>
      <c r="D147" s="31" t="str">
        <f>Source!DG53</f>
        <v>)*2</v>
      </c>
    </row>
    <row r="148" spans="1:11">
      <c r="C148" s="31" t="s">
        <v>551</v>
      </c>
      <c r="D148" s="31" t="str">
        <f>Source!DI53</f>
        <v>)*2</v>
      </c>
    </row>
    <row r="149" spans="1:11" ht="22.5">
      <c r="C149" s="31" t="s">
        <v>552</v>
      </c>
      <c r="D149" s="31" t="str">
        <f>Source!DJ53</f>
        <v>)*2</v>
      </c>
    </row>
    <row r="150" spans="1:11">
      <c r="C150" s="27" t="s">
        <v>544</v>
      </c>
      <c r="D150" s="4">
        <f>Source!AT53</f>
        <v>90</v>
      </c>
      <c r="E150" s="4"/>
      <c r="F150" s="4"/>
      <c r="G150" s="28">
        <f>Source!X53</f>
        <v>7.24</v>
      </c>
    </row>
    <row r="151" spans="1:11">
      <c r="C151" s="27" t="s">
        <v>545</v>
      </c>
      <c r="D151" s="4">
        <f>Source!AU53</f>
        <v>70</v>
      </c>
      <c r="E151" s="4"/>
      <c r="F151" s="4"/>
      <c r="G151" s="28">
        <f>Source!Y53</f>
        <v>5.63</v>
      </c>
    </row>
    <row r="153" spans="1:11" ht="24">
      <c r="A153" s="22" t="str">
        <f>Source!E54</f>
        <v>31</v>
      </c>
      <c r="B153" s="22" t="str">
        <f>Source!F54</f>
        <v>15-02-031-8 Прим.</v>
      </c>
      <c r="C153" s="23" t="str">
        <f>Source!G54</f>
        <v>Насечка поверхности ж.б. конструкций</v>
      </c>
      <c r="D153" s="6">
        <f>Source!I54</f>
        <v>6.7199999999999996E-2</v>
      </c>
      <c r="E153" s="29">
        <f>ROUND(Source!AB54,2)</f>
        <v>315.61</v>
      </c>
      <c r="F153" s="29">
        <f>Source!AD54</f>
        <v>0</v>
      </c>
      <c r="G153" s="9">
        <f>Source!O54</f>
        <v>21.21</v>
      </c>
      <c r="H153" s="9">
        <f>Source!S54</f>
        <v>21.21</v>
      </c>
      <c r="I153" s="30">
        <f>Source!Q54</f>
        <v>0</v>
      </c>
      <c r="J153" s="29">
        <f>ROUND(Source!AH54,2)</f>
        <v>37</v>
      </c>
      <c r="K153" s="30">
        <f>Source!U54</f>
        <v>2.4863999999999997</v>
      </c>
    </row>
    <row r="154" spans="1:11">
      <c r="C154" s="24" t="str">
        <f>Source!H54</f>
        <v>100М2</v>
      </c>
      <c r="D154" s="6"/>
      <c r="E154" s="6">
        <f>ROUND(Source!AF54,2)</f>
        <v>315.61</v>
      </c>
      <c r="F154" s="6">
        <f>Source!AE54</f>
        <v>0</v>
      </c>
      <c r="G154" s="9"/>
      <c r="H154" s="9"/>
      <c r="I154" s="9">
        <f>Source!R54</f>
        <v>0</v>
      </c>
      <c r="J154" s="6">
        <f>ROUND(Source!AI54,2)</f>
        <v>0</v>
      </c>
      <c r="K154" s="9">
        <f>Source!V54</f>
        <v>0</v>
      </c>
    </row>
    <row r="155" spans="1:11">
      <c r="C155" s="27" t="s">
        <v>544</v>
      </c>
      <c r="D155" s="4">
        <f>Source!AT54</f>
        <v>105</v>
      </c>
      <c r="E155" s="4"/>
      <c r="F155" s="4"/>
      <c r="G155" s="28">
        <f>Source!X54</f>
        <v>22.27</v>
      </c>
    </row>
    <row r="156" spans="1:11">
      <c r="C156" s="27" t="s">
        <v>545</v>
      </c>
      <c r="D156" s="4">
        <f>Source!AU54</f>
        <v>55</v>
      </c>
      <c r="E156" s="4"/>
      <c r="F156" s="4"/>
      <c r="G156" s="28">
        <f>Source!Y54</f>
        <v>11.67</v>
      </c>
    </row>
    <row r="158" spans="1:11">
      <c r="A158" s="22" t="str">
        <f>Source!E55</f>
        <v>32</v>
      </c>
      <c r="B158" s="22" t="str">
        <f>Source!F55</f>
        <v>13-06-003-1</v>
      </c>
      <c r="C158" s="23" t="str">
        <f>Source!G55</f>
        <v>Очистка поверхности щетками</v>
      </c>
      <c r="D158" s="6">
        <f>Source!I55</f>
        <v>6.72</v>
      </c>
      <c r="E158" s="29">
        <f>ROUND(Source!AB55,2)</f>
        <v>7.68</v>
      </c>
      <c r="F158" s="29">
        <f>Source!AD55</f>
        <v>0</v>
      </c>
      <c r="G158" s="9">
        <f>Source!O55</f>
        <v>51.61</v>
      </c>
      <c r="H158" s="9">
        <f>Source!S55</f>
        <v>51.61</v>
      </c>
      <c r="I158" s="30">
        <f>Source!Q55</f>
        <v>0</v>
      </c>
      <c r="J158" s="29">
        <f>ROUND(Source!AH55,2)</f>
        <v>0.9</v>
      </c>
      <c r="K158" s="30">
        <f>Source!U55</f>
        <v>6.048</v>
      </c>
    </row>
    <row r="159" spans="1:11">
      <c r="C159" s="24" t="str">
        <f>Source!H55</f>
        <v>1 м2</v>
      </c>
      <c r="D159" s="6"/>
      <c r="E159" s="6">
        <f>ROUND(Source!AF55,2)</f>
        <v>7.68</v>
      </c>
      <c r="F159" s="6">
        <f>Source!AE55</f>
        <v>0</v>
      </c>
      <c r="G159" s="9"/>
      <c r="H159" s="9"/>
      <c r="I159" s="9">
        <f>Source!R55</f>
        <v>0</v>
      </c>
      <c r="J159" s="6">
        <f>ROUND(Source!AI55,2)</f>
        <v>0</v>
      </c>
      <c r="K159" s="9">
        <f>Source!V55</f>
        <v>0</v>
      </c>
    </row>
    <row r="160" spans="1:11">
      <c r="C160" s="27" t="s">
        <v>544</v>
      </c>
      <c r="D160" s="4">
        <f>Source!AT55</f>
        <v>90</v>
      </c>
      <c r="E160" s="4"/>
      <c r="F160" s="4"/>
      <c r="G160" s="28">
        <f>Source!X55</f>
        <v>46.45</v>
      </c>
    </row>
    <row r="161" spans="1:11">
      <c r="C161" s="27" t="s">
        <v>545</v>
      </c>
      <c r="D161" s="4">
        <f>Source!AU55</f>
        <v>70</v>
      </c>
      <c r="E161" s="4"/>
      <c r="F161" s="4"/>
      <c r="G161" s="28">
        <f>Source!Y55</f>
        <v>36.130000000000003</v>
      </c>
    </row>
    <row r="163" spans="1:11" ht="24">
      <c r="A163" s="22" t="str">
        <f>Source!E56</f>
        <v>33</v>
      </c>
      <c r="B163" s="22" t="str">
        <f>Source!F56</f>
        <v>47-01-084-2 Прим.</v>
      </c>
      <c r="C163" s="23" t="str">
        <f>Source!G56</f>
        <v>Промывка водой</v>
      </c>
      <c r="D163" s="6">
        <f>Source!I56</f>
        <v>0.3</v>
      </c>
      <c r="E163" s="29">
        <f>ROUND(Source!AB56,2)</f>
        <v>10.61</v>
      </c>
      <c r="F163" s="29">
        <f>Source!AD56</f>
        <v>0</v>
      </c>
      <c r="G163" s="9">
        <f>Source!O56</f>
        <v>3.18</v>
      </c>
      <c r="H163" s="9">
        <f>Source!S56</f>
        <v>1.23</v>
      </c>
      <c r="I163" s="30">
        <f>Source!Q56</f>
        <v>0</v>
      </c>
      <c r="J163" s="29">
        <f>ROUND(Source!AH56,2)</f>
        <v>0.47</v>
      </c>
      <c r="K163" s="30">
        <f>Source!U56</f>
        <v>0.14099999999999999</v>
      </c>
    </row>
    <row r="164" spans="1:11">
      <c r="C164" s="24" t="str">
        <f>Source!H56</f>
        <v>1М3</v>
      </c>
      <c r="D164" s="6"/>
      <c r="E164" s="6">
        <f>ROUND(Source!AF56,2)</f>
        <v>4.1100000000000003</v>
      </c>
      <c r="F164" s="6">
        <f>Source!AE56</f>
        <v>0</v>
      </c>
      <c r="G164" s="9"/>
      <c r="H164" s="9"/>
      <c r="I164" s="9">
        <f>Source!R56</f>
        <v>0</v>
      </c>
      <c r="J164" s="6">
        <f>ROUND(Source!AI56,2)</f>
        <v>0</v>
      </c>
      <c r="K164" s="9">
        <f>Source!V56</f>
        <v>0</v>
      </c>
    </row>
    <row r="165" spans="1:11">
      <c r="C165" s="27" t="s">
        <v>544</v>
      </c>
      <c r="D165" s="4">
        <f>Source!AT56</f>
        <v>115</v>
      </c>
      <c r="E165" s="4"/>
      <c r="F165" s="4"/>
      <c r="G165" s="28">
        <f>Source!X56</f>
        <v>1.41</v>
      </c>
    </row>
    <row r="166" spans="1:11">
      <c r="C166" s="27" t="s">
        <v>545</v>
      </c>
      <c r="D166" s="4">
        <f>Source!AU56</f>
        <v>90</v>
      </c>
      <c r="E166" s="4"/>
      <c r="F166" s="4"/>
      <c r="G166" s="28">
        <f>Source!Y56</f>
        <v>1.1100000000000001</v>
      </c>
    </row>
    <row r="168" spans="1:11" ht="36">
      <c r="A168" s="22" t="str">
        <f>Source!E57</f>
        <v>34</v>
      </c>
      <c r="B168" s="22" t="str">
        <f>Source!F57</f>
        <v>13-03-003-8 Прим.</v>
      </c>
      <c r="C168" s="23" t="str">
        <f>Source!G57</f>
        <v>Огрунтовка горизонтальных бетонных   поверхностей: лаком ЭП-741</v>
      </c>
      <c r="D168" s="6">
        <f>Source!I57</f>
        <v>3.7</v>
      </c>
      <c r="E168" s="29">
        <f>ROUND(Source!AB57,2)</f>
        <v>496.47</v>
      </c>
      <c r="F168" s="29">
        <f>Source!AD57</f>
        <v>5.85</v>
      </c>
      <c r="G168" s="9">
        <f>Source!O57</f>
        <v>1836.95</v>
      </c>
      <c r="H168" s="9">
        <f>Source!S57</f>
        <v>109.41</v>
      </c>
      <c r="I168" s="30">
        <f>Source!Q57</f>
        <v>21.65</v>
      </c>
      <c r="J168" s="29">
        <f>ROUND(Source!AH57,2)</f>
        <v>3.26</v>
      </c>
      <c r="K168" s="30">
        <f>Source!U57</f>
        <v>12.061999999999999</v>
      </c>
    </row>
    <row r="169" spans="1:11">
      <c r="C169" s="24" t="str">
        <f>Source!H57</f>
        <v>100М2</v>
      </c>
      <c r="D169" s="6"/>
      <c r="E169" s="6">
        <f>ROUND(Source!AF57,2)</f>
        <v>29.57</v>
      </c>
      <c r="F169" s="6">
        <f>Source!AE57</f>
        <v>0.21</v>
      </c>
      <c r="G169" s="9"/>
      <c r="H169" s="9"/>
      <c r="I169" s="9">
        <f>Source!R57</f>
        <v>0.78</v>
      </c>
      <c r="J169" s="6">
        <f>ROUND(Source!AI57,2)</f>
        <v>0.02</v>
      </c>
      <c r="K169" s="9">
        <f>Source!V57</f>
        <v>7.400000000000001E-2</v>
      </c>
    </row>
    <row r="170" spans="1:11">
      <c r="C170" s="27" t="s">
        <v>544</v>
      </c>
      <c r="D170" s="4">
        <f>Source!AT57</f>
        <v>90</v>
      </c>
      <c r="E170" s="4"/>
      <c r="F170" s="4"/>
      <c r="G170" s="28">
        <f>Source!X57</f>
        <v>99.17</v>
      </c>
    </row>
    <row r="171" spans="1:11">
      <c r="C171" s="27" t="s">
        <v>545</v>
      </c>
      <c r="D171" s="4">
        <f>Source!AU57</f>
        <v>70</v>
      </c>
      <c r="E171" s="4"/>
      <c r="F171" s="4"/>
      <c r="G171" s="28">
        <f>Source!Y57</f>
        <v>77.13</v>
      </c>
    </row>
    <row r="173" spans="1:11" ht="36">
      <c r="A173" s="22" t="str">
        <f>Source!E58</f>
        <v>35</v>
      </c>
      <c r="B173" s="22" t="s">
        <v>554</v>
      </c>
      <c r="C173" s="23" t="str">
        <f>Source!G58</f>
        <v>Окраска огрунтованных бетонных  поверхностей эмалью ЭП-773 за 3 раза</v>
      </c>
      <c r="D173" s="6">
        <f>Source!I58</f>
        <v>3.7</v>
      </c>
      <c r="E173" s="29">
        <f>ROUND(Source!AB58,2)</f>
        <v>1489.41</v>
      </c>
      <c r="F173" s="29">
        <f>Source!AD58</f>
        <v>17.549999999999997</v>
      </c>
      <c r="G173" s="9">
        <f>Source!O58</f>
        <v>5510.83</v>
      </c>
      <c r="H173" s="9">
        <f>Source!S58</f>
        <v>328.23</v>
      </c>
      <c r="I173" s="30">
        <f>Source!Q58</f>
        <v>64.94</v>
      </c>
      <c r="J173" s="29">
        <f>ROUND(Source!AH58,2)</f>
        <v>9.7799999999999994</v>
      </c>
      <c r="K173" s="30">
        <f>Source!U58</f>
        <v>36.186</v>
      </c>
    </row>
    <row r="174" spans="1:11">
      <c r="C174" s="24" t="str">
        <f>Source!H58</f>
        <v>100М2</v>
      </c>
      <c r="D174" s="6"/>
      <c r="E174" s="6">
        <f>ROUND(Source!AF58,2)</f>
        <v>88.71</v>
      </c>
      <c r="F174" s="6">
        <f>Source!AE58</f>
        <v>0.63</v>
      </c>
      <c r="G174" s="9"/>
      <c r="H174" s="9"/>
      <c r="I174" s="9">
        <f>Source!R58</f>
        <v>2.33</v>
      </c>
      <c r="J174" s="6">
        <f>ROUND(Source!AI58,2)</f>
        <v>0.06</v>
      </c>
      <c r="K174" s="9">
        <f>Source!V58</f>
        <v>0.222</v>
      </c>
    </row>
    <row r="175" spans="1:11">
      <c r="C175" s="31" t="s">
        <v>547</v>
      </c>
      <c r="D175" s="31" t="str">
        <f>Source!DD58</f>
        <v>)*3</v>
      </c>
    </row>
    <row r="176" spans="1:11" ht="22.5">
      <c r="C176" s="31" t="s">
        <v>548</v>
      </c>
      <c r="D176" s="31" t="str">
        <f>Source!DE58</f>
        <v>)*3</v>
      </c>
    </row>
    <row r="177" spans="1:11" ht="22.5">
      <c r="C177" s="31" t="s">
        <v>549</v>
      </c>
      <c r="D177" s="31" t="str">
        <f>Source!DF58</f>
        <v>)*3</v>
      </c>
    </row>
    <row r="178" spans="1:11">
      <c r="C178" s="31" t="s">
        <v>550</v>
      </c>
      <c r="D178" s="31" t="str">
        <f>Source!DG58</f>
        <v>)*3</v>
      </c>
    </row>
    <row r="179" spans="1:11">
      <c r="C179" s="31" t="s">
        <v>551</v>
      </c>
      <c r="D179" s="31" t="str">
        <f>Source!DI58</f>
        <v>)*3</v>
      </c>
    </row>
    <row r="180" spans="1:11" ht="22.5">
      <c r="C180" s="31" t="s">
        <v>552</v>
      </c>
      <c r="D180" s="31" t="str">
        <f>Source!DJ58</f>
        <v>)*3</v>
      </c>
    </row>
    <row r="181" spans="1:11">
      <c r="C181" s="27" t="s">
        <v>544</v>
      </c>
      <c r="D181" s="4">
        <f>Source!AT58</f>
        <v>90</v>
      </c>
      <c r="E181" s="4"/>
      <c r="F181" s="4"/>
      <c r="G181" s="28">
        <f>Source!X58</f>
        <v>297.5</v>
      </c>
    </row>
    <row r="182" spans="1:11">
      <c r="C182" s="27" t="s">
        <v>545</v>
      </c>
      <c r="D182" s="4">
        <f>Source!AU58</f>
        <v>70</v>
      </c>
      <c r="E182" s="4"/>
      <c r="F182" s="4"/>
      <c r="G182" s="28">
        <f>Source!Y58</f>
        <v>231.39</v>
      </c>
    </row>
    <row r="184" spans="1:11" ht="36">
      <c r="A184" s="22" t="str">
        <f>Source!E59</f>
        <v>36</v>
      </c>
      <c r="B184" s="22" t="str">
        <f>Source!F59</f>
        <v>15-04-002-4 Прим.</v>
      </c>
      <c r="C184" s="23" t="str">
        <f>Source!G59</f>
        <v>Силикатная окраска горизонтальных поверхностей (полы) за 2 раза</v>
      </c>
      <c r="D184" s="6">
        <f>Source!I59</f>
        <v>3.71</v>
      </c>
      <c r="E184" s="29">
        <f>ROUND(Source!AB59,2)</f>
        <v>219.72</v>
      </c>
      <c r="F184" s="29">
        <f>Source!AD59</f>
        <v>2.23</v>
      </c>
      <c r="G184" s="9">
        <f>Source!O59</f>
        <v>815.16</v>
      </c>
      <c r="H184" s="9">
        <f>Source!S59</f>
        <v>429.58</v>
      </c>
      <c r="I184" s="30">
        <f>Source!Q59</f>
        <v>8.27</v>
      </c>
      <c r="J184" s="29">
        <f>ROUND(Source!AH59,2)</f>
        <v>14.19</v>
      </c>
      <c r="K184" s="30">
        <f>Source!U59</f>
        <v>52.6449</v>
      </c>
    </row>
    <row r="185" spans="1:11">
      <c r="C185" s="24" t="str">
        <f>Source!H59</f>
        <v>100М2</v>
      </c>
      <c r="D185" s="6"/>
      <c r="E185" s="6">
        <f>ROUND(Source!AF59,2)</f>
        <v>115.79</v>
      </c>
      <c r="F185" s="6">
        <f>Source!AE59</f>
        <v>0.41</v>
      </c>
      <c r="G185" s="9"/>
      <c r="H185" s="9"/>
      <c r="I185" s="9">
        <f>Source!R59</f>
        <v>1.52</v>
      </c>
      <c r="J185" s="6">
        <f>ROUND(Source!AI59,2)</f>
        <v>0.04</v>
      </c>
      <c r="K185" s="9">
        <f>Source!V59</f>
        <v>0.1484</v>
      </c>
    </row>
    <row r="186" spans="1:11">
      <c r="C186" s="27" t="s">
        <v>544</v>
      </c>
      <c r="D186" s="4">
        <f>Source!AT59</f>
        <v>105</v>
      </c>
      <c r="E186" s="4"/>
      <c r="F186" s="4"/>
      <c r="G186" s="28">
        <f>Source!X59</f>
        <v>452.66</v>
      </c>
    </row>
    <row r="187" spans="1:11">
      <c r="C187" s="27" t="s">
        <v>545</v>
      </c>
      <c r="D187" s="4">
        <f>Source!AU59</f>
        <v>55</v>
      </c>
      <c r="E187" s="4"/>
      <c r="F187" s="4"/>
      <c r="G187" s="28">
        <f>Source!Y59</f>
        <v>237.11</v>
      </c>
    </row>
    <row r="189" spans="1:11" ht="24">
      <c r="A189" s="22" t="str">
        <f>Source!E60</f>
        <v>37</v>
      </c>
      <c r="B189" s="22" t="str">
        <f>Source!F60</f>
        <v>15-04-002-4</v>
      </c>
      <c r="C189" s="23" t="str">
        <f>Source!G60</f>
        <v>Силикатная окраска потолка и стен за 2 раза при высоте до 4 м</v>
      </c>
      <c r="D189" s="6">
        <f>Source!I60</f>
        <v>4.4619999999999997</v>
      </c>
      <c r="E189" s="29">
        <f>ROUND(Source!AB60,2)</f>
        <v>219.72</v>
      </c>
      <c r="F189" s="29">
        <f>Source!AD60</f>
        <v>2.23</v>
      </c>
      <c r="G189" s="9">
        <f>Source!O60</f>
        <v>980.39</v>
      </c>
      <c r="H189" s="9">
        <f>Source!S60</f>
        <v>516.65</v>
      </c>
      <c r="I189" s="30">
        <f>Source!Q60</f>
        <v>9.9499999999999993</v>
      </c>
      <c r="J189" s="29">
        <f>ROUND(Source!AH60,2)</f>
        <v>14.19</v>
      </c>
      <c r="K189" s="30">
        <f>Source!U60</f>
        <v>63.315779999999997</v>
      </c>
    </row>
    <row r="190" spans="1:11">
      <c r="C190" s="24" t="str">
        <f>Source!H60</f>
        <v>100М2</v>
      </c>
      <c r="D190" s="6"/>
      <c r="E190" s="6">
        <f>ROUND(Source!AF60,2)</f>
        <v>115.79</v>
      </c>
      <c r="F190" s="6">
        <f>Source!AE60</f>
        <v>0.41</v>
      </c>
      <c r="G190" s="9"/>
      <c r="H190" s="9"/>
      <c r="I190" s="9">
        <f>Source!R60</f>
        <v>1.83</v>
      </c>
      <c r="J190" s="6">
        <f>ROUND(Source!AI60,2)</f>
        <v>0.04</v>
      </c>
      <c r="K190" s="9">
        <f>Source!V60</f>
        <v>0.17848</v>
      </c>
    </row>
    <row r="191" spans="1:11">
      <c r="C191" s="27" t="s">
        <v>544</v>
      </c>
      <c r="D191" s="4">
        <f>Source!AT60</f>
        <v>105</v>
      </c>
      <c r="E191" s="4"/>
      <c r="F191" s="4"/>
      <c r="G191" s="28">
        <f>Source!X60</f>
        <v>544.4</v>
      </c>
    </row>
    <row r="192" spans="1:11">
      <c r="C192" s="27" t="s">
        <v>545</v>
      </c>
      <c r="D192" s="4">
        <f>Source!AU60</f>
        <v>55</v>
      </c>
      <c r="E192" s="4"/>
      <c r="F192" s="4"/>
      <c r="G192" s="28">
        <f>Source!Y60</f>
        <v>285.16000000000003</v>
      </c>
    </row>
    <row r="194" spans="1:11" ht="36">
      <c r="A194" s="22" t="str">
        <f>Source!E61</f>
        <v>38</v>
      </c>
      <c r="B194" s="22" t="s">
        <v>555</v>
      </c>
      <c r="C194" s="23" t="str">
        <f>Source!G61</f>
        <v>Силикатная окраска потолка и стен за 2 раза при высоте от 4 до 8м</v>
      </c>
      <c r="D194" s="6">
        <f>Source!I61</f>
        <v>18.702000000000002</v>
      </c>
      <c r="E194" s="29">
        <f>ROUND(Source!AB61,2)</f>
        <v>231.52</v>
      </c>
      <c r="F194" s="29">
        <f>Source!AD61</f>
        <v>2.4530000000000003</v>
      </c>
      <c r="G194" s="9">
        <f>Source!O61</f>
        <v>4329.93</v>
      </c>
      <c r="H194" s="9">
        <f>Source!S61</f>
        <v>2382.06</v>
      </c>
      <c r="I194" s="30">
        <f>Source!Q61</f>
        <v>45.88</v>
      </c>
      <c r="J194" s="29">
        <f>ROUND(Source!AH61,2)</f>
        <v>15.61</v>
      </c>
      <c r="K194" s="30">
        <f>Source!U61</f>
        <v>291.91951800000004</v>
      </c>
    </row>
    <row r="195" spans="1:11">
      <c r="C195" s="24" t="str">
        <f>Source!H61</f>
        <v>100М2</v>
      </c>
      <c r="D195" s="6"/>
      <c r="E195" s="6">
        <f>ROUND(Source!AF61,2)</f>
        <v>127.37</v>
      </c>
      <c r="F195" s="6">
        <f>Source!AE61</f>
        <v>0.45100000000000001</v>
      </c>
      <c r="G195" s="9"/>
      <c r="H195" s="9"/>
      <c r="I195" s="9">
        <f>Source!R61</f>
        <v>8.43</v>
      </c>
      <c r="J195" s="6">
        <f>ROUND(Source!AI61,2)</f>
        <v>0.04</v>
      </c>
      <c r="K195" s="9">
        <f>Source!V61</f>
        <v>0.82288800000000017</v>
      </c>
    </row>
    <row r="196" spans="1:11" ht="22.5">
      <c r="C196" s="31" t="s">
        <v>548</v>
      </c>
      <c r="D196" s="31" t="str">
        <f>Source!DE61</f>
        <v>)*1,1</v>
      </c>
    </row>
    <row r="197" spans="1:11" ht="22.5">
      <c r="C197" s="31" t="s">
        <v>549</v>
      </c>
      <c r="D197" s="31" t="str">
        <f>Source!DF61</f>
        <v>)*1,1</v>
      </c>
    </row>
    <row r="198" spans="1:11">
      <c r="C198" s="31" t="s">
        <v>550</v>
      </c>
      <c r="D198" s="31" t="str">
        <f>Source!DG61</f>
        <v>)*1,1</v>
      </c>
    </row>
    <row r="199" spans="1:11">
      <c r="C199" s="31" t="s">
        <v>551</v>
      </c>
      <c r="D199" s="31" t="str">
        <f>Source!DI61</f>
        <v>)*1,1</v>
      </c>
    </row>
    <row r="200" spans="1:11" ht="22.5">
      <c r="C200" s="31" t="s">
        <v>552</v>
      </c>
      <c r="D200" s="31" t="str">
        <f>Source!DJ61</f>
        <v>)*1,1</v>
      </c>
    </row>
    <row r="201" spans="1:11">
      <c r="C201" s="27" t="s">
        <v>544</v>
      </c>
      <c r="D201" s="4">
        <f>Source!AT61</f>
        <v>105</v>
      </c>
      <c r="E201" s="4"/>
      <c r="F201" s="4"/>
      <c r="G201" s="28">
        <f>Source!X61</f>
        <v>2510.0100000000002</v>
      </c>
    </row>
    <row r="202" spans="1:11">
      <c r="C202" s="27" t="s">
        <v>545</v>
      </c>
      <c r="D202" s="4">
        <f>Source!AU61</f>
        <v>55</v>
      </c>
      <c r="E202" s="4"/>
      <c r="F202" s="4"/>
      <c r="G202" s="28">
        <f>Source!Y61</f>
        <v>1314.77</v>
      </c>
    </row>
    <row r="204" spans="1:11" ht="36">
      <c r="A204" s="22" t="str">
        <f>Source!E62</f>
        <v>39</v>
      </c>
      <c r="B204" s="22" t="str">
        <f>Source!F62</f>
        <v>15-04-002-4</v>
      </c>
      <c r="C204" s="23" t="str">
        <f>Source!G62</f>
        <v>Силикатная окраска потолка и стен за 2 раза при высоте более 8 м</v>
      </c>
      <c r="D204" s="6">
        <f>Source!I62</f>
        <v>41.778300000000002</v>
      </c>
      <c r="E204" s="29">
        <f>ROUND(Source!AB62,2)</f>
        <v>219.72</v>
      </c>
      <c r="F204" s="29">
        <f>Source!AD62</f>
        <v>2.23</v>
      </c>
      <c r="G204" s="9">
        <f>Source!O62</f>
        <v>9179.5300000000007</v>
      </c>
      <c r="H204" s="9">
        <f>Source!S62</f>
        <v>4837.51</v>
      </c>
      <c r="I204" s="30">
        <f>Source!Q62</f>
        <v>93.17</v>
      </c>
      <c r="J204" s="29">
        <f>ROUND(Source!AH62,2)</f>
        <v>14.19</v>
      </c>
      <c r="K204" s="30">
        <f>Source!U62</f>
        <v>592.83407699999998</v>
      </c>
    </row>
    <row r="205" spans="1:11">
      <c r="C205" s="24" t="str">
        <f>Source!H62</f>
        <v>100М2</v>
      </c>
      <c r="D205" s="6"/>
      <c r="E205" s="6">
        <f>ROUND(Source!AF62,2)</f>
        <v>115.79</v>
      </c>
      <c r="F205" s="6">
        <f>Source!AE62</f>
        <v>0.41</v>
      </c>
      <c r="G205" s="9"/>
      <c r="H205" s="9"/>
      <c r="I205" s="9">
        <f>Source!R62</f>
        <v>17.13</v>
      </c>
      <c r="J205" s="6">
        <f>ROUND(Source!AI62,2)</f>
        <v>0.04</v>
      </c>
      <c r="K205" s="9">
        <f>Source!V62</f>
        <v>1.6711320000000001</v>
      </c>
    </row>
    <row r="206" spans="1:11">
      <c r="C206" s="27" t="s">
        <v>544</v>
      </c>
      <c r="D206" s="4">
        <f>Source!AT62</f>
        <v>105</v>
      </c>
      <c r="E206" s="4"/>
      <c r="F206" s="4"/>
      <c r="G206" s="28">
        <f>Source!X62</f>
        <v>5097.37</v>
      </c>
    </row>
    <row r="207" spans="1:11">
      <c r="C207" s="27" t="s">
        <v>545</v>
      </c>
      <c r="D207" s="4">
        <f>Source!AU62</f>
        <v>55</v>
      </c>
      <c r="E207" s="4"/>
      <c r="F207" s="4"/>
      <c r="G207" s="28">
        <f>Source!Y62</f>
        <v>2670.05</v>
      </c>
    </row>
    <row r="209" spans="1:11" ht="36">
      <c r="A209" s="22" t="str">
        <f>Source!E63</f>
        <v>40</v>
      </c>
      <c r="B209" s="22" t="str">
        <f>Source!F63</f>
        <v>11-01-011-3</v>
      </c>
      <c r="C209" s="23" t="str">
        <f>Source!G63</f>
        <v>Устройство стяжек: бетонных толщиной 20 мм (по проекту 80 мм)</v>
      </c>
      <c r="D209" s="6">
        <f>Source!I63</f>
        <v>6.3E-2</v>
      </c>
      <c r="E209" s="29">
        <f>ROUND(Source!AB63,2)</f>
        <v>1413.33</v>
      </c>
      <c r="F209" s="29">
        <f>Source!AD63</f>
        <v>26.99</v>
      </c>
      <c r="G209" s="9">
        <f>Source!O63</f>
        <v>89.04</v>
      </c>
      <c r="H209" s="9">
        <f>Source!S63</f>
        <v>19.98</v>
      </c>
      <c r="I209" s="30">
        <f>Source!Q63</f>
        <v>1.7</v>
      </c>
      <c r="J209" s="29">
        <f>ROUND(Source!AH63,2)</f>
        <v>40.65</v>
      </c>
      <c r="K209" s="30">
        <f>Source!U63</f>
        <v>2.5609500000000001</v>
      </c>
    </row>
    <row r="210" spans="1:11">
      <c r="C210" s="24" t="str">
        <f>Source!H63</f>
        <v>100М2</v>
      </c>
      <c r="D210" s="6"/>
      <c r="E210" s="6">
        <f>ROUND(Source!AF63,2)</f>
        <v>317.07</v>
      </c>
      <c r="F210" s="6">
        <f>Source!AE63</f>
        <v>13.44</v>
      </c>
      <c r="G210" s="9"/>
      <c r="H210" s="9"/>
      <c r="I210" s="9">
        <f>Source!R63</f>
        <v>0.85</v>
      </c>
      <c r="J210" s="6">
        <f>ROUND(Source!AI63,2)</f>
        <v>1.27</v>
      </c>
      <c r="K210" s="9">
        <f>Source!V63</f>
        <v>8.0009999999999998E-2</v>
      </c>
    </row>
    <row r="211" spans="1:11">
      <c r="C211" s="27" t="s">
        <v>544</v>
      </c>
      <c r="D211" s="4">
        <f>Source!AT63</f>
        <v>123</v>
      </c>
      <c r="E211" s="4"/>
      <c r="F211" s="4"/>
      <c r="G211" s="28">
        <f>Source!X63</f>
        <v>25.62</v>
      </c>
    </row>
    <row r="212" spans="1:11">
      <c r="C212" s="27" t="s">
        <v>545</v>
      </c>
      <c r="D212" s="4">
        <f>Source!AU63</f>
        <v>75</v>
      </c>
      <c r="E212" s="4"/>
      <c r="F212" s="4"/>
      <c r="G212" s="28">
        <f>Source!Y63</f>
        <v>15.62</v>
      </c>
    </row>
    <row r="214" spans="1:11" ht="36">
      <c r="A214" s="22" t="str">
        <f>Source!E64</f>
        <v>41</v>
      </c>
      <c r="B214" s="22" t="str">
        <f>Source!F64</f>
        <v>401-0045</v>
      </c>
      <c r="C214" s="23" t="str">
        <f>Source!G64</f>
        <v>Бетон тяжелый, крупность заполнителя 40 мм, класс: В12,5 (М150) (Расход 2,04:100х6,3=0,129)</v>
      </c>
      <c r="D214" s="6">
        <f>Source!I64</f>
        <v>-0.129</v>
      </c>
      <c r="E214" s="29">
        <f>ROUND(Source!AB64,2)</f>
        <v>513</v>
      </c>
      <c r="F214" s="29">
        <f>Source!AD64</f>
        <v>0</v>
      </c>
      <c r="G214" s="9">
        <f>Source!O64</f>
        <v>-66.180000000000007</v>
      </c>
      <c r="H214" s="9">
        <f>Source!S64</f>
        <v>0</v>
      </c>
      <c r="I214" s="30">
        <f>Source!Q64</f>
        <v>0</v>
      </c>
      <c r="J214" s="29">
        <f>ROUND(Source!AH64,2)</f>
        <v>0</v>
      </c>
      <c r="K214" s="30">
        <f>Source!U64</f>
        <v>0</v>
      </c>
    </row>
    <row r="215" spans="1:11">
      <c r="C215" s="24" t="str">
        <f>Source!H64</f>
        <v>м3</v>
      </c>
      <c r="D215" s="6"/>
      <c r="E215" s="6">
        <f>ROUND(Source!AF64,2)</f>
        <v>0</v>
      </c>
      <c r="F215" s="6">
        <f>Source!AE64</f>
        <v>0</v>
      </c>
      <c r="G215" s="9"/>
      <c r="H215" s="9"/>
      <c r="I215" s="9">
        <f>Source!R64</f>
        <v>0</v>
      </c>
      <c r="J215" s="6">
        <f>ROUND(Source!AI64,2)</f>
        <v>0</v>
      </c>
      <c r="K215" s="9">
        <f>Source!V64</f>
        <v>0</v>
      </c>
    </row>
    <row r="216" spans="1:11" ht="36">
      <c r="A216" s="22" t="str">
        <f>Source!E65</f>
        <v>42</v>
      </c>
      <c r="B216" s="22" t="str">
        <f>Source!F65</f>
        <v>401-0066</v>
      </c>
      <c r="C216" s="23" t="str">
        <f>Source!G65</f>
        <v>Бетон тяжелый, крупность заполнителя 20 мм, класс: В 15 (М200) (Расход 2,04:100х6,3=0,129)</v>
      </c>
      <c r="D216" s="6">
        <f>Source!I65</f>
        <v>0.129</v>
      </c>
      <c r="E216" s="29">
        <f>ROUND(Source!AB65,2)</f>
        <v>540</v>
      </c>
      <c r="F216" s="29">
        <f>Source!AD65</f>
        <v>0</v>
      </c>
      <c r="G216" s="9">
        <f>Source!O65</f>
        <v>69.66</v>
      </c>
      <c r="H216" s="9">
        <f>Source!S65</f>
        <v>0</v>
      </c>
      <c r="I216" s="30">
        <f>Source!Q65</f>
        <v>0</v>
      </c>
      <c r="J216" s="29">
        <f>ROUND(Source!AH65,2)</f>
        <v>0</v>
      </c>
      <c r="K216" s="30">
        <f>Source!U65</f>
        <v>0</v>
      </c>
    </row>
    <row r="217" spans="1:11">
      <c r="C217" s="24" t="str">
        <f>Source!H65</f>
        <v>м3</v>
      </c>
      <c r="D217" s="6"/>
      <c r="E217" s="6">
        <f>ROUND(Source!AF65,2)</f>
        <v>0</v>
      </c>
      <c r="F217" s="6">
        <f>Source!AE65</f>
        <v>0</v>
      </c>
      <c r="G217" s="9"/>
      <c r="H217" s="9"/>
      <c r="I217" s="9">
        <f>Source!R65</f>
        <v>0</v>
      </c>
      <c r="J217" s="6">
        <f>ROUND(Source!AI65,2)</f>
        <v>0</v>
      </c>
      <c r="K217" s="9">
        <f>Source!V65</f>
        <v>0</v>
      </c>
    </row>
    <row r="218" spans="1:11" ht="48">
      <c r="A218" s="22" t="str">
        <f>Source!E66</f>
        <v>43</v>
      </c>
      <c r="B218" s="22" t="s">
        <v>556</v>
      </c>
      <c r="C218" s="23" t="str">
        <f>Source!G66</f>
        <v>Устройство стяжек: бетонных на каждые 5 мм изменения толщины стяжки добавлять или исключать к норме 11-01-011-03</v>
      </c>
      <c r="D218" s="6">
        <f>Source!I66</f>
        <v>6.3E-2</v>
      </c>
      <c r="E218" s="29">
        <f>ROUND(Source!AB66,2)</f>
        <v>3249.12</v>
      </c>
      <c r="F218" s="29">
        <f>Source!AD66</f>
        <v>62.760000000000005</v>
      </c>
      <c r="G218" s="9">
        <f>Source!O66</f>
        <v>204.69</v>
      </c>
      <c r="H218" s="9">
        <f>Source!S66</f>
        <v>2.95</v>
      </c>
      <c r="I218" s="30">
        <f>Source!Q66</f>
        <v>3.95</v>
      </c>
      <c r="J218" s="29">
        <f>ROUND(Source!AH66,2)</f>
        <v>6</v>
      </c>
      <c r="K218" s="30">
        <f>Source!U66</f>
        <v>0.378</v>
      </c>
    </row>
    <row r="219" spans="1:11">
      <c r="C219" s="24" t="str">
        <f>Source!H66</f>
        <v>100М2</v>
      </c>
      <c r="D219" s="6"/>
      <c r="E219" s="6">
        <f>ROUND(Source!AF66,2)</f>
        <v>46.8</v>
      </c>
      <c r="F219" s="6">
        <f>Source!AE66</f>
        <v>26.64</v>
      </c>
      <c r="G219" s="9"/>
      <c r="H219" s="9"/>
      <c r="I219" s="9">
        <f>Source!R66</f>
        <v>1.68</v>
      </c>
      <c r="J219" s="6">
        <f>ROUND(Source!AI66,2)</f>
        <v>2.52</v>
      </c>
      <c r="K219" s="9">
        <f>Source!V66</f>
        <v>0.15876000000000001</v>
      </c>
    </row>
    <row r="220" spans="1:11">
      <c r="C220" s="31" t="s">
        <v>547</v>
      </c>
      <c r="D220" s="31" t="str">
        <f>Source!DD66</f>
        <v>)*12</v>
      </c>
    </row>
    <row r="221" spans="1:11" ht="22.5">
      <c r="C221" s="31" t="s">
        <v>548</v>
      </c>
      <c r="D221" s="31" t="str">
        <f>Source!DE66</f>
        <v>)*12</v>
      </c>
    </row>
    <row r="222" spans="1:11" ht="22.5">
      <c r="C222" s="31" t="s">
        <v>549</v>
      </c>
      <c r="D222" s="31" t="str">
        <f>Source!DF66</f>
        <v>)*12</v>
      </c>
    </row>
    <row r="223" spans="1:11">
      <c r="C223" s="31" t="s">
        <v>550</v>
      </c>
      <c r="D223" s="31" t="str">
        <f>Source!DG66</f>
        <v>)*12</v>
      </c>
    </row>
    <row r="224" spans="1:11">
      <c r="C224" s="31" t="s">
        <v>551</v>
      </c>
      <c r="D224" s="31" t="str">
        <f>Source!DI66</f>
        <v>)*12</v>
      </c>
    </row>
    <row r="225" spans="1:11" ht="22.5">
      <c r="C225" s="31" t="s">
        <v>552</v>
      </c>
      <c r="D225" s="31" t="str">
        <f>Source!DJ66</f>
        <v>)*12</v>
      </c>
    </row>
    <row r="226" spans="1:11">
      <c r="C226" s="27" t="s">
        <v>544</v>
      </c>
      <c r="D226" s="4">
        <f>Source!AT66</f>
        <v>123</v>
      </c>
      <c r="E226" s="4"/>
      <c r="F226" s="4"/>
      <c r="G226" s="28">
        <f>Source!X66</f>
        <v>5.69</v>
      </c>
    </row>
    <row r="227" spans="1:11">
      <c r="C227" s="27" t="s">
        <v>545</v>
      </c>
      <c r="D227" s="4">
        <f>Source!AU66</f>
        <v>75</v>
      </c>
      <c r="E227" s="4"/>
      <c r="F227" s="4"/>
      <c r="G227" s="28">
        <f>Source!Y66</f>
        <v>3.47</v>
      </c>
    </row>
    <row r="229" spans="1:11" ht="48">
      <c r="A229" s="22" t="str">
        <f>Source!E67</f>
        <v>44</v>
      </c>
      <c r="B229" s="22" t="str">
        <f>Source!F67</f>
        <v>401-0045</v>
      </c>
      <c r="C229" s="23" t="str">
        <f>Source!G67</f>
        <v>Бетон тяжелый, крупность заполнителя 40 мм, класс: В12,5 (М150) (Расход 0,51:100х12х6,3=0,386)</v>
      </c>
      <c r="D229" s="6">
        <f>Source!I67</f>
        <v>-0.38600000000000001</v>
      </c>
      <c r="E229" s="29">
        <f>ROUND(Source!AB67,2)</f>
        <v>513</v>
      </c>
      <c r="F229" s="29">
        <f>Source!AD67</f>
        <v>0</v>
      </c>
      <c r="G229" s="9">
        <f>Source!O67</f>
        <v>-198.02</v>
      </c>
      <c r="H229" s="9">
        <f>Source!S67</f>
        <v>0</v>
      </c>
      <c r="I229" s="30">
        <f>Source!Q67</f>
        <v>0</v>
      </c>
      <c r="J229" s="29">
        <f>ROUND(Source!AH67,2)</f>
        <v>0</v>
      </c>
      <c r="K229" s="30">
        <f>Source!U67</f>
        <v>0</v>
      </c>
    </row>
    <row r="230" spans="1:11">
      <c r="C230" s="24" t="str">
        <f>Source!H67</f>
        <v>м3</v>
      </c>
      <c r="D230" s="6"/>
      <c r="E230" s="6">
        <f>ROUND(Source!AF67,2)</f>
        <v>0</v>
      </c>
      <c r="F230" s="6">
        <f>Source!AE67</f>
        <v>0</v>
      </c>
      <c r="G230" s="9"/>
      <c r="H230" s="9"/>
      <c r="I230" s="9">
        <f>Source!R67</f>
        <v>0</v>
      </c>
      <c r="J230" s="6">
        <f>ROUND(Source!AI67,2)</f>
        <v>0</v>
      </c>
      <c r="K230" s="9">
        <f>Source!V67</f>
        <v>0</v>
      </c>
    </row>
    <row r="231" spans="1:11" ht="48">
      <c r="A231" s="22" t="str">
        <f>Source!E68</f>
        <v>45</v>
      </c>
      <c r="B231" s="22" t="str">
        <f>Source!F68</f>
        <v>401-0066</v>
      </c>
      <c r="C231" s="23" t="str">
        <f>Source!G68</f>
        <v>Бетон тяжелый, крупность заполнителя 20 мм, класс: В 15 (М200) (Расход 0,51:100х12х6,3=0,386)</v>
      </c>
      <c r="D231" s="6">
        <f>Source!I68</f>
        <v>0.38600000000000001</v>
      </c>
      <c r="E231" s="29">
        <f>ROUND(Source!AB68,2)</f>
        <v>540</v>
      </c>
      <c r="F231" s="29">
        <f>Source!AD68</f>
        <v>0</v>
      </c>
      <c r="G231" s="9">
        <f>Source!O68</f>
        <v>208.44</v>
      </c>
      <c r="H231" s="9">
        <f>Source!S68</f>
        <v>0</v>
      </c>
      <c r="I231" s="30">
        <f>Source!Q68</f>
        <v>0</v>
      </c>
      <c r="J231" s="29">
        <f>ROUND(Source!AH68,2)</f>
        <v>0</v>
      </c>
      <c r="K231" s="30">
        <f>Source!U68</f>
        <v>0</v>
      </c>
    </row>
    <row r="232" spans="1:11">
      <c r="C232" s="24" t="str">
        <f>Source!H68</f>
        <v>м3</v>
      </c>
      <c r="D232" s="6"/>
      <c r="E232" s="6">
        <f>ROUND(Source!AF68,2)</f>
        <v>0</v>
      </c>
      <c r="F232" s="6">
        <f>Source!AE68</f>
        <v>0</v>
      </c>
      <c r="G232" s="9"/>
      <c r="H232" s="9"/>
      <c r="I232" s="9">
        <f>Source!R68</f>
        <v>0</v>
      </c>
      <c r="J232" s="6">
        <f>ROUND(Source!AI68,2)</f>
        <v>0</v>
      </c>
      <c r="K232" s="9">
        <f>Source!V68</f>
        <v>0</v>
      </c>
    </row>
    <row r="233" spans="1:11" ht="36">
      <c r="A233" s="22" t="str">
        <f>Source!E69</f>
        <v>46</v>
      </c>
      <c r="B233" s="22" t="str">
        <f>Source!F69</f>
        <v>08-07-002-1</v>
      </c>
      <c r="C233" s="23" t="str">
        <f>Source!G69</f>
        <v>Установка и разборка внутренних трубчатых инвентарных лесов: при высоте помещений до 6 м</v>
      </c>
      <c r="D233" s="6">
        <f>Source!I69</f>
        <v>0.52259999999999995</v>
      </c>
      <c r="E233" s="29">
        <f>ROUND(Source!AB69,2)</f>
        <v>1069.99</v>
      </c>
      <c r="F233" s="29">
        <f>Source!AD69</f>
        <v>12.24</v>
      </c>
      <c r="G233" s="9">
        <f>Source!O69</f>
        <v>559.17999999999995</v>
      </c>
      <c r="H233" s="9">
        <f>Source!S69</f>
        <v>316.24</v>
      </c>
      <c r="I233" s="30">
        <f>Source!Q69</f>
        <v>6.4</v>
      </c>
      <c r="J233" s="29">
        <f>ROUND(Source!AH69,2)</f>
        <v>70.2</v>
      </c>
      <c r="K233" s="30">
        <f>Source!U69</f>
        <v>36.686520000000002</v>
      </c>
    </row>
    <row r="234" spans="1:11">
      <c r="C234" s="24" t="str">
        <f>Source!H69</f>
        <v>100М2</v>
      </c>
      <c r="D234" s="6"/>
      <c r="E234" s="6">
        <f>ROUND(Source!AF69,2)</f>
        <v>605.12</v>
      </c>
      <c r="F234" s="6">
        <f>Source!AE69</f>
        <v>1.84</v>
      </c>
      <c r="G234" s="9"/>
      <c r="H234" s="9"/>
      <c r="I234" s="9">
        <f>Source!R69</f>
        <v>0.96</v>
      </c>
      <c r="J234" s="6">
        <f>ROUND(Source!AI69,2)</f>
        <v>0.18</v>
      </c>
      <c r="K234" s="9">
        <f>Source!V69</f>
        <v>9.4067999999999985E-2</v>
      </c>
    </row>
    <row r="235" spans="1:11">
      <c r="C235" s="31" t="s">
        <v>557</v>
      </c>
      <c r="D235" s="31" t="str">
        <f>Source!DM69</f>
        <v>=80</v>
      </c>
    </row>
    <row r="236" spans="1:11">
      <c r="C236" s="27" t="s">
        <v>544</v>
      </c>
      <c r="D236" s="4">
        <f>Source!AT69</f>
        <v>122</v>
      </c>
      <c r="E236" s="4"/>
      <c r="F236" s="4"/>
      <c r="G236" s="28">
        <f>Source!X69</f>
        <v>386.98</v>
      </c>
    </row>
    <row r="237" spans="1:11">
      <c r="C237" s="27" t="s">
        <v>545</v>
      </c>
      <c r="D237" s="4">
        <f>Source!AU69</f>
        <v>80</v>
      </c>
      <c r="E237" s="4"/>
      <c r="F237" s="4"/>
      <c r="G237" s="28">
        <f>Source!Y69</f>
        <v>253.76</v>
      </c>
    </row>
    <row r="239" spans="1:11" ht="48">
      <c r="A239" s="22" t="str">
        <f>Source!E70</f>
        <v>47</v>
      </c>
      <c r="B239" s="22" t="str">
        <f>Source!F70</f>
        <v>08-07-002-2</v>
      </c>
      <c r="C239" s="23" t="str">
        <f>Source!G70</f>
        <v>Установка и разборка внутренних трубчатых инвентарных лесов: на каждые последующие 4 м высоты помещений добавлять до 10 м</v>
      </c>
      <c r="D239" s="6">
        <f>Source!I70</f>
        <v>0.52259999999999995</v>
      </c>
      <c r="E239" s="29">
        <f>ROUND(Source!AB70,2)</f>
        <v>741.79</v>
      </c>
      <c r="F239" s="29">
        <f>Source!AD70</f>
        <v>7.48</v>
      </c>
      <c r="G239" s="9">
        <f>Source!O70</f>
        <v>387.66</v>
      </c>
      <c r="H239" s="9">
        <f>Source!S70</f>
        <v>224.34</v>
      </c>
      <c r="I239" s="30">
        <f>Source!Q70</f>
        <v>3.91</v>
      </c>
      <c r="J239" s="29">
        <f>ROUND(Source!AH70,2)</f>
        <v>49.8</v>
      </c>
      <c r="K239" s="30">
        <f>Source!U70</f>
        <v>26.025479999999995</v>
      </c>
    </row>
    <row r="240" spans="1:11">
      <c r="C240" s="24" t="str">
        <f>Source!H70</f>
        <v>100М2</v>
      </c>
      <c r="D240" s="6"/>
      <c r="E240" s="6">
        <f>ROUND(Source!AF70,2)</f>
        <v>429.28</v>
      </c>
      <c r="F240" s="6">
        <f>Source!AE70</f>
        <v>1.1299999999999999</v>
      </c>
      <c r="G240" s="9"/>
      <c r="H240" s="9"/>
      <c r="I240" s="9">
        <f>Source!R70</f>
        <v>0.59</v>
      </c>
      <c r="J240" s="6">
        <f>ROUND(Source!AI70,2)</f>
        <v>0.11</v>
      </c>
      <c r="K240" s="9">
        <f>Source!V70</f>
        <v>5.7485999999999995E-2</v>
      </c>
    </row>
    <row r="241" spans="1:11">
      <c r="C241" s="27" t="s">
        <v>544</v>
      </c>
      <c r="D241" s="4">
        <f>Source!AT70</f>
        <v>122</v>
      </c>
      <c r="E241" s="4"/>
      <c r="F241" s="4"/>
      <c r="G241" s="28">
        <f>Source!X70</f>
        <v>274.41000000000003</v>
      </c>
    </row>
    <row r="242" spans="1:11">
      <c r="C242" s="27" t="s">
        <v>545</v>
      </c>
      <c r="D242" s="4">
        <f>Source!AU70</f>
        <v>80</v>
      </c>
      <c r="E242" s="4"/>
      <c r="F242" s="4"/>
      <c r="G242" s="28">
        <f>Source!Y70</f>
        <v>179.94</v>
      </c>
    </row>
    <row r="244" spans="1:11" ht="48">
      <c r="A244" s="22" t="str">
        <f>Source!E71</f>
        <v>48</v>
      </c>
      <c r="B244" s="22" t="str">
        <f>Source!F71</f>
        <v>08-07-002-1</v>
      </c>
      <c r="C244" s="23" t="str">
        <f>Source!G71</f>
        <v>Установка и разборка внутренних трубчатых инвентарных лесов: при высоте помещений до 6 м (по проекту до 14 м)</v>
      </c>
      <c r="D244" s="6">
        <f>Source!I71</f>
        <v>3.9723000000000002</v>
      </c>
      <c r="E244" s="29">
        <f>ROUND(Source!AB71,2)</f>
        <v>1069.99</v>
      </c>
      <c r="F244" s="29">
        <f>Source!AD71</f>
        <v>12.24</v>
      </c>
      <c r="G244" s="9">
        <f>Source!O71</f>
        <v>4250.32</v>
      </c>
      <c r="H244" s="9">
        <f>Source!S71</f>
        <v>2403.7199999999998</v>
      </c>
      <c r="I244" s="30">
        <f>Source!Q71</f>
        <v>48.62</v>
      </c>
      <c r="J244" s="29">
        <f>ROUND(Source!AH71,2)</f>
        <v>70.2</v>
      </c>
      <c r="K244" s="30">
        <f>Source!U71</f>
        <v>278.85546000000005</v>
      </c>
    </row>
    <row r="245" spans="1:11">
      <c r="C245" s="24" t="str">
        <f>Source!H71</f>
        <v>100М2</v>
      </c>
      <c r="D245" s="6"/>
      <c r="E245" s="6">
        <f>ROUND(Source!AF71,2)</f>
        <v>605.12</v>
      </c>
      <c r="F245" s="6">
        <f>Source!AE71</f>
        <v>1.84</v>
      </c>
      <c r="G245" s="9"/>
      <c r="H245" s="9"/>
      <c r="I245" s="9">
        <f>Source!R71</f>
        <v>7.31</v>
      </c>
      <c r="J245" s="6">
        <f>ROUND(Source!AI71,2)</f>
        <v>0.18</v>
      </c>
      <c r="K245" s="9">
        <f>Source!V71</f>
        <v>0.71501400000000004</v>
      </c>
    </row>
    <row r="246" spans="1:11">
      <c r="C246" s="27" t="s">
        <v>544</v>
      </c>
      <c r="D246" s="4">
        <f>Source!AT71</f>
        <v>122</v>
      </c>
      <c r="E246" s="4"/>
      <c r="F246" s="4"/>
      <c r="G246" s="28">
        <f>Source!X71</f>
        <v>2941.46</v>
      </c>
    </row>
    <row r="247" spans="1:11">
      <c r="C247" s="27" t="s">
        <v>545</v>
      </c>
      <c r="D247" s="4">
        <f>Source!AU71</f>
        <v>80</v>
      </c>
      <c r="E247" s="4"/>
      <c r="F247" s="4"/>
      <c r="G247" s="28">
        <f>Source!Y71</f>
        <v>1928.82</v>
      </c>
    </row>
    <row r="249" spans="1:11" ht="48">
      <c r="A249" s="22" t="str">
        <f>Source!E72</f>
        <v>49</v>
      </c>
      <c r="B249" s="22" t="s">
        <v>558</v>
      </c>
      <c r="C249" s="23" t="str">
        <f>Source!G72</f>
        <v>Установка и разборка внутренних трубчатых инвентарных лесов: на каждые последующие 4 м высоты помещений добавлять</v>
      </c>
      <c r="D249" s="6">
        <f>Source!I72</f>
        <v>3.9723000000000002</v>
      </c>
      <c r="E249" s="29">
        <f>ROUND(Source!AB72,2)</f>
        <v>1483.58</v>
      </c>
      <c r="F249" s="29">
        <f>Source!AD72</f>
        <v>14.96</v>
      </c>
      <c r="G249" s="9">
        <f>Source!O72</f>
        <v>5893.23</v>
      </c>
      <c r="H249" s="9">
        <f>Source!S72</f>
        <v>3410.46</v>
      </c>
      <c r="I249" s="30">
        <f>Source!Q72</f>
        <v>59.43</v>
      </c>
      <c r="J249" s="29">
        <f>ROUND(Source!AH72,2)</f>
        <v>99.6</v>
      </c>
      <c r="K249" s="30">
        <f>Source!U72</f>
        <v>395.64107999999999</v>
      </c>
    </row>
    <row r="250" spans="1:11">
      <c r="C250" s="24" t="str">
        <f>Source!H72</f>
        <v>100М2</v>
      </c>
      <c r="D250" s="6"/>
      <c r="E250" s="6">
        <f>ROUND(Source!AF72,2)</f>
        <v>858.56</v>
      </c>
      <c r="F250" s="6">
        <f>Source!AE72</f>
        <v>2.2599999999999998</v>
      </c>
      <c r="G250" s="9"/>
      <c r="H250" s="9"/>
      <c r="I250" s="9">
        <f>Source!R72</f>
        <v>8.98</v>
      </c>
      <c r="J250" s="6">
        <f>ROUND(Source!AI72,2)</f>
        <v>0.22</v>
      </c>
      <c r="K250" s="9">
        <f>Source!V72</f>
        <v>0.87390600000000007</v>
      </c>
    </row>
    <row r="251" spans="1:11">
      <c r="C251" s="31" t="s">
        <v>547</v>
      </c>
      <c r="D251" s="31" t="str">
        <f>Source!DD72</f>
        <v>)*2</v>
      </c>
    </row>
    <row r="252" spans="1:11" ht="22.5">
      <c r="C252" s="31" t="s">
        <v>548</v>
      </c>
      <c r="D252" s="31" t="str">
        <f>Source!DE72</f>
        <v>)*2</v>
      </c>
    </row>
    <row r="253" spans="1:11" ht="22.5">
      <c r="C253" s="31" t="s">
        <v>549</v>
      </c>
      <c r="D253" s="31" t="str">
        <f>Source!DF72</f>
        <v>)*2</v>
      </c>
    </row>
    <row r="254" spans="1:11">
      <c r="C254" s="31" t="s">
        <v>550</v>
      </c>
      <c r="D254" s="31" t="str">
        <f>Source!DG72</f>
        <v>)*2</v>
      </c>
    </row>
    <row r="255" spans="1:11">
      <c r="C255" s="31" t="s">
        <v>551</v>
      </c>
      <c r="D255" s="31" t="str">
        <f>Source!DI72</f>
        <v>)*2</v>
      </c>
    </row>
    <row r="256" spans="1:11" ht="22.5">
      <c r="C256" s="31" t="s">
        <v>552</v>
      </c>
      <c r="D256" s="31" t="str">
        <f>Source!DJ72</f>
        <v>)*2</v>
      </c>
    </row>
    <row r="257" spans="1:11">
      <c r="C257" s="27" t="s">
        <v>544</v>
      </c>
      <c r="D257" s="4">
        <f>Source!AT72</f>
        <v>122</v>
      </c>
      <c r="E257" s="4"/>
      <c r="F257" s="4"/>
      <c r="G257" s="28">
        <f>Source!X72</f>
        <v>4171.72</v>
      </c>
    </row>
    <row r="258" spans="1:11">
      <c r="C258" s="27" t="s">
        <v>545</v>
      </c>
      <c r="D258" s="4">
        <f>Source!AU72</f>
        <v>80</v>
      </c>
      <c r="E258" s="4"/>
      <c r="F258" s="4"/>
      <c r="G258" s="28">
        <f>Source!Y72</f>
        <v>2735.55</v>
      </c>
    </row>
    <row r="260" spans="1:11" ht="48">
      <c r="A260" s="22" t="str">
        <f>Source!E73</f>
        <v>50</v>
      </c>
      <c r="B260" s="22" t="str">
        <f>Source!F73</f>
        <v>08-07-002-1</v>
      </c>
      <c r="C260" s="23" t="str">
        <f>Source!G73</f>
        <v>Установка и разборка внутренних трубчатых инвентарных лесов: при высоте помещений до 6 м (по проекту до 18 м)</v>
      </c>
      <c r="D260" s="6">
        <f>Source!I73</f>
        <v>1.9279999999999999</v>
      </c>
      <c r="E260" s="29">
        <f>ROUND(Source!AB73,2)</f>
        <v>1069.99</v>
      </c>
      <c r="F260" s="29">
        <f>Source!AD73</f>
        <v>12.24</v>
      </c>
      <c r="G260" s="9">
        <f>Source!O73</f>
        <v>2062.94</v>
      </c>
      <c r="H260" s="9">
        <f>Source!S73</f>
        <v>1166.67</v>
      </c>
      <c r="I260" s="30">
        <f>Source!Q73</f>
        <v>23.6</v>
      </c>
      <c r="J260" s="29">
        <f>ROUND(Source!AH73,2)</f>
        <v>70.2</v>
      </c>
      <c r="K260" s="30">
        <f>Source!U73</f>
        <v>135.34559999999999</v>
      </c>
    </row>
    <row r="261" spans="1:11">
      <c r="C261" s="24" t="str">
        <f>Source!H73</f>
        <v>100М2</v>
      </c>
      <c r="D261" s="6"/>
      <c r="E261" s="6">
        <f>ROUND(Source!AF73,2)</f>
        <v>605.12</v>
      </c>
      <c r="F261" s="6">
        <f>Source!AE73</f>
        <v>1.84</v>
      </c>
      <c r="G261" s="9"/>
      <c r="H261" s="9"/>
      <c r="I261" s="9">
        <f>Source!R73</f>
        <v>3.55</v>
      </c>
      <c r="J261" s="6">
        <f>ROUND(Source!AI73,2)</f>
        <v>0.18</v>
      </c>
      <c r="K261" s="9">
        <f>Source!V73</f>
        <v>0.34703999999999996</v>
      </c>
    </row>
    <row r="262" spans="1:11">
      <c r="C262" s="27" t="s">
        <v>544</v>
      </c>
      <c r="D262" s="4">
        <f>Source!AT73</f>
        <v>122</v>
      </c>
      <c r="E262" s="4"/>
      <c r="F262" s="4"/>
      <c r="G262" s="28">
        <f>Source!X73</f>
        <v>1427.67</v>
      </c>
    </row>
    <row r="263" spans="1:11">
      <c r="C263" s="27" t="s">
        <v>545</v>
      </c>
      <c r="D263" s="4">
        <f>Source!AU73</f>
        <v>80</v>
      </c>
      <c r="E263" s="4"/>
      <c r="F263" s="4"/>
      <c r="G263" s="28">
        <f>Source!Y73</f>
        <v>936.18</v>
      </c>
    </row>
    <row r="265" spans="1:11" ht="48">
      <c r="A265" s="22" t="str">
        <f>Source!E74</f>
        <v>51</v>
      </c>
      <c r="B265" s="22" t="s">
        <v>559</v>
      </c>
      <c r="C265" s="23" t="str">
        <f>Source!G74</f>
        <v>Установка и разборка внутренних трубчатых инвентарных лесов: на каждые последующие 4 м высоты помещений добавлять</v>
      </c>
      <c r="D265" s="6">
        <f>Source!I74</f>
        <v>1.9279999999999999</v>
      </c>
      <c r="E265" s="29">
        <f>ROUND(Source!AB74,2)</f>
        <v>2225.37</v>
      </c>
      <c r="F265" s="29">
        <f>Source!AD74</f>
        <v>22.44</v>
      </c>
      <c r="G265" s="9">
        <f>Source!O74</f>
        <v>4290.51</v>
      </c>
      <c r="H265" s="9">
        <f>Source!S74</f>
        <v>2482.96</v>
      </c>
      <c r="I265" s="30">
        <f>Source!Q74</f>
        <v>43.26</v>
      </c>
      <c r="J265" s="29">
        <f>ROUND(Source!AH74,2)</f>
        <v>149.4</v>
      </c>
      <c r="K265" s="30">
        <f>Source!U74</f>
        <v>288.04319999999996</v>
      </c>
    </row>
    <row r="266" spans="1:11">
      <c r="C266" s="24" t="str">
        <f>Source!H74</f>
        <v>100М2</v>
      </c>
      <c r="D266" s="6"/>
      <c r="E266" s="6">
        <f>ROUND(Source!AF74,2)</f>
        <v>1287.8399999999999</v>
      </c>
      <c r="F266" s="6">
        <f>Source!AE74</f>
        <v>3.3899999999999997</v>
      </c>
      <c r="G266" s="9"/>
      <c r="H266" s="9"/>
      <c r="I266" s="9">
        <f>Source!R74</f>
        <v>6.54</v>
      </c>
      <c r="J266" s="6">
        <f>ROUND(Source!AI74,2)</f>
        <v>0.33</v>
      </c>
      <c r="K266" s="9">
        <f>Source!V74</f>
        <v>0.63624000000000003</v>
      </c>
    </row>
    <row r="267" spans="1:11">
      <c r="C267" s="31" t="s">
        <v>547</v>
      </c>
      <c r="D267" s="31" t="str">
        <f>Source!DD74</f>
        <v>)*3</v>
      </c>
    </row>
    <row r="268" spans="1:11" ht="22.5">
      <c r="C268" s="31" t="s">
        <v>548</v>
      </c>
      <c r="D268" s="31" t="str">
        <f>Source!DE74</f>
        <v>)*3</v>
      </c>
    </row>
    <row r="269" spans="1:11" ht="22.5">
      <c r="C269" s="31" t="s">
        <v>549</v>
      </c>
      <c r="D269" s="31" t="str">
        <f>Source!DF74</f>
        <v>)*3</v>
      </c>
    </row>
    <row r="270" spans="1:11">
      <c r="C270" s="31" t="s">
        <v>550</v>
      </c>
      <c r="D270" s="31" t="str">
        <f>Source!DG74</f>
        <v>)*3</v>
      </c>
    </row>
    <row r="271" spans="1:11">
      <c r="C271" s="31" t="s">
        <v>551</v>
      </c>
      <c r="D271" s="31" t="str">
        <f>Source!DI74</f>
        <v>)*3</v>
      </c>
    </row>
    <row r="272" spans="1:11" ht="22.5">
      <c r="C272" s="31" t="s">
        <v>552</v>
      </c>
      <c r="D272" s="31" t="str">
        <f>Source!DJ74</f>
        <v>)*3</v>
      </c>
    </row>
    <row r="273" spans="3:11">
      <c r="C273" s="27" t="s">
        <v>544</v>
      </c>
      <c r="D273" s="4">
        <f>Source!AT74</f>
        <v>122</v>
      </c>
      <c r="E273" s="4"/>
      <c r="F273" s="4"/>
      <c r="G273" s="28">
        <f>Source!X74</f>
        <v>3037.19</v>
      </c>
    </row>
    <row r="274" spans="3:11">
      <c r="C274" s="27" t="s">
        <v>545</v>
      </c>
      <c r="D274" s="4">
        <f>Source!AU74</f>
        <v>80</v>
      </c>
      <c r="E274" s="4"/>
      <c r="F274" s="4"/>
      <c r="G274" s="28">
        <f>Source!Y74</f>
        <v>1991.6</v>
      </c>
    </row>
    <row r="277" spans="3:11">
      <c r="C277" s="32" t="s">
        <v>560</v>
      </c>
      <c r="D277" s="39" t="str">
        <f>IF(Source!C12="1", Source!F76, Source!G76)</f>
        <v>на строительные работы</v>
      </c>
      <c r="E277" s="39"/>
      <c r="F277" s="39"/>
      <c r="G277" s="39"/>
      <c r="H277" s="39"/>
      <c r="I277" s="39"/>
      <c r="J277" s="39"/>
      <c r="K277" s="39"/>
    </row>
    <row r="278" spans="3:11">
      <c r="C278" s="37" t="str">
        <f>Source!H78</f>
        <v>Прямые затраты</v>
      </c>
      <c r="D278" s="37"/>
      <c r="E278" s="37"/>
      <c r="F278" s="37"/>
      <c r="G278" s="38">
        <f>Source!F78</f>
        <v>691515.86</v>
      </c>
      <c r="H278" s="38"/>
    </row>
    <row r="279" spans="3:11">
      <c r="G279" s="7"/>
      <c r="H279" s="7"/>
    </row>
    <row r="280" spans="3:11">
      <c r="C280" s="37" t="str">
        <f>Source!H79</f>
        <v>Стоимость материалов</v>
      </c>
      <c r="D280" s="37"/>
      <c r="E280" s="37"/>
      <c r="F280" s="37"/>
      <c r="G280" s="38">
        <f>Source!F79</f>
        <v>634378.69999999995</v>
      </c>
      <c r="H280" s="38"/>
    </row>
    <row r="281" spans="3:11">
      <c r="G281" s="7"/>
      <c r="H281" s="7"/>
    </row>
    <row r="282" spans="3:11">
      <c r="C282" s="37" t="str">
        <f>Source!H80</f>
        <v>Эксплуатация машин</v>
      </c>
      <c r="D282" s="37"/>
      <c r="E282" s="37"/>
      <c r="F282" s="37"/>
      <c r="G282" s="38">
        <f>Source!F80</f>
        <v>5439.78</v>
      </c>
      <c r="H282" s="38"/>
    </row>
    <row r="283" spans="3:11">
      <c r="G283" s="7"/>
      <c r="H283" s="7"/>
    </row>
    <row r="284" spans="3:11">
      <c r="C284" s="37" t="str">
        <f>Source!H81</f>
        <v>ЗП машинистов</v>
      </c>
      <c r="D284" s="37"/>
      <c r="E284" s="37"/>
      <c r="F284" s="37"/>
      <c r="G284" s="38">
        <f>Source!F81</f>
        <v>636.83000000000004</v>
      </c>
      <c r="H284" s="38"/>
    </row>
    <row r="285" spans="3:11">
      <c r="G285" s="7"/>
      <c r="H285" s="7"/>
    </row>
    <row r="286" spans="3:11">
      <c r="C286" s="37" t="str">
        <f>Source!H82</f>
        <v>Основная ЗП рабочих</v>
      </c>
      <c r="D286" s="37"/>
      <c r="E286" s="37"/>
      <c r="F286" s="37"/>
      <c r="G286" s="38">
        <f>Source!F82</f>
        <v>51697.38</v>
      </c>
      <c r="H286" s="38"/>
    </row>
    <row r="287" spans="3:11">
      <c r="G287" s="7"/>
      <c r="H287" s="7"/>
    </row>
    <row r="288" spans="3:11">
      <c r="C288" s="37" t="str">
        <f>Source!H84</f>
        <v>Трудозатраты строителей</v>
      </c>
      <c r="D288" s="37"/>
      <c r="E288" s="37"/>
      <c r="F288" s="37"/>
      <c r="G288" s="38">
        <f>Source!F84</f>
        <v>5848.08</v>
      </c>
      <c r="H288" s="38"/>
    </row>
    <row r="289" spans="3:8">
      <c r="G289" s="7"/>
      <c r="H289" s="7"/>
    </row>
    <row r="290" spans="3:8">
      <c r="C290" s="37" t="str">
        <f>Source!H85</f>
        <v>Трудозатраты машинистов</v>
      </c>
      <c r="D290" s="37"/>
      <c r="E290" s="37"/>
      <c r="F290" s="37"/>
      <c r="G290" s="38">
        <f>Source!F85</f>
        <v>61.19</v>
      </c>
      <c r="H290" s="38"/>
    </row>
    <row r="291" spans="3:8">
      <c r="G291" s="7"/>
      <c r="H291" s="7"/>
    </row>
    <row r="292" spans="3:8">
      <c r="C292" s="37" t="str">
        <f>Source!H87</f>
        <v>Накладные расходы</v>
      </c>
      <c r="D292" s="37"/>
      <c r="E292" s="37"/>
      <c r="F292" s="37"/>
      <c r="G292" s="38">
        <f>Source!F87</f>
        <v>56570.06</v>
      </c>
      <c r="H292" s="38"/>
    </row>
    <row r="293" spans="3:8">
      <c r="G293" s="7"/>
      <c r="H293" s="7"/>
    </row>
    <row r="294" spans="3:8">
      <c r="C294" s="37" t="str">
        <f>Source!H88</f>
        <v>Сметная прибыль</v>
      </c>
      <c r="D294" s="37"/>
      <c r="E294" s="37"/>
      <c r="F294" s="37"/>
      <c r="G294" s="38">
        <f>Source!F88</f>
        <v>35123.49</v>
      </c>
      <c r="H294" s="38"/>
    </row>
    <row r="295" spans="3:8">
      <c r="G295" s="7"/>
      <c r="H295" s="7"/>
    </row>
    <row r="296" spans="3:8">
      <c r="G296" s="7"/>
      <c r="H296" s="7"/>
    </row>
    <row r="297" spans="3:8">
      <c r="C297" s="37" t="str">
        <f>Source!H93</f>
        <v>Итого, Строительные работы</v>
      </c>
      <c r="D297" s="37"/>
      <c r="E297" s="37"/>
      <c r="F297" s="37"/>
      <c r="G297" s="38">
        <f>Source!F93</f>
        <v>691515.86</v>
      </c>
      <c r="H297" s="38"/>
    </row>
    <row r="298" spans="3:8">
      <c r="G298" s="7"/>
      <c r="H298" s="7"/>
    </row>
    <row r="299" spans="3:8">
      <c r="C299" s="37" t="str">
        <f>Source!H94</f>
        <v>в том числе:</v>
      </c>
      <c r="D299" s="37"/>
      <c r="E299" s="37"/>
      <c r="F299" s="37"/>
      <c r="G299" s="38"/>
      <c r="H299" s="38"/>
    </row>
    <row r="300" spans="3:8">
      <c r="G300" s="7"/>
      <c r="H300" s="7"/>
    </row>
    <row r="301" spans="3:8">
      <c r="C301" s="37" t="str">
        <f>Source!H95</f>
        <v>Основная заработная плата</v>
      </c>
      <c r="D301" s="37"/>
      <c r="E301" s="37"/>
      <c r="F301" s="37"/>
      <c r="G301" s="38">
        <f>Source!F95</f>
        <v>51697.38</v>
      </c>
      <c r="H301" s="38"/>
    </row>
    <row r="302" spans="3:8">
      <c r="G302" s="7"/>
      <c r="H302" s="7"/>
    </row>
    <row r="303" spans="3:8">
      <c r="C303" s="37" t="str">
        <f>Source!H96</f>
        <v>Эксплуатация машин и механизмов</v>
      </c>
      <c r="D303" s="37"/>
      <c r="E303" s="37"/>
      <c r="F303" s="37"/>
      <c r="G303" s="38">
        <f>Source!F96</f>
        <v>5439.78</v>
      </c>
      <c r="H303" s="38"/>
    </row>
    <row r="304" spans="3:8">
      <c r="G304" s="7"/>
      <c r="H304" s="7"/>
    </row>
    <row r="305" spans="3:8">
      <c r="C305" s="37" t="str">
        <f>Source!H97</f>
        <v>(в том числе:заработная плата машинистов)</v>
      </c>
      <c r="D305" s="37"/>
      <c r="E305" s="37"/>
      <c r="F305" s="37"/>
      <c r="G305" s="38">
        <f>Source!F97</f>
        <v>636.83000000000004</v>
      </c>
      <c r="H305" s="38"/>
    </row>
    <row r="306" spans="3:8">
      <c r="G306" s="7"/>
      <c r="H306" s="7"/>
    </row>
    <row r="307" spans="3:8">
      <c r="C307" s="37" t="str">
        <f>Source!H98</f>
        <v>Материалы</v>
      </c>
      <c r="D307" s="37"/>
      <c r="E307" s="37"/>
      <c r="F307" s="37"/>
      <c r="G307" s="38">
        <f>Source!F98</f>
        <v>634378.69999999995</v>
      </c>
      <c r="H307" s="38"/>
    </row>
    <row r="308" spans="3:8">
      <c r="G308" s="7"/>
      <c r="H308" s="7"/>
    </row>
    <row r="309" spans="3:8">
      <c r="C309" s="37" t="str">
        <f>Source!H99</f>
        <v/>
      </c>
      <c r="D309" s="37"/>
      <c r="E309" s="37"/>
      <c r="F309" s="37"/>
      <c r="G309" s="38"/>
      <c r="H309" s="38"/>
    </row>
    <row r="310" spans="3:8">
      <c r="G310" s="7"/>
      <c r="H310" s="7"/>
    </row>
    <row r="311" spans="3:8">
      <c r="C311" s="37" t="str">
        <f>Source!H100</f>
        <v>Накладные расходы от ФОТ</v>
      </c>
      <c r="D311" s="37"/>
      <c r="E311" s="37"/>
      <c r="F311" s="37"/>
      <c r="G311" s="38">
        <f>Source!F100</f>
        <v>56570.06</v>
      </c>
      <c r="H311" s="38"/>
    </row>
    <row r="312" spans="3:8">
      <c r="G312" s="7"/>
      <c r="H312" s="7"/>
    </row>
    <row r="313" spans="3:8">
      <c r="C313" s="37" t="str">
        <f>Source!H101</f>
        <v>Сметная прибыль от ФОТ</v>
      </c>
      <c r="D313" s="37"/>
      <c r="E313" s="37"/>
      <c r="F313" s="37"/>
      <c r="G313" s="38">
        <f>Source!F101</f>
        <v>35123.49</v>
      </c>
      <c r="H313" s="38"/>
    </row>
    <row r="314" spans="3:8">
      <c r="G314" s="7"/>
      <c r="H314" s="7"/>
    </row>
    <row r="315" spans="3:8">
      <c r="C315" s="37" t="str">
        <f>Source!H102</f>
        <v>ВСЕГО, СТРОИТЕЛЬНЫЕ РАБОТЫ</v>
      </c>
      <c r="D315" s="37"/>
      <c r="E315" s="37"/>
      <c r="F315" s="37"/>
      <c r="G315" s="38">
        <f>Source!F102</f>
        <v>783209.41</v>
      </c>
      <c r="H315" s="38"/>
    </row>
    <row r="316" spans="3:8">
      <c r="G316" s="7"/>
      <c r="H316" s="7"/>
    </row>
    <row r="317" spans="3:8">
      <c r="C317" s="37" t="str">
        <f>Source!H103</f>
        <v>Итого, трудозатраты строителей, чел.-ч.</v>
      </c>
      <c r="D317" s="37"/>
      <c r="E317" s="37"/>
      <c r="F317" s="37"/>
      <c r="G317" s="38">
        <f>Source!F103</f>
        <v>5848.08</v>
      </c>
      <c r="H317" s="38"/>
    </row>
    <row r="318" spans="3:8">
      <c r="G318" s="7"/>
      <c r="H318" s="7"/>
    </row>
    <row r="319" spans="3:8">
      <c r="C319" s="37" t="str">
        <f>Source!H104</f>
        <v>Итого, трудозатраты машинистов, чел.-ч.</v>
      </c>
      <c r="D319" s="37"/>
      <c r="E319" s="37"/>
      <c r="F319" s="37"/>
      <c r="G319" s="38">
        <f>Source!F104</f>
        <v>61.19</v>
      </c>
      <c r="H319" s="38"/>
    </row>
    <row r="320" spans="3:8">
      <c r="G320" s="7"/>
      <c r="H320" s="7"/>
    </row>
    <row r="321" spans="3:8">
      <c r="C321" s="37" t="str">
        <f>Source!H105</f>
        <v>Итого, Сметная заработная плата</v>
      </c>
      <c r="D321" s="37"/>
      <c r="E321" s="37"/>
      <c r="F321" s="37"/>
      <c r="G321" s="38">
        <f>Source!F105</f>
        <v>52334.21</v>
      </c>
      <c r="H321" s="38"/>
    </row>
    <row r="322" spans="3:8">
      <c r="G322" s="7"/>
      <c r="H322" s="7"/>
    </row>
    <row r="323" spans="3:8">
      <c r="C323" s="37" t="str">
        <f>Source!H107</f>
        <v/>
      </c>
      <c r="D323" s="37"/>
      <c r="E323" s="37"/>
      <c r="F323" s="37"/>
      <c r="G323" s="38"/>
      <c r="H323" s="38"/>
    </row>
    <row r="324" spans="3:8">
      <c r="G324" s="7"/>
      <c r="H324" s="7"/>
    </row>
    <row r="325" spans="3:8">
      <c r="C325" s="39" t="str">
        <f>Source!H135</f>
        <v>ВСЕГО, ПО СМЕТЕ в ценах на 01.01.2000г по ТЕР для Ростовской обл.</v>
      </c>
      <c r="D325" s="39"/>
      <c r="E325" s="39"/>
      <c r="F325" s="39"/>
      <c r="G325" s="40">
        <f>Source!F135</f>
        <v>783209.41</v>
      </c>
      <c r="H325" s="40"/>
    </row>
    <row r="326" spans="3:8">
      <c r="G326" s="7"/>
      <c r="H326" s="7"/>
    </row>
    <row r="327" spans="3:8">
      <c r="C327" s="37" t="str">
        <f>Source!H136</f>
        <v>Итого, нормативная трудоемкость, чел.-ч.</v>
      </c>
      <c r="D327" s="37"/>
      <c r="E327" s="37"/>
      <c r="F327" s="37"/>
      <c r="G327" s="38">
        <f>Source!F136</f>
        <v>5909.27</v>
      </c>
      <c r="H327" s="38"/>
    </row>
    <row r="328" spans="3:8">
      <c r="G328" s="7"/>
      <c r="H328" s="7"/>
    </row>
    <row r="329" spans="3:8">
      <c r="C329" s="37" t="str">
        <f>Source!H137</f>
        <v>Итого, сметная заработная плата</v>
      </c>
      <c r="D329" s="37"/>
      <c r="E329" s="37"/>
      <c r="F329" s="37"/>
      <c r="G329" s="38">
        <f>Source!F137</f>
        <v>52334.21</v>
      </c>
      <c r="H329" s="38"/>
    </row>
    <row r="332" spans="3:8">
      <c r="C332" t="s">
        <v>561</v>
      </c>
      <c r="G332" t="s">
        <v>12</v>
      </c>
    </row>
    <row r="335" spans="3:8">
      <c r="C335" t="s">
        <v>562</v>
      </c>
      <c r="G335" t="s">
        <v>13</v>
      </c>
    </row>
    <row r="338" spans="3:7">
      <c r="C338" t="s">
        <v>566</v>
      </c>
      <c r="G338" t="s">
        <v>14</v>
      </c>
    </row>
  </sheetData>
  <mergeCells count="60">
    <mergeCell ref="C282:F282"/>
    <mergeCell ref="G282:H282"/>
    <mergeCell ref="C3:K3"/>
    <mergeCell ref="A6:K6"/>
    <mergeCell ref="A7:K7"/>
    <mergeCell ref="C10:K10"/>
    <mergeCell ref="E15:F15"/>
    <mergeCell ref="G15:I15"/>
    <mergeCell ref="B8:L8"/>
    <mergeCell ref="D277:K277"/>
    <mergeCell ref="C278:F278"/>
    <mergeCell ref="G278:H278"/>
    <mergeCell ref="C280:F280"/>
    <mergeCell ref="G280:H280"/>
    <mergeCell ref="C284:F284"/>
    <mergeCell ref="G284:H284"/>
    <mergeCell ref="C286:F286"/>
    <mergeCell ref="G286:H286"/>
    <mergeCell ref="C288:F288"/>
    <mergeCell ref="G288:H288"/>
    <mergeCell ref="C297:F297"/>
    <mergeCell ref="G297:H297"/>
    <mergeCell ref="C290:F290"/>
    <mergeCell ref="G290:H290"/>
    <mergeCell ref="C292:F292"/>
    <mergeCell ref="G292:H292"/>
    <mergeCell ref="C294:F294"/>
    <mergeCell ref="G294:H294"/>
    <mergeCell ref="C299:F299"/>
    <mergeCell ref="G299:H299"/>
    <mergeCell ref="C301:F301"/>
    <mergeCell ref="G301:H301"/>
    <mergeCell ref="C303:F303"/>
    <mergeCell ref="G303:H303"/>
    <mergeCell ref="C305:F305"/>
    <mergeCell ref="G305:H305"/>
    <mergeCell ref="C307:F307"/>
    <mergeCell ref="G307:H307"/>
    <mergeCell ref="C309:F309"/>
    <mergeCell ref="G309:H309"/>
    <mergeCell ref="C311:F311"/>
    <mergeCell ref="G311:H311"/>
    <mergeCell ref="C313:F313"/>
    <mergeCell ref="G313:H313"/>
    <mergeCell ref="C315:F315"/>
    <mergeCell ref="G315:H315"/>
    <mergeCell ref="C317:F317"/>
    <mergeCell ref="G317:H317"/>
    <mergeCell ref="C319:F319"/>
    <mergeCell ref="G319:H319"/>
    <mergeCell ref="C321:F321"/>
    <mergeCell ref="G321:H321"/>
    <mergeCell ref="C329:F329"/>
    <mergeCell ref="G329:H329"/>
    <mergeCell ref="C323:F323"/>
    <mergeCell ref="G323:H323"/>
    <mergeCell ref="C325:F325"/>
    <mergeCell ref="G325:H325"/>
    <mergeCell ref="C327:F327"/>
    <mergeCell ref="G327:H327"/>
  </mergeCells>
  <printOptions gridLines="1"/>
  <pageMargins left="0.78740157480314965" right="0.19685039370078741" top="0.39370078740157483" bottom="0.39370078740157483" header="0.11811023622047245" footer="0.11811023622047245"/>
  <pageSetup paperSize="9" scale="109" firstPageNumber="4" orientation="landscape" useFirstPageNumber="1" verticalDpi="0" r:id="rId1"/>
  <headerFooter>
    <oddHeader>&amp;L&amp;8</oddHead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Y158"/>
  <sheetViews>
    <sheetView workbookViewId="0">
      <selection activeCell="G20" sqref="G20"/>
    </sheetView>
  </sheetViews>
  <sheetFormatPr defaultRowHeight="12.75"/>
  <sheetData>
    <row r="1" spans="1:103">
      <c r="A1">
        <v>0</v>
      </c>
      <c r="B1" t="s">
        <v>0</v>
      </c>
      <c r="D1" t="s">
        <v>1</v>
      </c>
      <c r="F1">
        <v>0</v>
      </c>
      <c r="G1">
        <v>3</v>
      </c>
      <c r="H1">
        <v>0</v>
      </c>
      <c r="I1" t="s">
        <v>0</v>
      </c>
      <c r="J1" t="s">
        <v>2</v>
      </c>
      <c r="K1">
        <v>0</v>
      </c>
      <c r="L1">
        <v>29258</v>
      </c>
    </row>
    <row r="12" spans="1:103">
      <c r="A12" s="1">
        <v>1</v>
      </c>
      <c r="B12" s="1">
        <v>1</v>
      </c>
      <c r="C12" s="1">
        <v>0</v>
      </c>
      <c r="D12" s="1">
        <f>ROW(A140)</f>
        <v>140</v>
      </c>
      <c r="E12" s="1">
        <v>0</v>
      </c>
      <c r="F12" s="1" t="s">
        <v>3</v>
      </c>
      <c r="G12" s="1" t="s">
        <v>4</v>
      </c>
      <c r="H12" s="1" t="s">
        <v>2</v>
      </c>
      <c r="I12" s="1">
        <v>0</v>
      </c>
      <c r="J12" s="1" t="s">
        <v>5</v>
      </c>
      <c r="K12" s="1" t="s">
        <v>2</v>
      </c>
      <c r="L12" s="1" t="s">
        <v>2</v>
      </c>
      <c r="M12" s="1" t="s">
        <v>2</v>
      </c>
      <c r="N12" s="1" t="s">
        <v>2</v>
      </c>
      <c r="O12" s="1" t="s">
        <v>2</v>
      </c>
      <c r="P12" s="1">
        <v>0</v>
      </c>
      <c r="Q12" s="1">
        <v>0</v>
      </c>
      <c r="R12" s="1" t="s">
        <v>2</v>
      </c>
      <c r="S12" s="1" t="s">
        <v>2</v>
      </c>
      <c r="T12" s="1" t="s">
        <v>2</v>
      </c>
      <c r="U12" s="1" t="s">
        <v>2</v>
      </c>
      <c r="V12" s="1">
        <v>-3</v>
      </c>
      <c r="W12" s="1" t="s">
        <v>2</v>
      </c>
      <c r="X12" s="1">
        <v>2</v>
      </c>
      <c r="Y12" s="1">
        <v>2</v>
      </c>
      <c r="Z12" s="1">
        <v>1</v>
      </c>
      <c r="AA12" s="1">
        <v>1</v>
      </c>
      <c r="AB12" s="1"/>
      <c r="AC12" s="1">
        <v>0</v>
      </c>
      <c r="AD12" s="1">
        <v>2</v>
      </c>
      <c r="AE12" s="1">
        <v>0</v>
      </c>
      <c r="AF12" s="1">
        <v>0</v>
      </c>
      <c r="AG12" s="1">
        <v>0</v>
      </c>
      <c r="AH12" s="1">
        <v>40</v>
      </c>
      <c r="AI12" s="1">
        <v>0</v>
      </c>
      <c r="AJ12" s="1">
        <v>0</v>
      </c>
      <c r="AK12" s="1">
        <v>0</v>
      </c>
      <c r="AL12" s="1" t="s">
        <v>2</v>
      </c>
      <c r="AM12" s="1" t="s">
        <v>2</v>
      </c>
      <c r="AN12" s="1">
        <v>0</v>
      </c>
      <c r="AO12" s="1" t="s">
        <v>2</v>
      </c>
      <c r="AP12" s="1" t="s">
        <v>2</v>
      </c>
      <c r="AQ12" s="1" t="s">
        <v>2</v>
      </c>
      <c r="AR12" s="1" t="s">
        <v>2</v>
      </c>
      <c r="AS12" s="1" t="s">
        <v>2</v>
      </c>
      <c r="AT12" s="1" t="s">
        <v>2</v>
      </c>
      <c r="AU12" s="1" t="s">
        <v>2</v>
      </c>
      <c r="AV12" s="1" t="s">
        <v>2</v>
      </c>
      <c r="AW12" s="1" t="s">
        <v>2</v>
      </c>
      <c r="AX12" s="1"/>
      <c r="AY12" s="1"/>
      <c r="AZ12" s="1"/>
      <c r="BA12" s="1">
        <v>0</v>
      </c>
      <c r="BB12" s="1">
        <v>0</v>
      </c>
      <c r="BC12" s="1">
        <v>0</v>
      </c>
      <c r="BD12" s="1">
        <v>25553902</v>
      </c>
      <c r="BE12" s="1" t="s">
        <v>6</v>
      </c>
      <c r="BF12" s="1" t="s">
        <v>7</v>
      </c>
      <c r="BG12" s="1">
        <v>16689361</v>
      </c>
      <c r="BH12" s="1">
        <v>0</v>
      </c>
      <c r="BI12" s="1">
        <v>1</v>
      </c>
      <c r="BJ12" s="1"/>
      <c r="BK12" s="1">
        <v>1</v>
      </c>
      <c r="BL12" s="1">
        <v>1</v>
      </c>
      <c r="BM12" s="1">
        <v>1</v>
      </c>
      <c r="BN12" s="1">
        <v>1</v>
      </c>
      <c r="BO12" s="1">
        <v>0</v>
      </c>
      <c r="BP12" s="1">
        <v>-1</v>
      </c>
      <c r="BQ12" s="1"/>
      <c r="BR12" s="1">
        <v>2</v>
      </c>
      <c r="BS12" s="1"/>
      <c r="BT12" s="1">
        <v>0</v>
      </c>
      <c r="BU12" s="1">
        <v>1</v>
      </c>
      <c r="BV12" s="1">
        <v>1</v>
      </c>
      <c r="BW12" s="1">
        <v>0</v>
      </c>
      <c r="BX12" s="1">
        <v>0</v>
      </c>
      <c r="BY12" s="1">
        <v>0</v>
      </c>
      <c r="BZ12" s="1">
        <v>0</v>
      </c>
      <c r="CA12" s="1">
        <v>21535330</v>
      </c>
      <c r="CB12" s="1">
        <v>21535323</v>
      </c>
      <c r="CC12" s="1">
        <v>21535321</v>
      </c>
      <c r="CD12" s="1">
        <v>21535317</v>
      </c>
      <c r="CE12" s="1">
        <v>0</v>
      </c>
      <c r="CF12" s="1">
        <v>0</v>
      </c>
      <c r="CG12" s="1" t="s">
        <v>2</v>
      </c>
      <c r="CH12" s="1" t="s">
        <v>2</v>
      </c>
      <c r="CI12" s="1" t="s">
        <v>2</v>
      </c>
      <c r="CJ12" s="1">
        <v>0</v>
      </c>
      <c r="CK12" s="1">
        <v>21550311</v>
      </c>
      <c r="CL12" s="1" t="s">
        <v>8</v>
      </c>
      <c r="CM12" s="1" t="s">
        <v>9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11</v>
      </c>
      <c r="CS12" s="1">
        <v>20085202</v>
      </c>
      <c r="CT12" s="1">
        <v>0</v>
      </c>
      <c r="CU12" s="1">
        <v>0</v>
      </c>
      <c r="CV12" s="1">
        <v>0</v>
      </c>
      <c r="CW12" s="1">
        <v>0</v>
      </c>
      <c r="CX12" s="1">
        <v>0</v>
      </c>
      <c r="CY12" s="1">
        <v>0</v>
      </c>
    </row>
    <row r="15" spans="1:103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</row>
    <row r="18" spans="1:155">
      <c r="A18" s="2">
        <v>52</v>
      </c>
      <c r="B18" s="2">
        <f t="shared" ref="B18:AM18" si="0">B140</f>
        <v>1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№2-2-6/с</v>
      </c>
      <c r="G18" s="2" t="str">
        <f t="shared" si="0"/>
        <v>№2-2-6/с. Фундамент турбоагрегата. Верхнее строение. Закладные детали для вибродатчиков и термопар</v>
      </c>
      <c r="H18" s="2">
        <f t="shared" si="0"/>
        <v>0</v>
      </c>
      <c r="I18" s="2">
        <f t="shared" si="0"/>
        <v>0</v>
      </c>
      <c r="J18" s="2">
        <f t="shared" si="0"/>
        <v>0</v>
      </c>
      <c r="K18" s="2">
        <f t="shared" si="0"/>
        <v>0</v>
      </c>
      <c r="L18" s="2">
        <f t="shared" si="0"/>
        <v>0</v>
      </c>
      <c r="M18" s="2">
        <f t="shared" si="0"/>
        <v>0</v>
      </c>
      <c r="N18" s="2">
        <f t="shared" si="0"/>
        <v>0</v>
      </c>
      <c r="O18" s="2">
        <f t="shared" si="0"/>
        <v>691515.86</v>
      </c>
      <c r="P18" s="2">
        <f t="shared" si="0"/>
        <v>634378.69999999995</v>
      </c>
      <c r="Q18" s="2">
        <f t="shared" si="0"/>
        <v>5439.78</v>
      </c>
      <c r="R18" s="2">
        <f t="shared" si="0"/>
        <v>636.83000000000004</v>
      </c>
      <c r="S18" s="2">
        <f t="shared" si="0"/>
        <v>51697.38</v>
      </c>
      <c r="T18" s="2">
        <f t="shared" si="0"/>
        <v>0</v>
      </c>
      <c r="U18" s="2">
        <f t="shared" si="0"/>
        <v>5848.08</v>
      </c>
      <c r="V18" s="2">
        <f t="shared" si="0"/>
        <v>61.19</v>
      </c>
      <c r="W18" s="2">
        <f t="shared" si="0"/>
        <v>0</v>
      </c>
      <c r="X18" s="2">
        <f t="shared" si="0"/>
        <v>56570.06</v>
      </c>
      <c r="Y18" s="2">
        <f t="shared" si="0"/>
        <v>35123.49</v>
      </c>
      <c r="Z18" s="2">
        <f t="shared" si="0"/>
        <v>0</v>
      </c>
      <c r="AA18" s="2">
        <f t="shared" si="0"/>
        <v>0</v>
      </c>
      <c r="AB18" s="2">
        <f t="shared" si="0"/>
        <v>0</v>
      </c>
      <c r="AC18" s="2">
        <f t="shared" si="0"/>
        <v>0</v>
      </c>
      <c r="AD18" s="2">
        <f t="shared" si="0"/>
        <v>0</v>
      </c>
      <c r="AE18" s="2">
        <f t="shared" si="0"/>
        <v>0</v>
      </c>
      <c r="AF18" s="2">
        <f t="shared" si="0"/>
        <v>0</v>
      </c>
      <c r="AG18" s="2">
        <f t="shared" si="0"/>
        <v>0</v>
      </c>
      <c r="AH18" s="2">
        <f t="shared" si="0"/>
        <v>0</v>
      </c>
      <c r="AI18" s="2">
        <f t="shared" si="0"/>
        <v>0</v>
      </c>
      <c r="AJ18" s="2">
        <f t="shared" si="0"/>
        <v>0</v>
      </c>
      <c r="AK18" s="2">
        <f t="shared" si="0"/>
        <v>0</v>
      </c>
      <c r="AL18" s="2">
        <f t="shared" si="0"/>
        <v>0</v>
      </c>
      <c r="AM18" s="2">
        <f t="shared" si="0"/>
        <v>0</v>
      </c>
    </row>
    <row r="19" spans="1:155">
      <c r="G19">
        <v>0</v>
      </c>
    </row>
    <row r="20" spans="1:155">
      <c r="A20" s="1">
        <v>3</v>
      </c>
      <c r="B20" s="1">
        <v>1</v>
      </c>
      <c r="C20" s="1"/>
      <c r="D20" s="1">
        <f>ROW(A76)</f>
        <v>76</v>
      </c>
      <c r="E20" s="1"/>
      <c r="F20" s="1" t="s">
        <v>567</v>
      </c>
      <c r="G20" s="1" t="s">
        <v>568</v>
      </c>
      <c r="H20" s="1"/>
      <c r="I20" s="1"/>
      <c r="J20" s="1" t="s">
        <v>5</v>
      </c>
      <c r="K20" s="1"/>
      <c r="L20" s="1"/>
      <c r="M20" s="1"/>
      <c r="N20" s="1" t="s">
        <v>2</v>
      </c>
      <c r="O20" s="1"/>
      <c r="P20" s="1"/>
      <c r="Q20" s="1"/>
      <c r="R20" s="1" t="s">
        <v>12</v>
      </c>
      <c r="S20" s="1" t="s">
        <v>13</v>
      </c>
      <c r="T20" s="1" t="s">
        <v>14</v>
      </c>
      <c r="U20" s="1" t="s">
        <v>2</v>
      </c>
      <c r="V20" s="1"/>
      <c r="W20" s="1"/>
      <c r="X20" s="1">
        <v>2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>
        <v>0</v>
      </c>
      <c r="AK20" s="1">
        <v>0</v>
      </c>
      <c r="AL20" s="1">
        <v>-1</v>
      </c>
      <c r="AM20" s="1"/>
      <c r="AO20" t="s">
        <v>2</v>
      </c>
      <c r="AP20" t="s">
        <v>2</v>
      </c>
      <c r="AQ20" t="s">
        <v>2</v>
      </c>
      <c r="AT20" t="s">
        <v>2</v>
      </c>
      <c r="AU20" t="s">
        <v>2</v>
      </c>
      <c r="AV20" t="s">
        <v>2</v>
      </c>
      <c r="AW20" t="s">
        <v>2</v>
      </c>
      <c r="AX20" t="s">
        <v>2</v>
      </c>
      <c r="AY20" t="s">
        <v>2</v>
      </c>
      <c r="AZ20" t="s">
        <v>2</v>
      </c>
      <c r="BA20" t="s">
        <v>2</v>
      </c>
      <c r="BB20" t="s">
        <v>2</v>
      </c>
      <c r="BC20" t="s">
        <v>2</v>
      </c>
      <c r="BD20" t="s">
        <v>2</v>
      </c>
      <c r="BE20" t="s">
        <v>15</v>
      </c>
      <c r="BF20">
        <v>0</v>
      </c>
      <c r="BG20">
        <v>0</v>
      </c>
    </row>
    <row r="22" spans="1:155">
      <c r="A22" s="2">
        <v>52</v>
      </c>
      <c r="B22" s="2">
        <f t="shared" ref="B22:AM22" si="1">B76</f>
        <v>1</v>
      </c>
      <c r="C22" s="2">
        <f t="shared" si="1"/>
        <v>3</v>
      </c>
      <c r="D22" s="2">
        <f t="shared" si="1"/>
        <v>20</v>
      </c>
      <c r="E22" s="2">
        <f t="shared" si="1"/>
        <v>0</v>
      </c>
      <c r="F22" s="2" t="str">
        <f t="shared" si="1"/>
        <v>№2-2-6/с изм.1</v>
      </c>
      <c r="G22" s="2" t="str">
        <f t="shared" si="1"/>
        <v>на строительные работы</v>
      </c>
      <c r="H22" s="2">
        <f t="shared" si="1"/>
        <v>0</v>
      </c>
      <c r="I22" s="2">
        <f t="shared" si="1"/>
        <v>0</v>
      </c>
      <c r="J22" s="2">
        <f t="shared" si="1"/>
        <v>0</v>
      </c>
      <c r="K22" s="2">
        <f t="shared" si="1"/>
        <v>0</v>
      </c>
      <c r="L22" s="2">
        <f t="shared" si="1"/>
        <v>0</v>
      </c>
      <c r="M22" s="2">
        <f t="shared" si="1"/>
        <v>0</v>
      </c>
      <c r="N22" s="2">
        <f t="shared" si="1"/>
        <v>0</v>
      </c>
      <c r="O22" s="2">
        <f t="shared" si="1"/>
        <v>691515.86</v>
      </c>
      <c r="P22" s="2">
        <f t="shared" si="1"/>
        <v>634378.69999999995</v>
      </c>
      <c r="Q22" s="2">
        <f t="shared" si="1"/>
        <v>5439.78</v>
      </c>
      <c r="R22" s="2">
        <f t="shared" si="1"/>
        <v>636.83000000000004</v>
      </c>
      <c r="S22" s="2">
        <f t="shared" si="1"/>
        <v>51697.38</v>
      </c>
      <c r="T22" s="2">
        <f t="shared" si="1"/>
        <v>0</v>
      </c>
      <c r="U22" s="2">
        <f t="shared" si="1"/>
        <v>5848.08</v>
      </c>
      <c r="V22" s="2">
        <f t="shared" si="1"/>
        <v>61.19</v>
      </c>
      <c r="W22" s="2">
        <f t="shared" si="1"/>
        <v>0</v>
      </c>
      <c r="X22" s="2">
        <f t="shared" si="1"/>
        <v>56570.06</v>
      </c>
      <c r="Y22" s="2">
        <f t="shared" si="1"/>
        <v>35123.49</v>
      </c>
      <c r="Z22" s="2">
        <f t="shared" si="1"/>
        <v>0</v>
      </c>
      <c r="AA22" s="2">
        <f t="shared" si="1"/>
        <v>0</v>
      </c>
      <c r="AB22" s="2">
        <f t="shared" si="1"/>
        <v>691515.86</v>
      </c>
      <c r="AC22" s="2">
        <f t="shared" si="1"/>
        <v>634378.69999999995</v>
      </c>
      <c r="AD22" s="2">
        <f t="shared" si="1"/>
        <v>5439.78</v>
      </c>
      <c r="AE22" s="2">
        <f t="shared" si="1"/>
        <v>636.83000000000004</v>
      </c>
      <c r="AF22" s="2">
        <f t="shared" si="1"/>
        <v>51697.38</v>
      </c>
      <c r="AG22" s="2">
        <f t="shared" si="1"/>
        <v>0</v>
      </c>
      <c r="AH22" s="2">
        <f t="shared" si="1"/>
        <v>5848.08</v>
      </c>
      <c r="AI22" s="2">
        <f t="shared" si="1"/>
        <v>61.19</v>
      </c>
      <c r="AJ22" s="2">
        <f t="shared" si="1"/>
        <v>0</v>
      </c>
      <c r="AK22" s="2">
        <f t="shared" si="1"/>
        <v>56570.06</v>
      </c>
      <c r="AL22" s="2">
        <f t="shared" si="1"/>
        <v>35123.49</v>
      </c>
      <c r="AM22" s="2">
        <f t="shared" si="1"/>
        <v>0</v>
      </c>
    </row>
    <row r="24" spans="1:155">
      <c r="A24">
        <v>17</v>
      </c>
      <c r="B24">
        <v>1</v>
      </c>
      <c r="C24">
        <f>ROW(SmtRes!A5)</f>
        <v>5</v>
      </c>
      <c r="D24">
        <f>ROW(EtalonRes!A5)</f>
        <v>5</v>
      </c>
      <c r="E24" t="s">
        <v>16</v>
      </c>
      <c r="F24" t="s">
        <v>17</v>
      </c>
      <c r="G24" t="s">
        <v>18</v>
      </c>
      <c r="H24" t="s">
        <v>19</v>
      </c>
      <c r="I24">
        <v>0.27300000000000002</v>
      </c>
      <c r="J24">
        <v>0</v>
      </c>
      <c r="O24">
        <f t="shared" ref="O24:O55" si="2">ROUND(CP24,2)</f>
        <v>2972.44</v>
      </c>
      <c r="P24">
        <f t="shared" ref="P24:P55" si="3">ROUND(CQ24*I24,2)</f>
        <v>2429.6999999999998</v>
      </c>
      <c r="Q24">
        <f t="shared" ref="Q24:Q55" si="4">ROUND(CR24*I24,2)</f>
        <v>8.35</v>
      </c>
      <c r="R24">
        <f t="shared" ref="R24:R55" si="5">ROUND(CS24*I24,2)</f>
        <v>1.02</v>
      </c>
      <c r="S24">
        <f t="shared" ref="S24:S55" si="6">ROUND(CT24*I24,2)</f>
        <v>534.39</v>
      </c>
      <c r="T24">
        <f t="shared" ref="T24:T55" si="7">ROUND(CU24*I24,2)</f>
        <v>0</v>
      </c>
      <c r="U24">
        <f t="shared" ref="U24:U55" si="8">CV24*I24</f>
        <v>58.918860000000002</v>
      </c>
      <c r="V24">
        <f t="shared" ref="V24:V55" si="9">CW24*I24</f>
        <v>9.8280000000000006E-2</v>
      </c>
      <c r="W24">
        <f t="shared" ref="W24:W55" si="10">ROUND(CX24*I24,2)</f>
        <v>0</v>
      </c>
      <c r="X24">
        <f t="shared" ref="X24:X55" si="11">ROUND(CY24,2)</f>
        <v>562.17999999999995</v>
      </c>
      <c r="Y24">
        <f t="shared" ref="Y24:Y55" si="12">ROUND(CZ24,2)</f>
        <v>348.02</v>
      </c>
      <c r="AA24">
        <v>0</v>
      </c>
      <c r="AB24">
        <f t="shared" ref="AB24:AB55" si="13">(AC24+AD24+AF24)</f>
        <v>10888.06</v>
      </c>
      <c r="AC24">
        <f t="shared" ref="AC24:AC40" si="14">(ES24)</f>
        <v>8900</v>
      </c>
      <c r="AD24">
        <f t="shared" ref="AD24:AD40" si="15">(ET24)</f>
        <v>30.57</v>
      </c>
      <c r="AE24">
        <f t="shared" ref="AE24:AE40" si="16">(EU24)</f>
        <v>3.74</v>
      </c>
      <c r="AF24">
        <f t="shared" ref="AF24:AF40" si="17">(EV24)</f>
        <v>1957.49</v>
      </c>
      <c r="AG24">
        <f t="shared" ref="AG24:AG55" si="18">(AP24)</f>
        <v>0</v>
      </c>
      <c r="AH24">
        <f t="shared" ref="AH24:AH40" si="19">(EW24)</f>
        <v>215.82</v>
      </c>
      <c r="AI24">
        <f t="shared" ref="AI24:AI40" si="20">(EX24)</f>
        <v>0.36</v>
      </c>
      <c r="AJ24">
        <f t="shared" ref="AJ24:AJ55" si="21">(AS24)</f>
        <v>0</v>
      </c>
      <c r="AK24">
        <v>10888.06</v>
      </c>
      <c r="AL24">
        <v>8900</v>
      </c>
      <c r="AM24">
        <v>30.57</v>
      </c>
      <c r="AN24">
        <v>3.74</v>
      </c>
      <c r="AO24">
        <v>1957.49</v>
      </c>
      <c r="AP24">
        <v>0</v>
      </c>
      <c r="AQ24">
        <v>215.82</v>
      </c>
      <c r="AR24">
        <v>0.36</v>
      </c>
      <c r="AS24">
        <v>0</v>
      </c>
      <c r="AT24">
        <f t="shared" ref="AT24:AT68" si="22">BZ24</f>
        <v>105</v>
      </c>
      <c r="AU24">
        <f t="shared" ref="AU24:AU68" si="23">CA24</f>
        <v>65</v>
      </c>
      <c r="AV24">
        <v>1</v>
      </c>
      <c r="AW24">
        <v>1</v>
      </c>
      <c r="AX24">
        <v>1</v>
      </c>
      <c r="AY24">
        <v>1</v>
      </c>
      <c r="AZ24">
        <v>1</v>
      </c>
      <c r="BA24">
        <v>1</v>
      </c>
      <c r="BB24">
        <v>1</v>
      </c>
      <c r="BC24">
        <v>1</v>
      </c>
      <c r="BD24" t="s">
        <v>2</v>
      </c>
      <c r="BE24" t="s">
        <v>2</v>
      </c>
      <c r="BF24" t="s">
        <v>2</v>
      </c>
      <c r="BG24" t="s">
        <v>2</v>
      </c>
      <c r="BH24">
        <v>0</v>
      </c>
      <c r="BI24">
        <v>1</v>
      </c>
      <c r="BJ24" t="s">
        <v>20</v>
      </c>
      <c r="BM24">
        <v>10</v>
      </c>
      <c r="BN24">
        <v>0</v>
      </c>
      <c r="BO24" t="s">
        <v>2</v>
      </c>
      <c r="BP24">
        <v>0</v>
      </c>
      <c r="BQ24">
        <v>2</v>
      </c>
      <c r="BR24">
        <v>0</v>
      </c>
      <c r="BS24">
        <v>1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2</v>
      </c>
      <c r="BZ24">
        <v>105</v>
      </c>
      <c r="CA24">
        <v>65</v>
      </c>
      <c r="CF24">
        <v>0</v>
      </c>
      <c r="CG24">
        <v>0</v>
      </c>
      <c r="CM24">
        <v>0</v>
      </c>
      <c r="CN24" t="s">
        <v>2</v>
      </c>
      <c r="CO24">
        <v>0</v>
      </c>
      <c r="CP24">
        <f t="shared" ref="CP24:CP55" si="24">(P24+Q24+S24)</f>
        <v>2972.4399999999996</v>
      </c>
      <c r="CQ24">
        <f t="shared" ref="CQ24:CQ55" si="25">(AC24)*BC24</f>
        <v>8900</v>
      </c>
      <c r="CR24">
        <f t="shared" ref="CR24:CR55" si="26">(AD24)*BB24</f>
        <v>30.57</v>
      </c>
      <c r="CS24">
        <f t="shared" ref="CS24:CS55" si="27">(AE24)*BS24</f>
        <v>3.74</v>
      </c>
      <c r="CT24">
        <f t="shared" ref="CT24:CT55" si="28">(AF24)*BA24</f>
        <v>1957.49</v>
      </c>
      <c r="CU24">
        <f t="shared" ref="CU24:CU55" si="29">(AG24)*BT24</f>
        <v>0</v>
      </c>
      <c r="CV24">
        <f t="shared" ref="CV24:CV55" si="30">(AH24)*BU24</f>
        <v>215.82</v>
      </c>
      <c r="CW24">
        <f t="shared" ref="CW24:CW55" si="31">(AI24)*BV24</f>
        <v>0.36</v>
      </c>
      <c r="CX24">
        <f t="shared" ref="CX24:CX55" si="32">(AJ24)*BW24</f>
        <v>0</v>
      </c>
      <c r="CY24">
        <f t="shared" ref="CY24:CY55" si="33">(((S24+R24)*BZ24)/100)</f>
        <v>562.18049999999994</v>
      </c>
      <c r="CZ24">
        <f t="shared" ref="CZ24:CZ55" si="34">(((S24+R24)*CA24)/100)</f>
        <v>348.01650000000001</v>
      </c>
      <c r="DC24" t="s">
        <v>2</v>
      </c>
      <c r="DD24" t="s">
        <v>2</v>
      </c>
      <c r="DE24" t="s">
        <v>2</v>
      </c>
      <c r="DF24" t="s">
        <v>2</v>
      </c>
      <c r="DG24" t="s">
        <v>2</v>
      </c>
      <c r="DH24" t="s">
        <v>2</v>
      </c>
      <c r="DI24" t="s">
        <v>2</v>
      </c>
      <c r="DJ24" t="s">
        <v>2</v>
      </c>
      <c r="DK24" t="s">
        <v>2</v>
      </c>
      <c r="DL24" t="s">
        <v>2</v>
      </c>
      <c r="DM24" t="s">
        <v>2</v>
      </c>
      <c r="DN24">
        <v>0</v>
      </c>
      <c r="DO24">
        <v>0</v>
      </c>
      <c r="DP24">
        <v>1</v>
      </c>
      <c r="DQ24">
        <v>1</v>
      </c>
      <c r="DR24">
        <v>1</v>
      </c>
      <c r="DS24">
        <v>1</v>
      </c>
      <c r="DT24">
        <v>1</v>
      </c>
      <c r="DU24">
        <v>1013</v>
      </c>
      <c r="DV24" t="s">
        <v>19</v>
      </c>
      <c r="DW24" t="s">
        <v>19</v>
      </c>
      <c r="DX24">
        <v>1</v>
      </c>
      <c r="EE24">
        <v>16689382</v>
      </c>
      <c r="EF24">
        <v>2</v>
      </c>
      <c r="EG24" t="s">
        <v>21</v>
      </c>
      <c r="EH24">
        <v>0</v>
      </c>
      <c r="EI24" t="s">
        <v>2</v>
      </c>
      <c r="EJ24">
        <v>1</v>
      </c>
      <c r="EK24">
        <v>10</v>
      </c>
      <c r="EL24" t="s">
        <v>22</v>
      </c>
      <c r="EM24" t="s">
        <v>23</v>
      </c>
      <c r="EO24" t="s">
        <v>2</v>
      </c>
      <c r="EP24" t="s">
        <v>24</v>
      </c>
      <c r="EQ24">
        <v>0</v>
      </c>
      <c r="ER24">
        <v>10888.06</v>
      </c>
      <c r="ES24">
        <v>8900</v>
      </c>
      <c r="ET24">
        <v>30.57</v>
      </c>
      <c r="EU24">
        <v>3.74</v>
      </c>
      <c r="EV24">
        <v>1957.49</v>
      </c>
      <c r="EW24">
        <v>215.82</v>
      </c>
      <c r="EX24">
        <v>0.36</v>
      </c>
      <c r="EY24">
        <v>0</v>
      </c>
    </row>
    <row r="25" spans="1:155">
      <c r="A25">
        <v>17</v>
      </c>
      <c r="B25">
        <v>1</v>
      </c>
      <c r="C25">
        <f>ROW(SmtRes!A10)</f>
        <v>10</v>
      </c>
      <c r="D25">
        <f>ROW(EtalonRes!A10)</f>
        <v>10</v>
      </c>
      <c r="E25" t="s">
        <v>25</v>
      </c>
      <c r="F25" t="s">
        <v>26</v>
      </c>
      <c r="G25" t="s">
        <v>27</v>
      </c>
      <c r="H25" t="s">
        <v>19</v>
      </c>
      <c r="I25">
        <v>36.152999999999999</v>
      </c>
      <c r="J25">
        <v>0</v>
      </c>
      <c r="O25">
        <f t="shared" si="2"/>
        <v>343597.39</v>
      </c>
      <c r="P25">
        <f t="shared" si="3"/>
        <v>321761.7</v>
      </c>
      <c r="Q25">
        <f t="shared" si="4"/>
        <v>1105.2</v>
      </c>
      <c r="R25">
        <f t="shared" si="5"/>
        <v>135.21</v>
      </c>
      <c r="S25">
        <f t="shared" si="6"/>
        <v>20730.490000000002</v>
      </c>
      <c r="T25">
        <f t="shared" si="7"/>
        <v>0</v>
      </c>
      <c r="U25">
        <f t="shared" si="8"/>
        <v>2285.5926599999998</v>
      </c>
      <c r="V25">
        <f t="shared" si="9"/>
        <v>13.015079999999999</v>
      </c>
      <c r="W25">
        <f t="shared" si="10"/>
        <v>0</v>
      </c>
      <c r="X25">
        <f t="shared" si="11"/>
        <v>21908.99</v>
      </c>
      <c r="Y25">
        <f t="shared" si="12"/>
        <v>13562.71</v>
      </c>
      <c r="AA25">
        <v>0</v>
      </c>
      <c r="AB25">
        <f t="shared" si="13"/>
        <v>9503.98</v>
      </c>
      <c r="AC25">
        <f t="shared" si="14"/>
        <v>8900</v>
      </c>
      <c r="AD25">
        <f t="shared" si="15"/>
        <v>30.57</v>
      </c>
      <c r="AE25">
        <f t="shared" si="16"/>
        <v>3.74</v>
      </c>
      <c r="AF25">
        <f t="shared" si="17"/>
        <v>573.41</v>
      </c>
      <c r="AG25">
        <f t="shared" si="18"/>
        <v>0</v>
      </c>
      <c r="AH25">
        <f t="shared" si="19"/>
        <v>63.22</v>
      </c>
      <c r="AI25">
        <f t="shared" si="20"/>
        <v>0.36</v>
      </c>
      <c r="AJ25">
        <f t="shared" si="21"/>
        <v>0</v>
      </c>
      <c r="AK25">
        <v>9503.98</v>
      </c>
      <c r="AL25">
        <v>8900</v>
      </c>
      <c r="AM25">
        <v>30.57</v>
      </c>
      <c r="AN25">
        <v>3.74</v>
      </c>
      <c r="AO25">
        <v>573.41</v>
      </c>
      <c r="AP25">
        <v>0</v>
      </c>
      <c r="AQ25">
        <v>63.22</v>
      </c>
      <c r="AR25">
        <v>0.36</v>
      </c>
      <c r="AS25">
        <v>0</v>
      </c>
      <c r="AT25">
        <f t="shared" si="22"/>
        <v>105</v>
      </c>
      <c r="AU25">
        <f t="shared" si="23"/>
        <v>65</v>
      </c>
      <c r="AV25">
        <v>1</v>
      </c>
      <c r="AW25">
        <v>1</v>
      </c>
      <c r="AX25">
        <v>1</v>
      </c>
      <c r="AY25">
        <v>1</v>
      </c>
      <c r="AZ25">
        <v>1</v>
      </c>
      <c r="BA25">
        <v>1</v>
      </c>
      <c r="BB25">
        <v>1</v>
      </c>
      <c r="BC25">
        <v>1</v>
      </c>
      <c r="BD25" t="s">
        <v>2</v>
      </c>
      <c r="BE25" t="s">
        <v>2</v>
      </c>
      <c r="BF25" t="s">
        <v>2</v>
      </c>
      <c r="BG25" t="s">
        <v>2</v>
      </c>
      <c r="BH25">
        <v>0</v>
      </c>
      <c r="BI25">
        <v>1</v>
      </c>
      <c r="BJ25" t="s">
        <v>28</v>
      </c>
      <c r="BM25">
        <v>10</v>
      </c>
      <c r="BN25">
        <v>0</v>
      </c>
      <c r="BO25" t="s">
        <v>2</v>
      </c>
      <c r="BP25">
        <v>0</v>
      </c>
      <c r="BQ25">
        <v>2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2</v>
      </c>
      <c r="BZ25">
        <v>105</v>
      </c>
      <c r="CA25">
        <v>65</v>
      </c>
      <c r="CF25">
        <v>0</v>
      </c>
      <c r="CG25">
        <v>0</v>
      </c>
      <c r="CM25">
        <v>0</v>
      </c>
      <c r="CN25" t="s">
        <v>2</v>
      </c>
      <c r="CO25">
        <v>0</v>
      </c>
      <c r="CP25">
        <f t="shared" si="24"/>
        <v>343597.39</v>
      </c>
      <c r="CQ25">
        <f t="shared" si="25"/>
        <v>8900</v>
      </c>
      <c r="CR25">
        <f t="shared" si="26"/>
        <v>30.57</v>
      </c>
      <c r="CS25">
        <f t="shared" si="27"/>
        <v>3.74</v>
      </c>
      <c r="CT25">
        <f t="shared" si="28"/>
        <v>573.41</v>
      </c>
      <c r="CU25">
        <f t="shared" si="29"/>
        <v>0</v>
      </c>
      <c r="CV25">
        <f t="shared" si="30"/>
        <v>63.22</v>
      </c>
      <c r="CW25">
        <f t="shared" si="31"/>
        <v>0.36</v>
      </c>
      <c r="CX25">
        <f t="shared" si="32"/>
        <v>0</v>
      </c>
      <c r="CY25">
        <f t="shared" si="33"/>
        <v>21908.985000000001</v>
      </c>
      <c r="CZ25">
        <f t="shared" si="34"/>
        <v>13562.705</v>
      </c>
      <c r="DC25" t="s">
        <v>2</v>
      </c>
      <c r="DD25" t="s">
        <v>2</v>
      </c>
      <c r="DE25" t="s">
        <v>2</v>
      </c>
      <c r="DF25" t="s">
        <v>2</v>
      </c>
      <c r="DG25" t="s">
        <v>2</v>
      </c>
      <c r="DH25" t="s">
        <v>2</v>
      </c>
      <c r="DI25" t="s">
        <v>2</v>
      </c>
      <c r="DJ25" t="s">
        <v>2</v>
      </c>
      <c r="DK25" t="s">
        <v>2</v>
      </c>
      <c r="DL25" t="s">
        <v>2</v>
      </c>
      <c r="DM25" t="s">
        <v>2</v>
      </c>
      <c r="DN25">
        <v>0</v>
      </c>
      <c r="DO25">
        <v>0</v>
      </c>
      <c r="DP25">
        <v>1</v>
      </c>
      <c r="DQ25">
        <v>1</v>
      </c>
      <c r="DR25">
        <v>1</v>
      </c>
      <c r="DS25">
        <v>1</v>
      </c>
      <c r="DT25">
        <v>1</v>
      </c>
      <c r="DU25">
        <v>1013</v>
      </c>
      <c r="DV25" t="s">
        <v>19</v>
      </c>
      <c r="DW25" t="s">
        <v>19</v>
      </c>
      <c r="DX25">
        <v>1</v>
      </c>
      <c r="EE25">
        <v>16689382</v>
      </c>
      <c r="EF25">
        <v>2</v>
      </c>
      <c r="EG25" t="s">
        <v>21</v>
      </c>
      <c r="EH25">
        <v>0</v>
      </c>
      <c r="EI25" t="s">
        <v>2</v>
      </c>
      <c r="EJ25">
        <v>1</v>
      </c>
      <c r="EK25">
        <v>10</v>
      </c>
      <c r="EL25" t="s">
        <v>22</v>
      </c>
      <c r="EM25" t="s">
        <v>23</v>
      </c>
      <c r="EO25" t="s">
        <v>2</v>
      </c>
      <c r="EP25" t="s">
        <v>24</v>
      </c>
      <c r="EQ25">
        <v>0</v>
      </c>
      <c r="ER25">
        <v>9503.98</v>
      </c>
      <c r="ES25">
        <v>8900</v>
      </c>
      <c r="ET25">
        <v>30.57</v>
      </c>
      <c r="EU25">
        <v>3.74</v>
      </c>
      <c r="EV25">
        <v>573.41</v>
      </c>
      <c r="EW25">
        <v>63.22</v>
      </c>
      <c r="EX25">
        <v>0.36</v>
      </c>
      <c r="EY25">
        <v>0</v>
      </c>
    </row>
    <row r="26" spans="1:155">
      <c r="A26">
        <v>17</v>
      </c>
      <c r="B26">
        <v>1</v>
      </c>
      <c r="C26">
        <f>ROW(SmtRes!A15)</f>
        <v>15</v>
      </c>
      <c r="D26">
        <f>ROW(EtalonRes!A15)</f>
        <v>15</v>
      </c>
      <c r="E26" t="s">
        <v>29</v>
      </c>
      <c r="F26" t="s">
        <v>30</v>
      </c>
      <c r="G26" t="s">
        <v>31</v>
      </c>
      <c r="H26" t="s">
        <v>19</v>
      </c>
      <c r="I26">
        <v>14.557</v>
      </c>
      <c r="J26">
        <v>0</v>
      </c>
      <c r="O26">
        <f t="shared" si="2"/>
        <v>132880.67000000001</v>
      </c>
      <c r="P26">
        <f t="shared" si="3"/>
        <v>129557.3</v>
      </c>
      <c r="Q26">
        <f t="shared" si="4"/>
        <v>445.01</v>
      </c>
      <c r="R26">
        <f t="shared" si="5"/>
        <v>54.44</v>
      </c>
      <c r="S26">
        <f t="shared" si="6"/>
        <v>2878.36</v>
      </c>
      <c r="T26">
        <f t="shared" si="7"/>
        <v>0</v>
      </c>
      <c r="U26">
        <f t="shared" si="8"/>
        <v>317.3426</v>
      </c>
      <c r="V26">
        <f t="shared" si="9"/>
        <v>5.2405200000000001</v>
      </c>
      <c r="W26">
        <f t="shared" si="10"/>
        <v>0</v>
      </c>
      <c r="X26">
        <f t="shared" si="11"/>
        <v>3079.44</v>
      </c>
      <c r="Y26">
        <f t="shared" si="12"/>
        <v>1906.32</v>
      </c>
      <c r="AA26">
        <v>0</v>
      </c>
      <c r="AB26">
        <f t="shared" si="13"/>
        <v>9128.2999999999993</v>
      </c>
      <c r="AC26">
        <f t="shared" si="14"/>
        <v>8900</v>
      </c>
      <c r="AD26">
        <f t="shared" si="15"/>
        <v>30.57</v>
      </c>
      <c r="AE26">
        <f t="shared" si="16"/>
        <v>3.74</v>
      </c>
      <c r="AF26">
        <f t="shared" si="17"/>
        <v>197.73</v>
      </c>
      <c r="AG26">
        <f t="shared" si="18"/>
        <v>0</v>
      </c>
      <c r="AH26">
        <f t="shared" si="19"/>
        <v>21.8</v>
      </c>
      <c r="AI26">
        <f t="shared" si="20"/>
        <v>0.36</v>
      </c>
      <c r="AJ26">
        <f t="shared" si="21"/>
        <v>0</v>
      </c>
      <c r="AK26">
        <v>9128.2999999999993</v>
      </c>
      <c r="AL26">
        <v>8900</v>
      </c>
      <c r="AM26">
        <v>30.57</v>
      </c>
      <c r="AN26">
        <v>3.74</v>
      </c>
      <c r="AO26">
        <v>197.73</v>
      </c>
      <c r="AP26">
        <v>0</v>
      </c>
      <c r="AQ26">
        <v>21.8</v>
      </c>
      <c r="AR26">
        <v>0.36</v>
      </c>
      <c r="AS26">
        <v>0</v>
      </c>
      <c r="AT26">
        <f t="shared" si="22"/>
        <v>105</v>
      </c>
      <c r="AU26">
        <f t="shared" si="23"/>
        <v>65</v>
      </c>
      <c r="AV26">
        <v>1</v>
      </c>
      <c r="AW26">
        <v>1</v>
      </c>
      <c r="AX26">
        <v>1</v>
      </c>
      <c r="AY26">
        <v>1</v>
      </c>
      <c r="AZ26">
        <v>1</v>
      </c>
      <c r="BA26">
        <v>1</v>
      </c>
      <c r="BB26">
        <v>1</v>
      </c>
      <c r="BC26">
        <v>1</v>
      </c>
      <c r="BD26" t="s">
        <v>2</v>
      </c>
      <c r="BE26" t="s">
        <v>2</v>
      </c>
      <c r="BF26" t="s">
        <v>2</v>
      </c>
      <c r="BG26" t="s">
        <v>2</v>
      </c>
      <c r="BH26">
        <v>0</v>
      </c>
      <c r="BI26">
        <v>1</v>
      </c>
      <c r="BJ26" t="s">
        <v>32</v>
      </c>
      <c r="BM26">
        <v>10</v>
      </c>
      <c r="BN26">
        <v>0</v>
      </c>
      <c r="BO26" t="s">
        <v>2</v>
      </c>
      <c r="BP26">
        <v>0</v>
      </c>
      <c r="BQ26">
        <v>2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2</v>
      </c>
      <c r="BZ26">
        <v>105</v>
      </c>
      <c r="CA26">
        <v>65</v>
      </c>
      <c r="CF26">
        <v>0</v>
      </c>
      <c r="CG26">
        <v>0</v>
      </c>
      <c r="CM26">
        <v>0</v>
      </c>
      <c r="CN26" t="s">
        <v>2</v>
      </c>
      <c r="CO26">
        <v>0</v>
      </c>
      <c r="CP26">
        <f t="shared" si="24"/>
        <v>132880.66999999998</v>
      </c>
      <c r="CQ26">
        <f t="shared" si="25"/>
        <v>8900</v>
      </c>
      <c r="CR26">
        <f t="shared" si="26"/>
        <v>30.57</v>
      </c>
      <c r="CS26">
        <f t="shared" si="27"/>
        <v>3.74</v>
      </c>
      <c r="CT26">
        <f t="shared" si="28"/>
        <v>197.73</v>
      </c>
      <c r="CU26">
        <f t="shared" si="29"/>
        <v>0</v>
      </c>
      <c r="CV26">
        <f t="shared" si="30"/>
        <v>21.8</v>
      </c>
      <c r="CW26">
        <f t="shared" si="31"/>
        <v>0.36</v>
      </c>
      <c r="CX26">
        <f t="shared" si="32"/>
        <v>0</v>
      </c>
      <c r="CY26">
        <f t="shared" si="33"/>
        <v>3079.44</v>
      </c>
      <c r="CZ26">
        <f t="shared" si="34"/>
        <v>1906.32</v>
      </c>
      <c r="DC26" t="s">
        <v>2</v>
      </c>
      <c r="DD26" t="s">
        <v>2</v>
      </c>
      <c r="DE26" t="s">
        <v>2</v>
      </c>
      <c r="DF26" t="s">
        <v>2</v>
      </c>
      <c r="DG26" t="s">
        <v>2</v>
      </c>
      <c r="DH26" t="s">
        <v>2</v>
      </c>
      <c r="DI26" t="s">
        <v>2</v>
      </c>
      <c r="DJ26" t="s">
        <v>2</v>
      </c>
      <c r="DK26" t="s">
        <v>2</v>
      </c>
      <c r="DL26" t="s">
        <v>2</v>
      </c>
      <c r="DM26" t="s">
        <v>2</v>
      </c>
      <c r="DN26">
        <v>0</v>
      </c>
      <c r="DO26">
        <v>0</v>
      </c>
      <c r="DP26">
        <v>1</v>
      </c>
      <c r="DQ26">
        <v>1</v>
      </c>
      <c r="DR26">
        <v>1</v>
      </c>
      <c r="DS26">
        <v>1</v>
      </c>
      <c r="DT26">
        <v>1</v>
      </c>
      <c r="DU26">
        <v>1013</v>
      </c>
      <c r="DV26" t="s">
        <v>19</v>
      </c>
      <c r="DW26" t="s">
        <v>19</v>
      </c>
      <c r="DX26">
        <v>1</v>
      </c>
      <c r="EE26">
        <v>16689382</v>
      </c>
      <c r="EF26">
        <v>2</v>
      </c>
      <c r="EG26" t="s">
        <v>21</v>
      </c>
      <c r="EH26">
        <v>0</v>
      </c>
      <c r="EI26" t="s">
        <v>2</v>
      </c>
      <c r="EJ26">
        <v>1</v>
      </c>
      <c r="EK26">
        <v>10</v>
      </c>
      <c r="EL26" t="s">
        <v>22</v>
      </c>
      <c r="EM26" t="s">
        <v>23</v>
      </c>
      <c r="EO26" t="s">
        <v>2</v>
      </c>
      <c r="EP26" t="s">
        <v>24</v>
      </c>
      <c r="EQ26">
        <v>0</v>
      </c>
      <c r="ER26">
        <v>9128.2999999999993</v>
      </c>
      <c r="ES26">
        <v>8900</v>
      </c>
      <c r="ET26">
        <v>30.57</v>
      </c>
      <c r="EU26">
        <v>3.74</v>
      </c>
      <c r="EV26">
        <v>197.73</v>
      </c>
      <c r="EW26">
        <v>21.8</v>
      </c>
      <c r="EX26">
        <v>0.36</v>
      </c>
      <c r="EY26">
        <v>0</v>
      </c>
    </row>
    <row r="27" spans="1:155">
      <c r="A27">
        <v>17</v>
      </c>
      <c r="B27">
        <v>1</v>
      </c>
      <c r="C27">
        <f>ROW(SmtRes!A34)</f>
        <v>34</v>
      </c>
      <c r="D27">
        <f>ROW(EtalonRes!A34)</f>
        <v>34</v>
      </c>
      <c r="E27" t="s">
        <v>33</v>
      </c>
      <c r="F27" t="s">
        <v>34</v>
      </c>
      <c r="G27" t="s">
        <v>35</v>
      </c>
      <c r="H27" t="s">
        <v>19</v>
      </c>
      <c r="I27">
        <v>0.86699999999999999</v>
      </c>
      <c r="J27">
        <v>0</v>
      </c>
      <c r="O27">
        <f t="shared" si="2"/>
        <v>593.71</v>
      </c>
      <c r="P27">
        <f t="shared" si="3"/>
        <v>37.64</v>
      </c>
      <c r="Q27">
        <f t="shared" si="4"/>
        <v>226.04</v>
      </c>
      <c r="R27">
        <f t="shared" si="5"/>
        <v>20.36</v>
      </c>
      <c r="S27">
        <f t="shared" si="6"/>
        <v>330.03</v>
      </c>
      <c r="T27">
        <f t="shared" si="7"/>
        <v>0</v>
      </c>
      <c r="U27">
        <f t="shared" si="8"/>
        <v>34.307189999999999</v>
      </c>
      <c r="V27">
        <f t="shared" si="9"/>
        <v>1.9594199999999997</v>
      </c>
      <c r="W27">
        <f t="shared" si="10"/>
        <v>0</v>
      </c>
      <c r="X27">
        <f t="shared" si="11"/>
        <v>315.35000000000002</v>
      </c>
      <c r="Y27">
        <f t="shared" si="12"/>
        <v>297.83</v>
      </c>
      <c r="AA27">
        <v>0</v>
      </c>
      <c r="AB27">
        <f t="shared" si="13"/>
        <v>684.79</v>
      </c>
      <c r="AC27">
        <f t="shared" si="14"/>
        <v>43.41</v>
      </c>
      <c r="AD27">
        <f t="shared" si="15"/>
        <v>260.72000000000003</v>
      </c>
      <c r="AE27">
        <f t="shared" si="16"/>
        <v>23.48</v>
      </c>
      <c r="AF27">
        <f t="shared" si="17"/>
        <v>380.66</v>
      </c>
      <c r="AG27">
        <f t="shared" si="18"/>
        <v>0</v>
      </c>
      <c r="AH27">
        <f t="shared" si="19"/>
        <v>39.57</v>
      </c>
      <c r="AI27">
        <f t="shared" si="20"/>
        <v>2.2599999999999998</v>
      </c>
      <c r="AJ27">
        <f t="shared" si="21"/>
        <v>0</v>
      </c>
      <c r="AK27">
        <v>684.79</v>
      </c>
      <c r="AL27">
        <v>43.41</v>
      </c>
      <c r="AM27">
        <v>260.72000000000003</v>
      </c>
      <c r="AN27">
        <v>23.48</v>
      </c>
      <c r="AO27">
        <v>380.66</v>
      </c>
      <c r="AP27">
        <v>0</v>
      </c>
      <c r="AQ27">
        <v>39.57</v>
      </c>
      <c r="AR27">
        <v>2.2599999999999998</v>
      </c>
      <c r="AS27">
        <v>0</v>
      </c>
      <c r="AT27">
        <f t="shared" si="22"/>
        <v>90</v>
      </c>
      <c r="AU27">
        <f t="shared" si="23"/>
        <v>85</v>
      </c>
      <c r="AV27">
        <v>1</v>
      </c>
      <c r="AW27">
        <v>1</v>
      </c>
      <c r="AX27">
        <v>1</v>
      </c>
      <c r="AY27">
        <v>1</v>
      </c>
      <c r="AZ27">
        <v>1</v>
      </c>
      <c r="BA27">
        <v>1</v>
      </c>
      <c r="BB27">
        <v>1</v>
      </c>
      <c r="BC27">
        <v>1</v>
      </c>
      <c r="BD27" t="s">
        <v>2</v>
      </c>
      <c r="BE27" t="s">
        <v>2</v>
      </c>
      <c r="BF27" t="s">
        <v>2</v>
      </c>
      <c r="BG27" t="s">
        <v>2</v>
      </c>
      <c r="BH27">
        <v>0</v>
      </c>
      <c r="BI27">
        <v>1</v>
      </c>
      <c r="BJ27" t="s">
        <v>36</v>
      </c>
      <c r="BM27">
        <v>15</v>
      </c>
      <c r="BN27">
        <v>0</v>
      </c>
      <c r="BO27" t="s">
        <v>2</v>
      </c>
      <c r="BP27">
        <v>0</v>
      </c>
      <c r="BQ27">
        <v>2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2</v>
      </c>
      <c r="BZ27">
        <v>90</v>
      </c>
      <c r="CA27">
        <v>85</v>
      </c>
      <c r="CF27">
        <v>0</v>
      </c>
      <c r="CG27">
        <v>0</v>
      </c>
      <c r="CM27">
        <v>0</v>
      </c>
      <c r="CN27" t="s">
        <v>2</v>
      </c>
      <c r="CO27">
        <v>0</v>
      </c>
      <c r="CP27">
        <f t="shared" si="24"/>
        <v>593.71</v>
      </c>
      <c r="CQ27">
        <f t="shared" si="25"/>
        <v>43.41</v>
      </c>
      <c r="CR27">
        <f t="shared" si="26"/>
        <v>260.72000000000003</v>
      </c>
      <c r="CS27">
        <f t="shared" si="27"/>
        <v>23.48</v>
      </c>
      <c r="CT27">
        <f t="shared" si="28"/>
        <v>380.66</v>
      </c>
      <c r="CU27">
        <f t="shared" si="29"/>
        <v>0</v>
      </c>
      <c r="CV27">
        <f t="shared" si="30"/>
        <v>39.57</v>
      </c>
      <c r="CW27">
        <f t="shared" si="31"/>
        <v>2.2599999999999998</v>
      </c>
      <c r="CX27">
        <f t="shared" si="32"/>
        <v>0</v>
      </c>
      <c r="CY27">
        <f t="shared" si="33"/>
        <v>315.351</v>
      </c>
      <c r="CZ27">
        <f t="shared" si="34"/>
        <v>297.83150000000001</v>
      </c>
      <c r="DC27" t="s">
        <v>2</v>
      </c>
      <c r="DD27" t="s">
        <v>2</v>
      </c>
      <c r="DE27" t="s">
        <v>2</v>
      </c>
      <c r="DF27" t="s">
        <v>2</v>
      </c>
      <c r="DG27" t="s">
        <v>2</v>
      </c>
      <c r="DH27" t="s">
        <v>2</v>
      </c>
      <c r="DI27" t="s">
        <v>2</v>
      </c>
      <c r="DJ27" t="s">
        <v>2</v>
      </c>
      <c r="DK27" t="s">
        <v>2</v>
      </c>
      <c r="DL27" t="s">
        <v>2</v>
      </c>
      <c r="DM27" t="s">
        <v>2</v>
      </c>
      <c r="DN27">
        <v>0</v>
      </c>
      <c r="DO27">
        <v>0</v>
      </c>
      <c r="DP27">
        <v>1</v>
      </c>
      <c r="DQ27">
        <v>1</v>
      </c>
      <c r="DR27">
        <v>1</v>
      </c>
      <c r="DS27">
        <v>1</v>
      </c>
      <c r="DT27">
        <v>1</v>
      </c>
      <c r="DU27">
        <v>1013</v>
      </c>
      <c r="DV27" t="s">
        <v>19</v>
      </c>
      <c r="DW27" t="s">
        <v>19</v>
      </c>
      <c r="DX27">
        <v>1</v>
      </c>
      <c r="EE27">
        <v>16689386</v>
      </c>
      <c r="EF27">
        <v>2</v>
      </c>
      <c r="EG27" t="s">
        <v>21</v>
      </c>
      <c r="EH27">
        <v>0</v>
      </c>
      <c r="EI27" t="s">
        <v>2</v>
      </c>
      <c r="EJ27">
        <v>1</v>
      </c>
      <c r="EK27">
        <v>15</v>
      </c>
      <c r="EL27" t="s">
        <v>37</v>
      </c>
      <c r="EM27" t="s">
        <v>38</v>
      </c>
      <c r="EO27" t="s">
        <v>2</v>
      </c>
      <c r="EP27" t="s">
        <v>39</v>
      </c>
      <c r="EQ27">
        <v>0</v>
      </c>
      <c r="ER27">
        <v>684.79</v>
      </c>
      <c r="ES27">
        <v>43.41</v>
      </c>
      <c r="ET27">
        <v>260.72000000000003</v>
      </c>
      <c r="EU27">
        <v>23.48</v>
      </c>
      <c r="EV27">
        <v>380.66</v>
      </c>
      <c r="EW27">
        <v>39.57</v>
      </c>
      <c r="EX27">
        <v>2.2599999999999998</v>
      </c>
      <c r="EY27">
        <v>0</v>
      </c>
    </row>
    <row r="28" spans="1:155">
      <c r="A28">
        <v>17</v>
      </c>
      <c r="B28">
        <v>1</v>
      </c>
      <c r="E28" t="s">
        <v>40</v>
      </c>
      <c r="F28" t="s">
        <v>41</v>
      </c>
      <c r="G28" t="s">
        <v>42</v>
      </c>
      <c r="H28" t="s">
        <v>43</v>
      </c>
      <c r="I28">
        <v>0.86699999999999999</v>
      </c>
      <c r="J28">
        <v>0</v>
      </c>
      <c r="O28">
        <f t="shared" si="2"/>
        <v>7842.02</v>
      </c>
      <c r="P28">
        <f t="shared" si="3"/>
        <v>7842.02</v>
      </c>
      <c r="Q28">
        <f t="shared" si="4"/>
        <v>0</v>
      </c>
      <c r="R28">
        <f t="shared" si="5"/>
        <v>0</v>
      </c>
      <c r="S28">
        <f t="shared" si="6"/>
        <v>0</v>
      </c>
      <c r="T28">
        <f t="shared" si="7"/>
        <v>0</v>
      </c>
      <c r="U28">
        <f t="shared" si="8"/>
        <v>0</v>
      </c>
      <c r="V28">
        <f t="shared" si="9"/>
        <v>0</v>
      </c>
      <c r="W28">
        <f t="shared" si="10"/>
        <v>0</v>
      </c>
      <c r="X28">
        <f t="shared" si="11"/>
        <v>0</v>
      </c>
      <c r="Y28">
        <f t="shared" si="12"/>
        <v>0</v>
      </c>
      <c r="AA28">
        <v>0</v>
      </c>
      <c r="AB28">
        <f t="shared" si="13"/>
        <v>9045</v>
      </c>
      <c r="AC28">
        <f t="shared" si="14"/>
        <v>9045</v>
      </c>
      <c r="AD28">
        <f t="shared" si="15"/>
        <v>0</v>
      </c>
      <c r="AE28">
        <f t="shared" si="16"/>
        <v>0</v>
      </c>
      <c r="AF28">
        <f t="shared" si="17"/>
        <v>0</v>
      </c>
      <c r="AG28">
        <f t="shared" si="18"/>
        <v>0</v>
      </c>
      <c r="AH28">
        <f t="shared" si="19"/>
        <v>0</v>
      </c>
      <c r="AI28">
        <f t="shared" si="20"/>
        <v>0</v>
      </c>
      <c r="AJ28">
        <f t="shared" si="21"/>
        <v>0</v>
      </c>
      <c r="AK28">
        <v>9045</v>
      </c>
      <c r="AL28">
        <v>9045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f t="shared" si="22"/>
        <v>0</v>
      </c>
      <c r="AU28">
        <f t="shared" si="23"/>
        <v>0</v>
      </c>
      <c r="AV28">
        <v>1</v>
      </c>
      <c r="AW28">
        <v>1</v>
      </c>
      <c r="AX28">
        <v>1</v>
      </c>
      <c r="AY28">
        <v>1</v>
      </c>
      <c r="AZ28">
        <v>1</v>
      </c>
      <c r="BA28">
        <v>1</v>
      </c>
      <c r="BB28">
        <v>1</v>
      </c>
      <c r="BC28">
        <v>1</v>
      </c>
      <c r="BD28" t="s">
        <v>2</v>
      </c>
      <c r="BE28" t="s">
        <v>2</v>
      </c>
      <c r="BF28" t="s">
        <v>2</v>
      </c>
      <c r="BG28" t="s">
        <v>2</v>
      </c>
      <c r="BH28">
        <v>3</v>
      </c>
      <c r="BI28">
        <v>1</v>
      </c>
      <c r="BJ28" t="s">
        <v>44</v>
      </c>
      <c r="BM28">
        <v>1100</v>
      </c>
      <c r="BN28">
        <v>0</v>
      </c>
      <c r="BO28" t="s">
        <v>2</v>
      </c>
      <c r="BP28">
        <v>0</v>
      </c>
      <c r="BQ28">
        <v>8</v>
      </c>
      <c r="BR28">
        <v>0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2</v>
      </c>
      <c r="BZ28">
        <v>0</v>
      </c>
      <c r="CA28">
        <v>0</v>
      </c>
      <c r="CF28">
        <v>0</v>
      </c>
      <c r="CG28">
        <v>0</v>
      </c>
      <c r="CM28">
        <v>0</v>
      </c>
      <c r="CN28" t="s">
        <v>2</v>
      </c>
      <c r="CO28">
        <v>0</v>
      </c>
      <c r="CP28">
        <f t="shared" si="24"/>
        <v>7842.02</v>
      </c>
      <c r="CQ28">
        <f t="shared" si="25"/>
        <v>9045</v>
      </c>
      <c r="CR28">
        <f t="shared" si="26"/>
        <v>0</v>
      </c>
      <c r="CS28">
        <f t="shared" si="27"/>
        <v>0</v>
      </c>
      <c r="CT28">
        <f t="shared" si="28"/>
        <v>0</v>
      </c>
      <c r="CU28">
        <f t="shared" si="29"/>
        <v>0</v>
      </c>
      <c r="CV28">
        <f t="shared" si="30"/>
        <v>0</v>
      </c>
      <c r="CW28">
        <f t="shared" si="31"/>
        <v>0</v>
      </c>
      <c r="CX28">
        <f t="shared" si="32"/>
        <v>0</v>
      </c>
      <c r="CY28">
        <f t="shared" si="33"/>
        <v>0</v>
      </c>
      <c r="CZ28">
        <f t="shared" si="34"/>
        <v>0</v>
      </c>
      <c r="DC28" t="s">
        <v>2</v>
      </c>
      <c r="DD28" t="s">
        <v>2</v>
      </c>
      <c r="DE28" t="s">
        <v>2</v>
      </c>
      <c r="DF28" t="s">
        <v>2</v>
      </c>
      <c r="DG28" t="s">
        <v>2</v>
      </c>
      <c r="DH28" t="s">
        <v>2</v>
      </c>
      <c r="DI28" t="s">
        <v>2</v>
      </c>
      <c r="DJ28" t="s">
        <v>2</v>
      </c>
      <c r="DK28" t="s">
        <v>2</v>
      </c>
      <c r="DL28" t="s">
        <v>2</v>
      </c>
      <c r="DM28" t="s">
        <v>2</v>
      </c>
      <c r="DN28">
        <v>0</v>
      </c>
      <c r="DO28">
        <v>0</v>
      </c>
      <c r="DP28">
        <v>1</v>
      </c>
      <c r="DQ28">
        <v>1</v>
      </c>
      <c r="DR28">
        <v>1</v>
      </c>
      <c r="DS28">
        <v>1</v>
      </c>
      <c r="DT28">
        <v>1</v>
      </c>
      <c r="DU28">
        <v>1009</v>
      </c>
      <c r="DV28" t="s">
        <v>43</v>
      </c>
      <c r="DW28" t="s">
        <v>43</v>
      </c>
      <c r="DX28">
        <v>1000</v>
      </c>
      <c r="EE28">
        <v>16689463</v>
      </c>
      <c r="EF28">
        <v>8</v>
      </c>
      <c r="EG28" t="s">
        <v>45</v>
      </c>
      <c r="EH28">
        <v>0</v>
      </c>
      <c r="EI28" t="s">
        <v>2</v>
      </c>
      <c r="EJ28">
        <v>1</v>
      </c>
      <c r="EK28">
        <v>1100</v>
      </c>
      <c r="EL28" t="s">
        <v>46</v>
      </c>
      <c r="EM28" t="s">
        <v>47</v>
      </c>
      <c r="EO28" t="s">
        <v>2</v>
      </c>
      <c r="EP28" t="s">
        <v>2</v>
      </c>
      <c r="EQ28">
        <v>0</v>
      </c>
      <c r="ER28">
        <v>9045</v>
      </c>
      <c r="ES28">
        <v>9045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</row>
    <row r="29" spans="1:155">
      <c r="A29">
        <v>17</v>
      </c>
      <c r="B29">
        <v>1</v>
      </c>
      <c r="C29">
        <f>ROW(SmtRes!A41)</f>
        <v>41</v>
      </c>
      <c r="D29">
        <f>ROW(EtalonRes!A41)</f>
        <v>41</v>
      </c>
      <c r="E29" t="s">
        <v>48</v>
      </c>
      <c r="F29" t="s">
        <v>49</v>
      </c>
      <c r="G29" t="s">
        <v>50</v>
      </c>
      <c r="H29" t="s">
        <v>19</v>
      </c>
      <c r="I29">
        <v>4.0970000000000004</v>
      </c>
      <c r="J29">
        <v>0</v>
      </c>
      <c r="O29">
        <f t="shared" si="2"/>
        <v>40410.14</v>
      </c>
      <c r="P29">
        <f t="shared" si="3"/>
        <v>36787.33</v>
      </c>
      <c r="Q29">
        <f t="shared" si="4"/>
        <v>1796.82</v>
      </c>
      <c r="R29">
        <f t="shared" si="5"/>
        <v>186.21</v>
      </c>
      <c r="S29">
        <f t="shared" si="6"/>
        <v>1825.99</v>
      </c>
      <c r="T29">
        <f t="shared" si="7"/>
        <v>0</v>
      </c>
      <c r="U29">
        <f t="shared" si="8"/>
        <v>189.81401000000002</v>
      </c>
      <c r="V29">
        <f t="shared" si="9"/>
        <v>17.944860000000002</v>
      </c>
      <c r="W29">
        <f t="shared" si="10"/>
        <v>0</v>
      </c>
      <c r="X29">
        <f t="shared" si="11"/>
        <v>2112.81</v>
      </c>
      <c r="Y29">
        <f t="shared" si="12"/>
        <v>1307.93</v>
      </c>
      <c r="AA29">
        <v>0</v>
      </c>
      <c r="AB29">
        <f t="shared" si="13"/>
        <v>9863.35</v>
      </c>
      <c r="AC29">
        <f t="shared" si="14"/>
        <v>8979.09</v>
      </c>
      <c r="AD29">
        <f t="shared" si="15"/>
        <v>438.57</v>
      </c>
      <c r="AE29">
        <f t="shared" si="16"/>
        <v>45.45</v>
      </c>
      <c r="AF29">
        <f t="shared" si="17"/>
        <v>445.69</v>
      </c>
      <c r="AG29">
        <f t="shared" si="18"/>
        <v>0</v>
      </c>
      <c r="AH29">
        <f t="shared" si="19"/>
        <v>46.33</v>
      </c>
      <c r="AI29">
        <f t="shared" si="20"/>
        <v>4.38</v>
      </c>
      <c r="AJ29">
        <f t="shared" si="21"/>
        <v>0</v>
      </c>
      <c r="AK29">
        <v>9863.35</v>
      </c>
      <c r="AL29">
        <v>8979.09</v>
      </c>
      <c r="AM29">
        <v>438.57</v>
      </c>
      <c r="AN29">
        <v>45.45</v>
      </c>
      <c r="AO29">
        <v>445.69</v>
      </c>
      <c r="AP29">
        <v>0</v>
      </c>
      <c r="AQ29">
        <v>46.33</v>
      </c>
      <c r="AR29">
        <v>4.38</v>
      </c>
      <c r="AS29">
        <v>0</v>
      </c>
      <c r="AT29">
        <f t="shared" si="22"/>
        <v>105</v>
      </c>
      <c r="AU29">
        <f t="shared" si="23"/>
        <v>65</v>
      </c>
      <c r="AV29">
        <v>1</v>
      </c>
      <c r="AW29">
        <v>1</v>
      </c>
      <c r="AX29">
        <v>1</v>
      </c>
      <c r="AY29">
        <v>1</v>
      </c>
      <c r="AZ29">
        <v>1</v>
      </c>
      <c r="BA29">
        <v>1</v>
      </c>
      <c r="BB29">
        <v>1</v>
      </c>
      <c r="BC29">
        <v>1</v>
      </c>
      <c r="BD29" t="s">
        <v>2</v>
      </c>
      <c r="BE29" t="s">
        <v>2</v>
      </c>
      <c r="BF29" t="s">
        <v>2</v>
      </c>
      <c r="BG29" t="s">
        <v>2</v>
      </c>
      <c r="BH29">
        <v>0</v>
      </c>
      <c r="BI29">
        <v>1</v>
      </c>
      <c r="BJ29" t="s">
        <v>51</v>
      </c>
      <c r="BM29">
        <v>10</v>
      </c>
      <c r="BN29">
        <v>0</v>
      </c>
      <c r="BO29" t="s">
        <v>2</v>
      </c>
      <c r="BP29">
        <v>0</v>
      </c>
      <c r="BQ29">
        <v>2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2</v>
      </c>
      <c r="BZ29">
        <v>105</v>
      </c>
      <c r="CA29">
        <v>65</v>
      </c>
      <c r="CF29">
        <v>0</v>
      </c>
      <c r="CG29">
        <v>0</v>
      </c>
      <c r="CM29">
        <v>0</v>
      </c>
      <c r="CN29" t="s">
        <v>2</v>
      </c>
      <c r="CO29">
        <v>0</v>
      </c>
      <c r="CP29">
        <f t="shared" si="24"/>
        <v>40410.14</v>
      </c>
      <c r="CQ29">
        <f t="shared" si="25"/>
        <v>8979.09</v>
      </c>
      <c r="CR29">
        <f t="shared" si="26"/>
        <v>438.57</v>
      </c>
      <c r="CS29">
        <f t="shared" si="27"/>
        <v>45.45</v>
      </c>
      <c r="CT29">
        <f t="shared" si="28"/>
        <v>445.69</v>
      </c>
      <c r="CU29">
        <f t="shared" si="29"/>
        <v>0</v>
      </c>
      <c r="CV29">
        <f t="shared" si="30"/>
        <v>46.33</v>
      </c>
      <c r="CW29">
        <f t="shared" si="31"/>
        <v>4.38</v>
      </c>
      <c r="CX29">
        <f t="shared" si="32"/>
        <v>0</v>
      </c>
      <c r="CY29">
        <f t="shared" si="33"/>
        <v>2112.81</v>
      </c>
      <c r="CZ29">
        <f t="shared" si="34"/>
        <v>1307.93</v>
      </c>
      <c r="DC29" t="s">
        <v>2</v>
      </c>
      <c r="DD29" t="s">
        <v>2</v>
      </c>
      <c r="DE29" t="s">
        <v>2</v>
      </c>
      <c r="DF29" t="s">
        <v>2</v>
      </c>
      <c r="DG29" t="s">
        <v>2</v>
      </c>
      <c r="DH29" t="s">
        <v>2</v>
      </c>
      <c r="DI29" t="s">
        <v>2</v>
      </c>
      <c r="DJ29" t="s">
        <v>2</v>
      </c>
      <c r="DK29" t="s">
        <v>2</v>
      </c>
      <c r="DL29" t="s">
        <v>2</v>
      </c>
      <c r="DM29" t="s">
        <v>2</v>
      </c>
      <c r="DN29">
        <v>0</v>
      </c>
      <c r="DO29">
        <v>0</v>
      </c>
      <c r="DP29">
        <v>1</v>
      </c>
      <c r="DQ29">
        <v>1</v>
      </c>
      <c r="DR29">
        <v>1</v>
      </c>
      <c r="DS29">
        <v>1</v>
      </c>
      <c r="DT29">
        <v>1</v>
      </c>
      <c r="DU29">
        <v>1013</v>
      </c>
      <c r="DV29" t="s">
        <v>19</v>
      </c>
      <c r="DW29" t="s">
        <v>19</v>
      </c>
      <c r="DX29">
        <v>1</v>
      </c>
      <c r="EE29">
        <v>16689382</v>
      </c>
      <c r="EF29">
        <v>2</v>
      </c>
      <c r="EG29" t="s">
        <v>21</v>
      </c>
      <c r="EH29">
        <v>0</v>
      </c>
      <c r="EI29" t="s">
        <v>2</v>
      </c>
      <c r="EJ29">
        <v>1</v>
      </c>
      <c r="EK29">
        <v>10</v>
      </c>
      <c r="EL29" t="s">
        <v>22</v>
      </c>
      <c r="EM29" t="s">
        <v>23</v>
      </c>
      <c r="EO29" t="s">
        <v>2</v>
      </c>
      <c r="EP29" t="s">
        <v>2</v>
      </c>
      <c r="EQ29">
        <v>0</v>
      </c>
      <c r="ER29">
        <v>9863.35</v>
      </c>
      <c r="ES29">
        <v>8979.09</v>
      </c>
      <c r="ET29">
        <v>438.57</v>
      </c>
      <c r="EU29">
        <v>45.45</v>
      </c>
      <c r="EV29">
        <v>445.69</v>
      </c>
      <c r="EW29">
        <v>46.33</v>
      </c>
      <c r="EX29">
        <v>4.38</v>
      </c>
      <c r="EY29">
        <v>0</v>
      </c>
    </row>
    <row r="30" spans="1:155">
      <c r="A30">
        <v>17</v>
      </c>
      <c r="B30">
        <v>1</v>
      </c>
      <c r="E30" t="s">
        <v>52</v>
      </c>
      <c r="F30" t="s">
        <v>53</v>
      </c>
      <c r="G30" t="s">
        <v>54</v>
      </c>
      <c r="H30" t="s">
        <v>43</v>
      </c>
      <c r="I30">
        <v>-4.0970000000000004</v>
      </c>
      <c r="J30">
        <v>0</v>
      </c>
      <c r="O30">
        <f t="shared" si="2"/>
        <v>-36500.17</v>
      </c>
      <c r="P30">
        <f t="shared" si="3"/>
        <v>-36500.17</v>
      </c>
      <c r="Q30">
        <f t="shared" si="4"/>
        <v>0</v>
      </c>
      <c r="R30">
        <f t="shared" si="5"/>
        <v>0</v>
      </c>
      <c r="S30">
        <f t="shared" si="6"/>
        <v>0</v>
      </c>
      <c r="T30">
        <f t="shared" si="7"/>
        <v>0</v>
      </c>
      <c r="U30">
        <f t="shared" si="8"/>
        <v>0</v>
      </c>
      <c r="V30">
        <f t="shared" si="9"/>
        <v>0</v>
      </c>
      <c r="W30">
        <f t="shared" si="10"/>
        <v>0</v>
      </c>
      <c r="X30">
        <f t="shared" si="11"/>
        <v>0</v>
      </c>
      <c r="Y30">
        <f t="shared" si="12"/>
        <v>0</v>
      </c>
      <c r="AA30">
        <v>0</v>
      </c>
      <c r="AB30">
        <f t="shared" si="13"/>
        <v>8909</v>
      </c>
      <c r="AC30">
        <f t="shared" si="14"/>
        <v>8909</v>
      </c>
      <c r="AD30">
        <f t="shared" si="15"/>
        <v>0</v>
      </c>
      <c r="AE30">
        <f t="shared" si="16"/>
        <v>0</v>
      </c>
      <c r="AF30">
        <f t="shared" si="17"/>
        <v>0</v>
      </c>
      <c r="AG30">
        <f t="shared" si="18"/>
        <v>0</v>
      </c>
      <c r="AH30">
        <f t="shared" si="19"/>
        <v>0</v>
      </c>
      <c r="AI30">
        <f t="shared" si="20"/>
        <v>0</v>
      </c>
      <c r="AJ30">
        <f t="shared" si="21"/>
        <v>0</v>
      </c>
      <c r="AK30">
        <v>8909</v>
      </c>
      <c r="AL30">
        <v>8909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f t="shared" si="22"/>
        <v>0</v>
      </c>
      <c r="AU30">
        <f t="shared" si="23"/>
        <v>0</v>
      </c>
      <c r="AV30">
        <v>1</v>
      </c>
      <c r="AW30">
        <v>1</v>
      </c>
      <c r="AX30">
        <v>1</v>
      </c>
      <c r="AY30">
        <v>1</v>
      </c>
      <c r="AZ30">
        <v>1</v>
      </c>
      <c r="BA30">
        <v>1</v>
      </c>
      <c r="BB30">
        <v>1</v>
      </c>
      <c r="BC30">
        <v>1</v>
      </c>
      <c r="BD30" t="s">
        <v>2</v>
      </c>
      <c r="BE30" t="s">
        <v>2</v>
      </c>
      <c r="BF30" t="s">
        <v>2</v>
      </c>
      <c r="BG30" t="s">
        <v>2</v>
      </c>
      <c r="BH30">
        <v>3</v>
      </c>
      <c r="BI30">
        <v>1</v>
      </c>
      <c r="BJ30" t="s">
        <v>55</v>
      </c>
      <c r="BM30">
        <v>1100</v>
      </c>
      <c r="BN30">
        <v>0</v>
      </c>
      <c r="BO30" t="s">
        <v>2</v>
      </c>
      <c r="BP30">
        <v>0</v>
      </c>
      <c r="BQ30">
        <v>8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2</v>
      </c>
      <c r="BZ30">
        <v>0</v>
      </c>
      <c r="CA30">
        <v>0</v>
      </c>
      <c r="CF30">
        <v>0</v>
      </c>
      <c r="CG30">
        <v>0</v>
      </c>
      <c r="CM30">
        <v>0</v>
      </c>
      <c r="CN30" t="s">
        <v>2</v>
      </c>
      <c r="CO30">
        <v>0</v>
      </c>
      <c r="CP30">
        <f t="shared" si="24"/>
        <v>-36500.17</v>
      </c>
      <c r="CQ30">
        <f t="shared" si="25"/>
        <v>8909</v>
      </c>
      <c r="CR30">
        <f t="shared" si="26"/>
        <v>0</v>
      </c>
      <c r="CS30">
        <f t="shared" si="27"/>
        <v>0</v>
      </c>
      <c r="CT30">
        <f t="shared" si="28"/>
        <v>0</v>
      </c>
      <c r="CU30">
        <f t="shared" si="29"/>
        <v>0</v>
      </c>
      <c r="CV30">
        <f t="shared" si="30"/>
        <v>0</v>
      </c>
      <c r="CW30">
        <f t="shared" si="31"/>
        <v>0</v>
      </c>
      <c r="CX30">
        <f t="shared" si="32"/>
        <v>0</v>
      </c>
      <c r="CY30">
        <f t="shared" si="33"/>
        <v>0</v>
      </c>
      <c r="CZ30">
        <f t="shared" si="34"/>
        <v>0</v>
      </c>
      <c r="DC30" t="s">
        <v>2</v>
      </c>
      <c r="DD30" t="s">
        <v>2</v>
      </c>
      <c r="DE30" t="s">
        <v>2</v>
      </c>
      <c r="DF30" t="s">
        <v>2</v>
      </c>
      <c r="DG30" t="s">
        <v>2</v>
      </c>
      <c r="DH30" t="s">
        <v>2</v>
      </c>
      <c r="DI30" t="s">
        <v>2</v>
      </c>
      <c r="DJ30" t="s">
        <v>2</v>
      </c>
      <c r="DK30" t="s">
        <v>2</v>
      </c>
      <c r="DL30" t="s">
        <v>2</v>
      </c>
      <c r="DM30" t="s">
        <v>2</v>
      </c>
      <c r="DN30">
        <v>0</v>
      </c>
      <c r="DO30">
        <v>0</v>
      </c>
      <c r="DP30">
        <v>1</v>
      </c>
      <c r="DQ30">
        <v>1</v>
      </c>
      <c r="DR30">
        <v>1</v>
      </c>
      <c r="DS30">
        <v>1</v>
      </c>
      <c r="DT30">
        <v>1</v>
      </c>
      <c r="DU30">
        <v>1009</v>
      </c>
      <c r="DV30" t="s">
        <v>43</v>
      </c>
      <c r="DW30" t="s">
        <v>43</v>
      </c>
      <c r="DX30">
        <v>1000</v>
      </c>
      <c r="EE30">
        <v>16689463</v>
      </c>
      <c r="EF30">
        <v>8</v>
      </c>
      <c r="EG30" t="s">
        <v>45</v>
      </c>
      <c r="EH30">
        <v>0</v>
      </c>
      <c r="EI30" t="s">
        <v>2</v>
      </c>
      <c r="EJ30">
        <v>1</v>
      </c>
      <c r="EK30">
        <v>1100</v>
      </c>
      <c r="EL30" t="s">
        <v>46</v>
      </c>
      <c r="EM30" t="s">
        <v>47</v>
      </c>
      <c r="EO30" t="s">
        <v>2</v>
      </c>
      <c r="EP30" t="s">
        <v>2</v>
      </c>
      <c r="EQ30">
        <v>0</v>
      </c>
      <c r="ER30">
        <v>8909</v>
      </c>
      <c r="ES30">
        <v>8909</v>
      </c>
      <c r="ET30">
        <v>0</v>
      </c>
      <c r="EU30">
        <v>0</v>
      </c>
      <c r="EV30">
        <v>0</v>
      </c>
      <c r="EW30">
        <v>0</v>
      </c>
      <c r="EX30">
        <v>0</v>
      </c>
      <c r="EY30">
        <v>0</v>
      </c>
    </row>
    <row r="31" spans="1:155">
      <c r="A31">
        <v>17</v>
      </c>
      <c r="B31">
        <v>1</v>
      </c>
      <c r="E31" t="s">
        <v>56</v>
      </c>
      <c r="F31" t="s">
        <v>57</v>
      </c>
      <c r="G31" t="s">
        <v>58</v>
      </c>
      <c r="H31" t="s">
        <v>59</v>
      </c>
      <c r="I31">
        <v>137.96</v>
      </c>
      <c r="J31">
        <v>0</v>
      </c>
      <c r="O31">
        <f t="shared" si="2"/>
        <v>4166.3900000000003</v>
      </c>
      <c r="P31">
        <f t="shared" si="3"/>
        <v>4166.3900000000003</v>
      </c>
      <c r="Q31">
        <f t="shared" si="4"/>
        <v>0</v>
      </c>
      <c r="R31">
        <f t="shared" si="5"/>
        <v>0</v>
      </c>
      <c r="S31">
        <f t="shared" si="6"/>
        <v>0</v>
      </c>
      <c r="T31">
        <f t="shared" si="7"/>
        <v>0</v>
      </c>
      <c r="U31">
        <f t="shared" si="8"/>
        <v>0</v>
      </c>
      <c r="V31">
        <f t="shared" si="9"/>
        <v>0</v>
      </c>
      <c r="W31">
        <f t="shared" si="10"/>
        <v>0</v>
      </c>
      <c r="X31">
        <f t="shared" si="11"/>
        <v>0</v>
      </c>
      <c r="Y31">
        <f t="shared" si="12"/>
        <v>0</v>
      </c>
      <c r="AA31">
        <v>0</v>
      </c>
      <c r="AB31">
        <f t="shared" si="13"/>
        <v>30.2</v>
      </c>
      <c r="AC31">
        <f t="shared" si="14"/>
        <v>30.2</v>
      </c>
      <c r="AD31">
        <f t="shared" si="15"/>
        <v>0</v>
      </c>
      <c r="AE31">
        <f t="shared" si="16"/>
        <v>0</v>
      </c>
      <c r="AF31">
        <f t="shared" si="17"/>
        <v>0</v>
      </c>
      <c r="AG31">
        <f t="shared" si="18"/>
        <v>0</v>
      </c>
      <c r="AH31">
        <f t="shared" si="19"/>
        <v>0</v>
      </c>
      <c r="AI31">
        <f t="shared" si="20"/>
        <v>0</v>
      </c>
      <c r="AJ31">
        <f t="shared" si="21"/>
        <v>0</v>
      </c>
      <c r="AK31">
        <v>30.2</v>
      </c>
      <c r="AL31">
        <v>30.2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f t="shared" si="22"/>
        <v>0</v>
      </c>
      <c r="AU31">
        <f t="shared" si="23"/>
        <v>0</v>
      </c>
      <c r="AV31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>
        <v>1</v>
      </c>
      <c r="BC31">
        <v>1</v>
      </c>
      <c r="BD31" t="s">
        <v>2</v>
      </c>
      <c r="BE31" t="s">
        <v>2</v>
      </c>
      <c r="BF31" t="s">
        <v>2</v>
      </c>
      <c r="BG31" t="s">
        <v>2</v>
      </c>
      <c r="BH31">
        <v>3</v>
      </c>
      <c r="BI31">
        <v>1</v>
      </c>
      <c r="BJ31" t="s">
        <v>60</v>
      </c>
      <c r="BM31">
        <v>1100</v>
      </c>
      <c r="BN31">
        <v>0</v>
      </c>
      <c r="BO31" t="s">
        <v>2</v>
      </c>
      <c r="BP31">
        <v>0</v>
      </c>
      <c r="BQ31">
        <v>8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2</v>
      </c>
      <c r="BZ31">
        <v>0</v>
      </c>
      <c r="CA31">
        <v>0</v>
      </c>
      <c r="CF31">
        <v>0</v>
      </c>
      <c r="CG31">
        <v>0</v>
      </c>
      <c r="CM31">
        <v>0</v>
      </c>
      <c r="CN31" t="s">
        <v>2</v>
      </c>
      <c r="CO31">
        <v>0</v>
      </c>
      <c r="CP31">
        <f t="shared" si="24"/>
        <v>4166.3900000000003</v>
      </c>
      <c r="CQ31">
        <f t="shared" si="25"/>
        <v>30.2</v>
      </c>
      <c r="CR31">
        <f t="shared" si="26"/>
        <v>0</v>
      </c>
      <c r="CS31">
        <f t="shared" si="27"/>
        <v>0</v>
      </c>
      <c r="CT31">
        <f t="shared" si="28"/>
        <v>0</v>
      </c>
      <c r="CU31">
        <f t="shared" si="29"/>
        <v>0</v>
      </c>
      <c r="CV31">
        <f t="shared" si="30"/>
        <v>0</v>
      </c>
      <c r="CW31">
        <f t="shared" si="31"/>
        <v>0</v>
      </c>
      <c r="CX31">
        <f t="shared" si="32"/>
        <v>0</v>
      </c>
      <c r="CY31">
        <f t="shared" si="33"/>
        <v>0</v>
      </c>
      <c r="CZ31">
        <f t="shared" si="34"/>
        <v>0</v>
      </c>
      <c r="DC31" t="s">
        <v>2</v>
      </c>
      <c r="DD31" t="s">
        <v>2</v>
      </c>
      <c r="DE31" t="s">
        <v>2</v>
      </c>
      <c r="DF31" t="s">
        <v>2</v>
      </c>
      <c r="DG31" t="s">
        <v>2</v>
      </c>
      <c r="DH31" t="s">
        <v>2</v>
      </c>
      <c r="DI31" t="s">
        <v>2</v>
      </c>
      <c r="DJ31" t="s">
        <v>2</v>
      </c>
      <c r="DK31" t="s">
        <v>2</v>
      </c>
      <c r="DL31" t="s">
        <v>2</v>
      </c>
      <c r="DM31" t="s">
        <v>2</v>
      </c>
      <c r="DN31">
        <v>0</v>
      </c>
      <c r="DO31">
        <v>0</v>
      </c>
      <c r="DP31">
        <v>1</v>
      </c>
      <c r="DQ31">
        <v>1</v>
      </c>
      <c r="DR31">
        <v>1</v>
      </c>
      <c r="DS31">
        <v>1</v>
      </c>
      <c r="DT31">
        <v>1</v>
      </c>
      <c r="DU31">
        <v>1003</v>
      </c>
      <c r="DV31" t="s">
        <v>59</v>
      </c>
      <c r="DW31" t="s">
        <v>59</v>
      </c>
      <c r="DX31">
        <v>1</v>
      </c>
      <c r="EE31">
        <v>16689463</v>
      </c>
      <c r="EF31">
        <v>8</v>
      </c>
      <c r="EG31" t="s">
        <v>45</v>
      </c>
      <c r="EH31">
        <v>0</v>
      </c>
      <c r="EI31" t="s">
        <v>2</v>
      </c>
      <c r="EJ31">
        <v>1</v>
      </c>
      <c r="EK31">
        <v>1100</v>
      </c>
      <c r="EL31" t="s">
        <v>46</v>
      </c>
      <c r="EM31" t="s">
        <v>47</v>
      </c>
      <c r="EO31" t="s">
        <v>2</v>
      </c>
      <c r="EP31" t="s">
        <v>2</v>
      </c>
      <c r="EQ31">
        <v>0</v>
      </c>
      <c r="ER31">
        <v>30.2</v>
      </c>
      <c r="ES31">
        <v>30.2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</row>
    <row r="32" spans="1:155">
      <c r="A32">
        <v>17</v>
      </c>
      <c r="B32">
        <v>1</v>
      </c>
      <c r="E32" t="s">
        <v>38</v>
      </c>
      <c r="F32" t="s">
        <v>61</v>
      </c>
      <c r="G32" t="s">
        <v>62</v>
      </c>
      <c r="H32" t="s">
        <v>59</v>
      </c>
      <c r="I32">
        <v>168.38</v>
      </c>
      <c r="J32">
        <v>0</v>
      </c>
      <c r="O32">
        <f t="shared" si="2"/>
        <v>21215.88</v>
      </c>
      <c r="P32">
        <f t="shared" si="3"/>
        <v>21215.88</v>
      </c>
      <c r="Q32">
        <f t="shared" si="4"/>
        <v>0</v>
      </c>
      <c r="R32">
        <f t="shared" si="5"/>
        <v>0</v>
      </c>
      <c r="S32">
        <f t="shared" si="6"/>
        <v>0</v>
      </c>
      <c r="T32">
        <f t="shared" si="7"/>
        <v>0</v>
      </c>
      <c r="U32">
        <f t="shared" si="8"/>
        <v>0</v>
      </c>
      <c r="V32">
        <f t="shared" si="9"/>
        <v>0</v>
      </c>
      <c r="W32">
        <f t="shared" si="10"/>
        <v>0</v>
      </c>
      <c r="X32">
        <f t="shared" si="11"/>
        <v>0</v>
      </c>
      <c r="Y32">
        <f t="shared" si="12"/>
        <v>0</v>
      </c>
      <c r="AA32">
        <v>0</v>
      </c>
      <c r="AB32">
        <f t="shared" si="13"/>
        <v>126</v>
      </c>
      <c r="AC32">
        <f t="shared" si="14"/>
        <v>126</v>
      </c>
      <c r="AD32">
        <f t="shared" si="15"/>
        <v>0</v>
      </c>
      <c r="AE32">
        <f t="shared" si="16"/>
        <v>0</v>
      </c>
      <c r="AF32">
        <f t="shared" si="17"/>
        <v>0</v>
      </c>
      <c r="AG32">
        <f t="shared" si="18"/>
        <v>0</v>
      </c>
      <c r="AH32">
        <f t="shared" si="19"/>
        <v>0</v>
      </c>
      <c r="AI32">
        <f t="shared" si="20"/>
        <v>0</v>
      </c>
      <c r="AJ32">
        <f t="shared" si="21"/>
        <v>0</v>
      </c>
      <c r="AK32">
        <v>126</v>
      </c>
      <c r="AL32">
        <v>126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f t="shared" si="22"/>
        <v>0</v>
      </c>
      <c r="AU32">
        <f t="shared" si="23"/>
        <v>0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1</v>
      </c>
      <c r="BC32">
        <v>1</v>
      </c>
      <c r="BD32" t="s">
        <v>2</v>
      </c>
      <c r="BE32" t="s">
        <v>2</v>
      </c>
      <c r="BF32" t="s">
        <v>2</v>
      </c>
      <c r="BG32" t="s">
        <v>2</v>
      </c>
      <c r="BH32">
        <v>3</v>
      </c>
      <c r="BI32">
        <v>1</v>
      </c>
      <c r="BJ32" t="s">
        <v>63</v>
      </c>
      <c r="BM32">
        <v>1100</v>
      </c>
      <c r="BN32">
        <v>0</v>
      </c>
      <c r="BO32" t="s">
        <v>2</v>
      </c>
      <c r="BP32">
        <v>0</v>
      </c>
      <c r="BQ32">
        <v>8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2</v>
      </c>
      <c r="BZ32">
        <v>0</v>
      </c>
      <c r="CA32">
        <v>0</v>
      </c>
      <c r="CF32">
        <v>0</v>
      </c>
      <c r="CG32">
        <v>0</v>
      </c>
      <c r="CM32">
        <v>0</v>
      </c>
      <c r="CN32" t="s">
        <v>2</v>
      </c>
      <c r="CO32">
        <v>0</v>
      </c>
      <c r="CP32">
        <f t="shared" si="24"/>
        <v>21215.88</v>
      </c>
      <c r="CQ32">
        <f t="shared" si="25"/>
        <v>126</v>
      </c>
      <c r="CR32">
        <f t="shared" si="26"/>
        <v>0</v>
      </c>
      <c r="CS32">
        <f t="shared" si="27"/>
        <v>0</v>
      </c>
      <c r="CT32">
        <f t="shared" si="28"/>
        <v>0</v>
      </c>
      <c r="CU32">
        <f t="shared" si="29"/>
        <v>0</v>
      </c>
      <c r="CV32">
        <f t="shared" si="30"/>
        <v>0</v>
      </c>
      <c r="CW32">
        <f t="shared" si="31"/>
        <v>0</v>
      </c>
      <c r="CX32">
        <f t="shared" si="32"/>
        <v>0</v>
      </c>
      <c r="CY32">
        <f t="shared" si="33"/>
        <v>0</v>
      </c>
      <c r="CZ32">
        <f t="shared" si="34"/>
        <v>0</v>
      </c>
      <c r="DC32" t="s">
        <v>2</v>
      </c>
      <c r="DD32" t="s">
        <v>2</v>
      </c>
      <c r="DE32" t="s">
        <v>2</v>
      </c>
      <c r="DF32" t="s">
        <v>2</v>
      </c>
      <c r="DG32" t="s">
        <v>2</v>
      </c>
      <c r="DH32" t="s">
        <v>2</v>
      </c>
      <c r="DI32" t="s">
        <v>2</v>
      </c>
      <c r="DJ32" t="s">
        <v>2</v>
      </c>
      <c r="DK32" t="s">
        <v>2</v>
      </c>
      <c r="DL32" t="s">
        <v>2</v>
      </c>
      <c r="DM32" t="s">
        <v>2</v>
      </c>
      <c r="DN32">
        <v>0</v>
      </c>
      <c r="DO32">
        <v>0</v>
      </c>
      <c r="DP32">
        <v>1</v>
      </c>
      <c r="DQ32">
        <v>1</v>
      </c>
      <c r="DR32">
        <v>1</v>
      </c>
      <c r="DS32">
        <v>1</v>
      </c>
      <c r="DT32">
        <v>1</v>
      </c>
      <c r="DU32">
        <v>1003</v>
      </c>
      <c r="DV32" t="s">
        <v>59</v>
      </c>
      <c r="DW32" t="s">
        <v>59</v>
      </c>
      <c r="DX32">
        <v>1</v>
      </c>
      <c r="EE32">
        <v>16689463</v>
      </c>
      <c r="EF32">
        <v>8</v>
      </c>
      <c r="EG32" t="s">
        <v>45</v>
      </c>
      <c r="EH32">
        <v>0</v>
      </c>
      <c r="EI32" t="s">
        <v>2</v>
      </c>
      <c r="EJ32">
        <v>1</v>
      </c>
      <c r="EK32">
        <v>1100</v>
      </c>
      <c r="EL32" t="s">
        <v>46</v>
      </c>
      <c r="EM32" t="s">
        <v>47</v>
      </c>
      <c r="EO32" t="s">
        <v>2</v>
      </c>
      <c r="EP32" t="s">
        <v>2</v>
      </c>
      <c r="EQ32">
        <v>0</v>
      </c>
      <c r="ER32">
        <v>126</v>
      </c>
      <c r="ES32">
        <v>126</v>
      </c>
      <c r="ET32">
        <v>0</v>
      </c>
      <c r="EU32">
        <v>0</v>
      </c>
      <c r="EV32">
        <v>0</v>
      </c>
      <c r="EW32">
        <v>0</v>
      </c>
      <c r="EX32">
        <v>0</v>
      </c>
      <c r="EY32">
        <v>0</v>
      </c>
    </row>
    <row r="33" spans="1:155">
      <c r="A33">
        <v>17</v>
      </c>
      <c r="B33">
        <v>1</v>
      </c>
      <c r="E33" t="s">
        <v>64</v>
      </c>
      <c r="F33" t="s">
        <v>65</v>
      </c>
      <c r="G33" t="s">
        <v>66</v>
      </c>
      <c r="H33" t="s">
        <v>59</v>
      </c>
      <c r="I33">
        <v>60</v>
      </c>
      <c r="J33">
        <v>0</v>
      </c>
      <c r="O33">
        <f t="shared" si="2"/>
        <v>4200</v>
      </c>
      <c r="P33">
        <f t="shared" si="3"/>
        <v>4200</v>
      </c>
      <c r="Q33">
        <f t="shared" si="4"/>
        <v>0</v>
      </c>
      <c r="R33">
        <f t="shared" si="5"/>
        <v>0</v>
      </c>
      <c r="S33">
        <f t="shared" si="6"/>
        <v>0</v>
      </c>
      <c r="T33">
        <f t="shared" si="7"/>
        <v>0</v>
      </c>
      <c r="U33">
        <f t="shared" si="8"/>
        <v>0</v>
      </c>
      <c r="V33">
        <f t="shared" si="9"/>
        <v>0</v>
      </c>
      <c r="W33">
        <f t="shared" si="10"/>
        <v>0</v>
      </c>
      <c r="X33">
        <f t="shared" si="11"/>
        <v>0</v>
      </c>
      <c r="Y33">
        <f t="shared" si="12"/>
        <v>0</v>
      </c>
      <c r="AA33">
        <v>0</v>
      </c>
      <c r="AB33">
        <f t="shared" si="13"/>
        <v>70</v>
      </c>
      <c r="AC33">
        <f t="shared" si="14"/>
        <v>70</v>
      </c>
      <c r="AD33">
        <f t="shared" si="15"/>
        <v>0</v>
      </c>
      <c r="AE33">
        <f t="shared" si="16"/>
        <v>0</v>
      </c>
      <c r="AF33">
        <f t="shared" si="17"/>
        <v>0</v>
      </c>
      <c r="AG33">
        <f t="shared" si="18"/>
        <v>0</v>
      </c>
      <c r="AH33">
        <f t="shared" si="19"/>
        <v>0</v>
      </c>
      <c r="AI33">
        <f t="shared" si="20"/>
        <v>0</v>
      </c>
      <c r="AJ33">
        <f t="shared" si="21"/>
        <v>0</v>
      </c>
      <c r="AK33">
        <v>70</v>
      </c>
      <c r="AL33">
        <v>70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f t="shared" si="22"/>
        <v>0</v>
      </c>
      <c r="AU33">
        <f t="shared" si="23"/>
        <v>0</v>
      </c>
      <c r="AV33">
        <v>1</v>
      </c>
      <c r="AW33">
        <v>1</v>
      </c>
      <c r="AX33">
        <v>1</v>
      </c>
      <c r="AY33">
        <v>1</v>
      </c>
      <c r="AZ33">
        <v>1</v>
      </c>
      <c r="BA33">
        <v>1</v>
      </c>
      <c r="BB33">
        <v>1</v>
      </c>
      <c r="BC33">
        <v>1</v>
      </c>
      <c r="BD33" t="s">
        <v>2</v>
      </c>
      <c r="BE33" t="s">
        <v>2</v>
      </c>
      <c r="BF33" t="s">
        <v>2</v>
      </c>
      <c r="BG33" t="s">
        <v>2</v>
      </c>
      <c r="BH33">
        <v>3</v>
      </c>
      <c r="BI33">
        <v>1</v>
      </c>
      <c r="BJ33" t="s">
        <v>67</v>
      </c>
      <c r="BM33">
        <v>1100</v>
      </c>
      <c r="BN33">
        <v>0</v>
      </c>
      <c r="BO33" t="s">
        <v>2</v>
      </c>
      <c r="BP33">
        <v>0</v>
      </c>
      <c r="BQ33">
        <v>8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2</v>
      </c>
      <c r="BZ33">
        <v>0</v>
      </c>
      <c r="CA33">
        <v>0</v>
      </c>
      <c r="CF33">
        <v>0</v>
      </c>
      <c r="CG33">
        <v>0</v>
      </c>
      <c r="CM33">
        <v>0</v>
      </c>
      <c r="CN33" t="s">
        <v>2</v>
      </c>
      <c r="CO33">
        <v>0</v>
      </c>
      <c r="CP33">
        <f t="shared" si="24"/>
        <v>4200</v>
      </c>
      <c r="CQ33">
        <f t="shared" si="25"/>
        <v>70</v>
      </c>
      <c r="CR33">
        <f t="shared" si="26"/>
        <v>0</v>
      </c>
      <c r="CS33">
        <f t="shared" si="27"/>
        <v>0</v>
      </c>
      <c r="CT33">
        <f t="shared" si="28"/>
        <v>0</v>
      </c>
      <c r="CU33">
        <f t="shared" si="29"/>
        <v>0</v>
      </c>
      <c r="CV33">
        <f t="shared" si="30"/>
        <v>0</v>
      </c>
      <c r="CW33">
        <f t="shared" si="31"/>
        <v>0</v>
      </c>
      <c r="CX33">
        <f t="shared" si="32"/>
        <v>0</v>
      </c>
      <c r="CY33">
        <f t="shared" si="33"/>
        <v>0</v>
      </c>
      <c r="CZ33">
        <f t="shared" si="34"/>
        <v>0</v>
      </c>
      <c r="DC33" t="s">
        <v>2</v>
      </c>
      <c r="DD33" t="s">
        <v>2</v>
      </c>
      <c r="DE33" t="s">
        <v>2</v>
      </c>
      <c r="DF33" t="s">
        <v>2</v>
      </c>
      <c r="DG33" t="s">
        <v>2</v>
      </c>
      <c r="DH33" t="s">
        <v>2</v>
      </c>
      <c r="DI33" t="s">
        <v>2</v>
      </c>
      <c r="DJ33" t="s">
        <v>2</v>
      </c>
      <c r="DK33" t="s">
        <v>2</v>
      </c>
      <c r="DL33" t="s">
        <v>2</v>
      </c>
      <c r="DM33" t="s">
        <v>2</v>
      </c>
      <c r="DN33">
        <v>0</v>
      </c>
      <c r="DO33">
        <v>0</v>
      </c>
      <c r="DP33">
        <v>1</v>
      </c>
      <c r="DQ33">
        <v>1</v>
      </c>
      <c r="DR33">
        <v>1</v>
      </c>
      <c r="DS33">
        <v>1</v>
      </c>
      <c r="DT33">
        <v>1</v>
      </c>
      <c r="DU33">
        <v>1003</v>
      </c>
      <c r="DV33" t="s">
        <v>59</v>
      </c>
      <c r="DW33" t="s">
        <v>59</v>
      </c>
      <c r="DX33">
        <v>1</v>
      </c>
      <c r="EE33">
        <v>16689463</v>
      </c>
      <c r="EF33">
        <v>8</v>
      </c>
      <c r="EG33" t="s">
        <v>45</v>
      </c>
      <c r="EH33">
        <v>0</v>
      </c>
      <c r="EI33" t="s">
        <v>2</v>
      </c>
      <c r="EJ33">
        <v>1</v>
      </c>
      <c r="EK33">
        <v>1100</v>
      </c>
      <c r="EL33" t="s">
        <v>46</v>
      </c>
      <c r="EM33" t="s">
        <v>47</v>
      </c>
      <c r="EO33" t="s">
        <v>2</v>
      </c>
      <c r="EP33" t="s">
        <v>2</v>
      </c>
      <c r="EQ33">
        <v>0</v>
      </c>
      <c r="ER33">
        <v>70</v>
      </c>
      <c r="ES33">
        <v>70</v>
      </c>
      <c r="ET33">
        <v>0</v>
      </c>
      <c r="EU33">
        <v>0</v>
      </c>
      <c r="EV33">
        <v>0</v>
      </c>
      <c r="EW33">
        <v>0</v>
      </c>
      <c r="EX33">
        <v>0</v>
      </c>
      <c r="EY33">
        <v>0</v>
      </c>
    </row>
    <row r="34" spans="1:155">
      <c r="A34">
        <v>17</v>
      </c>
      <c r="B34">
        <v>1</v>
      </c>
      <c r="C34">
        <f>ROW(SmtRes!A47)</f>
        <v>47</v>
      </c>
      <c r="D34">
        <f>ROW(EtalonRes!A47)</f>
        <v>47</v>
      </c>
      <c r="E34" t="s">
        <v>68</v>
      </c>
      <c r="F34" t="s">
        <v>69</v>
      </c>
      <c r="G34" t="s">
        <v>70</v>
      </c>
      <c r="H34" t="s">
        <v>19</v>
      </c>
      <c r="I34">
        <v>0.56899999999999995</v>
      </c>
      <c r="J34">
        <v>0</v>
      </c>
      <c r="O34">
        <f t="shared" si="2"/>
        <v>5070.53</v>
      </c>
      <c r="P34">
        <f t="shared" si="3"/>
        <v>4687.08</v>
      </c>
      <c r="Q34">
        <f t="shared" si="4"/>
        <v>135.38</v>
      </c>
      <c r="R34">
        <f t="shared" si="5"/>
        <v>6</v>
      </c>
      <c r="S34">
        <f t="shared" si="6"/>
        <v>248.07</v>
      </c>
      <c r="T34">
        <f t="shared" si="7"/>
        <v>0</v>
      </c>
      <c r="U34">
        <f t="shared" si="8"/>
        <v>24.296299999999999</v>
      </c>
      <c r="V34">
        <f t="shared" si="9"/>
        <v>0.58606999999999998</v>
      </c>
      <c r="W34">
        <f t="shared" si="10"/>
        <v>0</v>
      </c>
      <c r="X34">
        <f t="shared" si="11"/>
        <v>330.29</v>
      </c>
      <c r="Y34">
        <f t="shared" si="12"/>
        <v>215.96</v>
      </c>
      <c r="AA34">
        <v>0</v>
      </c>
      <c r="AB34">
        <f t="shared" si="13"/>
        <v>8911.2899999999991</v>
      </c>
      <c r="AC34">
        <f t="shared" si="14"/>
        <v>8237.4</v>
      </c>
      <c r="AD34">
        <f t="shared" si="15"/>
        <v>237.92</v>
      </c>
      <c r="AE34">
        <f t="shared" si="16"/>
        <v>10.55</v>
      </c>
      <c r="AF34">
        <f t="shared" si="17"/>
        <v>435.97</v>
      </c>
      <c r="AG34">
        <f t="shared" si="18"/>
        <v>0</v>
      </c>
      <c r="AH34">
        <f t="shared" si="19"/>
        <v>42.7</v>
      </c>
      <c r="AI34">
        <f t="shared" si="20"/>
        <v>1.03</v>
      </c>
      <c r="AJ34">
        <f t="shared" si="21"/>
        <v>0</v>
      </c>
      <c r="AK34">
        <v>8911.2899999999991</v>
      </c>
      <c r="AL34">
        <v>8237.4</v>
      </c>
      <c r="AM34">
        <v>237.92</v>
      </c>
      <c r="AN34">
        <v>10.55</v>
      </c>
      <c r="AO34">
        <v>435.97</v>
      </c>
      <c r="AP34">
        <v>0</v>
      </c>
      <c r="AQ34">
        <v>42.7</v>
      </c>
      <c r="AR34">
        <v>1.03</v>
      </c>
      <c r="AS34">
        <v>0</v>
      </c>
      <c r="AT34">
        <f t="shared" si="22"/>
        <v>130</v>
      </c>
      <c r="AU34">
        <f t="shared" si="23"/>
        <v>85</v>
      </c>
      <c r="AV34">
        <v>1</v>
      </c>
      <c r="AW34">
        <v>1</v>
      </c>
      <c r="AX34">
        <v>1</v>
      </c>
      <c r="AY34">
        <v>1</v>
      </c>
      <c r="AZ34">
        <v>1</v>
      </c>
      <c r="BA34">
        <v>1</v>
      </c>
      <c r="BB34">
        <v>1</v>
      </c>
      <c r="BC34">
        <v>1</v>
      </c>
      <c r="BD34" t="s">
        <v>2</v>
      </c>
      <c r="BE34" t="s">
        <v>2</v>
      </c>
      <c r="BF34" t="s">
        <v>2</v>
      </c>
      <c r="BG34" t="s">
        <v>2</v>
      </c>
      <c r="BH34">
        <v>0</v>
      </c>
      <c r="BI34">
        <v>1</v>
      </c>
      <c r="BJ34" t="s">
        <v>71</v>
      </c>
      <c r="BM34">
        <v>11</v>
      </c>
      <c r="BN34">
        <v>0</v>
      </c>
      <c r="BO34" t="s">
        <v>2</v>
      </c>
      <c r="BP34">
        <v>0</v>
      </c>
      <c r="BQ34">
        <v>2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2</v>
      </c>
      <c r="BZ34">
        <v>130</v>
      </c>
      <c r="CA34">
        <v>85</v>
      </c>
      <c r="CF34">
        <v>0</v>
      </c>
      <c r="CG34">
        <v>0</v>
      </c>
      <c r="CM34">
        <v>0</v>
      </c>
      <c r="CN34" t="s">
        <v>2</v>
      </c>
      <c r="CO34">
        <v>0</v>
      </c>
      <c r="CP34">
        <f t="shared" si="24"/>
        <v>5070.53</v>
      </c>
      <c r="CQ34">
        <f t="shared" si="25"/>
        <v>8237.4</v>
      </c>
      <c r="CR34">
        <f t="shared" si="26"/>
        <v>237.92</v>
      </c>
      <c r="CS34">
        <f t="shared" si="27"/>
        <v>10.55</v>
      </c>
      <c r="CT34">
        <f t="shared" si="28"/>
        <v>435.97</v>
      </c>
      <c r="CU34">
        <f t="shared" si="29"/>
        <v>0</v>
      </c>
      <c r="CV34">
        <f t="shared" si="30"/>
        <v>42.7</v>
      </c>
      <c r="CW34">
        <f t="shared" si="31"/>
        <v>1.03</v>
      </c>
      <c r="CX34">
        <f t="shared" si="32"/>
        <v>0</v>
      </c>
      <c r="CY34">
        <f t="shared" si="33"/>
        <v>330.291</v>
      </c>
      <c r="CZ34">
        <f t="shared" si="34"/>
        <v>215.95950000000002</v>
      </c>
      <c r="DC34" t="s">
        <v>2</v>
      </c>
      <c r="DD34" t="s">
        <v>2</v>
      </c>
      <c r="DE34" t="s">
        <v>2</v>
      </c>
      <c r="DF34" t="s">
        <v>2</v>
      </c>
      <c r="DG34" t="s">
        <v>2</v>
      </c>
      <c r="DH34" t="s">
        <v>2</v>
      </c>
      <c r="DI34" t="s">
        <v>2</v>
      </c>
      <c r="DJ34" t="s">
        <v>2</v>
      </c>
      <c r="DK34" t="s">
        <v>2</v>
      </c>
      <c r="DL34" t="s">
        <v>2</v>
      </c>
      <c r="DM34" t="s">
        <v>2</v>
      </c>
      <c r="DN34">
        <v>0</v>
      </c>
      <c r="DO34">
        <v>0</v>
      </c>
      <c r="DP34">
        <v>1</v>
      </c>
      <c r="DQ34">
        <v>1</v>
      </c>
      <c r="DR34">
        <v>1</v>
      </c>
      <c r="DS34">
        <v>1</v>
      </c>
      <c r="DT34">
        <v>1</v>
      </c>
      <c r="DU34">
        <v>1013</v>
      </c>
      <c r="DV34" t="s">
        <v>19</v>
      </c>
      <c r="DW34" t="s">
        <v>19</v>
      </c>
      <c r="DX34">
        <v>1</v>
      </c>
      <c r="EE34">
        <v>16689383</v>
      </c>
      <c r="EF34">
        <v>2</v>
      </c>
      <c r="EG34" t="s">
        <v>21</v>
      </c>
      <c r="EH34">
        <v>0</v>
      </c>
      <c r="EI34" t="s">
        <v>2</v>
      </c>
      <c r="EJ34">
        <v>1</v>
      </c>
      <c r="EK34">
        <v>11</v>
      </c>
      <c r="EL34" t="s">
        <v>72</v>
      </c>
      <c r="EM34" t="s">
        <v>73</v>
      </c>
      <c r="EO34" t="s">
        <v>2</v>
      </c>
      <c r="EP34" t="s">
        <v>74</v>
      </c>
      <c r="EQ34">
        <v>0</v>
      </c>
      <c r="ER34">
        <v>8911.2900000000009</v>
      </c>
      <c r="ES34">
        <v>8237.4</v>
      </c>
      <c r="ET34">
        <v>237.92</v>
      </c>
      <c r="EU34">
        <v>10.55</v>
      </c>
      <c r="EV34">
        <v>435.97</v>
      </c>
      <c r="EW34">
        <v>42.7</v>
      </c>
      <c r="EX34">
        <v>1.03</v>
      </c>
      <c r="EY34">
        <v>0</v>
      </c>
    </row>
    <row r="35" spans="1:155">
      <c r="A35">
        <v>17</v>
      </c>
      <c r="B35">
        <v>1</v>
      </c>
      <c r="C35">
        <f>ROW(SmtRes!A53)</f>
        <v>53</v>
      </c>
      <c r="D35">
        <f>ROW(EtalonRes!A53)</f>
        <v>53</v>
      </c>
      <c r="E35" t="s">
        <v>75</v>
      </c>
      <c r="F35" t="s">
        <v>76</v>
      </c>
      <c r="G35" t="s">
        <v>77</v>
      </c>
      <c r="H35" t="s">
        <v>19</v>
      </c>
      <c r="I35">
        <v>0.33800000000000002</v>
      </c>
      <c r="J35">
        <v>0</v>
      </c>
      <c r="O35">
        <f t="shared" si="2"/>
        <v>2937</v>
      </c>
      <c r="P35">
        <f t="shared" si="3"/>
        <v>2750.91</v>
      </c>
      <c r="Q35">
        <f t="shared" si="4"/>
        <v>77.73</v>
      </c>
      <c r="R35">
        <f t="shared" si="5"/>
        <v>3.53</v>
      </c>
      <c r="S35">
        <f t="shared" si="6"/>
        <v>108.36</v>
      </c>
      <c r="T35">
        <f t="shared" si="7"/>
        <v>0</v>
      </c>
      <c r="U35">
        <f t="shared" si="8"/>
        <v>10.613200000000001</v>
      </c>
      <c r="V35">
        <f t="shared" si="9"/>
        <v>0.34476000000000001</v>
      </c>
      <c r="W35">
        <f t="shared" si="10"/>
        <v>0</v>
      </c>
      <c r="X35">
        <f t="shared" si="11"/>
        <v>145.46</v>
      </c>
      <c r="Y35">
        <f t="shared" si="12"/>
        <v>95.11</v>
      </c>
      <c r="AA35">
        <v>0</v>
      </c>
      <c r="AB35">
        <f t="shared" si="13"/>
        <v>8689.36</v>
      </c>
      <c r="AC35">
        <f t="shared" si="14"/>
        <v>8138.8</v>
      </c>
      <c r="AD35">
        <f t="shared" si="15"/>
        <v>229.97</v>
      </c>
      <c r="AE35">
        <f t="shared" si="16"/>
        <v>10.44</v>
      </c>
      <c r="AF35">
        <f t="shared" si="17"/>
        <v>320.58999999999997</v>
      </c>
      <c r="AG35">
        <f t="shared" si="18"/>
        <v>0</v>
      </c>
      <c r="AH35">
        <f t="shared" si="19"/>
        <v>31.4</v>
      </c>
      <c r="AI35">
        <f t="shared" si="20"/>
        <v>1.02</v>
      </c>
      <c r="AJ35">
        <f t="shared" si="21"/>
        <v>0</v>
      </c>
      <c r="AK35">
        <v>8689.36</v>
      </c>
      <c r="AL35">
        <v>8138.8</v>
      </c>
      <c r="AM35">
        <v>229.97</v>
      </c>
      <c r="AN35">
        <v>10.44</v>
      </c>
      <c r="AO35">
        <v>320.58999999999997</v>
      </c>
      <c r="AP35">
        <v>0</v>
      </c>
      <c r="AQ35">
        <v>31.4</v>
      </c>
      <c r="AR35">
        <v>1.02</v>
      </c>
      <c r="AS35">
        <v>0</v>
      </c>
      <c r="AT35">
        <f t="shared" si="22"/>
        <v>130</v>
      </c>
      <c r="AU35">
        <f t="shared" si="23"/>
        <v>85</v>
      </c>
      <c r="AV35">
        <v>1</v>
      </c>
      <c r="AW35">
        <v>1</v>
      </c>
      <c r="AX35">
        <v>1</v>
      </c>
      <c r="AY35">
        <v>1</v>
      </c>
      <c r="AZ35">
        <v>1</v>
      </c>
      <c r="BA35">
        <v>1</v>
      </c>
      <c r="BB35">
        <v>1</v>
      </c>
      <c r="BC35">
        <v>1</v>
      </c>
      <c r="BD35" t="s">
        <v>2</v>
      </c>
      <c r="BE35" t="s">
        <v>2</v>
      </c>
      <c r="BF35" t="s">
        <v>2</v>
      </c>
      <c r="BG35" t="s">
        <v>2</v>
      </c>
      <c r="BH35">
        <v>0</v>
      </c>
      <c r="BI35">
        <v>1</v>
      </c>
      <c r="BJ35" t="s">
        <v>78</v>
      </c>
      <c r="BM35">
        <v>11</v>
      </c>
      <c r="BN35">
        <v>0</v>
      </c>
      <c r="BO35" t="s">
        <v>2</v>
      </c>
      <c r="BP35">
        <v>0</v>
      </c>
      <c r="BQ35">
        <v>2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2</v>
      </c>
      <c r="BZ35">
        <v>130</v>
      </c>
      <c r="CA35">
        <v>85</v>
      </c>
      <c r="CF35">
        <v>0</v>
      </c>
      <c r="CG35">
        <v>0</v>
      </c>
      <c r="CM35">
        <v>0</v>
      </c>
      <c r="CN35" t="s">
        <v>2</v>
      </c>
      <c r="CO35">
        <v>0</v>
      </c>
      <c r="CP35">
        <f t="shared" si="24"/>
        <v>2937</v>
      </c>
      <c r="CQ35">
        <f t="shared" si="25"/>
        <v>8138.8</v>
      </c>
      <c r="CR35">
        <f t="shared" si="26"/>
        <v>229.97</v>
      </c>
      <c r="CS35">
        <f t="shared" si="27"/>
        <v>10.44</v>
      </c>
      <c r="CT35">
        <f t="shared" si="28"/>
        <v>320.58999999999997</v>
      </c>
      <c r="CU35">
        <f t="shared" si="29"/>
        <v>0</v>
      </c>
      <c r="CV35">
        <f t="shared" si="30"/>
        <v>31.4</v>
      </c>
      <c r="CW35">
        <f t="shared" si="31"/>
        <v>1.02</v>
      </c>
      <c r="CX35">
        <f t="shared" si="32"/>
        <v>0</v>
      </c>
      <c r="CY35">
        <f t="shared" si="33"/>
        <v>145.45699999999999</v>
      </c>
      <c r="CZ35">
        <f t="shared" si="34"/>
        <v>95.106499999999997</v>
      </c>
      <c r="DC35" t="s">
        <v>2</v>
      </c>
      <c r="DD35" t="s">
        <v>2</v>
      </c>
      <c r="DE35" t="s">
        <v>2</v>
      </c>
      <c r="DF35" t="s">
        <v>2</v>
      </c>
      <c r="DG35" t="s">
        <v>2</v>
      </c>
      <c r="DH35" t="s">
        <v>2</v>
      </c>
      <c r="DI35" t="s">
        <v>2</v>
      </c>
      <c r="DJ35" t="s">
        <v>2</v>
      </c>
      <c r="DK35" t="s">
        <v>2</v>
      </c>
      <c r="DL35" t="s">
        <v>2</v>
      </c>
      <c r="DM35" t="s">
        <v>2</v>
      </c>
      <c r="DN35">
        <v>0</v>
      </c>
      <c r="DO35">
        <v>0</v>
      </c>
      <c r="DP35">
        <v>1</v>
      </c>
      <c r="DQ35">
        <v>1</v>
      </c>
      <c r="DR35">
        <v>1</v>
      </c>
      <c r="DS35">
        <v>1</v>
      </c>
      <c r="DT35">
        <v>1</v>
      </c>
      <c r="DU35">
        <v>1013</v>
      </c>
      <c r="DV35" t="s">
        <v>19</v>
      </c>
      <c r="DW35" t="s">
        <v>19</v>
      </c>
      <c r="DX35">
        <v>1</v>
      </c>
      <c r="EE35">
        <v>16689383</v>
      </c>
      <c r="EF35">
        <v>2</v>
      </c>
      <c r="EG35" t="s">
        <v>21</v>
      </c>
      <c r="EH35">
        <v>0</v>
      </c>
      <c r="EI35" t="s">
        <v>2</v>
      </c>
      <c r="EJ35">
        <v>1</v>
      </c>
      <c r="EK35">
        <v>11</v>
      </c>
      <c r="EL35" t="s">
        <v>72</v>
      </c>
      <c r="EM35" t="s">
        <v>73</v>
      </c>
      <c r="EO35" t="s">
        <v>2</v>
      </c>
      <c r="EP35" t="s">
        <v>74</v>
      </c>
      <c r="EQ35">
        <v>0</v>
      </c>
      <c r="ER35">
        <v>8689.36</v>
      </c>
      <c r="ES35">
        <v>8138.8</v>
      </c>
      <c r="ET35">
        <v>229.97</v>
      </c>
      <c r="EU35">
        <v>10.44</v>
      </c>
      <c r="EV35">
        <v>320.58999999999997</v>
      </c>
      <c r="EW35">
        <v>31.4</v>
      </c>
      <c r="EX35">
        <v>1.02</v>
      </c>
      <c r="EY35">
        <v>0</v>
      </c>
    </row>
    <row r="36" spans="1:155">
      <c r="A36">
        <v>17</v>
      </c>
      <c r="B36">
        <v>1</v>
      </c>
      <c r="C36">
        <f>ROW(SmtRes!A61)</f>
        <v>61</v>
      </c>
      <c r="D36">
        <f>ROW(EtalonRes!A61)</f>
        <v>61</v>
      </c>
      <c r="E36" t="s">
        <v>79</v>
      </c>
      <c r="F36" t="s">
        <v>80</v>
      </c>
      <c r="G36" t="s">
        <v>81</v>
      </c>
      <c r="H36" t="s">
        <v>19</v>
      </c>
      <c r="I36">
        <v>7.4809999999999999</v>
      </c>
      <c r="J36">
        <v>0</v>
      </c>
      <c r="O36">
        <f t="shared" si="2"/>
        <v>85227.22</v>
      </c>
      <c r="P36">
        <f t="shared" si="3"/>
        <v>82250.45</v>
      </c>
      <c r="Q36">
        <f t="shared" si="4"/>
        <v>528.61</v>
      </c>
      <c r="R36">
        <f t="shared" si="5"/>
        <v>49.22</v>
      </c>
      <c r="S36">
        <f t="shared" si="6"/>
        <v>2448.16</v>
      </c>
      <c r="T36">
        <f t="shared" si="7"/>
        <v>0</v>
      </c>
      <c r="U36">
        <f t="shared" si="8"/>
        <v>269.91447999999997</v>
      </c>
      <c r="V36">
        <f t="shared" si="9"/>
        <v>4.7130299999999998</v>
      </c>
      <c r="W36">
        <f t="shared" si="10"/>
        <v>0</v>
      </c>
      <c r="X36">
        <f t="shared" si="11"/>
        <v>2622.25</v>
      </c>
      <c r="Y36">
        <f t="shared" si="12"/>
        <v>1623.3</v>
      </c>
      <c r="AA36">
        <v>0</v>
      </c>
      <c r="AB36">
        <f t="shared" si="13"/>
        <v>11392.49</v>
      </c>
      <c r="AC36">
        <f t="shared" si="14"/>
        <v>10994.58</v>
      </c>
      <c r="AD36">
        <f t="shared" si="15"/>
        <v>70.66</v>
      </c>
      <c r="AE36">
        <f t="shared" si="16"/>
        <v>6.58</v>
      </c>
      <c r="AF36">
        <f t="shared" si="17"/>
        <v>327.25</v>
      </c>
      <c r="AG36">
        <f t="shared" si="18"/>
        <v>0</v>
      </c>
      <c r="AH36">
        <f t="shared" si="19"/>
        <v>36.08</v>
      </c>
      <c r="AI36">
        <f t="shared" si="20"/>
        <v>0.63</v>
      </c>
      <c r="AJ36">
        <f t="shared" si="21"/>
        <v>0</v>
      </c>
      <c r="AK36">
        <v>11392.49</v>
      </c>
      <c r="AL36">
        <v>10994.58</v>
      </c>
      <c r="AM36">
        <v>70.66</v>
      </c>
      <c r="AN36">
        <v>6.58</v>
      </c>
      <c r="AO36">
        <v>327.25</v>
      </c>
      <c r="AP36">
        <v>0</v>
      </c>
      <c r="AQ36">
        <v>36.08</v>
      </c>
      <c r="AR36">
        <v>0.63</v>
      </c>
      <c r="AS36">
        <v>0</v>
      </c>
      <c r="AT36">
        <f t="shared" si="22"/>
        <v>105</v>
      </c>
      <c r="AU36">
        <f t="shared" si="23"/>
        <v>65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 t="s">
        <v>2</v>
      </c>
      <c r="BE36" t="s">
        <v>2</v>
      </c>
      <c r="BF36" t="s">
        <v>2</v>
      </c>
      <c r="BG36" t="s">
        <v>2</v>
      </c>
      <c r="BH36">
        <v>0</v>
      </c>
      <c r="BI36">
        <v>1</v>
      </c>
      <c r="BJ36" t="s">
        <v>82</v>
      </c>
      <c r="BM36">
        <v>10</v>
      </c>
      <c r="BN36">
        <v>0</v>
      </c>
      <c r="BO36" t="s">
        <v>2</v>
      </c>
      <c r="BP36">
        <v>0</v>
      </c>
      <c r="BQ36">
        <v>2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2</v>
      </c>
      <c r="BZ36">
        <v>105</v>
      </c>
      <c r="CA36">
        <v>65</v>
      </c>
      <c r="CF36">
        <v>0</v>
      </c>
      <c r="CG36">
        <v>0</v>
      </c>
      <c r="CM36">
        <v>0</v>
      </c>
      <c r="CN36" t="s">
        <v>2</v>
      </c>
      <c r="CO36">
        <v>0</v>
      </c>
      <c r="CP36">
        <f t="shared" si="24"/>
        <v>85227.22</v>
      </c>
      <c r="CQ36">
        <f t="shared" si="25"/>
        <v>10994.58</v>
      </c>
      <c r="CR36">
        <f t="shared" si="26"/>
        <v>70.66</v>
      </c>
      <c r="CS36">
        <f t="shared" si="27"/>
        <v>6.58</v>
      </c>
      <c r="CT36">
        <f t="shared" si="28"/>
        <v>327.25</v>
      </c>
      <c r="CU36">
        <f t="shared" si="29"/>
        <v>0</v>
      </c>
      <c r="CV36">
        <f t="shared" si="30"/>
        <v>36.08</v>
      </c>
      <c r="CW36">
        <f t="shared" si="31"/>
        <v>0.63</v>
      </c>
      <c r="CX36">
        <f t="shared" si="32"/>
        <v>0</v>
      </c>
      <c r="CY36">
        <f t="shared" si="33"/>
        <v>2622.2489999999998</v>
      </c>
      <c r="CZ36">
        <f t="shared" si="34"/>
        <v>1623.2969999999998</v>
      </c>
      <c r="DC36" t="s">
        <v>2</v>
      </c>
      <c r="DD36" t="s">
        <v>2</v>
      </c>
      <c r="DE36" t="s">
        <v>2</v>
      </c>
      <c r="DF36" t="s">
        <v>2</v>
      </c>
      <c r="DG36" t="s">
        <v>2</v>
      </c>
      <c r="DH36" t="s">
        <v>2</v>
      </c>
      <c r="DI36" t="s">
        <v>2</v>
      </c>
      <c r="DJ36" t="s">
        <v>2</v>
      </c>
      <c r="DK36" t="s">
        <v>2</v>
      </c>
      <c r="DL36" t="s">
        <v>2</v>
      </c>
      <c r="DM36" t="s">
        <v>2</v>
      </c>
      <c r="DN36">
        <v>0</v>
      </c>
      <c r="DO36">
        <v>0</v>
      </c>
      <c r="DP36">
        <v>1</v>
      </c>
      <c r="DQ36">
        <v>1</v>
      </c>
      <c r="DR36">
        <v>1</v>
      </c>
      <c r="DS36">
        <v>1</v>
      </c>
      <c r="DT36">
        <v>1</v>
      </c>
      <c r="DU36">
        <v>1013</v>
      </c>
      <c r="DV36" t="s">
        <v>19</v>
      </c>
      <c r="DW36" t="s">
        <v>19</v>
      </c>
      <c r="DX36">
        <v>1</v>
      </c>
      <c r="EE36">
        <v>16689382</v>
      </c>
      <c r="EF36">
        <v>2</v>
      </c>
      <c r="EG36" t="s">
        <v>21</v>
      </c>
      <c r="EH36">
        <v>0</v>
      </c>
      <c r="EI36" t="s">
        <v>2</v>
      </c>
      <c r="EJ36">
        <v>1</v>
      </c>
      <c r="EK36">
        <v>10</v>
      </c>
      <c r="EL36" t="s">
        <v>22</v>
      </c>
      <c r="EM36" t="s">
        <v>23</v>
      </c>
      <c r="EO36" t="s">
        <v>2</v>
      </c>
      <c r="EP36" t="s">
        <v>83</v>
      </c>
      <c r="EQ36">
        <v>0</v>
      </c>
      <c r="ER36">
        <v>11392.49</v>
      </c>
      <c r="ES36">
        <v>10994.58</v>
      </c>
      <c r="ET36">
        <v>70.66</v>
      </c>
      <c r="EU36">
        <v>6.58</v>
      </c>
      <c r="EV36">
        <v>327.25</v>
      </c>
      <c r="EW36">
        <v>36.08</v>
      </c>
      <c r="EX36">
        <v>0.63</v>
      </c>
      <c r="EY36">
        <v>0</v>
      </c>
    </row>
    <row r="37" spans="1:155">
      <c r="A37">
        <v>17</v>
      </c>
      <c r="B37">
        <v>1</v>
      </c>
      <c r="C37">
        <f>ROW(SmtRes!A67)</f>
        <v>67</v>
      </c>
      <c r="D37">
        <f>ROW(EtalonRes!A67)</f>
        <v>67</v>
      </c>
      <c r="E37" t="s">
        <v>84</v>
      </c>
      <c r="F37" t="s">
        <v>85</v>
      </c>
      <c r="G37" t="s">
        <v>86</v>
      </c>
      <c r="H37" t="s">
        <v>19</v>
      </c>
      <c r="I37">
        <v>0.628</v>
      </c>
      <c r="J37">
        <v>0</v>
      </c>
      <c r="O37">
        <f t="shared" si="2"/>
        <v>3095.86</v>
      </c>
      <c r="P37">
        <f t="shared" si="3"/>
        <v>3005.3</v>
      </c>
      <c r="Q37">
        <f t="shared" si="4"/>
        <v>20.309999999999999</v>
      </c>
      <c r="R37">
        <f t="shared" si="5"/>
        <v>2.48</v>
      </c>
      <c r="S37">
        <f t="shared" si="6"/>
        <v>70.25</v>
      </c>
      <c r="T37">
        <f t="shared" si="7"/>
        <v>0</v>
      </c>
      <c r="U37">
        <f t="shared" si="8"/>
        <v>7.9379200000000001</v>
      </c>
      <c r="V37">
        <f t="shared" si="9"/>
        <v>0.23863999999999999</v>
      </c>
      <c r="W37">
        <f t="shared" si="10"/>
        <v>0</v>
      </c>
      <c r="X37">
        <f t="shared" si="11"/>
        <v>76.37</v>
      </c>
      <c r="Y37">
        <f t="shared" si="12"/>
        <v>47.27</v>
      </c>
      <c r="AA37">
        <v>0</v>
      </c>
      <c r="AB37">
        <f t="shared" si="13"/>
        <v>4929.71</v>
      </c>
      <c r="AC37">
        <f t="shared" si="14"/>
        <v>4785.51</v>
      </c>
      <c r="AD37">
        <f t="shared" si="15"/>
        <v>32.340000000000003</v>
      </c>
      <c r="AE37">
        <f t="shared" si="16"/>
        <v>3.95</v>
      </c>
      <c r="AF37">
        <f t="shared" si="17"/>
        <v>111.86</v>
      </c>
      <c r="AG37">
        <f t="shared" si="18"/>
        <v>0</v>
      </c>
      <c r="AH37">
        <f t="shared" si="19"/>
        <v>12.64</v>
      </c>
      <c r="AI37">
        <f t="shared" si="20"/>
        <v>0.38</v>
      </c>
      <c r="AJ37">
        <f t="shared" si="21"/>
        <v>0</v>
      </c>
      <c r="AK37">
        <v>4929.71</v>
      </c>
      <c r="AL37">
        <v>4785.51</v>
      </c>
      <c r="AM37">
        <v>32.340000000000003</v>
      </c>
      <c r="AN37">
        <v>3.95</v>
      </c>
      <c r="AO37">
        <v>111.86</v>
      </c>
      <c r="AP37">
        <v>0</v>
      </c>
      <c r="AQ37">
        <v>12.64</v>
      </c>
      <c r="AR37">
        <v>0.38</v>
      </c>
      <c r="AS37">
        <v>0</v>
      </c>
      <c r="AT37">
        <f t="shared" si="22"/>
        <v>105</v>
      </c>
      <c r="AU37">
        <f t="shared" si="23"/>
        <v>65</v>
      </c>
      <c r="AV37">
        <v>1</v>
      </c>
      <c r="AW37">
        <v>1</v>
      </c>
      <c r="AX37">
        <v>1</v>
      </c>
      <c r="AY37">
        <v>1</v>
      </c>
      <c r="AZ37">
        <v>1</v>
      </c>
      <c r="BA37">
        <v>1</v>
      </c>
      <c r="BB37">
        <v>1</v>
      </c>
      <c r="BC37">
        <v>1</v>
      </c>
      <c r="BD37" t="s">
        <v>2</v>
      </c>
      <c r="BE37" t="s">
        <v>2</v>
      </c>
      <c r="BF37" t="s">
        <v>2</v>
      </c>
      <c r="BG37" t="s">
        <v>2</v>
      </c>
      <c r="BH37">
        <v>0</v>
      </c>
      <c r="BI37">
        <v>1</v>
      </c>
      <c r="BJ37" t="s">
        <v>87</v>
      </c>
      <c r="BM37">
        <v>10</v>
      </c>
      <c r="BN37">
        <v>0</v>
      </c>
      <c r="BO37" t="s">
        <v>2</v>
      </c>
      <c r="BP37">
        <v>0</v>
      </c>
      <c r="BQ37">
        <v>2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2</v>
      </c>
      <c r="BZ37">
        <v>105</v>
      </c>
      <c r="CA37">
        <v>65</v>
      </c>
      <c r="CF37">
        <v>0</v>
      </c>
      <c r="CG37">
        <v>0</v>
      </c>
      <c r="CM37">
        <v>0</v>
      </c>
      <c r="CN37" t="s">
        <v>2</v>
      </c>
      <c r="CO37">
        <v>0</v>
      </c>
      <c r="CP37">
        <f t="shared" si="24"/>
        <v>3095.86</v>
      </c>
      <c r="CQ37">
        <f t="shared" si="25"/>
        <v>4785.51</v>
      </c>
      <c r="CR37">
        <f t="shared" si="26"/>
        <v>32.340000000000003</v>
      </c>
      <c r="CS37">
        <f t="shared" si="27"/>
        <v>3.95</v>
      </c>
      <c r="CT37">
        <f t="shared" si="28"/>
        <v>111.86</v>
      </c>
      <c r="CU37">
        <f t="shared" si="29"/>
        <v>0</v>
      </c>
      <c r="CV37">
        <f t="shared" si="30"/>
        <v>12.64</v>
      </c>
      <c r="CW37">
        <f t="shared" si="31"/>
        <v>0.38</v>
      </c>
      <c r="CX37">
        <f t="shared" si="32"/>
        <v>0</v>
      </c>
      <c r="CY37">
        <f t="shared" si="33"/>
        <v>76.366500000000002</v>
      </c>
      <c r="CZ37">
        <f t="shared" si="34"/>
        <v>47.274499999999996</v>
      </c>
      <c r="DC37" t="s">
        <v>2</v>
      </c>
      <c r="DD37" t="s">
        <v>2</v>
      </c>
      <c r="DE37" t="s">
        <v>2</v>
      </c>
      <c r="DF37" t="s">
        <v>2</v>
      </c>
      <c r="DG37" t="s">
        <v>2</v>
      </c>
      <c r="DH37" t="s">
        <v>2</v>
      </c>
      <c r="DI37" t="s">
        <v>2</v>
      </c>
      <c r="DJ37" t="s">
        <v>2</v>
      </c>
      <c r="DK37" t="s">
        <v>2</v>
      </c>
      <c r="DL37" t="s">
        <v>2</v>
      </c>
      <c r="DM37" t="s">
        <v>2</v>
      </c>
      <c r="DN37">
        <v>0</v>
      </c>
      <c r="DO37">
        <v>0</v>
      </c>
      <c r="DP37">
        <v>1</v>
      </c>
      <c r="DQ37">
        <v>1</v>
      </c>
      <c r="DR37">
        <v>1</v>
      </c>
      <c r="DS37">
        <v>1</v>
      </c>
      <c r="DT37">
        <v>1</v>
      </c>
      <c r="DU37">
        <v>1013</v>
      </c>
      <c r="DV37" t="s">
        <v>19</v>
      </c>
      <c r="DW37" t="s">
        <v>19</v>
      </c>
      <c r="DX37">
        <v>1</v>
      </c>
      <c r="EE37">
        <v>16689382</v>
      </c>
      <c r="EF37">
        <v>2</v>
      </c>
      <c r="EG37" t="s">
        <v>21</v>
      </c>
      <c r="EH37">
        <v>0</v>
      </c>
      <c r="EI37" t="s">
        <v>2</v>
      </c>
      <c r="EJ37">
        <v>1</v>
      </c>
      <c r="EK37">
        <v>10</v>
      </c>
      <c r="EL37" t="s">
        <v>22</v>
      </c>
      <c r="EM37" t="s">
        <v>23</v>
      </c>
      <c r="EO37" t="s">
        <v>2</v>
      </c>
      <c r="EP37" t="s">
        <v>2</v>
      </c>
      <c r="EQ37">
        <v>0</v>
      </c>
      <c r="ER37">
        <v>4929.71</v>
      </c>
      <c r="ES37">
        <v>4785.51</v>
      </c>
      <c r="ET37">
        <v>32.340000000000003</v>
      </c>
      <c r="EU37">
        <v>3.95</v>
      </c>
      <c r="EV37">
        <v>111.86</v>
      </c>
      <c r="EW37">
        <v>12.64</v>
      </c>
      <c r="EX37">
        <v>0.38</v>
      </c>
      <c r="EY37">
        <v>0</v>
      </c>
    </row>
    <row r="38" spans="1:155">
      <c r="A38">
        <v>17</v>
      </c>
      <c r="B38">
        <v>1</v>
      </c>
      <c r="E38" t="s">
        <v>88</v>
      </c>
      <c r="F38" t="s">
        <v>89</v>
      </c>
      <c r="G38" t="s">
        <v>90</v>
      </c>
      <c r="H38" t="s">
        <v>43</v>
      </c>
      <c r="I38">
        <v>-0.628</v>
      </c>
      <c r="J38">
        <v>0</v>
      </c>
      <c r="O38">
        <f t="shared" si="2"/>
        <v>-2888.17</v>
      </c>
      <c r="P38">
        <f t="shared" si="3"/>
        <v>-2888.17</v>
      </c>
      <c r="Q38">
        <f t="shared" si="4"/>
        <v>0</v>
      </c>
      <c r="R38">
        <f t="shared" si="5"/>
        <v>0</v>
      </c>
      <c r="S38">
        <f t="shared" si="6"/>
        <v>0</v>
      </c>
      <c r="T38">
        <f t="shared" si="7"/>
        <v>0</v>
      </c>
      <c r="U38">
        <f t="shared" si="8"/>
        <v>0</v>
      </c>
      <c r="V38">
        <f t="shared" si="9"/>
        <v>0</v>
      </c>
      <c r="W38">
        <f t="shared" si="10"/>
        <v>0</v>
      </c>
      <c r="X38">
        <f t="shared" si="11"/>
        <v>0</v>
      </c>
      <c r="Y38">
        <f t="shared" si="12"/>
        <v>0</v>
      </c>
      <c r="AA38">
        <v>0</v>
      </c>
      <c r="AB38">
        <f t="shared" si="13"/>
        <v>4599</v>
      </c>
      <c r="AC38">
        <f t="shared" si="14"/>
        <v>4599</v>
      </c>
      <c r="AD38">
        <f t="shared" si="15"/>
        <v>0</v>
      </c>
      <c r="AE38">
        <f t="shared" si="16"/>
        <v>0</v>
      </c>
      <c r="AF38">
        <f t="shared" si="17"/>
        <v>0</v>
      </c>
      <c r="AG38">
        <f t="shared" si="18"/>
        <v>0</v>
      </c>
      <c r="AH38">
        <f t="shared" si="19"/>
        <v>0</v>
      </c>
      <c r="AI38">
        <f t="shared" si="20"/>
        <v>0</v>
      </c>
      <c r="AJ38">
        <f t="shared" si="21"/>
        <v>0</v>
      </c>
      <c r="AK38">
        <v>4599</v>
      </c>
      <c r="AL38">
        <v>4599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f t="shared" si="22"/>
        <v>0</v>
      </c>
      <c r="AU38">
        <f t="shared" si="23"/>
        <v>0</v>
      </c>
      <c r="AV38">
        <v>1</v>
      </c>
      <c r="AW38">
        <v>1</v>
      </c>
      <c r="AX38">
        <v>1</v>
      </c>
      <c r="AY38">
        <v>1</v>
      </c>
      <c r="AZ38">
        <v>1</v>
      </c>
      <c r="BA38">
        <v>1</v>
      </c>
      <c r="BB38">
        <v>1</v>
      </c>
      <c r="BC38">
        <v>1</v>
      </c>
      <c r="BD38" t="s">
        <v>2</v>
      </c>
      <c r="BE38" t="s">
        <v>2</v>
      </c>
      <c r="BF38" t="s">
        <v>2</v>
      </c>
      <c r="BG38" t="s">
        <v>2</v>
      </c>
      <c r="BH38">
        <v>3</v>
      </c>
      <c r="BI38">
        <v>1</v>
      </c>
      <c r="BJ38" t="s">
        <v>91</v>
      </c>
      <c r="BM38">
        <v>1100</v>
      </c>
      <c r="BN38">
        <v>0</v>
      </c>
      <c r="BO38" t="s">
        <v>89</v>
      </c>
      <c r="BP38">
        <v>1</v>
      </c>
      <c r="BQ38">
        <v>8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2</v>
      </c>
      <c r="BZ38">
        <v>0</v>
      </c>
      <c r="CA38">
        <v>0</v>
      </c>
      <c r="CF38">
        <v>0</v>
      </c>
      <c r="CG38">
        <v>0</v>
      </c>
      <c r="CM38">
        <v>0</v>
      </c>
      <c r="CN38" t="s">
        <v>2</v>
      </c>
      <c r="CO38">
        <v>0</v>
      </c>
      <c r="CP38">
        <f t="shared" si="24"/>
        <v>-2888.17</v>
      </c>
      <c r="CQ38">
        <f t="shared" si="25"/>
        <v>4599</v>
      </c>
      <c r="CR38">
        <f t="shared" si="26"/>
        <v>0</v>
      </c>
      <c r="CS38">
        <f t="shared" si="27"/>
        <v>0</v>
      </c>
      <c r="CT38">
        <f t="shared" si="28"/>
        <v>0</v>
      </c>
      <c r="CU38">
        <f t="shared" si="29"/>
        <v>0</v>
      </c>
      <c r="CV38">
        <f t="shared" si="30"/>
        <v>0</v>
      </c>
      <c r="CW38">
        <f t="shared" si="31"/>
        <v>0</v>
      </c>
      <c r="CX38">
        <f t="shared" si="32"/>
        <v>0</v>
      </c>
      <c r="CY38">
        <f t="shared" si="33"/>
        <v>0</v>
      </c>
      <c r="CZ38">
        <f t="shared" si="34"/>
        <v>0</v>
      </c>
      <c r="DC38" t="s">
        <v>2</v>
      </c>
      <c r="DD38" t="s">
        <v>2</v>
      </c>
      <c r="DE38" t="s">
        <v>2</v>
      </c>
      <c r="DF38" t="s">
        <v>2</v>
      </c>
      <c r="DG38" t="s">
        <v>2</v>
      </c>
      <c r="DH38" t="s">
        <v>2</v>
      </c>
      <c r="DI38" t="s">
        <v>2</v>
      </c>
      <c r="DJ38" t="s">
        <v>2</v>
      </c>
      <c r="DK38" t="s">
        <v>2</v>
      </c>
      <c r="DL38" t="s">
        <v>2</v>
      </c>
      <c r="DM38" t="s">
        <v>2</v>
      </c>
      <c r="DN38">
        <v>0</v>
      </c>
      <c r="DO38">
        <v>0</v>
      </c>
      <c r="DP38">
        <v>1</v>
      </c>
      <c r="DQ38">
        <v>1</v>
      </c>
      <c r="DR38">
        <v>1</v>
      </c>
      <c r="DS38">
        <v>1</v>
      </c>
      <c r="DT38">
        <v>1</v>
      </c>
      <c r="DU38">
        <v>1009</v>
      </c>
      <c r="DV38" t="s">
        <v>43</v>
      </c>
      <c r="DW38" t="s">
        <v>43</v>
      </c>
      <c r="DX38">
        <v>1000</v>
      </c>
      <c r="EE38">
        <v>16689463</v>
      </c>
      <c r="EF38">
        <v>8</v>
      </c>
      <c r="EG38" t="s">
        <v>45</v>
      </c>
      <c r="EH38">
        <v>0</v>
      </c>
      <c r="EI38" t="s">
        <v>2</v>
      </c>
      <c r="EJ38">
        <v>1</v>
      </c>
      <c r="EK38">
        <v>1100</v>
      </c>
      <c r="EL38" t="s">
        <v>46</v>
      </c>
      <c r="EM38" t="s">
        <v>47</v>
      </c>
      <c r="EO38" t="s">
        <v>2</v>
      </c>
      <c r="EP38" t="s">
        <v>2</v>
      </c>
      <c r="EQ38">
        <v>0</v>
      </c>
      <c r="ER38">
        <v>4599</v>
      </c>
      <c r="ES38">
        <v>4599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</row>
    <row r="39" spans="1:155">
      <c r="A39">
        <v>17</v>
      </c>
      <c r="B39">
        <v>1</v>
      </c>
      <c r="E39" t="s">
        <v>92</v>
      </c>
      <c r="F39" t="s">
        <v>93</v>
      </c>
      <c r="G39" t="s">
        <v>94</v>
      </c>
      <c r="H39" t="s">
        <v>43</v>
      </c>
      <c r="I39">
        <v>0.628</v>
      </c>
      <c r="J39">
        <v>0</v>
      </c>
      <c r="O39">
        <f t="shared" si="2"/>
        <v>2874.36</v>
      </c>
      <c r="P39">
        <f t="shared" si="3"/>
        <v>2874.36</v>
      </c>
      <c r="Q39">
        <f t="shared" si="4"/>
        <v>0</v>
      </c>
      <c r="R39">
        <f t="shared" si="5"/>
        <v>0</v>
      </c>
      <c r="S39">
        <f t="shared" si="6"/>
        <v>0</v>
      </c>
      <c r="T39">
        <f t="shared" si="7"/>
        <v>0</v>
      </c>
      <c r="U39">
        <f t="shared" si="8"/>
        <v>0</v>
      </c>
      <c r="V39">
        <f t="shared" si="9"/>
        <v>0</v>
      </c>
      <c r="W39">
        <f t="shared" si="10"/>
        <v>0</v>
      </c>
      <c r="X39">
        <f t="shared" si="11"/>
        <v>0</v>
      </c>
      <c r="Y39">
        <f t="shared" si="12"/>
        <v>0</v>
      </c>
      <c r="AA39">
        <v>0</v>
      </c>
      <c r="AB39">
        <f t="shared" si="13"/>
        <v>4577</v>
      </c>
      <c r="AC39">
        <f t="shared" si="14"/>
        <v>4577</v>
      </c>
      <c r="AD39">
        <f t="shared" si="15"/>
        <v>0</v>
      </c>
      <c r="AE39">
        <f t="shared" si="16"/>
        <v>0</v>
      </c>
      <c r="AF39">
        <f t="shared" si="17"/>
        <v>0</v>
      </c>
      <c r="AG39">
        <f t="shared" si="18"/>
        <v>0</v>
      </c>
      <c r="AH39">
        <f t="shared" si="19"/>
        <v>0</v>
      </c>
      <c r="AI39">
        <f t="shared" si="20"/>
        <v>0</v>
      </c>
      <c r="AJ39">
        <f t="shared" si="21"/>
        <v>0</v>
      </c>
      <c r="AK39">
        <v>4577</v>
      </c>
      <c r="AL39">
        <v>4577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f t="shared" si="22"/>
        <v>0</v>
      </c>
      <c r="AU39">
        <f t="shared" si="23"/>
        <v>0</v>
      </c>
      <c r="AV39">
        <v>1</v>
      </c>
      <c r="AW39">
        <v>1</v>
      </c>
      <c r="AX39">
        <v>1</v>
      </c>
      <c r="AY39">
        <v>1</v>
      </c>
      <c r="AZ39">
        <v>1</v>
      </c>
      <c r="BA39">
        <v>1</v>
      </c>
      <c r="BB39">
        <v>1</v>
      </c>
      <c r="BC39">
        <v>1</v>
      </c>
      <c r="BD39" t="s">
        <v>2</v>
      </c>
      <c r="BE39" t="s">
        <v>2</v>
      </c>
      <c r="BF39" t="s">
        <v>2</v>
      </c>
      <c r="BG39" t="s">
        <v>2</v>
      </c>
      <c r="BH39">
        <v>3</v>
      </c>
      <c r="BI39">
        <v>1</v>
      </c>
      <c r="BJ39" t="s">
        <v>95</v>
      </c>
      <c r="BM39">
        <v>1100</v>
      </c>
      <c r="BN39">
        <v>0</v>
      </c>
      <c r="BO39" t="s">
        <v>2</v>
      </c>
      <c r="BP39">
        <v>0</v>
      </c>
      <c r="BQ39">
        <v>8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2</v>
      </c>
      <c r="BZ39">
        <v>0</v>
      </c>
      <c r="CA39">
        <v>0</v>
      </c>
      <c r="CF39">
        <v>0</v>
      </c>
      <c r="CG39">
        <v>0</v>
      </c>
      <c r="CM39">
        <v>0</v>
      </c>
      <c r="CN39" t="s">
        <v>2</v>
      </c>
      <c r="CO39">
        <v>0</v>
      </c>
      <c r="CP39">
        <f t="shared" si="24"/>
        <v>2874.36</v>
      </c>
      <c r="CQ39">
        <f t="shared" si="25"/>
        <v>4577</v>
      </c>
      <c r="CR39">
        <f t="shared" si="26"/>
        <v>0</v>
      </c>
      <c r="CS39">
        <f t="shared" si="27"/>
        <v>0</v>
      </c>
      <c r="CT39">
        <f t="shared" si="28"/>
        <v>0</v>
      </c>
      <c r="CU39">
        <f t="shared" si="29"/>
        <v>0</v>
      </c>
      <c r="CV39">
        <f t="shared" si="30"/>
        <v>0</v>
      </c>
      <c r="CW39">
        <f t="shared" si="31"/>
        <v>0</v>
      </c>
      <c r="CX39">
        <f t="shared" si="32"/>
        <v>0</v>
      </c>
      <c r="CY39">
        <f t="shared" si="33"/>
        <v>0</v>
      </c>
      <c r="CZ39">
        <f t="shared" si="34"/>
        <v>0</v>
      </c>
      <c r="DC39" t="s">
        <v>2</v>
      </c>
      <c r="DD39" t="s">
        <v>2</v>
      </c>
      <c r="DE39" t="s">
        <v>2</v>
      </c>
      <c r="DF39" t="s">
        <v>2</v>
      </c>
      <c r="DG39" t="s">
        <v>2</v>
      </c>
      <c r="DH39" t="s">
        <v>2</v>
      </c>
      <c r="DI39" t="s">
        <v>2</v>
      </c>
      <c r="DJ39" t="s">
        <v>2</v>
      </c>
      <c r="DK39" t="s">
        <v>2</v>
      </c>
      <c r="DL39" t="s">
        <v>2</v>
      </c>
      <c r="DM39" t="s">
        <v>2</v>
      </c>
      <c r="DN39">
        <v>0</v>
      </c>
      <c r="DO39">
        <v>0</v>
      </c>
      <c r="DP39">
        <v>1</v>
      </c>
      <c r="DQ39">
        <v>1</v>
      </c>
      <c r="DR39">
        <v>1</v>
      </c>
      <c r="DS39">
        <v>1</v>
      </c>
      <c r="DT39">
        <v>1</v>
      </c>
      <c r="DU39">
        <v>1009</v>
      </c>
      <c r="DV39" t="s">
        <v>43</v>
      </c>
      <c r="DW39" t="s">
        <v>43</v>
      </c>
      <c r="DX39">
        <v>1000</v>
      </c>
      <c r="EE39">
        <v>16689463</v>
      </c>
      <c r="EF39">
        <v>8</v>
      </c>
      <c r="EG39" t="s">
        <v>45</v>
      </c>
      <c r="EH39">
        <v>0</v>
      </c>
      <c r="EI39" t="s">
        <v>2</v>
      </c>
      <c r="EJ39">
        <v>1</v>
      </c>
      <c r="EK39">
        <v>1100</v>
      </c>
      <c r="EL39" t="s">
        <v>46</v>
      </c>
      <c r="EM39" t="s">
        <v>47</v>
      </c>
      <c r="EO39" t="s">
        <v>2</v>
      </c>
      <c r="EP39" t="s">
        <v>2</v>
      </c>
      <c r="EQ39">
        <v>0</v>
      </c>
      <c r="ER39">
        <v>4577</v>
      </c>
      <c r="ES39">
        <v>4577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</row>
    <row r="40" spans="1:155">
      <c r="A40">
        <v>17</v>
      </c>
      <c r="B40">
        <v>1</v>
      </c>
      <c r="C40">
        <f>ROW(SmtRes!A75)</f>
        <v>75</v>
      </c>
      <c r="D40">
        <f>ROW(EtalonRes!A75)</f>
        <v>75</v>
      </c>
      <c r="E40" t="s">
        <v>96</v>
      </c>
      <c r="F40" t="s">
        <v>97</v>
      </c>
      <c r="G40" t="s">
        <v>98</v>
      </c>
      <c r="H40" t="s">
        <v>99</v>
      </c>
      <c r="I40">
        <v>16.59</v>
      </c>
      <c r="J40">
        <v>0</v>
      </c>
      <c r="O40">
        <f t="shared" si="2"/>
        <v>5309.3</v>
      </c>
      <c r="P40">
        <f t="shared" si="3"/>
        <v>4221.82</v>
      </c>
      <c r="Q40">
        <f t="shared" si="4"/>
        <v>150.13999999999999</v>
      </c>
      <c r="R40">
        <f t="shared" si="5"/>
        <v>3.48</v>
      </c>
      <c r="S40">
        <f t="shared" si="6"/>
        <v>937.34</v>
      </c>
      <c r="T40">
        <f t="shared" si="7"/>
        <v>0</v>
      </c>
      <c r="U40">
        <f t="shared" si="8"/>
        <v>88.092899999999986</v>
      </c>
      <c r="V40">
        <f t="shared" si="9"/>
        <v>0.33179999999999998</v>
      </c>
      <c r="W40">
        <f t="shared" si="10"/>
        <v>0</v>
      </c>
      <c r="X40">
        <f t="shared" si="11"/>
        <v>846.74</v>
      </c>
      <c r="Y40">
        <f t="shared" si="12"/>
        <v>658.57</v>
      </c>
      <c r="AA40">
        <v>0</v>
      </c>
      <c r="AB40">
        <f t="shared" si="13"/>
        <v>320.02999999999997</v>
      </c>
      <c r="AC40">
        <f t="shared" si="14"/>
        <v>254.48</v>
      </c>
      <c r="AD40">
        <f t="shared" si="15"/>
        <v>9.0500000000000007</v>
      </c>
      <c r="AE40">
        <f t="shared" si="16"/>
        <v>0.21</v>
      </c>
      <c r="AF40">
        <f t="shared" si="17"/>
        <v>56.5</v>
      </c>
      <c r="AG40">
        <f t="shared" si="18"/>
        <v>0</v>
      </c>
      <c r="AH40">
        <f t="shared" si="19"/>
        <v>5.31</v>
      </c>
      <c r="AI40">
        <f t="shared" si="20"/>
        <v>0.02</v>
      </c>
      <c r="AJ40">
        <f t="shared" si="21"/>
        <v>0</v>
      </c>
      <c r="AK40">
        <v>320.02999999999997</v>
      </c>
      <c r="AL40">
        <v>254.48</v>
      </c>
      <c r="AM40">
        <v>9.0500000000000007</v>
      </c>
      <c r="AN40">
        <v>0.21</v>
      </c>
      <c r="AO40">
        <v>56.5</v>
      </c>
      <c r="AP40">
        <v>0</v>
      </c>
      <c r="AQ40">
        <v>5.31</v>
      </c>
      <c r="AR40">
        <v>0.02</v>
      </c>
      <c r="AS40">
        <v>0</v>
      </c>
      <c r="AT40">
        <f t="shared" si="22"/>
        <v>90</v>
      </c>
      <c r="AU40">
        <f t="shared" si="23"/>
        <v>70</v>
      </c>
      <c r="AV40">
        <v>1</v>
      </c>
      <c r="AW40">
        <v>1</v>
      </c>
      <c r="AX40">
        <v>1</v>
      </c>
      <c r="AY40">
        <v>1</v>
      </c>
      <c r="AZ40">
        <v>1</v>
      </c>
      <c r="BA40">
        <v>1</v>
      </c>
      <c r="BB40">
        <v>1</v>
      </c>
      <c r="BC40">
        <v>1</v>
      </c>
      <c r="BD40" t="s">
        <v>2</v>
      </c>
      <c r="BE40" t="s">
        <v>2</v>
      </c>
      <c r="BF40" t="s">
        <v>2</v>
      </c>
      <c r="BG40" t="s">
        <v>2</v>
      </c>
      <c r="BH40">
        <v>0</v>
      </c>
      <c r="BI40">
        <v>1</v>
      </c>
      <c r="BJ40" t="s">
        <v>100</v>
      </c>
      <c r="BM40">
        <v>19</v>
      </c>
      <c r="BN40">
        <v>0</v>
      </c>
      <c r="BO40" t="s">
        <v>2</v>
      </c>
      <c r="BP40">
        <v>0</v>
      </c>
      <c r="BQ40">
        <v>2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2</v>
      </c>
      <c r="BZ40">
        <v>90</v>
      </c>
      <c r="CA40">
        <v>70</v>
      </c>
      <c r="CF40">
        <v>0</v>
      </c>
      <c r="CG40">
        <v>0</v>
      </c>
      <c r="CM40">
        <v>0</v>
      </c>
      <c r="CN40" t="s">
        <v>2</v>
      </c>
      <c r="CO40">
        <v>0</v>
      </c>
      <c r="CP40">
        <f t="shared" si="24"/>
        <v>5309.3</v>
      </c>
      <c r="CQ40">
        <f t="shared" si="25"/>
        <v>254.48</v>
      </c>
      <c r="CR40">
        <f t="shared" si="26"/>
        <v>9.0500000000000007</v>
      </c>
      <c r="CS40">
        <f t="shared" si="27"/>
        <v>0.21</v>
      </c>
      <c r="CT40">
        <f t="shared" si="28"/>
        <v>56.5</v>
      </c>
      <c r="CU40">
        <f t="shared" si="29"/>
        <v>0</v>
      </c>
      <c r="CV40">
        <f t="shared" si="30"/>
        <v>5.31</v>
      </c>
      <c r="CW40">
        <f t="shared" si="31"/>
        <v>0.02</v>
      </c>
      <c r="CX40">
        <f t="shared" si="32"/>
        <v>0</v>
      </c>
      <c r="CY40">
        <f t="shared" si="33"/>
        <v>846.73800000000006</v>
      </c>
      <c r="CZ40">
        <f t="shared" si="34"/>
        <v>658.57400000000007</v>
      </c>
      <c r="DC40" t="s">
        <v>2</v>
      </c>
      <c r="DD40" t="s">
        <v>2</v>
      </c>
      <c r="DE40" t="s">
        <v>2</v>
      </c>
      <c r="DF40" t="s">
        <v>2</v>
      </c>
      <c r="DG40" t="s">
        <v>2</v>
      </c>
      <c r="DH40" t="s">
        <v>2</v>
      </c>
      <c r="DI40" t="s">
        <v>2</v>
      </c>
      <c r="DJ40" t="s">
        <v>2</v>
      </c>
      <c r="DK40" t="s">
        <v>2</v>
      </c>
      <c r="DL40" t="s">
        <v>2</v>
      </c>
      <c r="DM40" t="s">
        <v>2</v>
      </c>
      <c r="DN40">
        <v>0</v>
      </c>
      <c r="DO40">
        <v>0</v>
      </c>
      <c r="DP40">
        <v>1</v>
      </c>
      <c r="DQ40">
        <v>1</v>
      </c>
      <c r="DR40">
        <v>1</v>
      </c>
      <c r="DS40">
        <v>1</v>
      </c>
      <c r="DT40">
        <v>1</v>
      </c>
      <c r="DU40">
        <v>1013</v>
      </c>
      <c r="DV40" t="s">
        <v>99</v>
      </c>
      <c r="DW40" t="s">
        <v>99</v>
      </c>
      <c r="DX40">
        <v>1</v>
      </c>
      <c r="EE40">
        <v>16689390</v>
      </c>
      <c r="EF40">
        <v>2</v>
      </c>
      <c r="EG40" t="s">
        <v>21</v>
      </c>
      <c r="EH40">
        <v>0</v>
      </c>
      <c r="EI40" t="s">
        <v>2</v>
      </c>
      <c r="EJ40">
        <v>1</v>
      </c>
      <c r="EK40">
        <v>19</v>
      </c>
      <c r="EL40" t="s">
        <v>101</v>
      </c>
      <c r="EM40" t="s">
        <v>79</v>
      </c>
      <c r="EO40" t="s">
        <v>2</v>
      </c>
      <c r="EP40" t="s">
        <v>102</v>
      </c>
      <c r="EQ40">
        <v>0</v>
      </c>
      <c r="ER40">
        <v>320.02999999999997</v>
      </c>
      <c r="ES40">
        <v>254.48</v>
      </c>
      <c r="ET40">
        <v>9.0500000000000007</v>
      </c>
      <c r="EU40">
        <v>0.21</v>
      </c>
      <c r="EV40">
        <v>56.5</v>
      </c>
      <c r="EW40">
        <v>5.31</v>
      </c>
      <c r="EX40">
        <v>0.02</v>
      </c>
      <c r="EY40">
        <v>0</v>
      </c>
    </row>
    <row r="41" spans="1:155">
      <c r="A41">
        <v>17</v>
      </c>
      <c r="B41">
        <v>1</v>
      </c>
      <c r="C41">
        <f>ROW(SmtRes!A83)</f>
        <v>83</v>
      </c>
      <c r="D41">
        <f>ROW(EtalonRes!A83)</f>
        <v>83</v>
      </c>
      <c r="E41" t="s">
        <v>103</v>
      </c>
      <c r="F41" t="s">
        <v>104</v>
      </c>
      <c r="G41" t="s">
        <v>105</v>
      </c>
      <c r="H41" t="s">
        <v>99</v>
      </c>
      <c r="I41">
        <v>16.59</v>
      </c>
      <c r="J41">
        <v>0</v>
      </c>
      <c r="O41">
        <f t="shared" si="2"/>
        <v>13634.32</v>
      </c>
      <c r="P41">
        <f t="shared" si="3"/>
        <v>12287.55</v>
      </c>
      <c r="Q41">
        <f t="shared" si="4"/>
        <v>194.1</v>
      </c>
      <c r="R41">
        <f t="shared" si="5"/>
        <v>6.97</v>
      </c>
      <c r="S41">
        <f t="shared" si="6"/>
        <v>1152.67</v>
      </c>
      <c r="T41">
        <f t="shared" si="7"/>
        <v>0</v>
      </c>
      <c r="U41">
        <f t="shared" si="8"/>
        <v>127.07940000000001</v>
      </c>
      <c r="V41">
        <f t="shared" si="9"/>
        <v>0.66359999999999997</v>
      </c>
      <c r="W41">
        <f t="shared" si="10"/>
        <v>0</v>
      </c>
      <c r="X41">
        <f t="shared" si="11"/>
        <v>1043.68</v>
      </c>
      <c r="Y41">
        <f t="shared" si="12"/>
        <v>811.75</v>
      </c>
      <c r="AA41">
        <v>0</v>
      </c>
      <c r="AB41">
        <f t="shared" si="13"/>
        <v>821.84</v>
      </c>
      <c r="AC41">
        <f>((ES41*2))</f>
        <v>740.66</v>
      </c>
      <c r="AD41">
        <f>((ET41*2))</f>
        <v>11.7</v>
      </c>
      <c r="AE41">
        <f>((EU41*2))</f>
        <v>0.42</v>
      </c>
      <c r="AF41">
        <f>((EV41*2))</f>
        <v>69.48</v>
      </c>
      <c r="AG41">
        <f t="shared" si="18"/>
        <v>0</v>
      </c>
      <c r="AH41">
        <f>((EW41*2))</f>
        <v>7.66</v>
      </c>
      <c r="AI41">
        <f>((EX41*2))</f>
        <v>0.04</v>
      </c>
      <c r="AJ41">
        <f t="shared" si="21"/>
        <v>0</v>
      </c>
      <c r="AK41">
        <v>410.92</v>
      </c>
      <c r="AL41">
        <v>370.33</v>
      </c>
      <c r="AM41">
        <v>5.85</v>
      </c>
      <c r="AN41">
        <v>0.21</v>
      </c>
      <c r="AO41">
        <v>34.74</v>
      </c>
      <c r="AP41">
        <v>0</v>
      </c>
      <c r="AQ41">
        <v>3.83</v>
      </c>
      <c r="AR41">
        <v>0.02</v>
      </c>
      <c r="AS41">
        <v>0</v>
      </c>
      <c r="AT41">
        <f t="shared" si="22"/>
        <v>90</v>
      </c>
      <c r="AU41">
        <f t="shared" si="23"/>
        <v>70</v>
      </c>
      <c r="AV41">
        <v>1</v>
      </c>
      <c r="AW41">
        <v>1</v>
      </c>
      <c r="AX41">
        <v>1</v>
      </c>
      <c r="AY41">
        <v>1</v>
      </c>
      <c r="AZ41">
        <v>1</v>
      </c>
      <c r="BA41">
        <v>1</v>
      </c>
      <c r="BB41">
        <v>1</v>
      </c>
      <c r="BC41">
        <v>1</v>
      </c>
      <c r="BD41" t="s">
        <v>2</v>
      </c>
      <c r="BE41" t="s">
        <v>2</v>
      </c>
      <c r="BF41" t="s">
        <v>2</v>
      </c>
      <c r="BG41" t="s">
        <v>2</v>
      </c>
      <c r="BH41">
        <v>0</v>
      </c>
      <c r="BI41">
        <v>1</v>
      </c>
      <c r="BJ41" t="s">
        <v>106</v>
      </c>
      <c r="BM41">
        <v>19</v>
      </c>
      <c r="BN41">
        <v>0</v>
      </c>
      <c r="BO41" t="s">
        <v>2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2</v>
      </c>
      <c r="BZ41">
        <v>90</v>
      </c>
      <c r="CA41">
        <v>70</v>
      </c>
      <c r="CF41">
        <v>0</v>
      </c>
      <c r="CG41">
        <v>0</v>
      </c>
      <c r="CM41">
        <v>0</v>
      </c>
      <c r="CN41" t="s">
        <v>2</v>
      </c>
      <c r="CO41">
        <v>0</v>
      </c>
      <c r="CP41">
        <f t="shared" si="24"/>
        <v>13634.32</v>
      </c>
      <c r="CQ41">
        <f t="shared" si="25"/>
        <v>740.66</v>
      </c>
      <c r="CR41">
        <f t="shared" si="26"/>
        <v>11.7</v>
      </c>
      <c r="CS41">
        <f t="shared" si="27"/>
        <v>0.42</v>
      </c>
      <c r="CT41">
        <f t="shared" si="28"/>
        <v>69.48</v>
      </c>
      <c r="CU41">
        <f t="shared" si="29"/>
        <v>0</v>
      </c>
      <c r="CV41">
        <f t="shared" si="30"/>
        <v>7.66</v>
      </c>
      <c r="CW41">
        <f t="shared" si="31"/>
        <v>0.04</v>
      </c>
      <c r="CX41">
        <f t="shared" si="32"/>
        <v>0</v>
      </c>
      <c r="CY41">
        <f t="shared" si="33"/>
        <v>1043.6760000000002</v>
      </c>
      <c r="CZ41">
        <f t="shared" si="34"/>
        <v>811.74800000000005</v>
      </c>
      <c r="DC41" t="s">
        <v>2</v>
      </c>
      <c r="DD41" t="s">
        <v>107</v>
      </c>
      <c r="DE41" t="s">
        <v>107</v>
      </c>
      <c r="DF41" t="s">
        <v>107</v>
      </c>
      <c r="DG41" t="s">
        <v>107</v>
      </c>
      <c r="DH41" t="s">
        <v>2</v>
      </c>
      <c r="DI41" t="s">
        <v>107</v>
      </c>
      <c r="DJ41" t="s">
        <v>107</v>
      </c>
      <c r="DK41" t="s">
        <v>2</v>
      </c>
      <c r="DL41" t="s">
        <v>2</v>
      </c>
      <c r="DM41" t="s">
        <v>2</v>
      </c>
      <c r="DN41">
        <v>0</v>
      </c>
      <c r="DO41">
        <v>0</v>
      </c>
      <c r="DP41">
        <v>1</v>
      </c>
      <c r="DQ41">
        <v>1</v>
      </c>
      <c r="DR41">
        <v>1</v>
      </c>
      <c r="DS41">
        <v>1</v>
      </c>
      <c r="DT41">
        <v>1</v>
      </c>
      <c r="DU41">
        <v>1013</v>
      </c>
      <c r="DV41" t="s">
        <v>99</v>
      </c>
      <c r="DW41" t="s">
        <v>99</v>
      </c>
      <c r="DX41">
        <v>1</v>
      </c>
      <c r="EE41">
        <v>16689390</v>
      </c>
      <c r="EF41">
        <v>2</v>
      </c>
      <c r="EG41" t="s">
        <v>21</v>
      </c>
      <c r="EH41">
        <v>0</v>
      </c>
      <c r="EI41" t="s">
        <v>2</v>
      </c>
      <c r="EJ41">
        <v>1</v>
      </c>
      <c r="EK41">
        <v>19</v>
      </c>
      <c r="EL41" t="s">
        <v>101</v>
      </c>
      <c r="EM41" t="s">
        <v>79</v>
      </c>
      <c r="EO41" t="s">
        <v>108</v>
      </c>
      <c r="EP41" t="s">
        <v>109</v>
      </c>
      <c r="EQ41">
        <v>512</v>
      </c>
      <c r="ER41">
        <v>410.92</v>
      </c>
      <c r="ES41">
        <v>370.33</v>
      </c>
      <c r="ET41">
        <v>5.85</v>
      </c>
      <c r="EU41">
        <v>0.21</v>
      </c>
      <c r="EV41">
        <v>34.74</v>
      </c>
      <c r="EW41">
        <v>3.83</v>
      </c>
      <c r="EX41">
        <v>0.02</v>
      </c>
      <c r="EY41">
        <v>0</v>
      </c>
    </row>
    <row r="42" spans="1:155">
      <c r="A42">
        <v>17</v>
      </c>
      <c r="B42">
        <v>1</v>
      </c>
      <c r="C42">
        <f>ROW(SmtRes!A91)</f>
        <v>91</v>
      </c>
      <c r="D42">
        <f>ROW(EtalonRes!A91)</f>
        <v>91</v>
      </c>
      <c r="E42" t="s">
        <v>110</v>
      </c>
      <c r="F42" t="s">
        <v>111</v>
      </c>
      <c r="G42" t="s">
        <v>112</v>
      </c>
      <c r="H42" t="s">
        <v>99</v>
      </c>
      <c r="I42">
        <v>0.41</v>
      </c>
      <c r="J42">
        <v>0</v>
      </c>
      <c r="O42">
        <f t="shared" si="2"/>
        <v>217.96</v>
      </c>
      <c r="P42">
        <f t="shared" si="3"/>
        <v>202.48</v>
      </c>
      <c r="Q42">
        <f t="shared" si="4"/>
        <v>4.7699999999999996</v>
      </c>
      <c r="R42">
        <f t="shared" si="5"/>
        <v>0.13</v>
      </c>
      <c r="S42">
        <f t="shared" si="6"/>
        <v>10.71</v>
      </c>
      <c r="T42">
        <f t="shared" si="7"/>
        <v>0</v>
      </c>
      <c r="U42">
        <f t="shared" si="8"/>
        <v>1.1807999999999998</v>
      </c>
      <c r="V42">
        <f t="shared" si="9"/>
        <v>1.2299999999999998E-2</v>
      </c>
      <c r="W42">
        <f t="shared" si="10"/>
        <v>0</v>
      </c>
      <c r="X42">
        <f t="shared" si="11"/>
        <v>9.76</v>
      </c>
      <c r="Y42">
        <f t="shared" si="12"/>
        <v>7.59</v>
      </c>
      <c r="AA42">
        <v>0</v>
      </c>
      <c r="AB42">
        <f t="shared" si="13"/>
        <v>531.61</v>
      </c>
      <c r="AC42">
        <f t="shared" ref="AC42:AF45" si="35">(ES42)</f>
        <v>493.86</v>
      </c>
      <c r="AD42">
        <f t="shared" si="35"/>
        <v>11.63</v>
      </c>
      <c r="AE42">
        <f t="shared" si="35"/>
        <v>0.31</v>
      </c>
      <c r="AF42">
        <f t="shared" si="35"/>
        <v>26.12</v>
      </c>
      <c r="AG42">
        <f t="shared" si="18"/>
        <v>0</v>
      </c>
      <c r="AH42">
        <f t="shared" ref="AH42:AI45" si="36">(EW42)</f>
        <v>2.88</v>
      </c>
      <c r="AI42">
        <f t="shared" si="36"/>
        <v>0.03</v>
      </c>
      <c r="AJ42">
        <f t="shared" si="21"/>
        <v>0</v>
      </c>
      <c r="AK42">
        <v>531.61</v>
      </c>
      <c r="AL42">
        <v>493.86</v>
      </c>
      <c r="AM42">
        <v>11.63</v>
      </c>
      <c r="AN42">
        <v>0.31</v>
      </c>
      <c r="AO42">
        <v>26.12</v>
      </c>
      <c r="AP42">
        <v>0</v>
      </c>
      <c r="AQ42">
        <v>2.88</v>
      </c>
      <c r="AR42">
        <v>0.03</v>
      </c>
      <c r="AS42">
        <v>0</v>
      </c>
      <c r="AT42">
        <f t="shared" si="22"/>
        <v>90</v>
      </c>
      <c r="AU42">
        <f t="shared" si="23"/>
        <v>70</v>
      </c>
      <c r="AV42">
        <v>1</v>
      </c>
      <c r="AW42">
        <v>1</v>
      </c>
      <c r="AX42">
        <v>1</v>
      </c>
      <c r="AY42">
        <v>1</v>
      </c>
      <c r="AZ42">
        <v>1</v>
      </c>
      <c r="BA42">
        <v>1</v>
      </c>
      <c r="BB42">
        <v>1</v>
      </c>
      <c r="BC42">
        <v>1</v>
      </c>
      <c r="BD42" t="s">
        <v>2</v>
      </c>
      <c r="BE42" t="s">
        <v>2</v>
      </c>
      <c r="BF42" t="s">
        <v>2</v>
      </c>
      <c r="BG42" t="s">
        <v>2</v>
      </c>
      <c r="BH42">
        <v>0</v>
      </c>
      <c r="BI42">
        <v>1</v>
      </c>
      <c r="BJ42" t="s">
        <v>113</v>
      </c>
      <c r="BM42">
        <v>19</v>
      </c>
      <c r="BN42">
        <v>0</v>
      </c>
      <c r="BO42" t="s">
        <v>2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2</v>
      </c>
      <c r="BZ42">
        <v>90</v>
      </c>
      <c r="CA42">
        <v>70</v>
      </c>
      <c r="CF42">
        <v>0</v>
      </c>
      <c r="CG42">
        <v>0</v>
      </c>
      <c r="CM42">
        <v>0</v>
      </c>
      <c r="CN42" t="s">
        <v>2</v>
      </c>
      <c r="CO42">
        <v>0</v>
      </c>
      <c r="CP42">
        <f t="shared" si="24"/>
        <v>217.96</v>
      </c>
      <c r="CQ42">
        <f t="shared" si="25"/>
        <v>493.86</v>
      </c>
      <c r="CR42">
        <f t="shared" si="26"/>
        <v>11.63</v>
      </c>
      <c r="CS42">
        <f t="shared" si="27"/>
        <v>0.31</v>
      </c>
      <c r="CT42">
        <f t="shared" si="28"/>
        <v>26.12</v>
      </c>
      <c r="CU42">
        <f t="shared" si="29"/>
        <v>0</v>
      </c>
      <c r="CV42">
        <f t="shared" si="30"/>
        <v>2.88</v>
      </c>
      <c r="CW42">
        <f t="shared" si="31"/>
        <v>0.03</v>
      </c>
      <c r="CX42">
        <f t="shared" si="32"/>
        <v>0</v>
      </c>
      <c r="CY42">
        <f t="shared" si="33"/>
        <v>9.756000000000002</v>
      </c>
      <c r="CZ42">
        <f t="shared" si="34"/>
        <v>7.588000000000001</v>
      </c>
      <c r="DC42" t="s">
        <v>2</v>
      </c>
      <c r="DD42" t="s">
        <v>2</v>
      </c>
      <c r="DE42" t="s">
        <v>2</v>
      </c>
      <c r="DF42" t="s">
        <v>2</v>
      </c>
      <c r="DG42" t="s">
        <v>2</v>
      </c>
      <c r="DH42" t="s">
        <v>2</v>
      </c>
      <c r="DI42" t="s">
        <v>2</v>
      </c>
      <c r="DJ42" t="s">
        <v>2</v>
      </c>
      <c r="DK42" t="s">
        <v>2</v>
      </c>
      <c r="DL42" t="s">
        <v>2</v>
      </c>
      <c r="DM42" t="s">
        <v>2</v>
      </c>
      <c r="DN42">
        <v>0</v>
      </c>
      <c r="DO42">
        <v>0</v>
      </c>
      <c r="DP42">
        <v>1</v>
      </c>
      <c r="DQ42">
        <v>1</v>
      </c>
      <c r="DR42">
        <v>1</v>
      </c>
      <c r="DS42">
        <v>1</v>
      </c>
      <c r="DT42">
        <v>1</v>
      </c>
      <c r="DU42">
        <v>1013</v>
      </c>
      <c r="DV42" t="s">
        <v>99</v>
      </c>
      <c r="DW42" t="s">
        <v>99</v>
      </c>
      <c r="DX42">
        <v>1</v>
      </c>
      <c r="EE42">
        <v>16689390</v>
      </c>
      <c r="EF42">
        <v>2</v>
      </c>
      <c r="EG42" t="s">
        <v>21</v>
      </c>
      <c r="EH42">
        <v>0</v>
      </c>
      <c r="EI42" t="s">
        <v>2</v>
      </c>
      <c r="EJ42">
        <v>1</v>
      </c>
      <c r="EK42">
        <v>19</v>
      </c>
      <c r="EL42" t="s">
        <v>101</v>
      </c>
      <c r="EM42" t="s">
        <v>79</v>
      </c>
      <c r="EO42" t="s">
        <v>2</v>
      </c>
      <c r="EP42" t="s">
        <v>109</v>
      </c>
      <c r="EQ42">
        <v>0</v>
      </c>
      <c r="ER42">
        <v>531.61</v>
      </c>
      <c r="ES42">
        <v>493.86</v>
      </c>
      <c r="ET42">
        <v>11.63</v>
      </c>
      <c r="EU42">
        <v>0.31</v>
      </c>
      <c r="EV42">
        <v>26.12</v>
      </c>
      <c r="EW42">
        <v>2.88</v>
      </c>
      <c r="EX42">
        <v>0.03</v>
      </c>
      <c r="EY42">
        <v>0</v>
      </c>
    </row>
    <row r="43" spans="1:155">
      <c r="A43">
        <v>17</v>
      </c>
      <c r="B43">
        <v>1</v>
      </c>
      <c r="C43">
        <f>ROW(SmtRes!A97)</f>
        <v>97</v>
      </c>
      <c r="D43">
        <f>ROW(EtalonRes!A97)</f>
        <v>97</v>
      </c>
      <c r="E43" t="s">
        <v>114</v>
      </c>
      <c r="F43" t="s">
        <v>115</v>
      </c>
      <c r="G43" t="s">
        <v>116</v>
      </c>
      <c r="H43" t="s">
        <v>99</v>
      </c>
      <c r="I43">
        <v>4.1523000000000003</v>
      </c>
      <c r="J43">
        <v>0</v>
      </c>
      <c r="O43">
        <f t="shared" si="2"/>
        <v>5116.59</v>
      </c>
      <c r="P43">
        <f t="shared" si="3"/>
        <v>3694.51</v>
      </c>
      <c r="Q43">
        <f t="shared" si="4"/>
        <v>121.12</v>
      </c>
      <c r="R43">
        <f t="shared" si="5"/>
        <v>55.81</v>
      </c>
      <c r="S43">
        <f t="shared" si="6"/>
        <v>1300.96</v>
      </c>
      <c r="T43">
        <f t="shared" si="7"/>
        <v>0</v>
      </c>
      <c r="U43">
        <f t="shared" si="8"/>
        <v>164.05737300000001</v>
      </c>
      <c r="V43">
        <f t="shared" si="9"/>
        <v>5.2734210000000008</v>
      </c>
      <c r="W43">
        <f t="shared" si="10"/>
        <v>0</v>
      </c>
      <c r="X43">
        <f t="shared" si="11"/>
        <v>1668.83</v>
      </c>
      <c r="Y43">
        <f t="shared" si="12"/>
        <v>1017.58</v>
      </c>
      <c r="AA43">
        <v>0</v>
      </c>
      <c r="AB43">
        <f t="shared" si="13"/>
        <v>1232.23</v>
      </c>
      <c r="AC43">
        <f t="shared" si="35"/>
        <v>889.75</v>
      </c>
      <c r="AD43">
        <f t="shared" si="35"/>
        <v>29.17</v>
      </c>
      <c r="AE43">
        <f t="shared" si="35"/>
        <v>13.44</v>
      </c>
      <c r="AF43">
        <f t="shared" si="35"/>
        <v>313.31</v>
      </c>
      <c r="AG43">
        <f t="shared" si="18"/>
        <v>0</v>
      </c>
      <c r="AH43">
        <f t="shared" si="36"/>
        <v>39.51</v>
      </c>
      <c r="AI43">
        <f t="shared" si="36"/>
        <v>1.27</v>
      </c>
      <c r="AJ43">
        <f t="shared" si="21"/>
        <v>0</v>
      </c>
      <c r="AK43">
        <v>1232.23</v>
      </c>
      <c r="AL43">
        <v>889.75</v>
      </c>
      <c r="AM43">
        <v>29.17</v>
      </c>
      <c r="AN43">
        <v>13.44</v>
      </c>
      <c r="AO43">
        <v>313.31</v>
      </c>
      <c r="AP43">
        <v>0</v>
      </c>
      <c r="AQ43">
        <v>39.51</v>
      </c>
      <c r="AR43">
        <v>1.27</v>
      </c>
      <c r="AS43">
        <v>0</v>
      </c>
      <c r="AT43">
        <f t="shared" si="22"/>
        <v>123</v>
      </c>
      <c r="AU43">
        <f t="shared" si="23"/>
        <v>75</v>
      </c>
      <c r="AV43">
        <v>1</v>
      </c>
      <c r="AW43">
        <v>1</v>
      </c>
      <c r="AX43">
        <v>1</v>
      </c>
      <c r="AY43">
        <v>1</v>
      </c>
      <c r="AZ43">
        <v>1</v>
      </c>
      <c r="BA43">
        <v>1</v>
      </c>
      <c r="BB43">
        <v>1</v>
      </c>
      <c r="BC43">
        <v>1</v>
      </c>
      <c r="BD43" t="s">
        <v>2</v>
      </c>
      <c r="BE43" t="s">
        <v>2</v>
      </c>
      <c r="BF43" t="s">
        <v>2</v>
      </c>
      <c r="BG43" t="s">
        <v>2</v>
      </c>
      <c r="BH43">
        <v>0</v>
      </c>
      <c r="BI43">
        <v>1</v>
      </c>
      <c r="BJ43" t="s">
        <v>117</v>
      </c>
      <c r="BM43">
        <v>17</v>
      </c>
      <c r="BN43">
        <v>0</v>
      </c>
      <c r="BO43" t="s">
        <v>2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2</v>
      </c>
      <c r="BZ43">
        <v>123</v>
      </c>
      <c r="CA43">
        <v>75</v>
      </c>
      <c r="CF43">
        <v>0</v>
      </c>
      <c r="CG43">
        <v>0</v>
      </c>
      <c r="CM43">
        <v>0</v>
      </c>
      <c r="CN43" t="s">
        <v>2</v>
      </c>
      <c r="CO43">
        <v>0</v>
      </c>
      <c r="CP43">
        <f t="shared" si="24"/>
        <v>5116.59</v>
      </c>
      <c r="CQ43">
        <f t="shared" si="25"/>
        <v>889.75</v>
      </c>
      <c r="CR43">
        <f t="shared" si="26"/>
        <v>29.17</v>
      </c>
      <c r="CS43">
        <f t="shared" si="27"/>
        <v>13.44</v>
      </c>
      <c r="CT43">
        <f t="shared" si="28"/>
        <v>313.31</v>
      </c>
      <c r="CU43">
        <f t="shared" si="29"/>
        <v>0</v>
      </c>
      <c r="CV43">
        <f t="shared" si="30"/>
        <v>39.51</v>
      </c>
      <c r="CW43">
        <f t="shared" si="31"/>
        <v>1.27</v>
      </c>
      <c r="CX43">
        <f t="shared" si="32"/>
        <v>0</v>
      </c>
      <c r="CY43">
        <f t="shared" si="33"/>
        <v>1668.8271</v>
      </c>
      <c r="CZ43">
        <f t="shared" si="34"/>
        <v>1017.5775</v>
      </c>
      <c r="DC43" t="s">
        <v>2</v>
      </c>
      <c r="DD43" t="s">
        <v>2</v>
      </c>
      <c r="DE43" t="s">
        <v>2</v>
      </c>
      <c r="DF43" t="s">
        <v>2</v>
      </c>
      <c r="DG43" t="s">
        <v>2</v>
      </c>
      <c r="DH43" t="s">
        <v>2</v>
      </c>
      <c r="DI43" t="s">
        <v>2</v>
      </c>
      <c r="DJ43" t="s">
        <v>2</v>
      </c>
      <c r="DK43" t="s">
        <v>2</v>
      </c>
      <c r="DL43" t="s">
        <v>2</v>
      </c>
      <c r="DM43" t="s">
        <v>2</v>
      </c>
      <c r="DN43">
        <v>0</v>
      </c>
      <c r="DO43">
        <v>0</v>
      </c>
      <c r="DP43">
        <v>1</v>
      </c>
      <c r="DQ43">
        <v>1</v>
      </c>
      <c r="DR43">
        <v>1</v>
      </c>
      <c r="DS43">
        <v>1</v>
      </c>
      <c r="DT43">
        <v>1</v>
      </c>
      <c r="DU43">
        <v>1013</v>
      </c>
      <c r="DV43" t="s">
        <v>99</v>
      </c>
      <c r="DW43" t="s">
        <v>99</v>
      </c>
      <c r="DX43">
        <v>1</v>
      </c>
      <c r="EE43">
        <v>16689388</v>
      </c>
      <c r="EF43">
        <v>2</v>
      </c>
      <c r="EG43" t="s">
        <v>21</v>
      </c>
      <c r="EH43">
        <v>0</v>
      </c>
      <c r="EI43" t="s">
        <v>2</v>
      </c>
      <c r="EJ43">
        <v>1</v>
      </c>
      <c r="EK43">
        <v>17</v>
      </c>
      <c r="EL43" t="s">
        <v>118</v>
      </c>
      <c r="EM43" t="s">
        <v>68</v>
      </c>
      <c r="EO43" t="s">
        <v>2</v>
      </c>
      <c r="EP43" t="s">
        <v>119</v>
      </c>
      <c r="EQ43">
        <v>0</v>
      </c>
      <c r="ER43">
        <v>1232.23</v>
      </c>
      <c r="ES43">
        <v>889.75</v>
      </c>
      <c r="ET43">
        <v>29.17</v>
      </c>
      <c r="EU43">
        <v>13.44</v>
      </c>
      <c r="EV43">
        <v>313.31</v>
      </c>
      <c r="EW43">
        <v>39.51</v>
      </c>
      <c r="EX43">
        <v>1.27</v>
      </c>
      <c r="EY43">
        <v>0</v>
      </c>
    </row>
    <row r="44" spans="1:155">
      <c r="A44">
        <v>17</v>
      </c>
      <c r="B44">
        <v>1</v>
      </c>
      <c r="E44" t="s">
        <v>120</v>
      </c>
      <c r="F44" t="s">
        <v>121</v>
      </c>
      <c r="G44" t="s">
        <v>122</v>
      </c>
      <c r="H44" t="s">
        <v>123</v>
      </c>
      <c r="I44">
        <v>-8.4700000000000006</v>
      </c>
      <c r="J44">
        <v>0</v>
      </c>
      <c r="O44">
        <f t="shared" si="2"/>
        <v>-3599.75</v>
      </c>
      <c r="P44">
        <f t="shared" si="3"/>
        <v>-3599.75</v>
      </c>
      <c r="Q44">
        <f t="shared" si="4"/>
        <v>0</v>
      </c>
      <c r="R44">
        <f t="shared" si="5"/>
        <v>0</v>
      </c>
      <c r="S44">
        <f t="shared" si="6"/>
        <v>0</v>
      </c>
      <c r="T44">
        <f t="shared" si="7"/>
        <v>0</v>
      </c>
      <c r="U44">
        <f t="shared" si="8"/>
        <v>0</v>
      </c>
      <c r="V44">
        <f t="shared" si="9"/>
        <v>0</v>
      </c>
      <c r="W44">
        <f t="shared" si="10"/>
        <v>0</v>
      </c>
      <c r="X44">
        <f t="shared" si="11"/>
        <v>0</v>
      </c>
      <c r="Y44">
        <f t="shared" si="12"/>
        <v>0</v>
      </c>
      <c r="AA44">
        <v>0</v>
      </c>
      <c r="AB44">
        <f t="shared" si="13"/>
        <v>425</v>
      </c>
      <c r="AC44">
        <f t="shared" si="35"/>
        <v>425</v>
      </c>
      <c r="AD44">
        <f t="shared" si="35"/>
        <v>0</v>
      </c>
      <c r="AE44">
        <f t="shared" si="35"/>
        <v>0</v>
      </c>
      <c r="AF44">
        <f t="shared" si="35"/>
        <v>0</v>
      </c>
      <c r="AG44">
        <f t="shared" si="18"/>
        <v>0</v>
      </c>
      <c r="AH44">
        <f t="shared" si="36"/>
        <v>0</v>
      </c>
      <c r="AI44">
        <f t="shared" si="36"/>
        <v>0</v>
      </c>
      <c r="AJ44">
        <f t="shared" si="21"/>
        <v>0</v>
      </c>
      <c r="AK44">
        <v>425</v>
      </c>
      <c r="AL44">
        <v>425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f t="shared" si="22"/>
        <v>0</v>
      </c>
      <c r="AU44">
        <f t="shared" si="23"/>
        <v>0</v>
      </c>
      <c r="AV44">
        <v>1</v>
      </c>
      <c r="AW44">
        <v>1</v>
      </c>
      <c r="AX44">
        <v>1</v>
      </c>
      <c r="AY44">
        <v>1</v>
      </c>
      <c r="AZ44">
        <v>1</v>
      </c>
      <c r="BA44">
        <v>1</v>
      </c>
      <c r="BB44">
        <v>1</v>
      </c>
      <c r="BC44">
        <v>1</v>
      </c>
      <c r="BD44" t="s">
        <v>2</v>
      </c>
      <c r="BE44" t="s">
        <v>2</v>
      </c>
      <c r="BF44" t="s">
        <v>2</v>
      </c>
      <c r="BG44" t="s">
        <v>2</v>
      </c>
      <c r="BH44">
        <v>3</v>
      </c>
      <c r="BI44">
        <v>1</v>
      </c>
      <c r="BJ44" t="s">
        <v>124</v>
      </c>
      <c r="BM44">
        <v>1100</v>
      </c>
      <c r="BN44">
        <v>0</v>
      </c>
      <c r="BO44" t="s">
        <v>2</v>
      </c>
      <c r="BP44">
        <v>0</v>
      </c>
      <c r="BQ44">
        <v>8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2</v>
      </c>
      <c r="BZ44">
        <v>0</v>
      </c>
      <c r="CA44">
        <v>0</v>
      </c>
      <c r="CF44">
        <v>0</v>
      </c>
      <c r="CG44">
        <v>0</v>
      </c>
      <c r="CM44">
        <v>0</v>
      </c>
      <c r="CN44" t="s">
        <v>2</v>
      </c>
      <c r="CO44">
        <v>0</v>
      </c>
      <c r="CP44">
        <f t="shared" si="24"/>
        <v>-3599.75</v>
      </c>
      <c r="CQ44">
        <f t="shared" si="25"/>
        <v>425</v>
      </c>
      <c r="CR44">
        <f t="shared" si="26"/>
        <v>0</v>
      </c>
      <c r="CS44">
        <f t="shared" si="27"/>
        <v>0</v>
      </c>
      <c r="CT44">
        <f t="shared" si="28"/>
        <v>0</v>
      </c>
      <c r="CU44">
        <f t="shared" si="29"/>
        <v>0</v>
      </c>
      <c r="CV44">
        <f t="shared" si="30"/>
        <v>0</v>
      </c>
      <c r="CW44">
        <f t="shared" si="31"/>
        <v>0</v>
      </c>
      <c r="CX44">
        <f t="shared" si="32"/>
        <v>0</v>
      </c>
      <c r="CY44">
        <f t="shared" si="33"/>
        <v>0</v>
      </c>
      <c r="CZ44">
        <f t="shared" si="34"/>
        <v>0</v>
      </c>
      <c r="DC44" t="s">
        <v>2</v>
      </c>
      <c r="DD44" t="s">
        <v>2</v>
      </c>
      <c r="DE44" t="s">
        <v>2</v>
      </c>
      <c r="DF44" t="s">
        <v>2</v>
      </c>
      <c r="DG44" t="s">
        <v>2</v>
      </c>
      <c r="DH44" t="s">
        <v>2</v>
      </c>
      <c r="DI44" t="s">
        <v>2</v>
      </c>
      <c r="DJ44" t="s">
        <v>2</v>
      </c>
      <c r="DK44" t="s">
        <v>2</v>
      </c>
      <c r="DL44" t="s">
        <v>2</v>
      </c>
      <c r="DM44" t="s">
        <v>2</v>
      </c>
      <c r="DN44">
        <v>0</v>
      </c>
      <c r="DO44">
        <v>0</v>
      </c>
      <c r="DP44">
        <v>1</v>
      </c>
      <c r="DQ44">
        <v>1</v>
      </c>
      <c r="DR44">
        <v>1</v>
      </c>
      <c r="DS44">
        <v>1</v>
      </c>
      <c r="DT44">
        <v>1</v>
      </c>
      <c r="DU44">
        <v>1007</v>
      </c>
      <c r="DV44" t="s">
        <v>123</v>
      </c>
      <c r="DW44" t="s">
        <v>123</v>
      </c>
      <c r="DX44">
        <v>1</v>
      </c>
      <c r="EE44">
        <v>16689463</v>
      </c>
      <c r="EF44">
        <v>8</v>
      </c>
      <c r="EG44" t="s">
        <v>45</v>
      </c>
      <c r="EH44">
        <v>0</v>
      </c>
      <c r="EI44" t="s">
        <v>2</v>
      </c>
      <c r="EJ44">
        <v>1</v>
      </c>
      <c r="EK44">
        <v>1100</v>
      </c>
      <c r="EL44" t="s">
        <v>46</v>
      </c>
      <c r="EM44" t="s">
        <v>47</v>
      </c>
      <c r="EO44" t="s">
        <v>2</v>
      </c>
      <c r="EP44" t="s">
        <v>2</v>
      </c>
      <c r="EQ44">
        <v>0</v>
      </c>
      <c r="ER44">
        <v>425</v>
      </c>
      <c r="ES44">
        <v>425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</row>
    <row r="45" spans="1:155">
      <c r="A45">
        <v>17</v>
      </c>
      <c r="B45">
        <v>1</v>
      </c>
      <c r="E45" t="s">
        <v>125</v>
      </c>
      <c r="F45" t="s">
        <v>126</v>
      </c>
      <c r="G45" t="s">
        <v>127</v>
      </c>
      <c r="H45" t="s">
        <v>123</v>
      </c>
      <c r="I45">
        <v>8.4700000000000006</v>
      </c>
      <c r="J45">
        <v>0</v>
      </c>
      <c r="O45">
        <f t="shared" si="2"/>
        <v>3337.18</v>
      </c>
      <c r="P45">
        <f t="shared" si="3"/>
        <v>3337.18</v>
      </c>
      <c r="Q45">
        <f t="shared" si="4"/>
        <v>0</v>
      </c>
      <c r="R45">
        <f t="shared" si="5"/>
        <v>0</v>
      </c>
      <c r="S45">
        <f t="shared" si="6"/>
        <v>0</v>
      </c>
      <c r="T45">
        <f t="shared" si="7"/>
        <v>0</v>
      </c>
      <c r="U45">
        <f t="shared" si="8"/>
        <v>0</v>
      </c>
      <c r="V45">
        <f t="shared" si="9"/>
        <v>0</v>
      </c>
      <c r="W45">
        <f t="shared" si="10"/>
        <v>0</v>
      </c>
      <c r="X45">
        <f t="shared" si="11"/>
        <v>0</v>
      </c>
      <c r="Y45">
        <f t="shared" si="12"/>
        <v>0</v>
      </c>
      <c r="AA45">
        <v>0</v>
      </c>
      <c r="AB45">
        <f t="shared" si="13"/>
        <v>394</v>
      </c>
      <c r="AC45">
        <f t="shared" si="35"/>
        <v>394</v>
      </c>
      <c r="AD45">
        <f t="shared" si="35"/>
        <v>0</v>
      </c>
      <c r="AE45">
        <f t="shared" si="35"/>
        <v>0</v>
      </c>
      <c r="AF45">
        <f t="shared" si="35"/>
        <v>0</v>
      </c>
      <c r="AG45">
        <f t="shared" si="18"/>
        <v>0</v>
      </c>
      <c r="AH45">
        <f t="shared" si="36"/>
        <v>0</v>
      </c>
      <c r="AI45">
        <f t="shared" si="36"/>
        <v>0</v>
      </c>
      <c r="AJ45">
        <f t="shared" si="21"/>
        <v>0</v>
      </c>
      <c r="AK45">
        <v>394</v>
      </c>
      <c r="AL45">
        <v>394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f t="shared" si="22"/>
        <v>0</v>
      </c>
      <c r="AU45">
        <f t="shared" si="23"/>
        <v>0</v>
      </c>
      <c r="AV45">
        <v>1</v>
      </c>
      <c r="AW45">
        <v>1</v>
      </c>
      <c r="AX45">
        <v>1</v>
      </c>
      <c r="AY45">
        <v>1</v>
      </c>
      <c r="AZ45">
        <v>1</v>
      </c>
      <c r="BA45">
        <v>1</v>
      </c>
      <c r="BB45">
        <v>1</v>
      </c>
      <c r="BC45">
        <v>1</v>
      </c>
      <c r="BD45" t="s">
        <v>2</v>
      </c>
      <c r="BE45" t="s">
        <v>2</v>
      </c>
      <c r="BF45" t="s">
        <v>2</v>
      </c>
      <c r="BG45" t="s">
        <v>2</v>
      </c>
      <c r="BH45">
        <v>3</v>
      </c>
      <c r="BI45">
        <v>1</v>
      </c>
      <c r="BJ45" t="s">
        <v>128</v>
      </c>
      <c r="BM45">
        <v>1100</v>
      </c>
      <c r="BN45">
        <v>0</v>
      </c>
      <c r="BO45" t="s">
        <v>2</v>
      </c>
      <c r="BP45">
        <v>0</v>
      </c>
      <c r="BQ45">
        <v>8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2</v>
      </c>
      <c r="BZ45">
        <v>0</v>
      </c>
      <c r="CA45">
        <v>0</v>
      </c>
      <c r="CF45">
        <v>0</v>
      </c>
      <c r="CG45">
        <v>0</v>
      </c>
      <c r="CM45">
        <v>0</v>
      </c>
      <c r="CN45" t="s">
        <v>2</v>
      </c>
      <c r="CO45">
        <v>0</v>
      </c>
      <c r="CP45">
        <f t="shared" si="24"/>
        <v>3337.18</v>
      </c>
      <c r="CQ45">
        <f t="shared" si="25"/>
        <v>394</v>
      </c>
      <c r="CR45">
        <f t="shared" si="26"/>
        <v>0</v>
      </c>
      <c r="CS45">
        <f t="shared" si="27"/>
        <v>0</v>
      </c>
      <c r="CT45">
        <f t="shared" si="28"/>
        <v>0</v>
      </c>
      <c r="CU45">
        <f t="shared" si="29"/>
        <v>0</v>
      </c>
      <c r="CV45">
        <f t="shared" si="30"/>
        <v>0</v>
      </c>
      <c r="CW45">
        <f t="shared" si="31"/>
        <v>0</v>
      </c>
      <c r="CX45">
        <f t="shared" si="32"/>
        <v>0</v>
      </c>
      <c r="CY45">
        <f t="shared" si="33"/>
        <v>0</v>
      </c>
      <c r="CZ45">
        <f t="shared" si="34"/>
        <v>0</v>
      </c>
      <c r="DC45" t="s">
        <v>2</v>
      </c>
      <c r="DD45" t="s">
        <v>2</v>
      </c>
      <c r="DE45" t="s">
        <v>2</v>
      </c>
      <c r="DF45" t="s">
        <v>2</v>
      </c>
      <c r="DG45" t="s">
        <v>2</v>
      </c>
      <c r="DH45" t="s">
        <v>2</v>
      </c>
      <c r="DI45" t="s">
        <v>2</v>
      </c>
      <c r="DJ45" t="s">
        <v>2</v>
      </c>
      <c r="DK45" t="s">
        <v>2</v>
      </c>
      <c r="DL45" t="s">
        <v>2</v>
      </c>
      <c r="DM45" t="s">
        <v>2</v>
      </c>
      <c r="DN45">
        <v>0</v>
      </c>
      <c r="DO45">
        <v>0</v>
      </c>
      <c r="DP45">
        <v>1</v>
      </c>
      <c r="DQ45">
        <v>1</v>
      </c>
      <c r="DR45">
        <v>1</v>
      </c>
      <c r="DS45">
        <v>1</v>
      </c>
      <c r="DT45">
        <v>1</v>
      </c>
      <c r="DU45">
        <v>1007</v>
      </c>
      <c r="DV45" t="s">
        <v>123</v>
      </c>
      <c r="DW45" t="s">
        <v>123</v>
      </c>
      <c r="DX45">
        <v>1</v>
      </c>
      <c r="EE45">
        <v>16689463</v>
      </c>
      <c r="EF45">
        <v>8</v>
      </c>
      <c r="EG45" t="s">
        <v>45</v>
      </c>
      <c r="EH45">
        <v>0</v>
      </c>
      <c r="EI45" t="s">
        <v>2</v>
      </c>
      <c r="EJ45">
        <v>1</v>
      </c>
      <c r="EK45">
        <v>1100</v>
      </c>
      <c r="EL45" t="s">
        <v>46</v>
      </c>
      <c r="EM45" t="s">
        <v>47</v>
      </c>
      <c r="EO45" t="s">
        <v>2</v>
      </c>
      <c r="EP45" t="s">
        <v>2</v>
      </c>
      <c r="EQ45">
        <v>0</v>
      </c>
      <c r="ER45">
        <v>394</v>
      </c>
      <c r="ES45">
        <v>394</v>
      </c>
      <c r="ET45">
        <v>0</v>
      </c>
      <c r="EU45">
        <v>0</v>
      </c>
      <c r="EV45">
        <v>0</v>
      </c>
      <c r="EW45">
        <v>0</v>
      </c>
      <c r="EX45">
        <v>0</v>
      </c>
      <c r="EY45">
        <v>0</v>
      </c>
    </row>
    <row r="46" spans="1:155">
      <c r="A46">
        <v>17</v>
      </c>
      <c r="B46">
        <v>1</v>
      </c>
      <c r="C46">
        <f>ROW(SmtRes!A102)</f>
        <v>102</v>
      </c>
      <c r="D46">
        <f>ROW(EtalonRes!A102)</f>
        <v>102</v>
      </c>
      <c r="E46" t="s">
        <v>129</v>
      </c>
      <c r="F46" t="s">
        <v>130</v>
      </c>
      <c r="G46" t="s">
        <v>131</v>
      </c>
      <c r="H46" t="s">
        <v>99</v>
      </c>
      <c r="I46">
        <v>4.1523000000000003</v>
      </c>
      <c r="J46">
        <v>0</v>
      </c>
      <c r="O46">
        <f t="shared" si="2"/>
        <v>3752.85</v>
      </c>
      <c r="P46">
        <f t="shared" si="3"/>
        <v>3600.04</v>
      </c>
      <c r="Q46">
        <f t="shared" si="4"/>
        <v>86.87</v>
      </c>
      <c r="R46">
        <f t="shared" si="5"/>
        <v>36.869999999999997</v>
      </c>
      <c r="S46">
        <f t="shared" si="6"/>
        <v>65.94</v>
      </c>
      <c r="T46">
        <f t="shared" si="7"/>
        <v>0</v>
      </c>
      <c r="U46">
        <f t="shared" si="8"/>
        <v>8.3046000000000006</v>
      </c>
      <c r="V46">
        <f t="shared" si="9"/>
        <v>3.4879320000000003</v>
      </c>
      <c r="W46">
        <f t="shared" si="10"/>
        <v>0</v>
      </c>
      <c r="X46">
        <f t="shared" si="11"/>
        <v>126.46</v>
      </c>
      <c r="Y46">
        <f t="shared" si="12"/>
        <v>77.11</v>
      </c>
      <c r="AA46">
        <v>0</v>
      </c>
      <c r="AB46">
        <f t="shared" si="13"/>
        <v>903.8</v>
      </c>
      <c r="AC46">
        <f>((ES46*4))</f>
        <v>867</v>
      </c>
      <c r="AD46">
        <f>((ET46*4))</f>
        <v>20.92</v>
      </c>
      <c r="AE46">
        <f>((EU46*4))</f>
        <v>8.8800000000000008</v>
      </c>
      <c r="AF46">
        <f>((EV46*4))</f>
        <v>15.88</v>
      </c>
      <c r="AG46">
        <f t="shared" si="18"/>
        <v>0</v>
      </c>
      <c r="AH46">
        <f>((EW46*4))</f>
        <v>2</v>
      </c>
      <c r="AI46">
        <f>((EX46*4))</f>
        <v>0.84</v>
      </c>
      <c r="AJ46">
        <f t="shared" si="21"/>
        <v>0</v>
      </c>
      <c r="AK46">
        <v>225.95</v>
      </c>
      <c r="AL46">
        <v>216.75</v>
      </c>
      <c r="AM46">
        <v>5.23</v>
      </c>
      <c r="AN46">
        <v>2.2200000000000002</v>
      </c>
      <c r="AO46">
        <v>3.97</v>
      </c>
      <c r="AP46">
        <v>0</v>
      </c>
      <c r="AQ46">
        <v>0.5</v>
      </c>
      <c r="AR46">
        <v>0.21</v>
      </c>
      <c r="AS46">
        <v>0</v>
      </c>
      <c r="AT46">
        <f t="shared" si="22"/>
        <v>123</v>
      </c>
      <c r="AU46">
        <f t="shared" si="23"/>
        <v>75</v>
      </c>
      <c r="AV46">
        <v>1</v>
      </c>
      <c r="AW46">
        <v>1</v>
      </c>
      <c r="AX46">
        <v>1</v>
      </c>
      <c r="AY46">
        <v>1</v>
      </c>
      <c r="AZ46">
        <v>1</v>
      </c>
      <c r="BA46">
        <v>1</v>
      </c>
      <c r="BB46">
        <v>1</v>
      </c>
      <c r="BC46">
        <v>1</v>
      </c>
      <c r="BD46" t="s">
        <v>2</v>
      </c>
      <c r="BE46" t="s">
        <v>2</v>
      </c>
      <c r="BF46" t="s">
        <v>2</v>
      </c>
      <c r="BG46" t="s">
        <v>2</v>
      </c>
      <c r="BH46">
        <v>0</v>
      </c>
      <c r="BI46">
        <v>1</v>
      </c>
      <c r="BJ46" t="s">
        <v>132</v>
      </c>
      <c r="BM46">
        <v>17</v>
      </c>
      <c r="BN46">
        <v>0</v>
      </c>
      <c r="BO46" t="s">
        <v>2</v>
      </c>
      <c r="BP46">
        <v>0</v>
      </c>
      <c r="BQ46">
        <v>2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2</v>
      </c>
      <c r="BZ46">
        <v>123</v>
      </c>
      <c r="CA46">
        <v>75</v>
      </c>
      <c r="CF46">
        <v>0</v>
      </c>
      <c r="CG46">
        <v>0</v>
      </c>
      <c r="CM46">
        <v>0</v>
      </c>
      <c r="CN46" t="s">
        <v>2</v>
      </c>
      <c r="CO46">
        <v>0</v>
      </c>
      <c r="CP46">
        <f t="shared" si="24"/>
        <v>3752.85</v>
      </c>
      <c r="CQ46">
        <f t="shared" si="25"/>
        <v>867</v>
      </c>
      <c r="CR46">
        <f t="shared" si="26"/>
        <v>20.92</v>
      </c>
      <c r="CS46">
        <f t="shared" si="27"/>
        <v>8.8800000000000008</v>
      </c>
      <c r="CT46">
        <f t="shared" si="28"/>
        <v>15.88</v>
      </c>
      <c r="CU46">
        <f t="shared" si="29"/>
        <v>0</v>
      </c>
      <c r="CV46">
        <f t="shared" si="30"/>
        <v>2</v>
      </c>
      <c r="CW46">
        <f t="shared" si="31"/>
        <v>0.84</v>
      </c>
      <c r="CX46">
        <f t="shared" si="32"/>
        <v>0</v>
      </c>
      <c r="CY46">
        <f t="shared" si="33"/>
        <v>126.45630000000001</v>
      </c>
      <c r="CZ46">
        <f t="shared" si="34"/>
        <v>77.107500000000002</v>
      </c>
      <c r="DC46" t="s">
        <v>2</v>
      </c>
      <c r="DD46" t="s">
        <v>133</v>
      </c>
      <c r="DE46" t="s">
        <v>133</v>
      </c>
      <c r="DF46" t="s">
        <v>133</v>
      </c>
      <c r="DG46" t="s">
        <v>133</v>
      </c>
      <c r="DH46" t="s">
        <v>2</v>
      </c>
      <c r="DI46" t="s">
        <v>133</v>
      </c>
      <c r="DJ46" t="s">
        <v>133</v>
      </c>
      <c r="DK46" t="s">
        <v>2</v>
      </c>
      <c r="DL46" t="s">
        <v>2</v>
      </c>
      <c r="DM46" t="s">
        <v>2</v>
      </c>
      <c r="DN46">
        <v>0</v>
      </c>
      <c r="DO46">
        <v>0</v>
      </c>
      <c r="DP46">
        <v>1</v>
      </c>
      <c r="DQ46">
        <v>1</v>
      </c>
      <c r="DR46">
        <v>1</v>
      </c>
      <c r="DS46">
        <v>1</v>
      </c>
      <c r="DT46">
        <v>1</v>
      </c>
      <c r="DU46">
        <v>1013</v>
      </c>
      <c r="DV46" t="s">
        <v>99</v>
      </c>
      <c r="DW46" t="s">
        <v>99</v>
      </c>
      <c r="DX46">
        <v>1</v>
      </c>
      <c r="EE46">
        <v>16689388</v>
      </c>
      <c r="EF46">
        <v>2</v>
      </c>
      <c r="EG46" t="s">
        <v>21</v>
      </c>
      <c r="EH46">
        <v>0</v>
      </c>
      <c r="EI46" t="s">
        <v>2</v>
      </c>
      <c r="EJ46">
        <v>1</v>
      </c>
      <c r="EK46">
        <v>17</v>
      </c>
      <c r="EL46" t="s">
        <v>118</v>
      </c>
      <c r="EM46" t="s">
        <v>68</v>
      </c>
      <c r="EO46" t="s">
        <v>134</v>
      </c>
      <c r="EP46" t="s">
        <v>135</v>
      </c>
      <c r="EQ46">
        <v>512</v>
      </c>
      <c r="ER46">
        <v>225.95</v>
      </c>
      <c r="ES46">
        <v>216.75</v>
      </c>
      <c r="ET46">
        <v>5.23</v>
      </c>
      <c r="EU46">
        <v>2.2200000000000002</v>
      </c>
      <c r="EV46">
        <v>3.97</v>
      </c>
      <c r="EW46">
        <v>0.5</v>
      </c>
      <c r="EX46">
        <v>0.21</v>
      </c>
      <c r="EY46">
        <v>0</v>
      </c>
    </row>
    <row r="47" spans="1:155">
      <c r="A47">
        <v>17</v>
      </c>
      <c r="B47">
        <v>1</v>
      </c>
      <c r="E47" t="s">
        <v>136</v>
      </c>
      <c r="F47" t="s">
        <v>121</v>
      </c>
      <c r="G47" t="s">
        <v>137</v>
      </c>
      <c r="H47" t="s">
        <v>123</v>
      </c>
      <c r="I47">
        <v>-8.4700000000000006</v>
      </c>
      <c r="J47">
        <v>0</v>
      </c>
      <c r="O47">
        <f t="shared" si="2"/>
        <v>-3599.75</v>
      </c>
      <c r="P47">
        <f t="shared" si="3"/>
        <v>-3599.75</v>
      </c>
      <c r="Q47">
        <f t="shared" si="4"/>
        <v>0</v>
      </c>
      <c r="R47">
        <f t="shared" si="5"/>
        <v>0</v>
      </c>
      <c r="S47">
        <f t="shared" si="6"/>
        <v>0</v>
      </c>
      <c r="T47">
        <f t="shared" si="7"/>
        <v>0</v>
      </c>
      <c r="U47">
        <f t="shared" si="8"/>
        <v>0</v>
      </c>
      <c r="V47">
        <f t="shared" si="9"/>
        <v>0</v>
      </c>
      <c r="W47">
        <f t="shared" si="10"/>
        <v>0</v>
      </c>
      <c r="X47">
        <f t="shared" si="11"/>
        <v>0</v>
      </c>
      <c r="Y47">
        <f t="shared" si="12"/>
        <v>0</v>
      </c>
      <c r="AA47">
        <v>0</v>
      </c>
      <c r="AB47">
        <f t="shared" si="13"/>
        <v>425</v>
      </c>
      <c r="AC47">
        <f t="shared" ref="AC47:AF52" si="37">(ES47)</f>
        <v>425</v>
      </c>
      <c r="AD47">
        <f t="shared" si="37"/>
        <v>0</v>
      </c>
      <c r="AE47">
        <f t="shared" si="37"/>
        <v>0</v>
      </c>
      <c r="AF47">
        <f t="shared" si="37"/>
        <v>0</v>
      </c>
      <c r="AG47">
        <f t="shared" si="18"/>
        <v>0</v>
      </c>
      <c r="AH47">
        <f t="shared" ref="AH47:AI52" si="38">(EW47)</f>
        <v>0</v>
      </c>
      <c r="AI47">
        <f t="shared" si="38"/>
        <v>0</v>
      </c>
      <c r="AJ47">
        <f t="shared" si="21"/>
        <v>0</v>
      </c>
      <c r="AK47">
        <v>425</v>
      </c>
      <c r="AL47">
        <v>425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f t="shared" si="22"/>
        <v>0</v>
      </c>
      <c r="AU47">
        <f t="shared" si="23"/>
        <v>0</v>
      </c>
      <c r="AV47">
        <v>1</v>
      </c>
      <c r="AW47">
        <v>1</v>
      </c>
      <c r="AX47">
        <v>1</v>
      </c>
      <c r="AY47">
        <v>1</v>
      </c>
      <c r="AZ47">
        <v>1</v>
      </c>
      <c r="BA47">
        <v>1</v>
      </c>
      <c r="BB47">
        <v>1</v>
      </c>
      <c r="BC47">
        <v>1</v>
      </c>
      <c r="BD47" t="s">
        <v>2</v>
      </c>
      <c r="BE47" t="s">
        <v>2</v>
      </c>
      <c r="BF47" t="s">
        <v>2</v>
      </c>
      <c r="BG47" t="s">
        <v>2</v>
      </c>
      <c r="BH47">
        <v>3</v>
      </c>
      <c r="BI47">
        <v>1</v>
      </c>
      <c r="BJ47" t="s">
        <v>124</v>
      </c>
      <c r="BM47">
        <v>1100</v>
      </c>
      <c r="BN47">
        <v>0</v>
      </c>
      <c r="BO47" t="s">
        <v>2</v>
      </c>
      <c r="BP47">
        <v>0</v>
      </c>
      <c r="BQ47">
        <v>8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2</v>
      </c>
      <c r="BZ47">
        <v>0</v>
      </c>
      <c r="CA47">
        <v>0</v>
      </c>
      <c r="CF47">
        <v>0</v>
      </c>
      <c r="CG47">
        <v>0</v>
      </c>
      <c r="CM47">
        <v>0</v>
      </c>
      <c r="CN47" t="s">
        <v>2</v>
      </c>
      <c r="CO47">
        <v>0</v>
      </c>
      <c r="CP47">
        <f t="shared" si="24"/>
        <v>-3599.75</v>
      </c>
      <c r="CQ47">
        <f t="shared" si="25"/>
        <v>425</v>
      </c>
      <c r="CR47">
        <f t="shared" si="26"/>
        <v>0</v>
      </c>
      <c r="CS47">
        <f t="shared" si="27"/>
        <v>0</v>
      </c>
      <c r="CT47">
        <f t="shared" si="28"/>
        <v>0</v>
      </c>
      <c r="CU47">
        <f t="shared" si="29"/>
        <v>0</v>
      </c>
      <c r="CV47">
        <f t="shared" si="30"/>
        <v>0</v>
      </c>
      <c r="CW47">
        <f t="shared" si="31"/>
        <v>0</v>
      </c>
      <c r="CX47">
        <f t="shared" si="32"/>
        <v>0</v>
      </c>
      <c r="CY47">
        <f t="shared" si="33"/>
        <v>0</v>
      </c>
      <c r="CZ47">
        <f t="shared" si="34"/>
        <v>0</v>
      </c>
      <c r="DC47" t="s">
        <v>2</v>
      </c>
      <c r="DD47" t="s">
        <v>2</v>
      </c>
      <c r="DE47" t="s">
        <v>2</v>
      </c>
      <c r="DF47" t="s">
        <v>2</v>
      </c>
      <c r="DG47" t="s">
        <v>2</v>
      </c>
      <c r="DH47" t="s">
        <v>2</v>
      </c>
      <c r="DI47" t="s">
        <v>2</v>
      </c>
      <c r="DJ47" t="s">
        <v>2</v>
      </c>
      <c r="DK47" t="s">
        <v>2</v>
      </c>
      <c r="DL47" t="s">
        <v>2</v>
      </c>
      <c r="DM47" t="s">
        <v>2</v>
      </c>
      <c r="DN47">
        <v>0</v>
      </c>
      <c r="DO47">
        <v>0</v>
      </c>
      <c r="DP47">
        <v>1</v>
      </c>
      <c r="DQ47">
        <v>1</v>
      </c>
      <c r="DR47">
        <v>1</v>
      </c>
      <c r="DS47">
        <v>1</v>
      </c>
      <c r="DT47">
        <v>1</v>
      </c>
      <c r="DU47">
        <v>1007</v>
      </c>
      <c r="DV47" t="s">
        <v>123</v>
      </c>
      <c r="DW47" t="s">
        <v>123</v>
      </c>
      <c r="DX47">
        <v>1</v>
      </c>
      <c r="EE47">
        <v>16689463</v>
      </c>
      <c r="EF47">
        <v>8</v>
      </c>
      <c r="EG47" t="s">
        <v>45</v>
      </c>
      <c r="EH47">
        <v>0</v>
      </c>
      <c r="EI47" t="s">
        <v>2</v>
      </c>
      <c r="EJ47">
        <v>1</v>
      </c>
      <c r="EK47">
        <v>1100</v>
      </c>
      <c r="EL47" t="s">
        <v>46</v>
      </c>
      <c r="EM47" t="s">
        <v>47</v>
      </c>
      <c r="EO47" t="s">
        <v>2</v>
      </c>
      <c r="EP47" t="s">
        <v>2</v>
      </c>
      <c r="EQ47">
        <v>0</v>
      </c>
      <c r="ER47">
        <v>425</v>
      </c>
      <c r="ES47">
        <v>425</v>
      </c>
      <c r="ET47">
        <v>0</v>
      </c>
      <c r="EU47">
        <v>0</v>
      </c>
      <c r="EV47">
        <v>0</v>
      </c>
      <c r="EW47">
        <v>0</v>
      </c>
      <c r="EX47">
        <v>0</v>
      </c>
      <c r="EY47">
        <v>0</v>
      </c>
    </row>
    <row r="48" spans="1:155">
      <c r="A48">
        <v>17</v>
      </c>
      <c r="B48">
        <v>1</v>
      </c>
      <c r="E48" t="s">
        <v>138</v>
      </c>
      <c r="F48" t="s">
        <v>126</v>
      </c>
      <c r="G48" t="s">
        <v>139</v>
      </c>
      <c r="H48" t="s">
        <v>123</v>
      </c>
      <c r="I48">
        <v>8.4700000000000006</v>
      </c>
      <c r="J48">
        <v>0</v>
      </c>
      <c r="O48">
        <f t="shared" si="2"/>
        <v>3337.18</v>
      </c>
      <c r="P48">
        <f t="shared" si="3"/>
        <v>3337.18</v>
      </c>
      <c r="Q48">
        <f t="shared" si="4"/>
        <v>0</v>
      </c>
      <c r="R48">
        <f t="shared" si="5"/>
        <v>0</v>
      </c>
      <c r="S48">
        <f t="shared" si="6"/>
        <v>0</v>
      </c>
      <c r="T48">
        <f t="shared" si="7"/>
        <v>0</v>
      </c>
      <c r="U48">
        <f t="shared" si="8"/>
        <v>0</v>
      </c>
      <c r="V48">
        <f t="shared" si="9"/>
        <v>0</v>
      </c>
      <c r="W48">
        <f t="shared" si="10"/>
        <v>0</v>
      </c>
      <c r="X48">
        <f t="shared" si="11"/>
        <v>0</v>
      </c>
      <c r="Y48">
        <f t="shared" si="12"/>
        <v>0</v>
      </c>
      <c r="AA48">
        <v>0</v>
      </c>
      <c r="AB48">
        <f t="shared" si="13"/>
        <v>394</v>
      </c>
      <c r="AC48">
        <f t="shared" si="37"/>
        <v>394</v>
      </c>
      <c r="AD48">
        <f t="shared" si="37"/>
        <v>0</v>
      </c>
      <c r="AE48">
        <f t="shared" si="37"/>
        <v>0</v>
      </c>
      <c r="AF48">
        <f t="shared" si="37"/>
        <v>0</v>
      </c>
      <c r="AG48">
        <f t="shared" si="18"/>
        <v>0</v>
      </c>
      <c r="AH48">
        <f t="shared" si="38"/>
        <v>0</v>
      </c>
      <c r="AI48">
        <f t="shared" si="38"/>
        <v>0</v>
      </c>
      <c r="AJ48">
        <f t="shared" si="21"/>
        <v>0</v>
      </c>
      <c r="AK48">
        <v>394</v>
      </c>
      <c r="AL48">
        <v>394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f t="shared" si="22"/>
        <v>0</v>
      </c>
      <c r="AU48">
        <f t="shared" si="23"/>
        <v>0</v>
      </c>
      <c r="AV48">
        <v>1</v>
      </c>
      <c r="AW48">
        <v>1</v>
      </c>
      <c r="AX48">
        <v>1</v>
      </c>
      <c r="AY48">
        <v>1</v>
      </c>
      <c r="AZ48">
        <v>1</v>
      </c>
      <c r="BA48">
        <v>1</v>
      </c>
      <c r="BB48">
        <v>1</v>
      </c>
      <c r="BC48">
        <v>1</v>
      </c>
      <c r="BD48" t="s">
        <v>2</v>
      </c>
      <c r="BE48" t="s">
        <v>2</v>
      </c>
      <c r="BF48" t="s">
        <v>2</v>
      </c>
      <c r="BG48" t="s">
        <v>2</v>
      </c>
      <c r="BH48">
        <v>3</v>
      </c>
      <c r="BI48">
        <v>1</v>
      </c>
      <c r="BJ48" t="s">
        <v>128</v>
      </c>
      <c r="BM48">
        <v>1100</v>
      </c>
      <c r="BN48">
        <v>0</v>
      </c>
      <c r="BO48" t="s">
        <v>2</v>
      </c>
      <c r="BP48">
        <v>0</v>
      </c>
      <c r="BQ48">
        <v>8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2</v>
      </c>
      <c r="BZ48">
        <v>0</v>
      </c>
      <c r="CA48">
        <v>0</v>
      </c>
      <c r="CF48">
        <v>0</v>
      </c>
      <c r="CG48">
        <v>0</v>
      </c>
      <c r="CM48">
        <v>0</v>
      </c>
      <c r="CN48" t="s">
        <v>2</v>
      </c>
      <c r="CO48">
        <v>0</v>
      </c>
      <c r="CP48">
        <f t="shared" si="24"/>
        <v>3337.18</v>
      </c>
      <c r="CQ48">
        <f t="shared" si="25"/>
        <v>394</v>
      </c>
      <c r="CR48">
        <f t="shared" si="26"/>
        <v>0</v>
      </c>
      <c r="CS48">
        <f t="shared" si="27"/>
        <v>0</v>
      </c>
      <c r="CT48">
        <f t="shared" si="28"/>
        <v>0</v>
      </c>
      <c r="CU48">
        <f t="shared" si="29"/>
        <v>0</v>
      </c>
      <c r="CV48">
        <f t="shared" si="30"/>
        <v>0</v>
      </c>
      <c r="CW48">
        <f t="shared" si="31"/>
        <v>0</v>
      </c>
      <c r="CX48">
        <f t="shared" si="32"/>
        <v>0</v>
      </c>
      <c r="CY48">
        <f t="shared" si="33"/>
        <v>0</v>
      </c>
      <c r="CZ48">
        <f t="shared" si="34"/>
        <v>0</v>
      </c>
      <c r="DC48" t="s">
        <v>2</v>
      </c>
      <c r="DD48" t="s">
        <v>2</v>
      </c>
      <c r="DE48" t="s">
        <v>2</v>
      </c>
      <c r="DF48" t="s">
        <v>2</v>
      </c>
      <c r="DG48" t="s">
        <v>2</v>
      </c>
      <c r="DH48" t="s">
        <v>2</v>
      </c>
      <c r="DI48" t="s">
        <v>2</v>
      </c>
      <c r="DJ48" t="s">
        <v>2</v>
      </c>
      <c r="DK48" t="s">
        <v>2</v>
      </c>
      <c r="DL48" t="s">
        <v>2</v>
      </c>
      <c r="DM48" t="s">
        <v>2</v>
      </c>
      <c r="DN48">
        <v>0</v>
      </c>
      <c r="DO48">
        <v>0</v>
      </c>
      <c r="DP48">
        <v>1</v>
      </c>
      <c r="DQ48">
        <v>1</v>
      </c>
      <c r="DR48">
        <v>1</v>
      </c>
      <c r="DS48">
        <v>1</v>
      </c>
      <c r="DT48">
        <v>1</v>
      </c>
      <c r="DU48">
        <v>1007</v>
      </c>
      <c r="DV48" t="s">
        <v>123</v>
      </c>
      <c r="DW48" t="s">
        <v>123</v>
      </c>
      <c r="DX48">
        <v>1</v>
      </c>
      <c r="EE48">
        <v>16689463</v>
      </c>
      <c r="EF48">
        <v>8</v>
      </c>
      <c r="EG48" t="s">
        <v>45</v>
      </c>
      <c r="EH48">
        <v>0</v>
      </c>
      <c r="EI48" t="s">
        <v>2</v>
      </c>
      <c r="EJ48">
        <v>1</v>
      </c>
      <c r="EK48">
        <v>1100</v>
      </c>
      <c r="EL48" t="s">
        <v>46</v>
      </c>
      <c r="EM48" t="s">
        <v>47</v>
      </c>
      <c r="EO48" t="s">
        <v>2</v>
      </c>
      <c r="EP48" t="s">
        <v>2</v>
      </c>
      <c r="EQ48">
        <v>0</v>
      </c>
      <c r="ER48">
        <v>394</v>
      </c>
      <c r="ES48">
        <v>394</v>
      </c>
      <c r="ET48">
        <v>0</v>
      </c>
      <c r="EU48">
        <v>0</v>
      </c>
      <c r="EV48">
        <v>0</v>
      </c>
      <c r="EW48">
        <v>0</v>
      </c>
      <c r="EX48">
        <v>0</v>
      </c>
      <c r="EY48">
        <v>0</v>
      </c>
    </row>
    <row r="49" spans="1:155">
      <c r="A49">
        <v>17</v>
      </c>
      <c r="B49">
        <v>1</v>
      </c>
      <c r="C49">
        <f>ROW(SmtRes!A121)</f>
        <v>121</v>
      </c>
      <c r="D49">
        <f>ROW(EtalonRes!A121)</f>
        <v>121</v>
      </c>
      <c r="E49" t="s">
        <v>140</v>
      </c>
      <c r="F49" t="s">
        <v>141</v>
      </c>
      <c r="G49" t="s">
        <v>142</v>
      </c>
      <c r="H49" t="s">
        <v>143</v>
      </c>
      <c r="I49">
        <v>2.9000000000000001E-2</v>
      </c>
      <c r="J49">
        <v>0</v>
      </c>
      <c r="O49">
        <f t="shared" si="2"/>
        <v>323.20999999999998</v>
      </c>
      <c r="P49">
        <f t="shared" si="3"/>
        <v>125.03</v>
      </c>
      <c r="Q49">
        <f t="shared" si="4"/>
        <v>90.04</v>
      </c>
      <c r="R49">
        <f t="shared" si="5"/>
        <v>11.06</v>
      </c>
      <c r="S49">
        <f t="shared" si="6"/>
        <v>108.14</v>
      </c>
      <c r="T49">
        <f t="shared" si="7"/>
        <v>0</v>
      </c>
      <c r="U49">
        <f t="shared" si="8"/>
        <v>12.79712</v>
      </c>
      <c r="V49">
        <f t="shared" si="9"/>
        <v>1.0471900000000001</v>
      </c>
      <c r="W49">
        <f t="shared" si="10"/>
        <v>0</v>
      </c>
      <c r="X49">
        <f t="shared" si="11"/>
        <v>125.16</v>
      </c>
      <c r="Y49">
        <f t="shared" si="12"/>
        <v>77.48</v>
      </c>
      <c r="AA49">
        <v>0</v>
      </c>
      <c r="AB49">
        <f t="shared" si="13"/>
        <v>11145.11</v>
      </c>
      <c r="AC49">
        <f t="shared" si="37"/>
        <v>4311.37</v>
      </c>
      <c r="AD49">
        <f t="shared" si="37"/>
        <v>3104.92</v>
      </c>
      <c r="AE49">
        <f t="shared" si="37"/>
        <v>381.52</v>
      </c>
      <c r="AF49">
        <f t="shared" si="37"/>
        <v>3728.82</v>
      </c>
      <c r="AG49">
        <f t="shared" si="18"/>
        <v>0</v>
      </c>
      <c r="AH49">
        <f t="shared" si="38"/>
        <v>441.28</v>
      </c>
      <c r="AI49">
        <f t="shared" si="38"/>
        <v>36.11</v>
      </c>
      <c r="AJ49">
        <f t="shared" si="21"/>
        <v>0</v>
      </c>
      <c r="AK49">
        <v>11145.11</v>
      </c>
      <c r="AL49">
        <v>4311.37</v>
      </c>
      <c r="AM49">
        <v>3104.92</v>
      </c>
      <c r="AN49">
        <v>381.52</v>
      </c>
      <c r="AO49">
        <v>3728.82</v>
      </c>
      <c r="AP49">
        <v>0</v>
      </c>
      <c r="AQ49">
        <v>441.28</v>
      </c>
      <c r="AR49">
        <v>36.11</v>
      </c>
      <c r="AS49">
        <v>0</v>
      </c>
      <c r="AT49">
        <f t="shared" si="22"/>
        <v>105</v>
      </c>
      <c r="AU49">
        <f t="shared" si="23"/>
        <v>65</v>
      </c>
      <c r="AV49">
        <v>1</v>
      </c>
      <c r="AW49">
        <v>1</v>
      </c>
      <c r="AX49">
        <v>1</v>
      </c>
      <c r="AY49">
        <v>1</v>
      </c>
      <c r="AZ49">
        <v>1</v>
      </c>
      <c r="BA49">
        <v>1</v>
      </c>
      <c r="BB49">
        <v>1</v>
      </c>
      <c r="BC49">
        <v>1</v>
      </c>
      <c r="BD49" t="s">
        <v>2</v>
      </c>
      <c r="BE49" t="s">
        <v>2</v>
      </c>
      <c r="BF49" t="s">
        <v>2</v>
      </c>
      <c r="BG49" t="s">
        <v>2</v>
      </c>
      <c r="BH49">
        <v>0</v>
      </c>
      <c r="BI49">
        <v>1</v>
      </c>
      <c r="BJ49" t="s">
        <v>144</v>
      </c>
      <c r="BM49">
        <v>10</v>
      </c>
      <c r="BN49">
        <v>0</v>
      </c>
      <c r="BO49" t="s">
        <v>2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2</v>
      </c>
      <c r="BZ49">
        <v>105</v>
      </c>
      <c r="CA49">
        <v>65</v>
      </c>
      <c r="CF49">
        <v>0</v>
      </c>
      <c r="CG49">
        <v>0</v>
      </c>
      <c r="CM49">
        <v>0</v>
      </c>
      <c r="CN49" t="s">
        <v>2</v>
      </c>
      <c r="CO49">
        <v>0</v>
      </c>
      <c r="CP49">
        <f t="shared" si="24"/>
        <v>323.20999999999998</v>
      </c>
      <c r="CQ49">
        <f t="shared" si="25"/>
        <v>4311.37</v>
      </c>
      <c r="CR49">
        <f t="shared" si="26"/>
        <v>3104.92</v>
      </c>
      <c r="CS49">
        <f t="shared" si="27"/>
        <v>381.52</v>
      </c>
      <c r="CT49">
        <f t="shared" si="28"/>
        <v>3728.82</v>
      </c>
      <c r="CU49">
        <f t="shared" si="29"/>
        <v>0</v>
      </c>
      <c r="CV49">
        <f t="shared" si="30"/>
        <v>441.28</v>
      </c>
      <c r="CW49">
        <f t="shared" si="31"/>
        <v>36.11</v>
      </c>
      <c r="CX49">
        <f t="shared" si="32"/>
        <v>0</v>
      </c>
      <c r="CY49">
        <f t="shared" si="33"/>
        <v>125.16</v>
      </c>
      <c r="CZ49">
        <f t="shared" si="34"/>
        <v>77.48</v>
      </c>
      <c r="DC49" t="s">
        <v>2</v>
      </c>
      <c r="DD49" t="s">
        <v>2</v>
      </c>
      <c r="DE49" t="s">
        <v>2</v>
      </c>
      <c r="DF49" t="s">
        <v>2</v>
      </c>
      <c r="DG49" t="s">
        <v>2</v>
      </c>
      <c r="DH49" t="s">
        <v>2</v>
      </c>
      <c r="DI49" t="s">
        <v>2</v>
      </c>
      <c r="DJ49" t="s">
        <v>2</v>
      </c>
      <c r="DK49" t="s">
        <v>2</v>
      </c>
      <c r="DL49" t="s">
        <v>2</v>
      </c>
      <c r="DM49" t="s">
        <v>2</v>
      </c>
      <c r="DN49">
        <v>0</v>
      </c>
      <c r="DO49">
        <v>0</v>
      </c>
      <c r="DP49">
        <v>1</v>
      </c>
      <c r="DQ49">
        <v>1</v>
      </c>
      <c r="DR49">
        <v>1</v>
      </c>
      <c r="DS49">
        <v>1</v>
      </c>
      <c r="DT49">
        <v>1</v>
      </c>
      <c r="DU49">
        <v>1013</v>
      </c>
      <c r="DV49" t="s">
        <v>143</v>
      </c>
      <c r="DW49" t="s">
        <v>143</v>
      </c>
      <c r="DX49">
        <v>1</v>
      </c>
      <c r="EE49">
        <v>16689382</v>
      </c>
      <c r="EF49">
        <v>2</v>
      </c>
      <c r="EG49" t="s">
        <v>21</v>
      </c>
      <c r="EH49">
        <v>0</v>
      </c>
      <c r="EI49" t="s">
        <v>2</v>
      </c>
      <c r="EJ49">
        <v>1</v>
      </c>
      <c r="EK49">
        <v>10</v>
      </c>
      <c r="EL49" t="s">
        <v>22</v>
      </c>
      <c r="EM49" t="s">
        <v>23</v>
      </c>
      <c r="EO49" t="s">
        <v>2</v>
      </c>
      <c r="EP49" t="s">
        <v>145</v>
      </c>
      <c r="EQ49">
        <v>0</v>
      </c>
      <c r="ER49">
        <v>11145.11</v>
      </c>
      <c r="ES49">
        <v>4311.37</v>
      </c>
      <c r="ET49">
        <v>3104.92</v>
      </c>
      <c r="EU49">
        <v>381.52</v>
      </c>
      <c r="EV49">
        <v>3728.82</v>
      </c>
      <c r="EW49">
        <v>441.28</v>
      </c>
      <c r="EX49">
        <v>36.11</v>
      </c>
      <c r="EY49">
        <v>0</v>
      </c>
    </row>
    <row r="50" spans="1:155">
      <c r="A50">
        <v>17</v>
      </c>
      <c r="B50">
        <v>1</v>
      </c>
      <c r="E50" t="s">
        <v>146</v>
      </c>
      <c r="F50" t="s">
        <v>147</v>
      </c>
      <c r="G50" t="s">
        <v>148</v>
      </c>
      <c r="H50" t="s">
        <v>123</v>
      </c>
      <c r="I50">
        <v>2.9580000000000002</v>
      </c>
      <c r="J50">
        <v>0</v>
      </c>
      <c r="O50">
        <f t="shared" si="2"/>
        <v>1597.32</v>
      </c>
      <c r="P50">
        <f t="shared" si="3"/>
        <v>1597.32</v>
      </c>
      <c r="Q50">
        <f t="shared" si="4"/>
        <v>0</v>
      </c>
      <c r="R50">
        <f t="shared" si="5"/>
        <v>0</v>
      </c>
      <c r="S50">
        <f t="shared" si="6"/>
        <v>0</v>
      </c>
      <c r="T50">
        <f t="shared" si="7"/>
        <v>0</v>
      </c>
      <c r="U50">
        <f t="shared" si="8"/>
        <v>0</v>
      </c>
      <c r="V50">
        <f t="shared" si="9"/>
        <v>0</v>
      </c>
      <c r="W50">
        <f t="shared" si="10"/>
        <v>0</v>
      </c>
      <c r="X50">
        <f t="shared" si="11"/>
        <v>0</v>
      </c>
      <c r="Y50">
        <f t="shared" si="12"/>
        <v>0</v>
      </c>
      <c r="AA50">
        <v>0</v>
      </c>
      <c r="AB50">
        <f t="shared" si="13"/>
        <v>540</v>
      </c>
      <c r="AC50">
        <f t="shared" si="37"/>
        <v>540</v>
      </c>
      <c r="AD50">
        <f t="shared" si="37"/>
        <v>0</v>
      </c>
      <c r="AE50">
        <f t="shared" si="37"/>
        <v>0</v>
      </c>
      <c r="AF50">
        <f t="shared" si="37"/>
        <v>0</v>
      </c>
      <c r="AG50">
        <f t="shared" si="18"/>
        <v>0</v>
      </c>
      <c r="AH50">
        <f t="shared" si="38"/>
        <v>0</v>
      </c>
      <c r="AI50">
        <f t="shared" si="38"/>
        <v>0</v>
      </c>
      <c r="AJ50">
        <f t="shared" si="21"/>
        <v>0</v>
      </c>
      <c r="AK50">
        <v>540</v>
      </c>
      <c r="AL50">
        <v>540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f t="shared" si="22"/>
        <v>0</v>
      </c>
      <c r="AU50">
        <f t="shared" si="23"/>
        <v>0</v>
      </c>
      <c r="AV50">
        <v>1</v>
      </c>
      <c r="AW50">
        <v>1</v>
      </c>
      <c r="AX50">
        <v>1</v>
      </c>
      <c r="AY50">
        <v>1</v>
      </c>
      <c r="AZ50">
        <v>1</v>
      </c>
      <c r="BA50">
        <v>1</v>
      </c>
      <c r="BB50">
        <v>1</v>
      </c>
      <c r="BC50">
        <v>1</v>
      </c>
      <c r="BD50" t="s">
        <v>2</v>
      </c>
      <c r="BE50" t="s">
        <v>2</v>
      </c>
      <c r="BF50" t="s">
        <v>2</v>
      </c>
      <c r="BG50" t="s">
        <v>2</v>
      </c>
      <c r="BH50">
        <v>3</v>
      </c>
      <c r="BI50">
        <v>1</v>
      </c>
      <c r="BJ50" t="s">
        <v>149</v>
      </c>
      <c r="BM50">
        <v>1100</v>
      </c>
      <c r="BN50">
        <v>0</v>
      </c>
      <c r="BO50" t="s">
        <v>2</v>
      </c>
      <c r="BP50">
        <v>0</v>
      </c>
      <c r="BQ50">
        <v>8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2</v>
      </c>
      <c r="BZ50">
        <v>0</v>
      </c>
      <c r="CA50">
        <v>0</v>
      </c>
      <c r="CF50">
        <v>0</v>
      </c>
      <c r="CG50">
        <v>0</v>
      </c>
      <c r="CM50">
        <v>0</v>
      </c>
      <c r="CN50" t="s">
        <v>2</v>
      </c>
      <c r="CO50">
        <v>0</v>
      </c>
      <c r="CP50">
        <f t="shared" si="24"/>
        <v>1597.32</v>
      </c>
      <c r="CQ50">
        <f t="shared" si="25"/>
        <v>540</v>
      </c>
      <c r="CR50">
        <f t="shared" si="26"/>
        <v>0</v>
      </c>
      <c r="CS50">
        <f t="shared" si="27"/>
        <v>0</v>
      </c>
      <c r="CT50">
        <f t="shared" si="28"/>
        <v>0</v>
      </c>
      <c r="CU50">
        <f t="shared" si="29"/>
        <v>0</v>
      </c>
      <c r="CV50">
        <f t="shared" si="30"/>
        <v>0</v>
      </c>
      <c r="CW50">
        <f t="shared" si="31"/>
        <v>0</v>
      </c>
      <c r="CX50">
        <f t="shared" si="32"/>
        <v>0</v>
      </c>
      <c r="CY50">
        <f t="shared" si="33"/>
        <v>0</v>
      </c>
      <c r="CZ50">
        <f t="shared" si="34"/>
        <v>0</v>
      </c>
      <c r="DC50" t="s">
        <v>2</v>
      </c>
      <c r="DD50" t="s">
        <v>2</v>
      </c>
      <c r="DE50" t="s">
        <v>2</v>
      </c>
      <c r="DF50" t="s">
        <v>2</v>
      </c>
      <c r="DG50" t="s">
        <v>2</v>
      </c>
      <c r="DH50" t="s">
        <v>2</v>
      </c>
      <c r="DI50" t="s">
        <v>2</v>
      </c>
      <c r="DJ50" t="s">
        <v>2</v>
      </c>
      <c r="DK50" t="s">
        <v>2</v>
      </c>
      <c r="DL50" t="s">
        <v>2</v>
      </c>
      <c r="DM50" t="s">
        <v>2</v>
      </c>
      <c r="DN50">
        <v>0</v>
      </c>
      <c r="DO50">
        <v>0</v>
      </c>
      <c r="DP50">
        <v>1</v>
      </c>
      <c r="DQ50">
        <v>1</v>
      </c>
      <c r="DR50">
        <v>1</v>
      </c>
      <c r="DS50">
        <v>1</v>
      </c>
      <c r="DT50">
        <v>1</v>
      </c>
      <c r="DU50">
        <v>1007</v>
      </c>
      <c r="DV50" t="s">
        <v>123</v>
      </c>
      <c r="DW50" t="s">
        <v>123</v>
      </c>
      <c r="DX50">
        <v>1</v>
      </c>
      <c r="EE50">
        <v>16689463</v>
      </c>
      <c r="EF50">
        <v>8</v>
      </c>
      <c r="EG50" t="s">
        <v>45</v>
      </c>
      <c r="EH50">
        <v>0</v>
      </c>
      <c r="EI50" t="s">
        <v>2</v>
      </c>
      <c r="EJ50">
        <v>1</v>
      </c>
      <c r="EK50">
        <v>1100</v>
      </c>
      <c r="EL50" t="s">
        <v>46</v>
      </c>
      <c r="EM50" t="s">
        <v>47</v>
      </c>
      <c r="EO50" t="s">
        <v>2</v>
      </c>
      <c r="EP50" t="s">
        <v>2</v>
      </c>
      <c r="EQ50">
        <v>0</v>
      </c>
      <c r="ER50">
        <v>540</v>
      </c>
      <c r="ES50">
        <v>540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0</v>
      </c>
    </row>
    <row r="51" spans="1:155">
      <c r="A51">
        <v>17</v>
      </c>
      <c r="B51">
        <v>1</v>
      </c>
      <c r="C51">
        <f>ROW(SmtRes!A126)</f>
        <v>126</v>
      </c>
      <c r="D51">
        <f>ROW(EtalonRes!A126)</f>
        <v>126</v>
      </c>
      <c r="E51" t="s">
        <v>150</v>
      </c>
      <c r="F51" t="s">
        <v>26</v>
      </c>
      <c r="G51" t="s">
        <v>27</v>
      </c>
      <c r="H51" t="s">
        <v>19</v>
      </c>
      <c r="I51">
        <v>0.39800000000000002</v>
      </c>
      <c r="J51">
        <v>0</v>
      </c>
      <c r="O51">
        <f t="shared" si="2"/>
        <v>3782.59</v>
      </c>
      <c r="P51">
        <f t="shared" si="3"/>
        <v>3542.2</v>
      </c>
      <c r="Q51">
        <f t="shared" si="4"/>
        <v>12.17</v>
      </c>
      <c r="R51">
        <f t="shared" si="5"/>
        <v>1.49</v>
      </c>
      <c r="S51">
        <f t="shared" si="6"/>
        <v>228.22</v>
      </c>
      <c r="T51">
        <f t="shared" si="7"/>
        <v>0</v>
      </c>
      <c r="U51">
        <f t="shared" si="8"/>
        <v>25.161560000000001</v>
      </c>
      <c r="V51">
        <f t="shared" si="9"/>
        <v>0.14327999999999999</v>
      </c>
      <c r="W51">
        <f t="shared" si="10"/>
        <v>0</v>
      </c>
      <c r="X51">
        <f t="shared" si="11"/>
        <v>241.2</v>
      </c>
      <c r="Y51">
        <f t="shared" si="12"/>
        <v>149.31</v>
      </c>
      <c r="AA51">
        <v>0</v>
      </c>
      <c r="AB51">
        <f t="shared" si="13"/>
        <v>9503.98</v>
      </c>
      <c r="AC51">
        <f t="shared" si="37"/>
        <v>8900</v>
      </c>
      <c r="AD51">
        <f t="shared" si="37"/>
        <v>30.57</v>
      </c>
      <c r="AE51">
        <f t="shared" si="37"/>
        <v>3.74</v>
      </c>
      <c r="AF51">
        <f t="shared" si="37"/>
        <v>573.41</v>
      </c>
      <c r="AG51">
        <f t="shared" si="18"/>
        <v>0</v>
      </c>
      <c r="AH51">
        <f t="shared" si="38"/>
        <v>63.22</v>
      </c>
      <c r="AI51">
        <f t="shared" si="38"/>
        <v>0.36</v>
      </c>
      <c r="AJ51">
        <f t="shared" si="21"/>
        <v>0</v>
      </c>
      <c r="AK51">
        <v>9503.98</v>
      </c>
      <c r="AL51">
        <v>8900</v>
      </c>
      <c r="AM51">
        <v>30.57</v>
      </c>
      <c r="AN51">
        <v>3.74</v>
      </c>
      <c r="AO51">
        <v>573.41</v>
      </c>
      <c r="AP51">
        <v>0</v>
      </c>
      <c r="AQ51">
        <v>63.22</v>
      </c>
      <c r="AR51">
        <v>0.36</v>
      </c>
      <c r="AS51">
        <v>0</v>
      </c>
      <c r="AT51">
        <f t="shared" si="22"/>
        <v>105</v>
      </c>
      <c r="AU51">
        <f t="shared" si="23"/>
        <v>65</v>
      </c>
      <c r="AV51">
        <v>1</v>
      </c>
      <c r="AW51">
        <v>1</v>
      </c>
      <c r="AX51">
        <v>1</v>
      </c>
      <c r="AY51">
        <v>1</v>
      </c>
      <c r="AZ51">
        <v>1</v>
      </c>
      <c r="BA51">
        <v>1</v>
      </c>
      <c r="BB51">
        <v>1</v>
      </c>
      <c r="BC51">
        <v>1</v>
      </c>
      <c r="BD51" t="s">
        <v>2</v>
      </c>
      <c r="BE51" t="s">
        <v>2</v>
      </c>
      <c r="BF51" t="s">
        <v>2</v>
      </c>
      <c r="BG51" t="s">
        <v>2</v>
      </c>
      <c r="BH51">
        <v>0</v>
      </c>
      <c r="BI51">
        <v>1</v>
      </c>
      <c r="BJ51" t="s">
        <v>28</v>
      </c>
      <c r="BM51">
        <v>10</v>
      </c>
      <c r="BN51">
        <v>0</v>
      </c>
      <c r="BO51" t="s">
        <v>2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2</v>
      </c>
      <c r="BZ51">
        <v>105</v>
      </c>
      <c r="CA51">
        <v>65</v>
      </c>
      <c r="CF51">
        <v>0</v>
      </c>
      <c r="CG51">
        <v>0</v>
      </c>
      <c r="CM51">
        <v>0</v>
      </c>
      <c r="CN51" t="s">
        <v>2</v>
      </c>
      <c r="CO51">
        <v>0</v>
      </c>
      <c r="CP51">
        <f t="shared" si="24"/>
        <v>3782.5899999999997</v>
      </c>
      <c r="CQ51">
        <f t="shared" si="25"/>
        <v>8900</v>
      </c>
      <c r="CR51">
        <f t="shared" si="26"/>
        <v>30.57</v>
      </c>
      <c r="CS51">
        <f t="shared" si="27"/>
        <v>3.74</v>
      </c>
      <c r="CT51">
        <f t="shared" si="28"/>
        <v>573.41</v>
      </c>
      <c r="CU51">
        <f t="shared" si="29"/>
        <v>0</v>
      </c>
      <c r="CV51">
        <f t="shared" si="30"/>
        <v>63.22</v>
      </c>
      <c r="CW51">
        <f t="shared" si="31"/>
        <v>0.36</v>
      </c>
      <c r="CX51">
        <f t="shared" si="32"/>
        <v>0</v>
      </c>
      <c r="CY51">
        <f t="shared" si="33"/>
        <v>241.19549999999998</v>
      </c>
      <c r="CZ51">
        <f t="shared" si="34"/>
        <v>149.3115</v>
      </c>
      <c r="DC51" t="s">
        <v>2</v>
      </c>
      <c r="DD51" t="s">
        <v>2</v>
      </c>
      <c r="DE51" t="s">
        <v>2</v>
      </c>
      <c r="DF51" t="s">
        <v>2</v>
      </c>
      <c r="DG51" t="s">
        <v>2</v>
      </c>
      <c r="DH51" t="s">
        <v>2</v>
      </c>
      <c r="DI51" t="s">
        <v>2</v>
      </c>
      <c r="DJ51" t="s">
        <v>2</v>
      </c>
      <c r="DK51" t="s">
        <v>2</v>
      </c>
      <c r="DL51" t="s">
        <v>2</v>
      </c>
      <c r="DM51" t="s">
        <v>2</v>
      </c>
      <c r="DN51">
        <v>0</v>
      </c>
      <c r="DO51">
        <v>0</v>
      </c>
      <c r="DP51">
        <v>1</v>
      </c>
      <c r="DQ51">
        <v>1</v>
      </c>
      <c r="DR51">
        <v>1</v>
      </c>
      <c r="DS51">
        <v>1</v>
      </c>
      <c r="DT51">
        <v>1</v>
      </c>
      <c r="DU51">
        <v>1013</v>
      </c>
      <c r="DV51" t="s">
        <v>19</v>
      </c>
      <c r="DW51" t="s">
        <v>19</v>
      </c>
      <c r="DX51">
        <v>1</v>
      </c>
      <c r="EE51">
        <v>16689382</v>
      </c>
      <c r="EF51">
        <v>2</v>
      </c>
      <c r="EG51" t="s">
        <v>21</v>
      </c>
      <c r="EH51">
        <v>0</v>
      </c>
      <c r="EI51" t="s">
        <v>2</v>
      </c>
      <c r="EJ51">
        <v>1</v>
      </c>
      <c r="EK51">
        <v>10</v>
      </c>
      <c r="EL51" t="s">
        <v>22</v>
      </c>
      <c r="EM51" t="s">
        <v>23</v>
      </c>
      <c r="EO51" t="s">
        <v>2</v>
      </c>
      <c r="EP51" t="s">
        <v>24</v>
      </c>
      <c r="EQ51">
        <v>0</v>
      </c>
      <c r="ER51">
        <v>9503.98</v>
      </c>
      <c r="ES51">
        <v>8900</v>
      </c>
      <c r="ET51">
        <v>30.57</v>
      </c>
      <c r="EU51">
        <v>3.74</v>
      </c>
      <c r="EV51">
        <v>573.41</v>
      </c>
      <c r="EW51">
        <v>63.22</v>
      </c>
      <c r="EX51">
        <v>0.36</v>
      </c>
      <c r="EY51">
        <v>0</v>
      </c>
    </row>
    <row r="52" spans="1:155">
      <c r="A52">
        <v>17</v>
      </c>
      <c r="B52">
        <v>1</v>
      </c>
      <c r="C52">
        <f>ROW(SmtRes!A134)</f>
        <v>134</v>
      </c>
      <c r="D52">
        <f>ROW(EtalonRes!A134)</f>
        <v>134</v>
      </c>
      <c r="E52" t="s">
        <v>151</v>
      </c>
      <c r="F52" t="s">
        <v>97</v>
      </c>
      <c r="G52" t="s">
        <v>152</v>
      </c>
      <c r="H52" t="s">
        <v>99</v>
      </c>
      <c r="I52">
        <v>0.115</v>
      </c>
      <c r="J52">
        <v>0</v>
      </c>
      <c r="O52">
        <f t="shared" si="2"/>
        <v>36.81</v>
      </c>
      <c r="P52">
        <f t="shared" si="3"/>
        <v>29.27</v>
      </c>
      <c r="Q52">
        <f t="shared" si="4"/>
        <v>1.04</v>
      </c>
      <c r="R52">
        <f t="shared" si="5"/>
        <v>0.02</v>
      </c>
      <c r="S52">
        <f t="shared" si="6"/>
        <v>6.5</v>
      </c>
      <c r="T52">
        <f t="shared" si="7"/>
        <v>0</v>
      </c>
      <c r="U52">
        <f t="shared" si="8"/>
        <v>0.61065000000000003</v>
      </c>
      <c r="V52">
        <f t="shared" si="9"/>
        <v>2.3E-3</v>
      </c>
      <c r="W52">
        <f t="shared" si="10"/>
        <v>0</v>
      </c>
      <c r="X52">
        <f t="shared" si="11"/>
        <v>5.87</v>
      </c>
      <c r="Y52">
        <f t="shared" si="12"/>
        <v>4.5599999999999996</v>
      </c>
      <c r="AA52">
        <v>0</v>
      </c>
      <c r="AB52">
        <f t="shared" si="13"/>
        <v>320.02999999999997</v>
      </c>
      <c r="AC52">
        <f t="shared" si="37"/>
        <v>254.48</v>
      </c>
      <c r="AD52">
        <f t="shared" si="37"/>
        <v>9.0500000000000007</v>
      </c>
      <c r="AE52">
        <f t="shared" si="37"/>
        <v>0.21</v>
      </c>
      <c r="AF52">
        <f t="shared" si="37"/>
        <v>56.5</v>
      </c>
      <c r="AG52">
        <f t="shared" si="18"/>
        <v>0</v>
      </c>
      <c r="AH52">
        <f t="shared" si="38"/>
        <v>5.31</v>
      </c>
      <c r="AI52">
        <f t="shared" si="38"/>
        <v>0.02</v>
      </c>
      <c r="AJ52">
        <f t="shared" si="21"/>
        <v>0</v>
      </c>
      <c r="AK52">
        <v>320.02999999999997</v>
      </c>
      <c r="AL52">
        <v>254.48</v>
      </c>
      <c r="AM52">
        <v>9.0500000000000007</v>
      </c>
      <c r="AN52">
        <v>0.21</v>
      </c>
      <c r="AO52">
        <v>56.5</v>
      </c>
      <c r="AP52">
        <v>0</v>
      </c>
      <c r="AQ52">
        <v>5.31</v>
      </c>
      <c r="AR52">
        <v>0.02</v>
      </c>
      <c r="AS52">
        <v>0</v>
      </c>
      <c r="AT52">
        <f t="shared" si="22"/>
        <v>90</v>
      </c>
      <c r="AU52">
        <f t="shared" si="23"/>
        <v>70</v>
      </c>
      <c r="AV52">
        <v>1</v>
      </c>
      <c r="AW52">
        <v>1</v>
      </c>
      <c r="AX52">
        <v>1</v>
      </c>
      <c r="AY52">
        <v>1</v>
      </c>
      <c r="AZ52">
        <v>1</v>
      </c>
      <c r="BA52">
        <v>1</v>
      </c>
      <c r="BB52">
        <v>1</v>
      </c>
      <c r="BC52">
        <v>1</v>
      </c>
      <c r="BD52" t="s">
        <v>2</v>
      </c>
      <c r="BE52" t="s">
        <v>2</v>
      </c>
      <c r="BF52" t="s">
        <v>2</v>
      </c>
      <c r="BG52" t="s">
        <v>2</v>
      </c>
      <c r="BH52">
        <v>0</v>
      </c>
      <c r="BI52">
        <v>1</v>
      </c>
      <c r="BJ52" t="s">
        <v>100</v>
      </c>
      <c r="BM52">
        <v>19</v>
      </c>
      <c r="BN52">
        <v>0</v>
      </c>
      <c r="BO52" t="s">
        <v>2</v>
      </c>
      <c r="BP52">
        <v>0</v>
      </c>
      <c r="BQ52">
        <v>2</v>
      </c>
      <c r="BR52">
        <v>0</v>
      </c>
      <c r="BS52">
        <v>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2</v>
      </c>
      <c r="BZ52">
        <v>90</v>
      </c>
      <c r="CA52">
        <v>70</v>
      </c>
      <c r="CF52">
        <v>0</v>
      </c>
      <c r="CG52">
        <v>0</v>
      </c>
      <c r="CM52">
        <v>0</v>
      </c>
      <c r="CN52" t="s">
        <v>2</v>
      </c>
      <c r="CO52">
        <v>0</v>
      </c>
      <c r="CP52">
        <f t="shared" si="24"/>
        <v>36.81</v>
      </c>
      <c r="CQ52">
        <f t="shared" si="25"/>
        <v>254.48</v>
      </c>
      <c r="CR52">
        <f t="shared" si="26"/>
        <v>9.0500000000000007</v>
      </c>
      <c r="CS52">
        <f t="shared" si="27"/>
        <v>0.21</v>
      </c>
      <c r="CT52">
        <f t="shared" si="28"/>
        <v>56.5</v>
      </c>
      <c r="CU52">
        <f t="shared" si="29"/>
        <v>0</v>
      </c>
      <c r="CV52">
        <f t="shared" si="30"/>
        <v>5.31</v>
      </c>
      <c r="CW52">
        <f t="shared" si="31"/>
        <v>0.02</v>
      </c>
      <c r="CX52">
        <f t="shared" si="32"/>
        <v>0</v>
      </c>
      <c r="CY52">
        <f t="shared" si="33"/>
        <v>5.8679999999999994</v>
      </c>
      <c r="CZ52">
        <f t="shared" si="34"/>
        <v>4.5640000000000001</v>
      </c>
      <c r="DC52" t="s">
        <v>2</v>
      </c>
      <c r="DD52" t="s">
        <v>2</v>
      </c>
      <c r="DE52" t="s">
        <v>2</v>
      </c>
      <c r="DF52" t="s">
        <v>2</v>
      </c>
      <c r="DG52" t="s">
        <v>2</v>
      </c>
      <c r="DH52" t="s">
        <v>2</v>
      </c>
      <c r="DI52" t="s">
        <v>2</v>
      </c>
      <c r="DJ52" t="s">
        <v>2</v>
      </c>
      <c r="DK52" t="s">
        <v>2</v>
      </c>
      <c r="DL52" t="s">
        <v>2</v>
      </c>
      <c r="DM52" t="s">
        <v>2</v>
      </c>
      <c r="DN52">
        <v>0</v>
      </c>
      <c r="DO52">
        <v>0</v>
      </c>
      <c r="DP52">
        <v>1</v>
      </c>
      <c r="DQ52">
        <v>1</v>
      </c>
      <c r="DR52">
        <v>1</v>
      </c>
      <c r="DS52">
        <v>1</v>
      </c>
      <c r="DT52">
        <v>1</v>
      </c>
      <c r="DU52">
        <v>1013</v>
      </c>
      <c r="DV52" t="s">
        <v>99</v>
      </c>
      <c r="DW52" t="s">
        <v>99</v>
      </c>
      <c r="DX52">
        <v>1</v>
      </c>
      <c r="EE52">
        <v>16689390</v>
      </c>
      <c r="EF52">
        <v>2</v>
      </c>
      <c r="EG52" t="s">
        <v>21</v>
      </c>
      <c r="EH52">
        <v>0</v>
      </c>
      <c r="EI52" t="s">
        <v>2</v>
      </c>
      <c r="EJ52">
        <v>1</v>
      </c>
      <c r="EK52">
        <v>19</v>
      </c>
      <c r="EL52" t="s">
        <v>101</v>
      </c>
      <c r="EM52" t="s">
        <v>79</v>
      </c>
      <c r="EO52" t="s">
        <v>2</v>
      </c>
      <c r="EP52" t="s">
        <v>102</v>
      </c>
      <c r="EQ52">
        <v>0</v>
      </c>
      <c r="ER52">
        <v>320.02999999999997</v>
      </c>
      <c r="ES52">
        <v>254.48</v>
      </c>
      <c r="ET52">
        <v>9.0500000000000007</v>
      </c>
      <c r="EU52">
        <v>0.21</v>
      </c>
      <c r="EV52">
        <v>56.5</v>
      </c>
      <c r="EW52">
        <v>5.31</v>
      </c>
      <c r="EX52">
        <v>0.02</v>
      </c>
      <c r="EY52">
        <v>0</v>
      </c>
    </row>
    <row r="53" spans="1:155">
      <c r="A53">
        <v>17</v>
      </c>
      <c r="B53">
        <v>1</v>
      </c>
      <c r="C53">
        <f>ROW(SmtRes!A142)</f>
        <v>142</v>
      </c>
      <c r="D53">
        <f>ROW(EtalonRes!A142)</f>
        <v>142</v>
      </c>
      <c r="E53" t="s">
        <v>153</v>
      </c>
      <c r="F53" t="s">
        <v>104</v>
      </c>
      <c r="G53" t="s">
        <v>154</v>
      </c>
      <c r="H53" t="s">
        <v>99</v>
      </c>
      <c r="I53">
        <v>0.115</v>
      </c>
      <c r="J53">
        <v>0</v>
      </c>
      <c r="O53">
        <f t="shared" si="2"/>
        <v>94.52</v>
      </c>
      <c r="P53">
        <f t="shared" si="3"/>
        <v>85.18</v>
      </c>
      <c r="Q53">
        <f t="shared" si="4"/>
        <v>1.35</v>
      </c>
      <c r="R53">
        <f t="shared" si="5"/>
        <v>0.05</v>
      </c>
      <c r="S53">
        <f t="shared" si="6"/>
        <v>7.99</v>
      </c>
      <c r="T53">
        <f t="shared" si="7"/>
        <v>0</v>
      </c>
      <c r="U53">
        <f t="shared" si="8"/>
        <v>0.88090000000000002</v>
      </c>
      <c r="V53">
        <f t="shared" si="9"/>
        <v>4.5999999999999999E-3</v>
      </c>
      <c r="W53">
        <f t="shared" si="10"/>
        <v>0</v>
      </c>
      <c r="X53">
        <f t="shared" si="11"/>
        <v>7.24</v>
      </c>
      <c r="Y53">
        <f t="shared" si="12"/>
        <v>5.63</v>
      </c>
      <c r="AA53">
        <v>0</v>
      </c>
      <c r="AB53">
        <f t="shared" si="13"/>
        <v>821.84</v>
      </c>
      <c r="AC53">
        <f>((ES53*2))</f>
        <v>740.66</v>
      </c>
      <c r="AD53">
        <f>((ET53*2))</f>
        <v>11.7</v>
      </c>
      <c r="AE53">
        <f>((EU53*2))</f>
        <v>0.42</v>
      </c>
      <c r="AF53">
        <f>((EV53*2))</f>
        <v>69.48</v>
      </c>
      <c r="AG53">
        <f t="shared" si="18"/>
        <v>0</v>
      </c>
      <c r="AH53">
        <f>((EW53*2))</f>
        <v>7.66</v>
      </c>
      <c r="AI53">
        <f>((EX53*2))</f>
        <v>0.04</v>
      </c>
      <c r="AJ53">
        <f t="shared" si="21"/>
        <v>0</v>
      </c>
      <c r="AK53">
        <v>410.92</v>
      </c>
      <c r="AL53">
        <v>370.33</v>
      </c>
      <c r="AM53">
        <v>5.85</v>
      </c>
      <c r="AN53">
        <v>0.21</v>
      </c>
      <c r="AO53">
        <v>34.74</v>
      </c>
      <c r="AP53">
        <v>0</v>
      </c>
      <c r="AQ53">
        <v>3.83</v>
      </c>
      <c r="AR53">
        <v>0.02</v>
      </c>
      <c r="AS53">
        <v>0</v>
      </c>
      <c r="AT53">
        <f t="shared" si="22"/>
        <v>90</v>
      </c>
      <c r="AU53">
        <f t="shared" si="23"/>
        <v>70</v>
      </c>
      <c r="AV53">
        <v>1</v>
      </c>
      <c r="AW53">
        <v>1</v>
      </c>
      <c r="AX53">
        <v>1</v>
      </c>
      <c r="AY53">
        <v>1</v>
      </c>
      <c r="AZ53">
        <v>1</v>
      </c>
      <c r="BA53">
        <v>1</v>
      </c>
      <c r="BB53">
        <v>1</v>
      </c>
      <c r="BC53">
        <v>1</v>
      </c>
      <c r="BD53" t="s">
        <v>2</v>
      </c>
      <c r="BE53" t="s">
        <v>2</v>
      </c>
      <c r="BF53" t="s">
        <v>2</v>
      </c>
      <c r="BG53" t="s">
        <v>2</v>
      </c>
      <c r="BH53">
        <v>0</v>
      </c>
      <c r="BI53">
        <v>1</v>
      </c>
      <c r="BJ53" t="s">
        <v>106</v>
      </c>
      <c r="BM53">
        <v>19</v>
      </c>
      <c r="BN53">
        <v>0</v>
      </c>
      <c r="BO53" t="s">
        <v>2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2</v>
      </c>
      <c r="BZ53">
        <v>90</v>
      </c>
      <c r="CA53">
        <v>70</v>
      </c>
      <c r="CF53">
        <v>0</v>
      </c>
      <c r="CG53">
        <v>0</v>
      </c>
      <c r="CM53">
        <v>0</v>
      </c>
      <c r="CN53" t="s">
        <v>2</v>
      </c>
      <c r="CO53">
        <v>0</v>
      </c>
      <c r="CP53">
        <f t="shared" si="24"/>
        <v>94.52</v>
      </c>
      <c r="CQ53">
        <f t="shared" si="25"/>
        <v>740.66</v>
      </c>
      <c r="CR53">
        <f t="shared" si="26"/>
        <v>11.7</v>
      </c>
      <c r="CS53">
        <f t="shared" si="27"/>
        <v>0.42</v>
      </c>
      <c r="CT53">
        <f t="shared" si="28"/>
        <v>69.48</v>
      </c>
      <c r="CU53">
        <f t="shared" si="29"/>
        <v>0</v>
      </c>
      <c r="CV53">
        <f t="shared" si="30"/>
        <v>7.66</v>
      </c>
      <c r="CW53">
        <f t="shared" si="31"/>
        <v>0.04</v>
      </c>
      <c r="CX53">
        <f t="shared" si="32"/>
        <v>0</v>
      </c>
      <c r="CY53">
        <f t="shared" si="33"/>
        <v>7.2360000000000015</v>
      </c>
      <c r="CZ53">
        <f t="shared" si="34"/>
        <v>5.628000000000001</v>
      </c>
      <c r="DC53" t="s">
        <v>2</v>
      </c>
      <c r="DD53" t="s">
        <v>107</v>
      </c>
      <c r="DE53" t="s">
        <v>107</v>
      </c>
      <c r="DF53" t="s">
        <v>107</v>
      </c>
      <c r="DG53" t="s">
        <v>107</v>
      </c>
      <c r="DH53" t="s">
        <v>2</v>
      </c>
      <c r="DI53" t="s">
        <v>107</v>
      </c>
      <c r="DJ53" t="s">
        <v>107</v>
      </c>
      <c r="DK53" t="s">
        <v>2</v>
      </c>
      <c r="DL53" t="s">
        <v>2</v>
      </c>
      <c r="DM53" t="s">
        <v>2</v>
      </c>
      <c r="DN53">
        <v>0</v>
      </c>
      <c r="DO53">
        <v>0</v>
      </c>
      <c r="DP53">
        <v>1</v>
      </c>
      <c r="DQ53">
        <v>1</v>
      </c>
      <c r="DR53">
        <v>1</v>
      </c>
      <c r="DS53">
        <v>1</v>
      </c>
      <c r="DT53">
        <v>1</v>
      </c>
      <c r="DU53">
        <v>1013</v>
      </c>
      <c r="DV53" t="s">
        <v>99</v>
      </c>
      <c r="DW53" t="s">
        <v>99</v>
      </c>
      <c r="DX53">
        <v>1</v>
      </c>
      <c r="EE53">
        <v>16689390</v>
      </c>
      <c r="EF53">
        <v>2</v>
      </c>
      <c r="EG53" t="s">
        <v>21</v>
      </c>
      <c r="EH53">
        <v>0</v>
      </c>
      <c r="EI53" t="s">
        <v>2</v>
      </c>
      <c r="EJ53">
        <v>1</v>
      </c>
      <c r="EK53">
        <v>19</v>
      </c>
      <c r="EL53" t="s">
        <v>101</v>
      </c>
      <c r="EM53" t="s">
        <v>79</v>
      </c>
      <c r="EO53" t="s">
        <v>108</v>
      </c>
      <c r="EP53" t="s">
        <v>109</v>
      </c>
      <c r="EQ53">
        <v>512</v>
      </c>
      <c r="ER53">
        <v>410.92</v>
      </c>
      <c r="ES53">
        <v>370.33</v>
      </c>
      <c r="ET53">
        <v>5.85</v>
      </c>
      <c r="EU53">
        <v>0.21</v>
      </c>
      <c r="EV53">
        <v>34.74</v>
      </c>
      <c r="EW53">
        <v>3.83</v>
      </c>
      <c r="EX53">
        <v>0.02</v>
      </c>
      <c r="EY53">
        <v>0</v>
      </c>
    </row>
    <row r="54" spans="1:155">
      <c r="A54">
        <v>17</v>
      </c>
      <c r="B54">
        <v>1</v>
      </c>
      <c r="C54">
        <f>ROW(SmtRes!A143)</f>
        <v>143</v>
      </c>
      <c r="D54">
        <f>ROW(EtalonRes!A143)</f>
        <v>143</v>
      </c>
      <c r="E54" t="s">
        <v>155</v>
      </c>
      <c r="F54" t="s">
        <v>156</v>
      </c>
      <c r="G54" t="s">
        <v>157</v>
      </c>
      <c r="H54" t="s">
        <v>99</v>
      </c>
      <c r="I54">
        <v>6.7199999999999996E-2</v>
      </c>
      <c r="J54">
        <v>0</v>
      </c>
      <c r="O54">
        <f t="shared" si="2"/>
        <v>21.21</v>
      </c>
      <c r="P54">
        <f t="shared" si="3"/>
        <v>0</v>
      </c>
      <c r="Q54">
        <f t="shared" si="4"/>
        <v>0</v>
      </c>
      <c r="R54">
        <f t="shared" si="5"/>
        <v>0</v>
      </c>
      <c r="S54">
        <f t="shared" si="6"/>
        <v>21.21</v>
      </c>
      <c r="T54">
        <f t="shared" si="7"/>
        <v>0</v>
      </c>
      <c r="U54">
        <f t="shared" si="8"/>
        <v>2.4863999999999997</v>
      </c>
      <c r="V54">
        <f t="shared" si="9"/>
        <v>0</v>
      </c>
      <c r="W54">
        <f t="shared" si="10"/>
        <v>0</v>
      </c>
      <c r="X54">
        <f t="shared" si="11"/>
        <v>22.27</v>
      </c>
      <c r="Y54">
        <f t="shared" si="12"/>
        <v>11.67</v>
      </c>
      <c r="AA54">
        <v>0</v>
      </c>
      <c r="AB54">
        <f t="shared" si="13"/>
        <v>315.61</v>
      </c>
      <c r="AC54">
        <f t="shared" ref="AC54:AF57" si="39">(ES54)</f>
        <v>0</v>
      </c>
      <c r="AD54">
        <f t="shared" si="39"/>
        <v>0</v>
      </c>
      <c r="AE54">
        <f t="shared" si="39"/>
        <v>0</v>
      </c>
      <c r="AF54">
        <f t="shared" si="39"/>
        <v>315.61</v>
      </c>
      <c r="AG54">
        <f t="shared" si="18"/>
        <v>0</v>
      </c>
      <c r="AH54">
        <f t="shared" ref="AH54:AI57" si="40">(EW54)</f>
        <v>37</v>
      </c>
      <c r="AI54">
        <f t="shared" si="40"/>
        <v>0</v>
      </c>
      <c r="AJ54">
        <f t="shared" si="21"/>
        <v>0</v>
      </c>
      <c r="AK54">
        <v>315.61</v>
      </c>
      <c r="AL54">
        <v>0</v>
      </c>
      <c r="AM54">
        <v>0</v>
      </c>
      <c r="AN54">
        <v>0</v>
      </c>
      <c r="AO54">
        <v>315.61</v>
      </c>
      <c r="AP54">
        <v>0</v>
      </c>
      <c r="AQ54">
        <v>37</v>
      </c>
      <c r="AR54">
        <v>0</v>
      </c>
      <c r="AS54">
        <v>0</v>
      </c>
      <c r="AT54">
        <f t="shared" si="22"/>
        <v>105</v>
      </c>
      <c r="AU54">
        <f t="shared" si="23"/>
        <v>55</v>
      </c>
      <c r="AV54">
        <v>1</v>
      </c>
      <c r="AW54">
        <v>1</v>
      </c>
      <c r="AX54">
        <v>1</v>
      </c>
      <c r="AY54">
        <v>1</v>
      </c>
      <c r="AZ54">
        <v>1</v>
      </c>
      <c r="BA54">
        <v>1</v>
      </c>
      <c r="BB54">
        <v>1</v>
      </c>
      <c r="BC54">
        <v>1</v>
      </c>
      <c r="BD54" t="s">
        <v>2</v>
      </c>
      <c r="BE54" t="s">
        <v>2</v>
      </c>
      <c r="BF54" t="s">
        <v>2</v>
      </c>
      <c r="BG54" t="s">
        <v>2</v>
      </c>
      <c r="BH54">
        <v>0</v>
      </c>
      <c r="BI54">
        <v>1</v>
      </c>
      <c r="BJ54" t="s">
        <v>158</v>
      </c>
      <c r="BM54">
        <v>24</v>
      </c>
      <c r="BN54">
        <v>0</v>
      </c>
      <c r="BO54" t="s">
        <v>2</v>
      </c>
      <c r="BP54">
        <v>0</v>
      </c>
      <c r="BQ54">
        <v>2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2</v>
      </c>
      <c r="BZ54">
        <v>105</v>
      </c>
      <c r="CA54">
        <v>55</v>
      </c>
      <c r="CF54">
        <v>0</v>
      </c>
      <c r="CG54">
        <v>0</v>
      </c>
      <c r="CM54">
        <v>0</v>
      </c>
      <c r="CN54" t="s">
        <v>2</v>
      </c>
      <c r="CO54">
        <v>0</v>
      </c>
      <c r="CP54">
        <f t="shared" si="24"/>
        <v>21.21</v>
      </c>
      <c r="CQ54">
        <f t="shared" si="25"/>
        <v>0</v>
      </c>
      <c r="CR54">
        <f t="shared" si="26"/>
        <v>0</v>
      </c>
      <c r="CS54">
        <f t="shared" si="27"/>
        <v>0</v>
      </c>
      <c r="CT54">
        <f t="shared" si="28"/>
        <v>315.61</v>
      </c>
      <c r="CU54">
        <f t="shared" si="29"/>
        <v>0</v>
      </c>
      <c r="CV54">
        <f t="shared" si="30"/>
        <v>37</v>
      </c>
      <c r="CW54">
        <f t="shared" si="31"/>
        <v>0</v>
      </c>
      <c r="CX54">
        <f t="shared" si="32"/>
        <v>0</v>
      </c>
      <c r="CY54">
        <f t="shared" si="33"/>
        <v>22.270500000000002</v>
      </c>
      <c r="CZ54">
        <f t="shared" si="34"/>
        <v>11.6655</v>
      </c>
      <c r="DC54" t="s">
        <v>2</v>
      </c>
      <c r="DD54" t="s">
        <v>2</v>
      </c>
      <c r="DE54" t="s">
        <v>2</v>
      </c>
      <c r="DF54" t="s">
        <v>2</v>
      </c>
      <c r="DG54" t="s">
        <v>2</v>
      </c>
      <c r="DH54" t="s">
        <v>2</v>
      </c>
      <c r="DI54" t="s">
        <v>2</v>
      </c>
      <c r="DJ54" t="s">
        <v>2</v>
      </c>
      <c r="DK54" t="s">
        <v>2</v>
      </c>
      <c r="DL54" t="s">
        <v>2</v>
      </c>
      <c r="DM54" t="s">
        <v>2</v>
      </c>
      <c r="DN54">
        <v>0</v>
      </c>
      <c r="DO54">
        <v>0</v>
      </c>
      <c r="DP54">
        <v>1</v>
      </c>
      <c r="DQ54">
        <v>1</v>
      </c>
      <c r="DR54">
        <v>1</v>
      </c>
      <c r="DS54">
        <v>1</v>
      </c>
      <c r="DT54">
        <v>1</v>
      </c>
      <c r="DU54">
        <v>1013</v>
      </c>
      <c r="DV54" t="s">
        <v>99</v>
      </c>
      <c r="DW54" t="s">
        <v>99</v>
      </c>
      <c r="DX54">
        <v>1</v>
      </c>
      <c r="EE54">
        <v>16689395</v>
      </c>
      <c r="EF54">
        <v>2</v>
      </c>
      <c r="EG54" t="s">
        <v>21</v>
      </c>
      <c r="EH54">
        <v>0</v>
      </c>
      <c r="EI54" t="s">
        <v>2</v>
      </c>
      <c r="EJ54">
        <v>1</v>
      </c>
      <c r="EK54">
        <v>24</v>
      </c>
      <c r="EL54" t="s">
        <v>159</v>
      </c>
      <c r="EM54" t="s">
        <v>88</v>
      </c>
      <c r="EO54" t="s">
        <v>2</v>
      </c>
      <c r="EP54" t="s">
        <v>2</v>
      </c>
      <c r="EQ54">
        <v>0</v>
      </c>
      <c r="ER54">
        <v>315.61</v>
      </c>
      <c r="ES54">
        <v>0</v>
      </c>
      <c r="ET54">
        <v>0</v>
      </c>
      <c r="EU54">
        <v>0</v>
      </c>
      <c r="EV54">
        <v>315.61</v>
      </c>
      <c r="EW54">
        <v>37</v>
      </c>
      <c r="EX54">
        <v>0</v>
      </c>
      <c r="EY54">
        <v>0</v>
      </c>
    </row>
    <row r="55" spans="1:155">
      <c r="A55">
        <v>17</v>
      </c>
      <c r="B55">
        <v>1</v>
      </c>
      <c r="C55">
        <f>ROW(SmtRes!A144)</f>
        <v>144</v>
      </c>
      <c r="D55">
        <f>ROW(EtalonRes!A144)</f>
        <v>144</v>
      </c>
      <c r="E55" t="s">
        <v>160</v>
      </c>
      <c r="F55" t="s">
        <v>161</v>
      </c>
      <c r="G55" t="s">
        <v>162</v>
      </c>
      <c r="H55" t="s">
        <v>163</v>
      </c>
      <c r="I55">
        <v>6.72</v>
      </c>
      <c r="J55">
        <v>0</v>
      </c>
      <c r="O55">
        <f t="shared" si="2"/>
        <v>51.61</v>
      </c>
      <c r="P55">
        <f t="shared" si="3"/>
        <v>0</v>
      </c>
      <c r="Q55">
        <f t="shared" si="4"/>
        <v>0</v>
      </c>
      <c r="R55">
        <f t="shared" si="5"/>
        <v>0</v>
      </c>
      <c r="S55">
        <f t="shared" si="6"/>
        <v>51.61</v>
      </c>
      <c r="T55">
        <f t="shared" si="7"/>
        <v>0</v>
      </c>
      <c r="U55">
        <f t="shared" si="8"/>
        <v>6.048</v>
      </c>
      <c r="V55">
        <f t="shared" si="9"/>
        <v>0</v>
      </c>
      <c r="W55">
        <f t="shared" si="10"/>
        <v>0</v>
      </c>
      <c r="X55">
        <f t="shared" si="11"/>
        <v>46.45</v>
      </c>
      <c r="Y55">
        <f t="shared" si="12"/>
        <v>36.130000000000003</v>
      </c>
      <c r="AA55">
        <v>0</v>
      </c>
      <c r="AB55">
        <f t="shared" si="13"/>
        <v>7.68</v>
      </c>
      <c r="AC55">
        <f t="shared" si="39"/>
        <v>0</v>
      </c>
      <c r="AD55">
        <f t="shared" si="39"/>
        <v>0</v>
      </c>
      <c r="AE55">
        <f t="shared" si="39"/>
        <v>0</v>
      </c>
      <c r="AF55">
        <f t="shared" si="39"/>
        <v>7.68</v>
      </c>
      <c r="AG55">
        <f t="shared" si="18"/>
        <v>0</v>
      </c>
      <c r="AH55">
        <f t="shared" si="40"/>
        <v>0.9</v>
      </c>
      <c r="AI55">
        <f t="shared" si="40"/>
        <v>0</v>
      </c>
      <c r="AJ55">
        <f t="shared" si="21"/>
        <v>0</v>
      </c>
      <c r="AK55">
        <v>7.68</v>
      </c>
      <c r="AL55">
        <v>0</v>
      </c>
      <c r="AM55">
        <v>0</v>
      </c>
      <c r="AN55">
        <v>0</v>
      </c>
      <c r="AO55">
        <v>7.68</v>
      </c>
      <c r="AP55">
        <v>0</v>
      </c>
      <c r="AQ55">
        <v>0.9</v>
      </c>
      <c r="AR55">
        <v>0</v>
      </c>
      <c r="AS55">
        <v>0</v>
      </c>
      <c r="AT55">
        <f t="shared" si="22"/>
        <v>90</v>
      </c>
      <c r="AU55">
        <f t="shared" si="23"/>
        <v>70</v>
      </c>
      <c r="AV55">
        <v>1</v>
      </c>
      <c r="AW55">
        <v>1</v>
      </c>
      <c r="AX55">
        <v>1</v>
      </c>
      <c r="AY55">
        <v>1</v>
      </c>
      <c r="AZ55">
        <v>1</v>
      </c>
      <c r="BA55">
        <v>1</v>
      </c>
      <c r="BB55">
        <v>1</v>
      </c>
      <c r="BC55">
        <v>1</v>
      </c>
      <c r="BD55" t="s">
        <v>2</v>
      </c>
      <c r="BE55" t="s">
        <v>2</v>
      </c>
      <c r="BF55" t="s">
        <v>2</v>
      </c>
      <c r="BG55" t="s">
        <v>2</v>
      </c>
      <c r="BH55">
        <v>0</v>
      </c>
      <c r="BI55">
        <v>1</v>
      </c>
      <c r="BJ55" t="s">
        <v>164</v>
      </c>
      <c r="BM55">
        <v>19</v>
      </c>
      <c r="BN55">
        <v>0</v>
      </c>
      <c r="BO55" t="s">
        <v>2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2</v>
      </c>
      <c r="BZ55">
        <v>90</v>
      </c>
      <c r="CA55">
        <v>70</v>
      </c>
      <c r="CF55">
        <v>0</v>
      </c>
      <c r="CG55">
        <v>0</v>
      </c>
      <c r="CM55">
        <v>0</v>
      </c>
      <c r="CN55" t="s">
        <v>2</v>
      </c>
      <c r="CO55">
        <v>0</v>
      </c>
      <c r="CP55">
        <f t="shared" si="24"/>
        <v>51.61</v>
      </c>
      <c r="CQ55">
        <f t="shared" si="25"/>
        <v>0</v>
      </c>
      <c r="CR55">
        <f t="shared" si="26"/>
        <v>0</v>
      </c>
      <c r="CS55">
        <f t="shared" si="27"/>
        <v>0</v>
      </c>
      <c r="CT55">
        <f t="shared" si="28"/>
        <v>7.68</v>
      </c>
      <c r="CU55">
        <f t="shared" si="29"/>
        <v>0</v>
      </c>
      <c r="CV55">
        <f t="shared" si="30"/>
        <v>0.9</v>
      </c>
      <c r="CW55">
        <f t="shared" si="31"/>
        <v>0</v>
      </c>
      <c r="CX55">
        <f t="shared" si="32"/>
        <v>0</v>
      </c>
      <c r="CY55">
        <f t="shared" si="33"/>
        <v>46.448999999999998</v>
      </c>
      <c r="CZ55">
        <f t="shared" si="34"/>
        <v>36.126999999999995</v>
      </c>
      <c r="DC55" t="s">
        <v>2</v>
      </c>
      <c r="DD55" t="s">
        <v>2</v>
      </c>
      <c r="DE55" t="s">
        <v>2</v>
      </c>
      <c r="DF55" t="s">
        <v>2</v>
      </c>
      <c r="DG55" t="s">
        <v>2</v>
      </c>
      <c r="DH55" t="s">
        <v>2</v>
      </c>
      <c r="DI55" t="s">
        <v>2</v>
      </c>
      <c r="DJ55" t="s">
        <v>2</v>
      </c>
      <c r="DK55" t="s">
        <v>2</v>
      </c>
      <c r="DL55" t="s">
        <v>2</v>
      </c>
      <c r="DM55" t="s">
        <v>2</v>
      </c>
      <c r="DN55">
        <v>0</v>
      </c>
      <c r="DO55">
        <v>0</v>
      </c>
      <c r="DP55">
        <v>1</v>
      </c>
      <c r="DQ55">
        <v>1</v>
      </c>
      <c r="DR55">
        <v>1</v>
      </c>
      <c r="DS55">
        <v>1</v>
      </c>
      <c r="DT55">
        <v>1</v>
      </c>
      <c r="DU55">
        <v>1013</v>
      </c>
      <c r="DV55" t="s">
        <v>163</v>
      </c>
      <c r="DW55" t="s">
        <v>165</v>
      </c>
      <c r="DX55">
        <v>1</v>
      </c>
      <c r="EE55">
        <v>16689390</v>
      </c>
      <c r="EF55">
        <v>2</v>
      </c>
      <c r="EG55" t="s">
        <v>21</v>
      </c>
      <c r="EH55">
        <v>0</v>
      </c>
      <c r="EI55" t="s">
        <v>2</v>
      </c>
      <c r="EJ55">
        <v>1</v>
      </c>
      <c r="EK55">
        <v>19</v>
      </c>
      <c r="EL55" t="s">
        <v>101</v>
      </c>
      <c r="EM55" t="s">
        <v>79</v>
      </c>
      <c r="EO55" t="s">
        <v>2</v>
      </c>
      <c r="EP55" t="s">
        <v>166</v>
      </c>
      <c r="EQ55">
        <v>0</v>
      </c>
      <c r="ER55">
        <v>7.68</v>
      </c>
      <c r="ES55">
        <v>0</v>
      </c>
      <c r="ET55">
        <v>0</v>
      </c>
      <c r="EU55">
        <v>0</v>
      </c>
      <c r="EV55">
        <v>7.68</v>
      </c>
      <c r="EW55">
        <v>0.9</v>
      </c>
      <c r="EX55">
        <v>0</v>
      </c>
      <c r="EY55">
        <v>0</v>
      </c>
    </row>
    <row r="56" spans="1:155">
      <c r="A56">
        <v>17</v>
      </c>
      <c r="B56">
        <v>1</v>
      </c>
      <c r="C56">
        <f>ROW(SmtRes!A146)</f>
        <v>146</v>
      </c>
      <c r="D56">
        <f>ROW(EtalonRes!A146)</f>
        <v>146</v>
      </c>
      <c r="E56" t="s">
        <v>167</v>
      </c>
      <c r="F56" t="s">
        <v>168</v>
      </c>
      <c r="G56" t="s">
        <v>169</v>
      </c>
      <c r="H56" t="s">
        <v>170</v>
      </c>
      <c r="I56">
        <v>0.3</v>
      </c>
      <c r="J56">
        <v>0</v>
      </c>
      <c r="O56">
        <f t="shared" ref="O56:O74" si="41">ROUND(CP56,2)</f>
        <v>3.18</v>
      </c>
      <c r="P56">
        <f t="shared" ref="P56:P74" si="42">ROUND(CQ56*I56,2)</f>
        <v>1.95</v>
      </c>
      <c r="Q56">
        <f t="shared" ref="Q56:Q74" si="43">ROUND(CR56*I56,2)</f>
        <v>0</v>
      </c>
      <c r="R56">
        <f t="shared" ref="R56:R74" si="44">ROUND(CS56*I56,2)</f>
        <v>0</v>
      </c>
      <c r="S56">
        <f t="shared" ref="S56:S74" si="45">ROUND(CT56*I56,2)</f>
        <v>1.23</v>
      </c>
      <c r="T56">
        <f t="shared" ref="T56:T74" si="46">ROUND(CU56*I56,2)</f>
        <v>0</v>
      </c>
      <c r="U56">
        <f t="shared" ref="U56:U74" si="47">CV56*I56</f>
        <v>0.14099999999999999</v>
      </c>
      <c r="V56">
        <f t="shared" ref="V56:V74" si="48">CW56*I56</f>
        <v>0</v>
      </c>
      <c r="W56">
        <f t="shared" ref="W56:W74" si="49">ROUND(CX56*I56,2)</f>
        <v>0</v>
      </c>
      <c r="X56">
        <f t="shared" ref="X56:X74" si="50">ROUND(CY56,2)</f>
        <v>1.41</v>
      </c>
      <c r="Y56">
        <f t="shared" ref="Y56:Y74" si="51">ROUND(CZ56,2)</f>
        <v>1.1100000000000001</v>
      </c>
      <c r="AA56">
        <v>0</v>
      </c>
      <c r="AB56">
        <f t="shared" ref="AB56:AB74" si="52">(AC56+AD56+AF56)</f>
        <v>10.61</v>
      </c>
      <c r="AC56">
        <f t="shared" si="39"/>
        <v>6.5</v>
      </c>
      <c r="AD56">
        <f t="shared" si="39"/>
        <v>0</v>
      </c>
      <c r="AE56">
        <f t="shared" si="39"/>
        <v>0</v>
      </c>
      <c r="AF56">
        <f t="shared" si="39"/>
        <v>4.1100000000000003</v>
      </c>
      <c r="AG56">
        <f t="shared" ref="AG56:AG74" si="53">(AP56)</f>
        <v>0</v>
      </c>
      <c r="AH56">
        <f t="shared" si="40"/>
        <v>0.47</v>
      </c>
      <c r="AI56">
        <f t="shared" si="40"/>
        <v>0</v>
      </c>
      <c r="AJ56">
        <f t="shared" ref="AJ56:AJ74" si="54">(AS56)</f>
        <v>0</v>
      </c>
      <c r="AK56">
        <v>10.61</v>
      </c>
      <c r="AL56">
        <v>6.5</v>
      </c>
      <c r="AM56">
        <v>0</v>
      </c>
      <c r="AN56">
        <v>0</v>
      </c>
      <c r="AO56">
        <v>4.1100000000000003</v>
      </c>
      <c r="AP56">
        <v>0</v>
      </c>
      <c r="AQ56">
        <v>0.47</v>
      </c>
      <c r="AR56">
        <v>0</v>
      </c>
      <c r="AS56">
        <v>0</v>
      </c>
      <c r="AT56">
        <f t="shared" si="22"/>
        <v>115</v>
      </c>
      <c r="AU56">
        <f t="shared" si="23"/>
        <v>90</v>
      </c>
      <c r="AV56">
        <v>1</v>
      </c>
      <c r="AW56">
        <v>1</v>
      </c>
      <c r="AX56">
        <v>1</v>
      </c>
      <c r="AY56">
        <v>1</v>
      </c>
      <c r="AZ56">
        <v>1</v>
      </c>
      <c r="BA56">
        <v>1</v>
      </c>
      <c r="BB56">
        <v>1</v>
      </c>
      <c r="BC56">
        <v>1</v>
      </c>
      <c r="BD56" t="s">
        <v>2</v>
      </c>
      <c r="BE56" t="s">
        <v>2</v>
      </c>
      <c r="BF56" t="s">
        <v>2</v>
      </c>
      <c r="BG56" t="s">
        <v>2</v>
      </c>
      <c r="BH56">
        <v>0</v>
      </c>
      <c r="BI56">
        <v>1</v>
      </c>
      <c r="BJ56" t="s">
        <v>171</v>
      </c>
      <c r="BM56">
        <v>52</v>
      </c>
      <c r="BN56">
        <v>0</v>
      </c>
      <c r="BO56" t="s">
        <v>2</v>
      </c>
      <c r="BP56">
        <v>0</v>
      </c>
      <c r="BQ56">
        <v>2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2</v>
      </c>
      <c r="BZ56">
        <v>115</v>
      </c>
      <c r="CA56">
        <v>90</v>
      </c>
      <c r="CF56">
        <v>0</v>
      </c>
      <c r="CG56">
        <v>0</v>
      </c>
      <c r="CM56">
        <v>0</v>
      </c>
      <c r="CN56" t="s">
        <v>2</v>
      </c>
      <c r="CO56">
        <v>0</v>
      </c>
      <c r="CP56">
        <f t="shared" ref="CP56:CP74" si="55">(P56+Q56+S56)</f>
        <v>3.1799999999999997</v>
      </c>
      <c r="CQ56">
        <f t="shared" ref="CQ56:CQ74" si="56">(AC56)*BC56</f>
        <v>6.5</v>
      </c>
      <c r="CR56">
        <f t="shared" ref="CR56:CR74" si="57">(AD56)*BB56</f>
        <v>0</v>
      </c>
      <c r="CS56">
        <f t="shared" ref="CS56:CS74" si="58">(AE56)*BS56</f>
        <v>0</v>
      </c>
      <c r="CT56">
        <f t="shared" ref="CT56:CT74" si="59">(AF56)*BA56</f>
        <v>4.1100000000000003</v>
      </c>
      <c r="CU56">
        <f t="shared" ref="CU56:CU74" si="60">(AG56)*BT56</f>
        <v>0</v>
      </c>
      <c r="CV56">
        <f t="shared" ref="CV56:CV74" si="61">(AH56)*BU56</f>
        <v>0.47</v>
      </c>
      <c r="CW56">
        <f t="shared" ref="CW56:CW74" si="62">(AI56)*BV56</f>
        <v>0</v>
      </c>
      <c r="CX56">
        <f t="shared" ref="CX56:CX74" si="63">(AJ56)*BW56</f>
        <v>0</v>
      </c>
      <c r="CY56">
        <f t="shared" ref="CY56:CY74" si="64">(((S56+R56)*BZ56)/100)</f>
        <v>1.4144999999999999</v>
      </c>
      <c r="CZ56">
        <f t="shared" ref="CZ56:CZ74" si="65">(((S56+R56)*CA56)/100)</f>
        <v>1.107</v>
      </c>
      <c r="DC56" t="s">
        <v>2</v>
      </c>
      <c r="DD56" t="s">
        <v>2</v>
      </c>
      <c r="DE56" t="s">
        <v>2</v>
      </c>
      <c r="DF56" t="s">
        <v>2</v>
      </c>
      <c r="DG56" t="s">
        <v>2</v>
      </c>
      <c r="DH56" t="s">
        <v>2</v>
      </c>
      <c r="DI56" t="s">
        <v>2</v>
      </c>
      <c r="DJ56" t="s">
        <v>2</v>
      </c>
      <c r="DK56" t="s">
        <v>2</v>
      </c>
      <c r="DL56" t="s">
        <v>2</v>
      </c>
      <c r="DM56" t="s">
        <v>2</v>
      </c>
      <c r="DN56">
        <v>0</v>
      </c>
      <c r="DO56">
        <v>0</v>
      </c>
      <c r="DP56">
        <v>1</v>
      </c>
      <c r="DQ56">
        <v>1</v>
      </c>
      <c r="DR56">
        <v>1</v>
      </c>
      <c r="DS56">
        <v>1</v>
      </c>
      <c r="DT56">
        <v>1</v>
      </c>
      <c r="DU56">
        <v>1013</v>
      </c>
      <c r="DV56" t="s">
        <v>170</v>
      </c>
      <c r="DW56" t="s">
        <v>170</v>
      </c>
      <c r="DX56">
        <v>1</v>
      </c>
      <c r="EE56">
        <v>16689423</v>
      </c>
      <c r="EF56">
        <v>2</v>
      </c>
      <c r="EG56" t="s">
        <v>21</v>
      </c>
      <c r="EH56">
        <v>0</v>
      </c>
      <c r="EI56" t="s">
        <v>2</v>
      </c>
      <c r="EJ56">
        <v>1</v>
      </c>
      <c r="EK56">
        <v>52</v>
      </c>
      <c r="EL56" t="s">
        <v>172</v>
      </c>
      <c r="EM56" t="s">
        <v>173</v>
      </c>
      <c r="EO56" t="s">
        <v>2</v>
      </c>
      <c r="EP56" t="s">
        <v>2</v>
      </c>
      <c r="EQ56">
        <v>0</v>
      </c>
      <c r="ER56">
        <v>10.61</v>
      </c>
      <c r="ES56">
        <v>6.5</v>
      </c>
      <c r="ET56">
        <v>0</v>
      </c>
      <c r="EU56">
        <v>0</v>
      </c>
      <c r="EV56">
        <v>4.1100000000000003</v>
      </c>
      <c r="EW56">
        <v>0.47</v>
      </c>
      <c r="EX56">
        <v>0</v>
      </c>
      <c r="EY56">
        <v>0</v>
      </c>
    </row>
    <row r="57" spans="1:155">
      <c r="A57">
        <v>17</v>
      </c>
      <c r="B57">
        <v>1</v>
      </c>
      <c r="C57">
        <f>ROW(SmtRes!A155)</f>
        <v>155</v>
      </c>
      <c r="D57">
        <f>ROW(EtalonRes!A155)</f>
        <v>155</v>
      </c>
      <c r="E57" t="s">
        <v>174</v>
      </c>
      <c r="F57" t="s">
        <v>175</v>
      </c>
      <c r="G57" t="s">
        <v>176</v>
      </c>
      <c r="H57" t="s">
        <v>99</v>
      </c>
      <c r="I57">
        <v>3.7</v>
      </c>
      <c r="J57">
        <v>0</v>
      </c>
      <c r="O57">
        <f t="shared" si="41"/>
        <v>1836.95</v>
      </c>
      <c r="P57">
        <f t="shared" si="42"/>
        <v>1705.89</v>
      </c>
      <c r="Q57">
        <f t="shared" si="43"/>
        <v>21.65</v>
      </c>
      <c r="R57">
        <f t="shared" si="44"/>
        <v>0.78</v>
      </c>
      <c r="S57">
        <f t="shared" si="45"/>
        <v>109.41</v>
      </c>
      <c r="T57">
        <f t="shared" si="46"/>
        <v>0</v>
      </c>
      <c r="U57">
        <f t="shared" si="47"/>
        <v>12.061999999999999</v>
      </c>
      <c r="V57">
        <f t="shared" si="48"/>
        <v>7.400000000000001E-2</v>
      </c>
      <c r="W57">
        <f t="shared" si="49"/>
        <v>0</v>
      </c>
      <c r="X57">
        <f t="shared" si="50"/>
        <v>99.17</v>
      </c>
      <c r="Y57">
        <f t="shared" si="51"/>
        <v>77.13</v>
      </c>
      <c r="AA57">
        <v>0</v>
      </c>
      <c r="AB57">
        <f t="shared" si="52"/>
        <v>496.47</v>
      </c>
      <c r="AC57">
        <f t="shared" si="39"/>
        <v>461.05</v>
      </c>
      <c r="AD57">
        <f t="shared" si="39"/>
        <v>5.85</v>
      </c>
      <c r="AE57">
        <f t="shared" si="39"/>
        <v>0.21</v>
      </c>
      <c r="AF57">
        <f t="shared" si="39"/>
        <v>29.57</v>
      </c>
      <c r="AG57">
        <f t="shared" si="53"/>
        <v>0</v>
      </c>
      <c r="AH57">
        <f t="shared" si="40"/>
        <v>3.26</v>
      </c>
      <c r="AI57">
        <f t="shared" si="40"/>
        <v>0.02</v>
      </c>
      <c r="AJ57">
        <f t="shared" si="54"/>
        <v>0</v>
      </c>
      <c r="AK57">
        <v>496.47</v>
      </c>
      <c r="AL57">
        <v>461.05</v>
      </c>
      <c r="AM57">
        <v>5.85</v>
      </c>
      <c r="AN57">
        <v>0.21</v>
      </c>
      <c r="AO57">
        <v>29.57</v>
      </c>
      <c r="AP57">
        <v>0</v>
      </c>
      <c r="AQ57">
        <v>3.26</v>
      </c>
      <c r="AR57">
        <v>0.02</v>
      </c>
      <c r="AS57">
        <v>0</v>
      </c>
      <c r="AT57">
        <f t="shared" si="22"/>
        <v>90</v>
      </c>
      <c r="AU57">
        <f t="shared" si="23"/>
        <v>70</v>
      </c>
      <c r="AV57">
        <v>1</v>
      </c>
      <c r="AW57">
        <v>1</v>
      </c>
      <c r="AX57">
        <v>1</v>
      </c>
      <c r="AY57">
        <v>1</v>
      </c>
      <c r="AZ57">
        <v>1</v>
      </c>
      <c r="BA57">
        <v>1</v>
      </c>
      <c r="BB57">
        <v>1</v>
      </c>
      <c r="BC57">
        <v>1</v>
      </c>
      <c r="BD57" t="s">
        <v>2</v>
      </c>
      <c r="BE57" t="s">
        <v>2</v>
      </c>
      <c r="BF57" t="s">
        <v>2</v>
      </c>
      <c r="BG57" t="s">
        <v>2</v>
      </c>
      <c r="BH57">
        <v>0</v>
      </c>
      <c r="BI57">
        <v>1</v>
      </c>
      <c r="BJ57" t="s">
        <v>177</v>
      </c>
      <c r="BM57">
        <v>19</v>
      </c>
      <c r="BN57">
        <v>0</v>
      </c>
      <c r="BO57" t="s">
        <v>2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2</v>
      </c>
      <c r="BZ57">
        <v>90</v>
      </c>
      <c r="CA57">
        <v>70</v>
      </c>
      <c r="CF57">
        <v>0</v>
      </c>
      <c r="CG57">
        <v>0</v>
      </c>
      <c r="CM57">
        <v>0</v>
      </c>
      <c r="CN57" t="s">
        <v>2</v>
      </c>
      <c r="CO57">
        <v>0</v>
      </c>
      <c r="CP57">
        <f t="shared" si="55"/>
        <v>1836.9500000000003</v>
      </c>
      <c r="CQ57">
        <f t="shared" si="56"/>
        <v>461.05</v>
      </c>
      <c r="CR57">
        <f t="shared" si="57"/>
        <v>5.85</v>
      </c>
      <c r="CS57">
        <f t="shared" si="58"/>
        <v>0.21</v>
      </c>
      <c r="CT57">
        <f t="shared" si="59"/>
        <v>29.57</v>
      </c>
      <c r="CU57">
        <f t="shared" si="60"/>
        <v>0</v>
      </c>
      <c r="CV57">
        <f t="shared" si="61"/>
        <v>3.26</v>
      </c>
      <c r="CW57">
        <f t="shared" si="62"/>
        <v>0.02</v>
      </c>
      <c r="CX57">
        <f t="shared" si="63"/>
        <v>0</v>
      </c>
      <c r="CY57">
        <f t="shared" si="64"/>
        <v>99.171000000000006</v>
      </c>
      <c r="CZ57">
        <f t="shared" si="65"/>
        <v>77.132999999999996</v>
      </c>
      <c r="DC57" t="s">
        <v>2</v>
      </c>
      <c r="DD57" t="s">
        <v>2</v>
      </c>
      <c r="DE57" t="s">
        <v>2</v>
      </c>
      <c r="DF57" t="s">
        <v>2</v>
      </c>
      <c r="DG57" t="s">
        <v>2</v>
      </c>
      <c r="DH57" t="s">
        <v>2</v>
      </c>
      <c r="DI57" t="s">
        <v>2</v>
      </c>
      <c r="DJ57" t="s">
        <v>2</v>
      </c>
      <c r="DK57" t="s">
        <v>2</v>
      </c>
      <c r="DL57" t="s">
        <v>2</v>
      </c>
      <c r="DM57" t="s">
        <v>2</v>
      </c>
      <c r="DN57">
        <v>0</v>
      </c>
      <c r="DO57">
        <v>0</v>
      </c>
      <c r="DP57">
        <v>1</v>
      </c>
      <c r="DQ57">
        <v>1</v>
      </c>
      <c r="DR57">
        <v>1</v>
      </c>
      <c r="DS57">
        <v>1</v>
      </c>
      <c r="DT57">
        <v>1</v>
      </c>
      <c r="DU57">
        <v>1013</v>
      </c>
      <c r="DV57" t="s">
        <v>99</v>
      </c>
      <c r="DW57" t="s">
        <v>99</v>
      </c>
      <c r="DX57">
        <v>1</v>
      </c>
      <c r="EE57">
        <v>16689390</v>
      </c>
      <c r="EF57">
        <v>2</v>
      </c>
      <c r="EG57" t="s">
        <v>21</v>
      </c>
      <c r="EH57">
        <v>0</v>
      </c>
      <c r="EI57" t="s">
        <v>2</v>
      </c>
      <c r="EJ57">
        <v>1</v>
      </c>
      <c r="EK57">
        <v>19</v>
      </c>
      <c r="EL57" t="s">
        <v>101</v>
      </c>
      <c r="EM57" t="s">
        <v>79</v>
      </c>
      <c r="EO57" t="s">
        <v>2</v>
      </c>
      <c r="EP57" t="s">
        <v>2</v>
      </c>
      <c r="EQ57">
        <v>0</v>
      </c>
      <c r="ER57">
        <v>496.47</v>
      </c>
      <c r="ES57">
        <v>461.05</v>
      </c>
      <c r="ET57">
        <v>5.85</v>
      </c>
      <c r="EU57">
        <v>0.21</v>
      </c>
      <c r="EV57">
        <v>29.57</v>
      </c>
      <c r="EW57">
        <v>3.26</v>
      </c>
      <c r="EX57">
        <v>0.02</v>
      </c>
      <c r="EY57">
        <v>0</v>
      </c>
    </row>
    <row r="58" spans="1:155">
      <c r="A58">
        <v>17</v>
      </c>
      <c r="B58">
        <v>1</v>
      </c>
      <c r="C58">
        <f>ROW(SmtRes!A164)</f>
        <v>164</v>
      </c>
      <c r="D58">
        <f>ROW(EtalonRes!A164)</f>
        <v>164</v>
      </c>
      <c r="E58" t="s">
        <v>178</v>
      </c>
      <c r="F58" t="s">
        <v>179</v>
      </c>
      <c r="G58" t="s">
        <v>180</v>
      </c>
      <c r="H58" t="s">
        <v>99</v>
      </c>
      <c r="I58">
        <v>3.7</v>
      </c>
      <c r="J58">
        <v>0</v>
      </c>
      <c r="O58">
        <f t="shared" si="41"/>
        <v>5510.83</v>
      </c>
      <c r="P58">
        <f t="shared" si="42"/>
        <v>5117.66</v>
      </c>
      <c r="Q58">
        <f t="shared" si="43"/>
        <v>64.94</v>
      </c>
      <c r="R58">
        <f t="shared" si="44"/>
        <v>2.33</v>
      </c>
      <c r="S58">
        <f t="shared" si="45"/>
        <v>328.23</v>
      </c>
      <c r="T58">
        <f t="shared" si="46"/>
        <v>0</v>
      </c>
      <c r="U58">
        <f t="shared" si="47"/>
        <v>36.186</v>
      </c>
      <c r="V58">
        <f t="shared" si="48"/>
        <v>0.222</v>
      </c>
      <c r="W58">
        <f t="shared" si="49"/>
        <v>0</v>
      </c>
      <c r="X58">
        <f t="shared" si="50"/>
        <v>297.5</v>
      </c>
      <c r="Y58">
        <f t="shared" si="51"/>
        <v>231.39</v>
      </c>
      <c r="AA58">
        <v>0</v>
      </c>
      <c r="AB58">
        <f t="shared" si="52"/>
        <v>1489.41</v>
      </c>
      <c r="AC58">
        <f>((ES58*3))</f>
        <v>1383.15</v>
      </c>
      <c r="AD58">
        <f>((ET58*3))</f>
        <v>17.549999999999997</v>
      </c>
      <c r="AE58">
        <f>((EU58*3))</f>
        <v>0.63</v>
      </c>
      <c r="AF58">
        <f>((EV58*3))</f>
        <v>88.710000000000008</v>
      </c>
      <c r="AG58">
        <f t="shared" si="53"/>
        <v>0</v>
      </c>
      <c r="AH58">
        <f>((EW58*3))</f>
        <v>9.7799999999999994</v>
      </c>
      <c r="AI58">
        <f>((EX58*3))</f>
        <v>0.06</v>
      </c>
      <c r="AJ58">
        <f t="shared" si="54"/>
        <v>0</v>
      </c>
      <c r="AK58">
        <v>496.47</v>
      </c>
      <c r="AL58">
        <v>461.05</v>
      </c>
      <c r="AM58">
        <v>5.85</v>
      </c>
      <c r="AN58">
        <v>0.21</v>
      </c>
      <c r="AO58">
        <v>29.57</v>
      </c>
      <c r="AP58">
        <v>0</v>
      </c>
      <c r="AQ58">
        <v>3.26</v>
      </c>
      <c r="AR58">
        <v>0.02</v>
      </c>
      <c r="AS58">
        <v>0</v>
      </c>
      <c r="AT58">
        <f t="shared" si="22"/>
        <v>90</v>
      </c>
      <c r="AU58">
        <f t="shared" si="23"/>
        <v>70</v>
      </c>
      <c r="AV58">
        <v>1</v>
      </c>
      <c r="AW58">
        <v>1</v>
      </c>
      <c r="AX58">
        <v>1</v>
      </c>
      <c r="AY58">
        <v>1</v>
      </c>
      <c r="AZ58">
        <v>1</v>
      </c>
      <c r="BA58">
        <v>1</v>
      </c>
      <c r="BB58">
        <v>1</v>
      </c>
      <c r="BC58">
        <v>1</v>
      </c>
      <c r="BD58" t="s">
        <v>2</v>
      </c>
      <c r="BE58" t="s">
        <v>2</v>
      </c>
      <c r="BF58" t="s">
        <v>2</v>
      </c>
      <c r="BG58" t="s">
        <v>2</v>
      </c>
      <c r="BH58">
        <v>0</v>
      </c>
      <c r="BI58">
        <v>1</v>
      </c>
      <c r="BJ58" t="s">
        <v>177</v>
      </c>
      <c r="BM58">
        <v>19</v>
      </c>
      <c r="BN58">
        <v>0</v>
      </c>
      <c r="BO58" t="s">
        <v>2</v>
      </c>
      <c r="BP58">
        <v>0</v>
      </c>
      <c r="BQ58">
        <v>2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2</v>
      </c>
      <c r="BZ58">
        <v>90</v>
      </c>
      <c r="CA58">
        <v>70</v>
      </c>
      <c r="CF58">
        <v>0</v>
      </c>
      <c r="CG58">
        <v>0</v>
      </c>
      <c r="CM58">
        <v>0</v>
      </c>
      <c r="CN58" t="s">
        <v>2</v>
      </c>
      <c r="CO58">
        <v>0</v>
      </c>
      <c r="CP58">
        <f t="shared" si="55"/>
        <v>5510.83</v>
      </c>
      <c r="CQ58">
        <f t="shared" si="56"/>
        <v>1383.15</v>
      </c>
      <c r="CR58">
        <f t="shared" si="57"/>
        <v>17.549999999999997</v>
      </c>
      <c r="CS58">
        <f t="shared" si="58"/>
        <v>0.63</v>
      </c>
      <c r="CT58">
        <f t="shared" si="59"/>
        <v>88.710000000000008</v>
      </c>
      <c r="CU58">
        <f t="shared" si="60"/>
        <v>0</v>
      </c>
      <c r="CV58">
        <f t="shared" si="61"/>
        <v>9.7799999999999994</v>
      </c>
      <c r="CW58">
        <f t="shared" si="62"/>
        <v>0.06</v>
      </c>
      <c r="CX58">
        <f t="shared" si="63"/>
        <v>0</v>
      </c>
      <c r="CY58">
        <f t="shared" si="64"/>
        <v>297.50400000000002</v>
      </c>
      <c r="CZ58">
        <f t="shared" si="65"/>
        <v>231.392</v>
      </c>
      <c r="DC58" t="s">
        <v>2</v>
      </c>
      <c r="DD58" t="s">
        <v>181</v>
      </c>
      <c r="DE58" t="s">
        <v>181</v>
      </c>
      <c r="DF58" t="s">
        <v>181</v>
      </c>
      <c r="DG58" t="s">
        <v>181</v>
      </c>
      <c r="DH58" t="s">
        <v>2</v>
      </c>
      <c r="DI58" t="s">
        <v>181</v>
      </c>
      <c r="DJ58" t="s">
        <v>181</v>
      </c>
      <c r="DK58" t="s">
        <v>2</v>
      </c>
      <c r="DL58" t="s">
        <v>2</v>
      </c>
      <c r="DM58" t="s">
        <v>2</v>
      </c>
      <c r="DN58">
        <v>0</v>
      </c>
      <c r="DO58">
        <v>0</v>
      </c>
      <c r="DP58">
        <v>1</v>
      </c>
      <c r="DQ58">
        <v>1</v>
      </c>
      <c r="DR58">
        <v>1</v>
      </c>
      <c r="DS58">
        <v>1</v>
      </c>
      <c r="DT58">
        <v>1</v>
      </c>
      <c r="DU58">
        <v>1013</v>
      </c>
      <c r="DV58" t="s">
        <v>99</v>
      </c>
      <c r="DW58" t="s">
        <v>99</v>
      </c>
      <c r="DX58">
        <v>1</v>
      </c>
      <c r="EE58">
        <v>16689390</v>
      </c>
      <c r="EF58">
        <v>2</v>
      </c>
      <c r="EG58" t="s">
        <v>21</v>
      </c>
      <c r="EH58">
        <v>0</v>
      </c>
      <c r="EI58" t="s">
        <v>2</v>
      </c>
      <c r="EJ58">
        <v>1</v>
      </c>
      <c r="EK58">
        <v>19</v>
      </c>
      <c r="EL58" t="s">
        <v>101</v>
      </c>
      <c r="EM58" t="s">
        <v>79</v>
      </c>
      <c r="EO58" t="s">
        <v>182</v>
      </c>
      <c r="EP58" t="s">
        <v>109</v>
      </c>
      <c r="EQ58">
        <v>512</v>
      </c>
      <c r="ER58">
        <v>496.47</v>
      </c>
      <c r="ES58">
        <v>461.05</v>
      </c>
      <c r="ET58">
        <v>5.85</v>
      </c>
      <c r="EU58">
        <v>0.21</v>
      </c>
      <c r="EV58">
        <v>29.57</v>
      </c>
      <c r="EW58">
        <v>3.26</v>
      </c>
      <c r="EX58">
        <v>0.02</v>
      </c>
      <c r="EY58">
        <v>0</v>
      </c>
    </row>
    <row r="59" spans="1:155">
      <c r="A59">
        <v>17</v>
      </c>
      <c r="B59">
        <v>1</v>
      </c>
      <c r="C59">
        <f>ROW(SmtRes!A169)</f>
        <v>169</v>
      </c>
      <c r="D59">
        <f>ROW(EtalonRes!A169)</f>
        <v>169</v>
      </c>
      <c r="E59" t="s">
        <v>183</v>
      </c>
      <c r="F59" t="s">
        <v>184</v>
      </c>
      <c r="G59" t="s">
        <v>185</v>
      </c>
      <c r="H59" t="s">
        <v>99</v>
      </c>
      <c r="I59">
        <v>3.71</v>
      </c>
      <c r="J59">
        <v>0</v>
      </c>
      <c r="O59">
        <f t="shared" si="41"/>
        <v>815.16</v>
      </c>
      <c r="P59">
        <f t="shared" si="42"/>
        <v>377.31</v>
      </c>
      <c r="Q59">
        <f t="shared" si="43"/>
        <v>8.27</v>
      </c>
      <c r="R59">
        <f t="shared" si="44"/>
        <v>1.52</v>
      </c>
      <c r="S59">
        <f t="shared" si="45"/>
        <v>429.58</v>
      </c>
      <c r="T59">
        <f t="shared" si="46"/>
        <v>0</v>
      </c>
      <c r="U59">
        <f t="shared" si="47"/>
        <v>52.6449</v>
      </c>
      <c r="V59">
        <f t="shared" si="48"/>
        <v>0.1484</v>
      </c>
      <c r="W59">
        <f t="shared" si="49"/>
        <v>0</v>
      </c>
      <c r="X59">
        <f t="shared" si="50"/>
        <v>452.66</v>
      </c>
      <c r="Y59">
        <f t="shared" si="51"/>
        <v>237.11</v>
      </c>
      <c r="AA59">
        <v>0</v>
      </c>
      <c r="AB59">
        <f t="shared" si="52"/>
        <v>219.72000000000003</v>
      </c>
      <c r="AC59">
        <f t="shared" ref="AC59:AF60" si="66">(ES59)</f>
        <v>101.7</v>
      </c>
      <c r="AD59">
        <f t="shared" si="66"/>
        <v>2.23</v>
      </c>
      <c r="AE59">
        <f t="shared" si="66"/>
        <v>0.41</v>
      </c>
      <c r="AF59">
        <f t="shared" si="66"/>
        <v>115.79</v>
      </c>
      <c r="AG59">
        <f t="shared" si="53"/>
        <v>0</v>
      </c>
      <c r="AH59">
        <f>(EW59)</f>
        <v>14.19</v>
      </c>
      <c r="AI59">
        <f>(EX59)</f>
        <v>0.04</v>
      </c>
      <c r="AJ59">
        <f t="shared" si="54"/>
        <v>0</v>
      </c>
      <c r="AK59">
        <v>219.72000000000003</v>
      </c>
      <c r="AL59">
        <v>101.7</v>
      </c>
      <c r="AM59">
        <v>2.23</v>
      </c>
      <c r="AN59">
        <v>0.41</v>
      </c>
      <c r="AO59">
        <v>115.79</v>
      </c>
      <c r="AP59">
        <v>0</v>
      </c>
      <c r="AQ59">
        <v>14.19</v>
      </c>
      <c r="AR59">
        <v>0.04</v>
      </c>
      <c r="AS59">
        <v>0</v>
      </c>
      <c r="AT59">
        <f t="shared" si="22"/>
        <v>105</v>
      </c>
      <c r="AU59">
        <f t="shared" si="23"/>
        <v>55</v>
      </c>
      <c r="AV59">
        <v>1</v>
      </c>
      <c r="AW59">
        <v>1</v>
      </c>
      <c r="AX59">
        <v>1</v>
      </c>
      <c r="AY59">
        <v>1</v>
      </c>
      <c r="AZ59">
        <v>1</v>
      </c>
      <c r="BA59">
        <v>1</v>
      </c>
      <c r="BB59">
        <v>1</v>
      </c>
      <c r="BC59">
        <v>1</v>
      </c>
      <c r="BD59" t="s">
        <v>2</v>
      </c>
      <c r="BE59" t="s">
        <v>2</v>
      </c>
      <c r="BF59" t="s">
        <v>2</v>
      </c>
      <c r="BG59" t="s">
        <v>2</v>
      </c>
      <c r="BH59">
        <v>0</v>
      </c>
      <c r="BI59">
        <v>1</v>
      </c>
      <c r="BJ59" t="s">
        <v>186</v>
      </c>
      <c r="BM59">
        <v>24</v>
      </c>
      <c r="BN59">
        <v>0</v>
      </c>
      <c r="BO59" t="s">
        <v>2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2</v>
      </c>
      <c r="BZ59">
        <v>105</v>
      </c>
      <c r="CA59">
        <v>55</v>
      </c>
      <c r="CF59">
        <v>0</v>
      </c>
      <c r="CG59">
        <v>0</v>
      </c>
      <c r="CM59">
        <v>0</v>
      </c>
      <c r="CN59" t="s">
        <v>2</v>
      </c>
      <c r="CO59">
        <v>0</v>
      </c>
      <c r="CP59">
        <f t="shared" si="55"/>
        <v>815.16</v>
      </c>
      <c r="CQ59">
        <f t="shared" si="56"/>
        <v>101.7</v>
      </c>
      <c r="CR59">
        <f t="shared" si="57"/>
        <v>2.23</v>
      </c>
      <c r="CS59">
        <f t="shared" si="58"/>
        <v>0.41</v>
      </c>
      <c r="CT59">
        <f t="shared" si="59"/>
        <v>115.79</v>
      </c>
      <c r="CU59">
        <f t="shared" si="60"/>
        <v>0</v>
      </c>
      <c r="CV59">
        <f t="shared" si="61"/>
        <v>14.19</v>
      </c>
      <c r="CW59">
        <f t="shared" si="62"/>
        <v>0.04</v>
      </c>
      <c r="CX59">
        <f t="shared" si="63"/>
        <v>0</v>
      </c>
      <c r="CY59">
        <f t="shared" si="64"/>
        <v>452.65499999999997</v>
      </c>
      <c r="CZ59">
        <f t="shared" si="65"/>
        <v>237.10499999999996</v>
      </c>
      <c r="DC59" t="s">
        <v>2</v>
      </c>
      <c r="DD59" t="s">
        <v>2</v>
      </c>
      <c r="DE59" t="s">
        <v>2</v>
      </c>
      <c r="DF59" t="s">
        <v>2</v>
      </c>
      <c r="DG59" t="s">
        <v>2</v>
      </c>
      <c r="DH59" t="s">
        <v>2</v>
      </c>
      <c r="DI59" t="s">
        <v>2</v>
      </c>
      <c r="DJ59" t="s">
        <v>2</v>
      </c>
      <c r="DK59" t="s">
        <v>2</v>
      </c>
      <c r="DL59" t="s">
        <v>2</v>
      </c>
      <c r="DM59" t="s">
        <v>2</v>
      </c>
      <c r="DN59">
        <v>0</v>
      </c>
      <c r="DO59">
        <v>0</v>
      </c>
      <c r="DP59">
        <v>1</v>
      </c>
      <c r="DQ59">
        <v>1</v>
      </c>
      <c r="DR59">
        <v>1</v>
      </c>
      <c r="DS59">
        <v>1</v>
      </c>
      <c r="DT59">
        <v>1</v>
      </c>
      <c r="DU59">
        <v>1013</v>
      </c>
      <c r="DV59" t="s">
        <v>99</v>
      </c>
      <c r="DW59" t="s">
        <v>99</v>
      </c>
      <c r="DX59">
        <v>1</v>
      </c>
      <c r="EE59">
        <v>16689395</v>
      </c>
      <c r="EF59">
        <v>2</v>
      </c>
      <c r="EG59" t="s">
        <v>21</v>
      </c>
      <c r="EH59">
        <v>0</v>
      </c>
      <c r="EI59" t="s">
        <v>2</v>
      </c>
      <c r="EJ59">
        <v>1</v>
      </c>
      <c r="EK59">
        <v>24</v>
      </c>
      <c r="EL59" t="s">
        <v>159</v>
      </c>
      <c r="EM59" t="s">
        <v>88</v>
      </c>
      <c r="EO59" t="s">
        <v>2</v>
      </c>
      <c r="EP59" t="s">
        <v>2</v>
      </c>
      <c r="EQ59">
        <v>0</v>
      </c>
      <c r="ER59">
        <v>219.72</v>
      </c>
      <c r="ES59">
        <v>101.7</v>
      </c>
      <c r="ET59">
        <v>2.23</v>
      </c>
      <c r="EU59">
        <v>0.41</v>
      </c>
      <c r="EV59">
        <v>115.79</v>
      </c>
      <c r="EW59">
        <v>14.19</v>
      </c>
      <c r="EX59">
        <v>0.04</v>
      </c>
      <c r="EY59">
        <v>0</v>
      </c>
    </row>
    <row r="60" spans="1:155">
      <c r="A60">
        <v>17</v>
      </c>
      <c r="B60">
        <v>1</v>
      </c>
      <c r="C60">
        <f>ROW(SmtRes!A174)</f>
        <v>174</v>
      </c>
      <c r="D60">
        <f>ROW(EtalonRes!A174)</f>
        <v>174</v>
      </c>
      <c r="E60" t="s">
        <v>187</v>
      </c>
      <c r="F60" t="s">
        <v>188</v>
      </c>
      <c r="G60" t="s">
        <v>189</v>
      </c>
      <c r="H60" t="s">
        <v>99</v>
      </c>
      <c r="I60">
        <v>4.4619999999999997</v>
      </c>
      <c r="J60">
        <v>0</v>
      </c>
      <c r="O60">
        <f t="shared" si="41"/>
        <v>980.39</v>
      </c>
      <c r="P60">
        <f t="shared" si="42"/>
        <v>453.79</v>
      </c>
      <c r="Q60">
        <f t="shared" si="43"/>
        <v>9.9499999999999993</v>
      </c>
      <c r="R60">
        <f t="shared" si="44"/>
        <v>1.83</v>
      </c>
      <c r="S60">
        <f t="shared" si="45"/>
        <v>516.65</v>
      </c>
      <c r="T60">
        <f t="shared" si="46"/>
        <v>0</v>
      </c>
      <c r="U60">
        <f t="shared" si="47"/>
        <v>63.315779999999997</v>
      </c>
      <c r="V60">
        <f t="shared" si="48"/>
        <v>0.17848</v>
      </c>
      <c r="W60">
        <f t="shared" si="49"/>
        <v>0</v>
      </c>
      <c r="X60">
        <f t="shared" si="50"/>
        <v>544.4</v>
      </c>
      <c r="Y60">
        <f t="shared" si="51"/>
        <v>285.16000000000003</v>
      </c>
      <c r="AA60">
        <v>0</v>
      </c>
      <c r="AB60">
        <f t="shared" si="52"/>
        <v>219.72000000000003</v>
      </c>
      <c r="AC60">
        <f t="shared" si="66"/>
        <v>101.7</v>
      </c>
      <c r="AD60">
        <f t="shared" si="66"/>
        <v>2.23</v>
      </c>
      <c r="AE60">
        <f t="shared" si="66"/>
        <v>0.41</v>
      </c>
      <c r="AF60">
        <f t="shared" si="66"/>
        <v>115.79</v>
      </c>
      <c r="AG60">
        <f t="shared" si="53"/>
        <v>0</v>
      </c>
      <c r="AH60">
        <f>(EW60)</f>
        <v>14.19</v>
      </c>
      <c r="AI60">
        <f>(EX60)</f>
        <v>0.04</v>
      </c>
      <c r="AJ60">
        <f t="shared" si="54"/>
        <v>0</v>
      </c>
      <c r="AK60">
        <v>219.72000000000003</v>
      </c>
      <c r="AL60">
        <v>101.7</v>
      </c>
      <c r="AM60">
        <v>2.23</v>
      </c>
      <c r="AN60">
        <v>0.41</v>
      </c>
      <c r="AO60">
        <v>115.79</v>
      </c>
      <c r="AP60">
        <v>0</v>
      </c>
      <c r="AQ60">
        <v>14.19</v>
      </c>
      <c r="AR60">
        <v>0.04</v>
      </c>
      <c r="AS60">
        <v>0</v>
      </c>
      <c r="AT60">
        <f t="shared" si="22"/>
        <v>105</v>
      </c>
      <c r="AU60">
        <f t="shared" si="23"/>
        <v>55</v>
      </c>
      <c r="AV60">
        <v>1</v>
      </c>
      <c r="AW60">
        <v>1</v>
      </c>
      <c r="AX60">
        <v>1</v>
      </c>
      <c r="AY60">
        <v>1</v>
      </c>
      <c r="AZ60">
        <v>1</v>
      </c>
      <c r="BA60">
        <v>1</v>
      </c>
      <c r="BB60">
        <v>1</v>
      </c>
      <c r="BC60">
        <v>1</v>
      </c>
      <c r="BD60" t="s">
        <v>2</v>
      </c>
      <c r="BE60" t="s">
        <v>2</v>
      </c>
      <c r="BF60" t="s">
        <v>2</v>
      </c>
      <c r="BG60" t="s">
        <v>2</v>
      </c>
      <c r="BH60">
        <v>0</v>
      </c>
      <c r="BI60">
        <v>1</v>
      </c>
      <c r="BJ60" t="s">
        <v>186</v>
      </c>
      <c r="BM60">
        <v>24</v>
      </c>
      <c r="BN60">
        <v>0</v>
      </c>
      <c r="BO60" t="s">
        <v>2</v>
      </c>
      <c r="BP60">
        <v>0</v>
      </c>
      <c r="BQ60">
        <v>2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2</v>
      </c>
      <c r="BZ60">
        <v>105</v>
      </c>
      <c r="CA60">
        <v>55</v>
      </c>
      <c r="CF60">
        <v>0</v>
      </c>
      <c r="CG60">
        <v>0</v>
      </c>
      <c r="CM60">
        <v>0</v>
      </c>
      <c r="CN60" t="s">
        <v>2</v>
      </c>
      <c r="CO60">
        <v>0</v>
      </c>
      <c r="CP60">
        <f t="shared" si="55"/>
        <v>980.39</v>
      </c>
      <c r="CQ60">
        <f t="shared" si="56"/>
        <v>101.7</v>
      </c>
      <c r="CR60">
        <f t="shared" si="57"/>
        <v>2.23</v>
      </c>
      <c r="CS60">
        <f t="shared" si="58"/>
        <v>0.41</v>
      </c>
      <c r="CT60">
        <f t="shared" si="59"/>
        <v>115.79</v>
      </c>
      <c r="CU60">
        <f t="shared" si="60"/>
        <v>0</v>
      </c>
      <c r="CV60">
        <f t="shared" si="61"/>
        <v>14.19</v>
      </c>
      <c r="CW60">
        <f t="shared" si="62"/>
        <v>0.04</v>
      </c>
      <c r="CX60">
        <f t="shared" si="63"/>
        <v>0</v>
      </c>
      <c r="CY60">
        <f t="shared" si="64"/>
        <v>544.404</v>
      </c>
      <c r="CZ60">
        <f t="shared" si="65"/>
        <v>285.16399999999999</v>
      </c>
      <c r="DC60" t="s">
        <v>2</v>
      </c>
      <c r="DD60" t="s">
        <v>2</v>
      </c>
      <c r="DE60" t="s">
        <v>2</v>
      </c>
      <c r="DF60" t="s">
        <v>2</v>
      </c>
      <c r="DG60" t="s">
        <v>2</v>
      </c>
      <c r="DH60" t="s">
        <v>2</v>
      </c>
      <c r="DI60" t="s">
        <v>2</v>
      </c>
      <c r="DJ60" t="s">
        <v>2</v>
      </c>
      <c r="DK60" t="s">
        <v>2</v>
      </c>
      <c r="DL60" t="s">
        <v>2</v>
      </c>
      <c r="DM60" t="s">
        <v>2</v>
      </c>
      <c r="DN60">
        <v>0</v>
      </c>
      <c r="DO60">
        <v>0</v>
      </c>
      <c r="DP60">
        <v>1</v>
      </c>
      <c r="DQ60">
        <v>1</v>
      </c>
      <c r="DR60">
        <v>1</v>
      </c>
      <c r="DS60">
        <v>1</v>
      </c>
      <c r="DT60">
        <v>1</v>
      </c>
      <c r="DU60">
        <v>1013</v>
      </c>
      <c r="DV60" t="s">
        <v>99</v>
      </c>
      <c r="DW60" t="s">
        <v>99</v>
      </c>
      <c r="DX60">
        <v>1</v>
      </c>
      <c r="EE60">
        <v>16689395</v>
      </c>
      <c r="EF60">
        <v>2</v>
      </c>
      <c r="EG60" t="s">
        <v>21</v>
      </c>
      <c r="EH60">
        <v>0</v>
      </c>
      <c r="EI60" t="s">
        <v>2</v>
      </c>
      <c r="EJ60">
        <v>1</v>
      </c>
      <c r="EK60">
        <v>24</v>
      </c>
      <c r="EL60" t="s">
        <v>159</v>
      </c>
      <c r="EM60" t="s">
        <v>88</v>
      </c>
      <c r="EO60" t="s">
        <v>2</v>
      </c>
      <c r="EP60" t="s">
        <v>2</v>
      </c>
      <c r="EQ60">
        <v>0</v>
      </c>
      <c r="ER60">
        <v>219.72</v>
      </c>
      <c r="ES60">
        <v>101.7</v>
      </c>
      <c r="ET60">
        <v>2.23</v>
      </c>
      <c r="EU60">
        <v>0.41</v>
      </c>
      <c r="EV60">
        <v>115.79</v>
      </c>
      <c r="EW60">
        <v>14.19</v>
      </c>
      <c r="EX60">
        <v>0.04</v>
      </c>
      <c r="EY60">
        <v>0</v>
      </c>
    </row>
    <row r="61" spans="1:155">
      <c r="A61">
        <v>17</v>
      </c>
      <c r="B61">
        <v>1</v>
      </c>
      <c r="C61">
        <f>ROW(SmtRes!A179)</f>
        <v>179</v>
      </c>
      <c r="D61">
        <f>ROW(EtalonRes!A179)</f>
        <v>179</v>
      </c>
      <c r="E61" t="s">
        <v>190</v>
      </c>
      <c r="F61" t="s">
        <v>188</v>
      </c>
      <c r="G61" t="s">
        <v>191</v>
      </c>
      <c r="H61" t="s">
        <v>99</v>
      </c>
      <c r="I61">
        <v>18.702000000000002</v>
      </c>
      <c r="J61">
        <v>0</v>
      </c>
      <c r="O61">
        <f t="shared" si="41"/>
        <v>4329.93</v>
      </c>
      <c r="P61">
        <f t="shared" si="42"/>
        <v>1901.99</v>
      </c>
      <c r="Q61">
        <f t="shared" si="43"/>
        <v>45.88</v>
      </c>
      <c r="R61">
        <f t="shared" si="44"/>
        <v>8.43</v>
      </c>
      <c r="S61">
        <f t="shared" si="45"/>
        <v>2382.06</v>
      </c>
      <c r="T61">
        <f t="shared" si="46"/>
        <v>0</v>
      </c>
      <c r="U61">
        <f t="shared" si="47"/>
        <v>291.91951800000004</v>
      </c>
      <c r="V61">
        <f t="shared" si="48"/>
        <v>0.82288800000000017</v>
      </c>
      <c r="W61">
        <f t="shared" si="49"/>
        <v>0</v>
      </c>
      <c r="X61">
        <f t="shared" si="50"/>
        <v>2510.0100000000002</v>
      </c>
      <c r="Y61">
        <f t="shared" si="51"/>
        <v>1314.77</v>
      </c>
      <c r="AA61">
        <v>0</v>
      </c>
      <c r="AB61">
        <f t="shared" si="52"/>
        <v>231.52200000000002</v>
      </c>
      <c r="AC61">
        <f>(ES61)</f>
        <v>101.7</v>
      </c>
      <c r="AD61">
        <f>((ET61*1.1))</f>
        <v>2.4530000000000003</v>
      </c>
      <c r="AE61">
        <f>((EU61*1.1))</f>
        <v>0.45100000000000001</v>
      </c>
      <c r="AF61">
        <f>((EV61*1.1))</f>
        <v>127.36900000000001</v>
      </c>
      <c r="AG61">
        <f t="shared" si="53"/>
        <v>0</v>
      </c>
      <c r="AH61">
        <f>((EW61*1.1))</f>
        <v>15.609</v>
      </c>
      <c r="AI61">
        <f>((EX61*1.1))</f>
        <v>4.4000000000000004E-2</v>
      </c>
      <c r="AJ61">
        <f t="shared" si="54"/>
        <v>0</v>
      </c>
      <c r="AK61">
        <v>219.72000000000003</v>
      </c>
      <c r="AL61">
        <v>101.7</v>
      </c>
      <c r="AM61">
        <v>2.23</v>
      </c>
      <c r="AN61">
        <v>0.41</v>
      </c>
      <c r="AO61">
        <v>115.79</v>
      </c>
      <c r="AP61">
        <v>0</v>
      </c>
      <c r="AQ61">
        <v>14.19</v>
      </c>
      <c r="AR61">
        <v>0.04</v>
      </c>
      <c r="AS61">
        <v>0</v>
      </c>
      <c r="AT61">
        <f t="shared" si="22"/>
        <v>105</v>
      </c>
      <c r="AU61">
        <f t="shared" si="23"/>
        <v>55</v>
      </c>
      <c r="AV61">
        <v>1</v>
      </c>
      <c r="AW61">
        <v>1</v>
      </c>
      <c r="AX61">
        <v>1</v>
      </c>
      <c r="AY61">
        <v>1</v>
      </c>
      <c r="AZ61">
        <v>1</v>
      </c>
      <c r="BA61">
        <v>1</v>
      </c>
      <c r="BB61">
        <v>1</v>
      </c>
      <c r="BC61">
        <v>1</v>
      </c>
      <c r="BD61" t="s">
        <v>2</v>
      </c>
      <c r="BE61" t="s">
        <v>2</v>
      </c>
      <c r="BF61" t="s">
        <v>2</v>
      </c>
      <c r="BG61" t="s">
        <v>2</v>
      </c>
      <c r="BH61">
        <v>0</v>
      </c>
      <c r="BI61">
        <v>1</v>
      </c>
      <c r="BJ61" t="s">
        <v>186</v>
      </c>
      <c r="BM61">
        <v>24</v>
      </c>
      <c r="BN61">
        <v>0</v>
      </c>
      <c r="BO61" t="s">
        <v>2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2</v>
      </c>
      <c r="BZ61">
        <v>105</v>
      </c>
      <c r="CA61">
        <v>55</v>
      </c>
      <c r="CF61">
        <v>0</v>
      </c>
      <c r="CG61">
        <v>0</v>
      </c>
      <c r="CM61">
        <v>0</v>
      </c>
      <c r="CN61" t="s">
        <v>2</v>
      </c>
      <c r="CO61">
        <v>0</v>
      </c>
      <c r="CP61">
        <f t="shared" si="55"/>
        <v>4329.93</v>
      </c>
      <c r="CQ61">
        <f t="shared" si="56"/>
        <v>101.7</v>
      </c>
      <c r="CR61">
        <f t="shared" si="57"/>
        <v>2.4530000000000003</v>
      </c>
      <c r="CS61">
        <f t="shared" si="58"/>
        <v>0.45100000000000001</v>
      </c>
      <c r="CT61">
        <f t="shared" si="59"/>
        <v>127.36900000000001</v>
      </c>
      <c r="CU61">
        <f t="shared" si="60"/>
        <v>0</v>
      </c>
      <c r="CV61">
        <f t="shared" si="61"/>
        <v>15.609</v>
      </c>
      <c r="CW61">
        <f t="shared" si="62"/>
        <v>4.4000000000000004E-2</v>
      </c>
      <c r="CX61">
        <f t="shared" si="63"/>
        <v>0</v>
      </c>
      <c r="CY61">
        <f t="shared" si="64"/>
        <v>2510.0144999999998</v>
      </c>
      <c r="CZ61">
        <f t="shared" si="65"/>
        <v>1314.7694999999999</v>
      </c>
      <c r="DC61" t="s">
        <v>2</v>
      </c>
      <c r="DD61" t="s">
        <v>2</v>
      </c>
      <c r="DE61" t="s">
        <v>192</v>
      </c>
      <c r="DF61" t="s">
        <v>192</v>
      </c>
      <c r="DG61" t="s">
        <v>192</v>
      </c>
      <c r="DH61" t="s">
        <v>2</v>
      </c>
      <c r="DI61" t="s">
        <v>192</v>
      </c>
      <c r="DJ61" t="s">
        <v>192</v>
      </c>
      <c r="DK61" t="s">
        <v>2</v>
      </c>
      <c r="DL61" t="s">
        <v>2</v>
      </c>
      <c r="DM61" t="s">
        <v>2</v>
      </c>
      <c r="DN61">
        <v>0</v>
      </c>
      <c r="DO61">
        <v>0</v>
      </c>
      <c r="DP61">
        <v>1</v>
      </c>
      <c r="DQ61">
        <v>1</v>
      </c>
      <c r="DR61">
        <v>1</v>
      </c>
      <c r="DS61">
        <v>1</v>
      </c>
      <c r="DT61">
        <v>1</v>
      </c>
      <c r="DU61">
        <v>1013</v>
      </c>
      <c r="DV61" t="s">
        <v>99</v>
      </c>
      <c r="DW61" t="s">
        <v>99</v>
      </c>
      <c r="DX61">
        <v>1</v>
      </c>
      <c r="EE61">
        <v>16689395</v>
      </c>
      <c r="EF61">
        <v>2</v>
      </c>
      <c r="EG61" t="s">
        <v>21</v>
      </c>
      <c r="EH61">
        <v>0</v>
      </c>
      <c r="EI61" t="s">
        <v>2</v>
      </c>
      <c r="EJ61">
        <v>1</v>
      </c>
      <c r="EK61">
        <v>24</v>
      </c>
      <c r="EL61" t="s">
        <v>159</v>
      </c>
      <c r="EM61" t="s">
        <v>88</v>
      </c>
      <c r="EO61" t="s">
        <v>193</v>
      </c>
      <c r="EP61" t="s">
        <v>2</v>
      </c>
      <c r="EQ61">
        <v>512</v>
      </c>
      <c r="ER61">
        <v>219.72</v>
      </c>
      <c r="ES61">
        <v>101.7</v>
      </c>
      <c r="ET61">
        <v>2.23</v>
      </c>
      <c r="EU61">
        <v>0.41</v>
      </c>
      <c r="EV61">
        <v>115.79</v>
      </c>
      <c r="EW61">
        <v>14.19</v>
      </c>
      <c r="EX61">
        <v>0.04</v>
      </c>
      <c r="EY61">
        <v>0</v>
      </c>
    </row>
    <row r="62" spans="1:155">
      <c r="A62">
        <v>17</v>
      </c>
      <c r="B62">
        <v>1</v>
      </c>
      <c r="C62">
        <f>ROW(SmtRes!A184)</f>
        <v>184</v>
      </c>
      <c r="D62">
        <f>ROW(EtalonRes!A184)</f>
        <v>184</v>
      </c>
      <c r="E62" t="s">
        <v>194</v>
      </c>
      <c r="F62" t="s">
        <v>188</v>
      </c>
      <c r="G62" t="s">
        <v>195</v>
      </c>
      <c r="H62" t="s">
        <v>99</v>
      </c>
      <c r="I62">
        <v>41.778300000000002</v>
      </c>
      <c r="J62">
        <v>0</v>
      </c>
      <c r="O62">
        <f t="shared" si="41"/>
        <v>9179.5300000000007</v>
      </c>
      <c r="P62">
        <f t="shared" si="42"/>
        <v>4248.8500000000004</v>
      </c>
      <c r="Q62">
        <f t="shared" si="43"/>
        <v>93.17</v>
      </c>
      <c r="R62">
        <f t="shared" si="44"/>
        <v>17.13</v>
      </c>
      <c r="S62">
        <f t="shared" si="45"/>
        <v>4837.51</v>
      </c>
      <c r="T62">
        <f t="shared" si="46"/>
        <v>0</v>
      </c>
      <c r="U62">
        <f t="shared" si="47"/>
        <v>592.83407699999998</v>
      </c>
      <c r="V62">
        <f t="shared" si="48"/>
        <v>1.6711320000000001</v>
      </c>
      <c r="W62">
        <f t="shared" si="49"/>
        <v>0</v>
      </c>
      <c r="X62">
        <f t="shared" si="50"/>
        <v>5097.37</v>
      </c>
      <c r="Y62">
        <f t="shared" si="51"/>
        <v>2670.05</v>
      </c>
      <c r="AA62">
        <v>0</v>
      </c>
      <c r="AB62">
        <f t="shared" si="52"/>
        <v>219.72000000000003</v>
      </c>
      <c r="AC62">
        <f>(ES62)</f>
        <v>101.7</v>
      </c>
      <c r="AD62">
        <f t="shared" ref="AD62:AF65" si="67">(ET62)</f>
        <v>2.23</v>
      </c>
      <c r="AE62">
        <f t="shared" si="67"/>
        <v>0.41</v>
      </c>
      <c r="AF62">
        <f t="shared" si="67"/>
        <v>115.79</v>
      </c>
      <c r="AG62">
        <f t="shared" si="53"/>
        <v>0</v>
      </c>
      <c r="AH62">
        <f t="shared" ref="AH62:AI65" si="68">(EW62)</f>
        <v>14.19</v>
      </c>
      <c r="AI62">
        <f t="shared" si="68"/>
        <v>0.04</v>
      </c>
      <c r="AJ62">
        <f t="shared" si="54"/>
        <v>0</v>
      </c>
      <c r="AK62">
        <v>219.72000000000003</v>
      </c>
      <c r="AL62">
        <v>101.7</v>
      </c>
      <c r="AM62">
        <v>2.23</v>
      </c>
      <c r="AN62">
        <v>0.41</v>
      </c>
      <c r="AO62">
        <v>115.79</v>
      </c>
      <c r="AP62">
        <v>0</v>
      </c>
      <c r="AQ62">
        <v>14.19</v>
      </c>
      <c r="AR62">
        <v>0.04</v>
      </c>
      <c r="AS62">
        <v>0</v>
      </c>
      <c r="AT62">
        <f t="shared" si="22"/>
        <v>105</v>
      </c>
      <c r="AU62">
        <f t="shared" si="23"/>
        <v>55</v>
      </c>
      <c r="AV62">
        <v>1</v>
      </c>
      <c r="AW62">
        <v>1</v>
      </c>
      <c r="AX62">
        <v>1</v>
      </c>
      <c r="AY62">
        <v>1</v>
      </c>
      <c r="AZ62">
        <v>1</v>
      </c>
      <c r="BA62">
        <v>1</v>
      </c>
      <c r="BB62">
        <v>1</v>
      </c>
      <c r="BC62">
        <v>1</v>
      </c>
      <c r="BD62" t="s">
        <v>2</v>
      </c>
      <c r="BE62" t="s">
        <v>2</v>
      </c>
      <c r="BF62" t="s">
        <v>2</v>
      </c>
      <c r="BG62" t="s">
        <v>2</v>
      </c>
      <c r="BH62">
        <v>0</v>
      </c>
      <c r="BI62">
        <v>1</v>
      </c>
      <c r="BJ62" t="s">
        <v>186</v>
      </c>
      <c r="BM62">
        <v>24</v>
      </c>
      <c r="BN62">
        <v>0</v>
      </c>
      <c r="BO62" t="s">
        <v>2</v>
      </c>
      <c r="BP62">
        <v>0</v>
      </c>
      <c r="BQ62">
        <v>2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2</v>
      </c>
      <c r="BZ62">
        <v>105</v>
      </c>
      <c r="CA62">
        <v>55</v>
      </c>
      <c r="CF62">
        <v>0</v>
      </c>
      <c r="CG62">
        <v>0</v>
      </c>
      <c r="CM62">
        <v>0</v>
      </c>
      <c r="CN62" t="s">
        <v>2</v>
      </c>
      <c r="CO62">
        <v>0</v>
      </c>
      <c r="CP62">
        <f t="shared" si="55"/>
        <v>9179.5300000000007</v>
      </c>
      <c r="CQ62">
        <f t="shared" si="56"/>
        <v>101.7</v>
      </c>
      <c r="CR62">
        <f t="shared" si="57"/>
        <v>2.23</v>
      </c>
      <c r="CS62">
        <f t="shared" si="58"/>
        <v>0.41</v>
      </c>
      <c r="CT62">
        <f t="shared" si="59"/>
        <v>115.79</v>
      </c>
      <c r="CU62">
        <f t="shared" si="60"/>
        <v>0</v>
      </c>
      <c r="CV62">
        <f t="shared" si="61"/>
        <v>14.19</v>
      </c>
      <c r="CW62">
        <f t="shared" si="62"/>
        <v>0.04</v>
      </c>
      <c r="CX62">
        <f t="shared" si="63"/>
        <v>0</v>
      </c>
      <c r="CY62">
        <f t="shared" si="64"/>
        <v>5097.3720000000003</v>
      </c>
      <c r="CZ62">
        <f t="shared" si="65"/>
        <v>2670.0520000000001</v>
      </c>
      <c r="DC62" t="s">
        <v>2</v>
      </c>
      <c r="DD62" t="s">
        <v>2</v>
      </c>
      <c r="DE62" t="s">
        <v>2</v>
      </c>
      <c r="DF62" t="s">
        <v>2</v>
      </c>
      <c r="DG62" t="s">
        <v>2</v>
      </c>
      <c r="DH62" t="s">
        <v>2</v>
      </c>
      <c r="DI62" t="s">
        <v>2</v>
      </c>
      <c r="DJ62" t="s">
        <v>2</v>
      </c>
      <c r="DK62" t="s">
        <v>2</v>
      </c>
      <c r="DL62" t="s">
        <v>2</v>
      </c>
      <c r="DM62" t="s">
        <v>2</v>
      </c>
      <c r="DN62">
        <v>0</v>
      </c>
      <c r="DO62">
        <v>0</v>
      </c>
      <c r="DP62">
        <v>1</v>
      </c>
      <c r="DQ62">
        <v>1</v>
      </c>
      <c r="DR62">
        <v>1</v>
      </c>
      <c r="DS62">
        <v>1</v>
      </c>
      <c r="DT62">
        <v>1</v>
      </c>
      <c r="DU62">
        <v>1013</v>
      </c>
      <c r="DV62" t="s">
        <v>99</v>
      </c>
      <c r="DW62" t="s">
        <v>99</v>
      </c>
      <c r="DX62">
        <v>1</v>
      </c>
      <c r="EE62">
        <v>16689395</v>
      </c>
      <c r="EF62">
        <v>2</v>
      </c>
      <c r="EG62" t="s">
        <v>21</v>
      </c>
      <c r="EH62">
        <v>0</v>
      </c>
      <c r="EI62" t="s">
        <v>2</v>
      </c>
      <c r="EJ62">
        <v>1</v>
      </c>
      <c r="EK62">
        <v>24</v>
      </c>
      <c r="EL62" t="s">
        <v>159</v>
      </c>
      <c r="EM62" t="s">
        <v>88</v>
      </c>
      <c r="EO62" t="s">
        <v>2</v>
      </c>
      <c r="EP62" t="s">
        <v>2</v>
      </c>
      <c r="EQ62">
        <v>0</v>
      </c>
      <c r="ER62">
        <v>219.72</v>
      </c>
      <c r="ES62">
        <v>101.7</v>
      </c>
      <c r="ET62">
        <v>2.23</v>
      </c>
      <c r="EU62">
        <v>0.41</v>
      </c>
      <c r="EV62">
        <v>115.79</v>
      </c>
      <c r="EW62">
        <v>14.19</v>
      </c>
      <c r="EX62">
        <v>0.04</v>
      </c>
      <c r="EY62">
        <v>0</v>
      </c>
    </row>
    <row r="63" spans="1:155">
      <c r="A63">
        <v>17</v>
      </c>
      <c r="B63">
        <v>1</v>
      </c>
      <c r="C63">
        <f>ROW(SmtRes!A190)</f>
        <v>190</v>
      </c>
      <c r="D63">
        <f>ROW(EtalonRes!A190)</f>
        <v>190</v>
      </c>
      <c r="E63" t="s">
        <v>173</v>
      </c>
      <c r="F63" t="s">
        <v>196</v>
      </c>
      <c r="G63" t="s">
        <v>197</v>
      </c>
      <c r="H63" t="s">
        <v>99</v>
      </c>
      <c r="I63">
        <v>6.3E-2</v>
      </c>
      <c r="J63">
        <v>0</v>
      </c>
      <c r="O63">
        <f t="shared" si="41"/>
        <v>89.04</v>
      </c>
      <c r="P63">
        <f t="shared" si="42"/>
        <v>67.36</v>
      </c>
      <c r="Q63">
        <f t="shared" si="43"/>
        <v>1.7</v>
      </c>
      <c r="R63">
        <f t="shared" si="44"/>
        <v>0.85</v>
      </c>
      <c r="S63">
        <f t="shared" si="45"/>
        <v>19.98</v>
      </c>
      <c r="T63">
        <f t="shared" si="46"/>
        <v>0</v>
      </c>
      <c r="U63">
        <f t="shared" si="47"/>
        <v>2.5609500000000001</v>
      </c>
      <c r="V63">
        <f t="shared" si="48"/>
        <v>8.0009999999999998E-2</v>
      </c>
      <c r="W63">
        <f t="shared" si="49"/>
        <v>0</v>
      </c>
      <c r="X63">
        <f t="shared" si="50"/>
        <v>25.62</v>
      </c>
      <c r="Y63">
        <f t="shared" si="51"/>
        <v>15.62</v>
      </c>
      <c r="AA63">
        <v>0</v>
      </c>
      <c r="AB63">
        <f t="shared" si="52"/>
        <v>1413.33</v>
      </c>
      <c r="AC63">
        <f>(ES63)</f>
        <v>1069.27</v>
      </c>
      <c r="AD63">
        <f t="shared" si="67"/>
        <v>26.99</v>
      </c>
      <c r="AE63">
        <f t="shared" si="67"/>
        <v>13.44</v>
      </c>
      <c r="AF63">
        <f t="shared" si="67"/>
        <v>317.07</v>
      </c>
      <c r="AG63">
        <f t="shared" si="53"/>
        <v>0</v>
      </c>
      <c r="AH63">
        <f t="shared" si="68"/>
        <v>40.65</v>
      </c>
      <c r="AI63">
        <f t="shared" si="68"/>
        <v>1.27</v>
      </c>
      <c r="AJ63">
        <f t="shared" si="54"/>
        <v>0</v>
      </c>
      <c r="AK63">
        <v>1413.33</v>
      </c>
      <c r="AL63">
        <v>1069.27</v>
      </c>
      <c r="AM63">
        <v>26.99</v>
      </c>
      <c r="AN63">
        <v>13.44</v>
      </c>
      <c r="AO63">
        <v>317.07</v>
      </c>
      <c r="AP63">
        <v>0</v>
      </c>
      <c r="AQ63">
        <v>40.65</v>
      </c>
      <c r="AR63">
        <v>1.27</v>
      </c>
      <c r="AS63">
        <v>0</v>
      </c>
      <c r="AT63">
        <f t="shared" si="22"/>
        <v>123</v>
      </c>
      <c r="AU63">
        <f t="shared" si="23"/>
        <v>75</v>
      </c>
      <c r="AV63">
        <v>1</v>
      </c>
      <c r="AW63">
        <v>1</v>
      </c>
      <c r="AX63">
        <v>1</v>
      </c>
      <c r="AY63">
        <v>1</v>
      </c>
      <c r="AZ63">
        <v>1</v>
      </c>
      <c r="BA63">
        <v>1</v>
      </c>
      <c r="BB63">
        <v>1</v>
      </c>
      <c r="BC63">
        <v>1</v>
      </c>
      <c r="BD63" t="s">
        <v>2</v>
      </c>
      <c r="BE63" t="s">
        <v>2</v>
      </c>
      <c r="BF63" t="s">
        <v>2</v>
      </c>
      <c r="BG63" t="s">
        <v>2</v>
      </c>
      <c r="BH63">
        <v>0</v>
      </c>
      <c r="BI63">
        <v>1</v>
      </c>
      <c r="BJ63" t="s">
        <v>198</v>
      </c>
      <c r="BM63">
        <v>17</v>
      </c>
      <c r="BN63">
        <v>0</v>
      </c>
      <c r="BO63" t="s">
        <v>2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2</v>
      </c>
      <c r="BZ63">
        <v>123</v>
      </c>
      <c r="CA63">
        <v>75</v>
      </c>
      <c r="CF63">
        <v>0</v>
      </c>
      <c r="CG63">
        <v>0</v>
      </c>
      <c r="CM63">
        <v>0</v>
      </c>
      <c r="CN63" t="s">
        <v>2</v>
      </c>
      <c r="CO63">
        <v>0</v>
      </c>
      <c r="CP63">
        <f t="shared" si="55"/>
        <v>89.04</v>
      </c>
      <c r="CQ63">
        <f t="shared" si="56"/>
        <v>1069.27</v>
      </c>
      <c r="CR63">
        <f t="shared" si="57"/>
        <v>26.99</v>
      </c>
      <c r="CS63">
        <f t="shared" si="58"/>
        <v>13.44</v>
      </c>
      <c r="CT63">
        <f t="shared" si="59"/>
        <v>317.07</v>
      </c>
      <c r="CU63">
        <f t="shared" si="60"/>
        <v>0</v>
      </c>
      <c r="CV63">
        <f t="shared" si="61"/>
        <v>40.65</v>
      </c>
      <c r="CW63">
        <f t="shared" si="62"/>
        <v>1.27</v>
      </c>
      <c r="CX63">
        <f t="shared" si="63"/>
        <v>0</v>
      </c>
      <c r="CY63">
        <f t="shared" si="64"/>
        <v>25.620900000000002</v>
      </c>
      <c r="CZ63">
        <f t="shared" si="65"/>
        <v>15.622500000000002</v>
      </c>
      <c r="DC63" t="s">
        <v>2</v>
      </c>
      <c r="DD63" t="s">
        <v>2</v>
      </c>
      <c r="DE63" t="s">
        <v>2</v>
      </c>
      <c r="DF63" t="s">
        <v>2</v>
      </c>
      <c r="DG63" t="s">
        <v>2</v>
      </c>
      <c r="DH63" t="s">
        <v>2</v>
      </c>
      <c r="DI63" t="s">
        <v>2</v>
      </c>
      <c r="DJ63" t="s">
        <v>2</v>
      </c>
      <c r="DK63" t="s">
        <v>2</v>
      </c>
      <c r="DL63" t="s">
        <v>2</v>
      </c>
      <c r="DM63" t="s">
        <v>2</v>
      </c>
      <c r="DN63">
        <v>0</v>
      </c>
      <c r="DO63">
        <v>0</v>
      </c>
      <c r="DP63">
        <v>1</v>
      </c>
      <c r="DQ63">
        <v>1</v>
      </c>
      <c r="DR63">
        <v>1</v>
      </c>
      <c r="DS63">
        <v>1</v>
      </c>
      <c r="DT63">
        <v>1</v>
      </c>
      <c r="DU63">
        <v>1013</v>
      </c>
      <c r="DV63" t="s">
        <v>99</v>
      </c>
      <c r="DW63" t="s">
        <v>99</v>
      </c>
      <c r="DX63">
        <v>1</v>
      </c>
      <c r="EE63">
        <v>16689388</v>
      </c>
      <c r="EF63">
        <v>2</v>
      </c>
      <c r="EG63" t="s">
        <v>21</v>
      </c>
      <c r="EH63">
        <v>0</v>
      </c>
      <c r="EI63" t="s">
        <v>2</v>
      </c>
      <c r="EJ63">
        <v>1</v>
      </c>
      <c r="EK63">
        <v>17</v>
      </c>
      <c r="EL63" t="s">
        <v>118</v>
      </c>
      <c r="EM63" t="s">
        <v>68</v>
      </c>
      <c r="EO63" t="s">
        <v>2</v>
      </c>
      <c r="EP63" t="s">
        <v>199</v>
      </c>
      <c r="EQ63">
        <v>0</v>
      </c>
      <c r="ER63">
        <v>1413.33</v>
      </c>
      <c r="ES63">
        <v>1069.27</v>
      </c>
      <c r="ET63">
        <v>26.99</v>
      </c>
      <c r="EU63">
        <v>13.44</v>
      </c>
      <c r="EV63">
        <v>317.07</v>
      </c>
      <c r="EW63">
        <v>40.65</v>
      </c>
      <c r="EX63">
        <v>1.27</v>
      </c>
      <c r="EY63">
        <v>0</v>
      </c>
    </row>
    <row r="64" spans="1:155">
      <c r="A64">
        <v>17</v>
      </c>
      <c r="B64">
        <v>1</v>
      </c>
      <c r="E64" t="s">
        <v>200</v>
      </c>
      <c r="F64" t="s">
        <v>201</v>
      </c>
      <c r="G64" t="s">
        <v>202</v>
      </c>
      <c r="H64" t="s">
        <v>123</v>
      </c>
      <c r="I64">
        <v>-0.129</v>
      </c>
      <c r="J64">
        <v>0</v>
      </c>
      <c r="O64">
        <f t="shared" si="41"/>
        <v>-66.180000000000007</v>
      </c>
      <c r="P64">
        <f t="shared" si="42"/>
        <v>-66.180000000000007</v>
      </c>
      <c r="Q64">
        <f t="shared" si="43"/>
        <v>0</v>
      </c>
      <c r="R64">
        <f t="shared" si="44"/>
        <v>0</v>
      </c>
      <c r="S64">
        <f t="shared" si="45"/>
        <v>0</v>
      </c>
      <c r="T64">
        <f t="shared" si="46"/>
        <v>0</v>
      </c>
      <c r="U64">
        <f t="shared" si="47"/>
        <v>0</v>
      </c>
      <c r="V64">
        <f t="shared" si="48"/>
        <v>0</v>
      </c>
      <c r="W64">
        <f t="shared" si="49"/>
        <v>0</v>
      </c>
      <c r="X64">
        <f t="shared" si="50"/>
        <v>0</v>
      </c>
      <c r="Y64">
        <f t="shared" si="51"/>
        <v>0</v>
      </c>
      <c r="AA64">
        <v>0</v>
      </c>
      <c r="AB64">
        <f t="shared" si="52"/>
        <v>513</v>
      </c>
      <c r="AC64">
        <f>(ES64)</f>
        <v>513</v>
      </c>
      <c r="AD64">
        <f t="shared" si="67"/>
        <v>0</v>
      </c>
      <c r="AE64">
        <f t="shared" si="67"/>
        <v>0</v>
      </c>
      <c r="AF64">
        <f t="shared" si="67"/>
        <v>0</v>
      </c>
      <c r="AG64">
        <f t="shared" si="53"/>
        <v>0</v>
      </c>
      <c r="AH64">
        <f t="shared" si="68"/>
        <v>0</v>
      </c>
      <c r="AI64">
        <f t="shared" si="68"/>
        <v>0</v>
      </c>
      <c r="AJ64">
        <f t="shared" si="54"/>
        <v>0</v>
      </c>
      <c r="AK64">
        <v>513</v>
      </c>
      <c r="AL64">
        <v>513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f t="shared" si="22"/>
        <v>0</v>
      </c>
      <c r="AU64">
        <f t="shared" si="23"/>
        <v>0</v>
      </c>
      <c r="AV64">
        <v>1</v>
      </c>
      <c r="AW64">
        <v>1</v>
      </c>
      <c r="AX64">
        <v>1</v>
      </c>
      <c r="AY64">
        <v>1</v>
      </c>
      <c r="AZ64">
        <v>1</v>
      </c>
      <c r="BA64">
        <v>1</v>
      </c>
      <c r="BB64">
        <v>1</v>
      </c>
      <c r="BC64">
        <v>1</v>
      </c>
      <c r="BD64" t="s">
        <v>2</v>
      </c>
      <c r="BE64" t="s">
        <v>2</v>
      </c>
      <c r="BF64" t="s">
        <v>2</v>
      </c>
      <c r="BG64" t="s">
        <v>2</v>
      </c>
      <c r="BH64">
        <v>3</v>
      </c>
      <c r="BI64">
        <v>1</v>
      </c>
      <c r="BJ64" t="s">
        <v>203</v>
      </c>
      <c r="BM64">
        <v>1100</v>
      </c>
      <c r="BN64">
        <v>0</v>
      </c>
      <c r="BO64" t="s">
        <v>2</v>
      </c>
      <c r="BP64">
        <v>0</v>
      </c>
      <c r="BQ64">
        <v>8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2</v>
      </c>
      <c r="BZ64">
        <v>0</v>
      </c>
      <c r="CA64">
        <v>0</v>
      </c>
      <c r="CF64">
        <v>0</v>
      </c>
      <c r="CG64">
        <v>0</v>
      </c>
      <c r="CM64">
        <v>0</v>
      </c>
      <c r="CN64" t="s">
        <v>2</v>
      </c>
      <c r="CO64">
        <v>0</v>
      </c>
      <c r="CP64">
        <f t="shared" si="55"/>
        <v>-66.180000000000007</v>
      </c>
      <c r="CQ64">
        <f t="shared" si="56"/>
        <v>513</v>
      </c>
      <c r="CR64">
        <f t="shared" si="57"/>
        <v>0</v>
      </c>
      <c r="CS64">
        <f t="shared" si="58"/>
        <v>0</v>
      </c>
      <c r="CT64">
        <f t="shared" si="59"/>
        <v>0</v>
      </c>
      <c r="CU64">
        <f t="shared" si="60"/>
        <v>0</v>
      </c>
      <c r="CV64">
        <f t="shared" si="61"/>
        <v>0</v>
      </c>
      <c r="CW64">
        <f t="shared" si="62"/>
        <v>0</v>
      </c>
      <c r="CX64">
        <f t="shared" si="63"/>
        <v>0</v>
      </c>
      <c r="CY64">
        <f t="shared" si="64"/>
        <v>0</v>
      </c>
      <c r="CZ64">
        <f t="shared" si="65"/>
        <v>0</v>
      </c>
      <c r="DC64" t="s">
        <v>2</v>
      </c>
      <c r="DD64" t="s">
        <v>2</v>
      </c>
      <c r="DE64" t="s">
        <v>2</v>
      </c>
      <c r="DF64" t="s">
        <v>2</v>
      </c>
      <c r="DG64" t="s">
        <v>2</v>
      </c>
      <c r="DH64" t="s">
        <v>2</v>
      </c>
      <c r="DI64" t="s">
        <v>2</v>
      </c>
      <c r="DJ64" t="s">
        <v>2</v>
      </c>
      <c r="DK64" t="s">
        <v>2</v>
      </c>
      <c r="DL64" t="s">
        <v>2</v>
      </c>
      <c r="DM64" t="s">
        <v>2</v>
      </c>
      <c r="DN64">
        <v>0</v>
      </c>
      <c r="DO64">
        <v>0</v>
      </c>
      <c r="DP64">
        <v>1</v>
      </c>
      <c r="DQ64">
        <v>1</v>
      </c>
      <c r="DR64">
        <v>1</v>
      </c>
      <c r="DS64">
        <v>1</v>
      </c>
      <c r="DT64">
        <v>1</v>
      </c>
      <c r="DU64">
        <v>1007</v>
      </c>
      <c r="DV64" t="s">
        <v>123</v>
      </c>
      <c r="DW64" t="s">
        <v>123</v>
      </c>
      <c r="DX64">
        <v>1</v>
      </c>
      <c r="EE64">
        <v>16689463</v>
      </c>
      <c r="EF64">
        <v>8</v>
      </c>
      <c r="EG64" t="s">
        <v>45</v>
      </c>
      <c r="EH64">
        <v>0</v>
      </c>
      <c r="EI64" t="s">
        <v>2</v>
      </c>
      <c r="EJ64">
        <v>1</v>
      </c>
      <c r="EK64">
        <v>1100</v>
      </c>
      <c r="EL64" t="s">
        <v>46</v>
      </c>
      <c r="EM64" t="s">
        <v>47</v>
      </c>
      <c r="EO64" t="s">
        <v>2</v>
      </c>
      <c r="EP64" t="s">
        <v>2</v>
      </c>
      <c r="EQ64">
        <v>0</v>
      </c>
      <c r="ER64">
        <v>513</v>
      </c>
      <c r="ES64">
        <v>513</v>
      </c>
      <c r="ET64">
        <v>0</v>
      </c>
      <c r="EU64">
        <v>0</v>
      </c>
      <c r="EV64">
        <v>0</v>
      </c>
      <c r="EW64">
        <v>0</v>
      </c>
      <c r="EX64">
        <v>0</v>
      </c>
      <c r="EY64">
        <v>0</v>
      </c>
    </row>
    <row r="65" spans="1:155">
      <c r="A65">
        <v>17</v>
      </c>
      <c r="B65">
        <v>1</v>
      </c>
      <c r="E65" t="s">
        <v>204</v>
      </c>
      <c r="F65" t="s">
        <v>205</v>
      </c>
      <c r="G65" t="s">
        <v>206</v>
      </c>
      <c r="H65" t="s">
        <v>123</v>
      </c>
      <c r="I65">
        <v>0.129</v>
      </c>
      <c r="J65">
        <v>0</v>
      </c>
      <c r="O65">
        <f t="shared" si="41"/>
        <v>69.66</v>
      </c>
      <c r="P65">
        <f t="shared" si="42"/>
        <v>69.66</v>
      </c>
      <c r="Q65">
        <f t="shared" si="43"/>
        <v>0</v>
      </c>
      <c r="R65">
        <f t="shared" si="44"/>
        <v>0</v>
      </c>
      <c r="S65">
        <f t="shared" si="45"/>
        <v>0</v>
      </c>
      <c r="T65">
        <f t="shared" si="46"/>
        <v>0</v>
      </c>
      <c r="U65">
        <f t="shared" si="47"/>
        <v>0</v>
      </c>
      <c r="V65">
        <f t="shared" si="48"/>
        <v>0</v>
      </c>
      <c r="W65">
        <f t="shared" si="49"/>
        <v>0</v>
      </c>
      <c r="X65">
        <f t="shared" si="50"/>
        <v>0</v>
      </c>
      <c r="Y65">
        <f t="shared" si="51"/>
        <v>0</v>
      </c>
      <c r="AA65">
        <v>0</v>
      </c>
      <c r="AB65">
        <f t="shared" si="52"/>
        <v>540</v>
      </c>
      <c r="AC65">
        <f>(ES65)</f>
        <v>540</v>
      </c>
      <c r="AD65">
        <f t="shared" si="67"/>
        <v>0</v>
      </c>
      <c r="AE65">
        <f t="shared" si="67"/>
        <v>0</v>
      </c>
      <c r="AF65">
        <f t="shared" si="67"/>
        <v>0</v>
      </c>
      <c r="AG65">
        <f t="shared" si="53"/>
        <v>0</v>
      </c>
      <c r="AH65">
        <f t="shared" si="68"/>
        <v>0</v>
      </c>
      <c r="AI65">
        <f t="shared" si="68"/>
        <v>0</v>
      </c>
      <c r="AJ65">
        <f t="shared" si="54"/>
        <v>0</v>
      </c>
      <c r="AK65">
        <v>540</v>
      </c>
      <c r="AL65">
        <v>540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f t="shared" si="22"/>
        <v>0</v>
      </c>
      <c r="AU65">
        <f t="shared" si="23"/>
        <v>0</v>
      </c>
      <c r="AV65">
        <v>1</v>
      </c>
      <c r="AW65">
        <v>1</v>
      </c>
      <c r="AX65">
        <v>1</v>
      </c>
      <c r="AY65">
        <v>1</v>
      </c>
      <c r="AZ65">
        <v>1</v>
      </c>
      <c r="BA65">
        <v>1</v>
      </c>
      <c r="BB65">
        <v>1</v>
      </c>
      <c r="BC65">
        <v>1</v>
      </c>
      <c r="BD65" t="s">
        <v>2</v>
      </c>
      <c r="BE65" t="s">
        <v>2</v>
      </c>
      <c r="BF65" t="s">
        <v>2</v>
      </c>
      <c r="BG65" t="s">
        <v>2</v>
      </c>
      <c r="BH65">
        <v>3</v>
      </c>
      <c r="BI65">
        <v>1</v>
      </c>
      <c r="BJ65" t="s">
        <v>207</v>
      </c>
      <c r="BM65">
        <v>1100</v>
      </c>
      <c r="BN65">
        <v>0</v>
      </c>
      <c r="BO65" t="s">
        <v>2</v>
      </c>
      <c r="BP65">
        <v>0</v>
      </c>
      <c r="BQ65">
        <v>8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2</v>
      </c>
      <c r="BZ65">
        <v>0</v>
      </c>
      <c r="CA65">
        <v>0</v>
      </c>
      <c r="CF65">
        <v>0</v>
      </c>
      <c r="CG65">
        <v>0</v>
      </c>
      <c r="CM65">
        <v>0</v>
      </c>
      <c r="CN65" t="s">
        <v>2</v>
      </c>
      <c r="CO65">
        <v>0</v>
      </c>
      <c r="CP65">
        <f t="shared" si="55"/>
        <v>69.66</v>
      </c>
      <c r="CQ65">
        <f t="shared" si="56"/>
        <v>540</v>
      </c>
      <c r="CR65">
        <f t="shared" si="57"/>
        <v>0</v>
      </c>
      <c r="CS65">
        <f t="shared" si="58"/>
        <v>0</v>
      </c>
      <c r="CT65">
        <f t="shared" si="59"/>
        <v>0</v>
      </c>
      <c r="CU65">
        <f t="shared" si="60"/>
        <v>0</v>
      </c>
      <c r="CV65">
        <f t="shared" si="61"/>
        <v>0</v>
      </c>
      <c r="CW65">
        <f t="shared" si="62"/>
        <v>0</v>
      </c>
      <c r="CX65">
        <f t="shared" si="63"/>
        <v>0</v>
      </c>
      <c r="CY65">
        <f t="shared" si="64"/>
        <v>0</v>
      </c>
      <c r="CZ65">
        <f t="shared" si="65"/>
        <v>0</v>
      </c>
      <c r="DC65" t="s">
        <v>2</v>
      </c>
      <c r="DD65" t="s">
        <v>2</v>
      </c>
      <c r="DE65" t="s">
        <v>2</v>
      </c>
      <c r="DF65" t="s">
        <v>2</v>
      </c>
      <c r="DG65" t="s">
        <v>2</v>
      </c>
      <c r="DH65" t="s">
        <v>2</v>
      </c>
      <c r="DI65" t="s">
        <v>2</v>
      </c>
      <c r="DJ65" t="s">
        <v>2</v>
      </c>
      <c r="DK65" t="s">
        <v>2</v>
      </c>
      <c r="DL65" t="s">
        <v>2</v>
      </c>
      <c r="DM65" t="s">
        <v>2</v>
      </c>
      <c r="DN65">
        <v>0</v>
      </c>
      <c r="DO65">
        <v>0</v>
      </c>
      <c r="DP65">
        <v>1</v>
      </c>
      <c r="DQ65">
        <v>1</v>
      </c>
      <c r="DR65">
        <v>1</v>
      </c>
      <c r="DS65">
        <v>1</v>
      </c>
      <c r="DT65">
        <v>1</v>
      </c>
      <c r="DU65">
        <v>1007</v>
      </c>
      <c r="DV65" t="s">
        <v>123</v>
      </c>
      <c r="DW65" t="s">
        <v>123</v>
      </c>
      <c r="DX65">
        <v>1</v>
      </c>
      <c r="EE65">
        <v>16689463</v>
      </c>
      <c r="EF65">
        <v>8</v>
      </c>
      <c r="EG65" t="s">
        <v>45</v>
      </c>
      <c r="EH65">
        <v>0</v>
      </c>
      <c r="EI65" t="s">
        <v>2</v>
      </c>
      <c r="EJ65">
        <v>1</v>
      </c>
      <c r="EK65">
        <v>1100</v>
      </c>
      <c r="EL65" t="s">
        <v>46</v>
      </c>
      <c r="EM65" t="s">
        <v>47</v>
      </c>
      <c r="EO65" t="s">
        <v>2</v>
      </c>
      <c r="EP65" t="s">
        <v>2</v>
      </c>
      <c r="EQ65">
        <v>0</v>
      </c>
      <c r="ER65">
        <v>540</v>
      </c>
      <c r="ES65">
        <v>540</v>
      </c>
      <c r="ET65">
        <v>0</v>
      </c>
      <c r="EU65">
        <v>0</v>
      </c>
      <c r="EV65">
        <v>0</v>
      </c>
      <c r="EW65">
        <v>0</v>
      </c>
      <c r="EX65">
        <v>0</v>
      </c>
      <c r="EY65">
        <v>0</v>
      </c>
    </row>
    <row r="66" spans="1:155">
      <c r="A66">
        <v>17</v>
      </c>
      <c r="B66">
        <v>1</v>
      </c>
      <c r="C66">
        <f>ROW(SmtRes!A195)</f>
        <v>195</v>
      </c>
      <c r="D66">
        <f>ROW(EtalonRes!A195)</f>
        <v>195</v>
      </c>
      <c r="E66" t="s">
        <v>208</v>
      </c>
      <c r="F66" t="s">
        <v>209</v>
      </c>
      <c r="G66" t="s">
        <v>210</v>
      </c>
      <c r="H66" t="s">
        <v>99</v>
      </c>
      <c r="I66">
        <v>6.3E-2</v>
      </c>
      <c r="J66">
        <v>0</v>
      </c>
      <c r="O66">
        <f t="shared" si="41"/>
        <v>204.69</v>
      </c>
      <c r="P66">
        <f t="shared" si="42"/>
        <v>197.79</v>
      </c>
      <c r="Q66">
        <f t="shared" si="43"/>
        <v>3.95</v>
      </c>
      <c r="R66">
        <f t="shared" si="44"/>
        <v>1.68</v>
      </c>
      <c r="S66">
        <f t="shared" si="45"/>
        <v>2.95</v>
      </c>
      <c r="T66">
        <f t="shared" si="46"/>
        <v>0</v>
      </c>
      <c r="U66">
        <f t="shared" si="47"/>
        <v>0.378</v>
      </c>
      <c r="V66">
        <f t="shared" si="48"/>
        <v>0.15876000000000001</v>
      </c>
      <c r="W66">
        <f t="shared" si="49"/>
        <v>0</v>
      </c>
      <c r="X66">
        <f t="shared" si="50"/>
        <v>5.69</v>
      </c>
      <c r="Y66">
        <f t="shared" si="51"/>
        <v>3.47</v>
      </c>
      <c r="AA66">
        <v>0</v>
      </c>
      <c r="AB66">
        <f t="shared" si="52"/>
        <v>3249.1200000000003</v>
      </c>
      <c r="AC66">
        <f>((ES66*12))</f>
        <v>3139.56</v>
      </c>
      <c r="AD66">
        <f>((ET66*12))</f>
        <v>62.760000000000005</v>
      </c>
      <c r="AE66">
        <f>((EU66*12))</f>
        <v>26.64</v>
      </c>
      <c r="AF66">
        <f>((EV66*12))</f>
        <v>46.8</v>
      </c>
      <c r="AG66">
        <f t="shared" si="53"/>
        <v>0</v>
      </c>
      <c r="AH66">
        <f>((EW66*12))</f>
        <v>6</v>
      </c>
      <c r="AI66">
        <f>((EX66*12))</f>
        <v>2.52</v>
      </c>
      <c r="AJ66">
        <f t="shared" si="54"/>
        <v>0</v>
      </c>
      <c r="AK66">
        <v>270.76</v>
      </c>
      <c r="AL66">
        <v>261.63</v>
      </c>
      <c r="AM66">
        <v>5.23</v>
      </c>
      <c r="AN66">
        <v>2.2200000000000002</v>
      </c>
      <c r="AO66">
        <v>3.9</v>
      </c>
      <c r="AP66">
        <v>0</v>
      </c>
      <c r="AQ66">
        <v>0.5</v>
      </c>
      <c r="AR66">
        <v>0.21</v>
      </c>
      <c r="AS66">
        <v>0</v>
      </c>
      <c r="AT66">
        <f t="shared" si="22"/>
        <v>123</v>
      </c>
      <c r="AU66">
        <f t="shared" si="23"/>
        <v>75</v>
      </c>
      <c r="AV66">
        <v>1</v>
      </c>
      <c r="AW66">
        <v>1</v>
      </c>
      <c r="AX66">
        <v>1</v>
      </c>
      <c r="AY66">
        <v>1</v>
      </c>
      <c r="AZ66">
        <v>1</v>
      </c>
      <c r="BA66">
        <v>1</v>
      </c>
      <c r="BB66">
        <v>1</v>
      </c>
      <c r="BC66">
        <v>1</v>
      </c>
      <c r="BD66" t="s">
        <v>2</v>
      </c>
      <c r="BE66" t="s">
        <v>2</v>
      </c>
      <c r="BF66" t="s">
        <v>2</v>
      </c>
      <c r="BG66" t="s">
        <v>2</v>
      </c>
      <c r="BH66">
        <v>0</v>
      </c>
      <c r="BI66">
        <v>1</v>
      </c>
      <c r="BJ66" t="s">
        <v>211</v>
      </c>
      <c r="BM66">
        <v>17</v>
      </c>
      <c r="BN66">
        <v>0</v>
      </c>
      <c r="BO66" t="s">
        <v>2</v>
      </c>
      <c r="BP66">
        <v>0</v>
      </c>
      <c r="BQ66">
        <v>2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2</v>
      </c>
      <c r="BZ66">
        <v>123</v>
      </c>
      <c r="CA66">
        <v>75</v>
      </c>
      <c r="CF66">
        <v>0</v>
      </c>
      <c r="CG66">
        <v>0</v>
      </c>
      <c r="CM66">
        <v>0</v>
      </c>
      <c r="CN66" t="s">
        <v>2</v>
      </c>
      <c r="CO66">
        <v>0</v>
      </c>
      <c r="CP66">
        <f t="shared" si="55"/>
        <v>204.68999999999997</v>
      </c>
      <c r="CQ66">
        <f t="shared" si="56"/>
        <v>3139.56</v>
      </c>
      <c r="CR66">
        <f t="shared" si="57"/>
        <v>62.760000000000005</v>
      </c>
      <c r="CS66">
        <f t="shared" si="58"/>
        <v>26.64</v>
      </c>
      <c r="CT66">
        <f t="shared" si="59"/>
        <v>46.8</v>
      </c>
      <c r="CU66">
        <f t="shared" si="60"/>
        <v>0</v>
      </c>
      <c r="CV66">
        <f t="shared" si="61"/>
        <v>6</v>
      </c>
      <c r="CW66">
        <f t="shared" si="62"/>
        <v>2.52</v>
      </c>
      <c r="CX66">
        <f t="shared" si="63"/>
        <v>0</v>
      </c>
      <c r="CY66">
        <f t="shared" si="64"/>
        <v>5.6949000000000005</v>
      </c>
      <c r="CZ66">
        <f t="shared" si="65"/>
        <v>3.4725000000000001</v>
      </c>
      <c r="DC66" t="s">
        <v>2</v>
      </c>
      <c r="DD66" t="s">
        <v>212</v>
      </c>
      <c r="DE66" t="s">
        <v>212</v>
      </c>
      <c r="DF66" t="s">
        <v>212</v>
      </c>
      <c r="DG66" t="s">
        <v>212</v>
      </c>
      <c r="DH66" t="s">
        <v>2</v>
      </c>
      <c r="DI66" t="s">
        <v>212</v>
      </c>
      <c r="DJ66" t="s">
        <v>212</v>
      </c>
      <c r="DK66" t="s">
        <v>2</v>
      </c>
      <c r="DL66" t="s">
        <v>2</v>
      </c>
      <c r="DM66" t="s">
        <v>2</v>
      </c>
      <c r="DN66">
        <v>0</v>
      </c>
      <c r="DO66">
        <v>0</v>
      </c>
      <c r="DP66">
        <v>1</v>
      </c>
      <c r="DQ66">
        <v>1</v>
      </c>
      <c r="DR66">
        <v>1</v>
      </c>
      <c r="DS66">
        <v>1</v>
      </c>
      <c r="DT66">
        <v>1</v>
      </c>
      <c r="DU66">
        <v>1013</v>
      </c>
      <c r="DV66" t="s">
        <v>99</v>
      </c>
      <c r="DW66" t="s">
        <v>99</v>
      </c>
      <c r="DX66">
        <v>1</v>
      </c>
      <c r="EE66">
        <v>16689388</v>
      </c>
      <c r="EF66">
        <v>2</v>
      </c>
      <c r="EG66" t="s">
        <v>21</v>
      </c>
      <c r="EH66">
        <v>0</v>
      </c>
      <c r="EI66" t="s">
        <v>2</v>
      </c>
      <c r="EJ66">
        <v>1</v>
      </c>
      <c r="EK66">
        <v>17</v>
      </c>
      <c r="EL66" t="s">
        <v>118</v>
      </c>
      <c r="EM66" t="s">
        <v>68</v>
      </c>
      <c r="EO66" t="s">
        <v>213</v>
      </c>
      <c r="EP66" t="s">
        <v>214</v>
      </c>
      <c r="EQ66">
        <v>512</v>
      </c>
      <c r="ER66">
        <v>270.76</v>
      </c>
      <c r="ES66">
        <v>261.63</v>
      </c>
      <c r="ET66">
        <v>5.23</v>
      </c>
      <c r="EU66">
        <v>2.2200000000000002</v>
      </c>
      <c r="EV66">
        <v>3.9</v>
      </c>
      <c r="EW66">
        <v>0.5</v>
      </c>
      <c r="EX66">
        <v>0.21</v>
      </c>
      <c r="EY66">
        <v>0</v>
      </c>
    </row>
    <row r="67" spans="1:155">
      <c r="A67">
        <v>17</v>
      </c>
      <c r="B67">
        <v>1</v>
      </c>
      <c r="E67" t="s">
        <v>215</v>
      </c>
      <c r="F67" t="s">
        <v>201</v>
      </c>
      <c r="G67" t="s">
        <v>216</v>
      </c>
      <c r="H67" t="s">
        <v>123</v>
      </c>
      <c r="I67">
        <v>-0.38600000000000001</v>
      </c>
      <c r="J67">
        <v>0</v>
      </c>
      <c r="O67">
        <f t="shared" si="41"/>
        <v>-198.02</v>
      </c>
      <c r="P67">
        <f t="shared" si="42"/>
        <v>-198.02</v>
      </c>
      <c r="Q67">
        <f t="shared" si="43"/>
        <v>0</v>
      </c>
      <c r="R67">
        <f t="shared" si="44"/>
        <v>0</v>
      </c>
      <c r="S67">
        <f t="shared" si="45"/>
        <v>0</v>
      </c>
      <c r="T67">
        <f t="shared" si="46"/>
        <v>0</v>
      </c>
      <c r="U67">
        <f t="shared" si="47"/>
        <v>0</v>
      </c>
      <c r="V67">
        <f t="shared" si="48"/>
        <v>0</v>
      </c>
      <c r="W67">
        <f t="shared" si="49"/>
        <v>0</v>
      </c>
      <c r="X67">
        <f t="shared" si="50"/>
        <v>0</v>
      </c>
      <c r="Y67">
        <f t="shared" si="51"/>
        <v>0</v>
      </c>
      <c r="AA67">
        <v>0</v>
      </c>
      <c r="AB67">
        <f t="shared" si="52"/>
        <v>513</v>
      </c>
      <c r="AC67">
        <f t="shared" ref="AC67:AF71" si="69">(ES67)</f>
        <v>513</v>
      </c>
      <c r="AD67">
        <f t="shared" si="69"/>
        <v>0</v>
      </c>
      <c r="AE67">
        <f t="shared" si="69"/>
        <v>0</v>
      </c>
      <c r="AF67">
        <f t="shared" si="69"/>
        <v>0</v>
      </c>
      <c r="AG67">
        <f t="shared" si="53"/>
        <v>0</v>
      </c>
      <c r="AH67">
        <f t="shared" ref="AH67:AI71" si="70">(EW67)</f>
        <v>0</v>
      </c>
      <c r="AI67">
        <f t="shared" si="70"/>
        <v>0</v>
      </c>
      <c r="AJ67">
        <f t="shared" si="54"/>
        <v>0</v>
      </c>
      <c r="AK67">
        <v>513</v>
      </c>
      <c r="AL67">
        <v>513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f t="shared" si="22"/>
        <v>0</v>
      </c>
      <c r="AU67">
        <f t="shared" si="23"/>
        <v>0</v>
      </c>
      <c r="AV67">
        <v>1</v>
      </c>
      <c r="AW67">
        <v>1</v>
      </c>
      <c r="AX67">
        <v>1</v>
      </c>
      <c r="AY67">
        <v>1</v>
      </c>
      <c r="AZ67">
        <v>1</v>
      </c>
      <c r="BA67">
        <v>1</v>
      </c>
      <c r="BB67">
        <v>1</v>
      </c>
      <c r="BC67">
        <v>1</v>
      </c>
      <c r="BD67" t="s">
        <v>2</v>
      </c>
      <c r="BE67" t="s">
        <v>2</v>
      </c>
      <c r="BF67" t="s">
        <v>2</v>
      </c>
      <c r="BG67" t="s">
        <v>2</v>
      </c>
      <c r="BH67">
        <v>3</v>
      </c>
      <c r="BI67">
        <v>1</v>
      </c>
      <c r="BJ67" t="s">
        <v>203</v>
      </c>
      <c r="BM67">
        <v>1100</v>
      </c>
      <c r="BN67">
        <v>0</v>
      </c>
      <c r="BO67" t="s">
        <v>2</v>
      </c>
      <c r="BP67">
        <v>0</v>
      </c>
      <c r="BQ67">
        <v>8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2</v>
      </c>
      <c r="BZ67">
        <v>0</v>
      </c>
      <c r="CA67">
        <v>0</v>
      </c>
      <c r="CF67">
        <v>0</v>
      </c>
      <c r="CG67">
        <v>0</v>
      </c>
      <c r="CM67">
        <v>0</v>
      </c>
      <c r="CN67" t="s">
        <v>2</v>
      </c>
      <c r="CO67">
        <v>0</v>
      </c>
      <c r="CP67">
        <f t="shared" si="55"/>
        <v>-198.02</v>
      </c>
      <c r="CQ67">
        <f t="shared" si="56"/>
        <v>513</v>
      </c>
      <c r="CR67">
        <f t="shared" si="57"/>
        <v>0</v>
      </c>
      <c r="CS67">
        <f t="shared" si="58"/>
        <v>0</v>
      </c>
      <c r="CT67">
        <f t="shared" si="59"/>
        <v>0</v>
      </c>
      <c r="CU67">
        <f t="shared" si="60"/>
        <v>0</v>
      </c>
      <c r="CV67">
        <f t="shared" si="61"/>
        <v>0</v>
      </c>
      <c r="CW67">
        <f t="shared" si="62"/>
        <v>0</v>
      </c>
      <c r="CX67">
        <f t="shared" si="63"/>
        <v>0</v>
      </c>
      <c r="CY67">
        <f t="shared" si="64"/>
        <v>0</v>
      </c>
      <c r="CZ67">
        <f t="shared" si="65"/>
        <v>0</v>
      </c>
      <c r="DC67" t="s">
        <v>2</v>
      </c>
      <c r="DD67" t="s">
        <v>2</v>
      </c>
      <c r="DE67" t="s">
        <v>2</v>
      </c>
      <c r="DF67" t="s">
        <v>2</v>
      </c>
      <c r="DG67" t="s">
        <v>2</v>
      </c>
      <c r="DH67" t="s">
        <v>2</v>
      </c>
      <c r="DI67" t="s">
        <v>2</v>
      </c>
      <c r="DJ67" t="s">
        <v>2</v>
      </c>
      <c r="DK67" t="s">
        <v>2</v>
      </c>
      <c r="DL67" t="s">
        <v>2</v>
      </c>
      <c r="DM67" t="s">
        <v>2</v>
      </c>
      <c r="DN67">
        <v>0</v>
      </c>
      <c r="DO67">
        <v>0</v>
      </c>
      <c r="DP67">
        <v>1</v>
      </c>
      <c r="DQ67">
        <v>1</v>
      </c>
      <c r="DR67">
        <v>1</v>
      </c>
      <c r="DS67">
        <v>1</v>
      </c>
      <c r="DT67">
        <v>1</v>
      </c>
      <c r="DU67">
        <v>1007</v>
      </c>
      <c r="DV67" t="s">
        <v>123</v>
      </c>
      <c r="DW67" t="s">
        <v>123</v>
      </c>
      <c r="DX67">
        <v>1</v>
      </c>
      <c r="EE67">
        <v>16689463</v>
      </c>
      <c r="EF67">
        <v>8</v>
      </c>
      <c r="EG67" t="s">
        <v>45</v>
      </c>
      <c r="EH67">
        <v>0</v>
      </c>
      <c r="EI67" t="s">
        <v>2</v>
      </c>
      <c r="EJ67">
        <v>1</v>
      </c>
      <c r="EK67">
        <v>1100</v>
      </c>
      <c r="EL67" t="s">
        <v>46</v>
      </c>
      <c r="EM67" t="s">
        <v>47</v>
      </c>
      <c r="EO67" t="s">
        <v>2</v>
      </c>
      <c r="EP67" t="s">
        <v>2</v>
      </c>
      <c r="EQ67">
        <v>0</v>
      </c>
      <c r="ER67">
        <v>513</v>
      </c>
      <c r="ES67">
        <v>513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</row>
    <row r="68" spans="1:155">
      <c r="A68">
        <v>17</v>
      </c>
      <c r="B68">
        <v>1</v>
      </c>
      <c r="E68" t="s">
        <v>217</v>
      </c>
      <c r="F68" t="s">
        <v>205</v>
      </c>
      <c r="G68" t="s">
        <v>218</v>
      </c>
      <c r="H68" t="s">
        <v>123</v>
      </c>
      <c r="I68">
        <v>0.38600000000000001</v>
      </c>
      <c r="J68">
        <v>0</v>
      </c>
      <c r="O68">
        <f t="shared" si="41"/>
        <v>208.44</v>
      </c>
      <c r="P68">
        <f t="shared" si="42"/>
        <v>208.44</v>
      </c>
      <c r="Q68">
        <f t="shared" si="43"/>
        <v>0</v>
      </c>
      <c r="R68">
        <f t="shared" si="44"/>
        <v>0</v>
      </c>
      <c r="S68">
        <f t="shared" si="45"/>
        <v>0</v>
      </c>
      <c r="T68">
        <f t="shared" si="46"/>
        <v>0</v>
      </c>
      <c r="U68">
        <f t="shared" si="47"/>
        <v>0</v>
      </c>
      <c r="V68">
        <f t="shared" si="48"/>
        <v>0</v>
      </c>
      <c r="W68">
        <f t="shared" si="49"/>
        <v>0</v>
      </c>
      <c r="X68">
        <f t="shared" si="50"/>
        <v>0</v>
      </c>
      <c r="Y68">
        <f t="shared" si="51"/>
        <v>0</v>
      </c>
      <c r="AA68">
        <v>0</v>
      </c>
      <c r="AB68">
        <f t="shared" si="52"/>
        <v>540</v>
      </c>
      <c r="AC68">
        <f t="shared" si="69"/>
        <v>540</v>
      </c>
      <c r="AD68">
        <f t="shared" si="69"/>
        <v>0</v>
      </c>
      <c r="AE68">
        <f t="shared" si="69"/>
        <v>0</v>
      </c>
      <c r="AF68">
        <f t="shared" si="69"/>
        <v>0</v>
      </c>
      <c r="AG68">
        <f t="shared" si="53"/>
        <v>0</v>
      </c>
      <c r="AH68">
        <f t="shared" si="70"/>
        <v>0</v>
      </c>
      <c r="AI68">
        <f t="shared" si="70"/>
        <v>0</v>
      </c>
      <c r="AJ68">
        <f t="shared" si="54"/>
        <v>0</v>
      </c>
      <c r="AK68">
        <v>540</v>
      </c>
      <c r="AL68">
        <v>540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f t="shared" si="22"/>
        <v>0</v>
      </c>
      <c r="AU68">
        <f t="shared" si="23"/>
        <v>0</v>
      </c>
      <c r="AV68">
        <v>1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1</v>
      </c>
      <c r="BC68">
        <v>1</v>
      </c>
      <c r="BD68" t="s">
        <v>2</v>
      </c>
      <c r="BE68" t="s">
        <v>2</v>
      </c>
      <c r="BF68" t="s">
        <v>2</v>
      </c>
      <c r="BG68" t="s">
        <v>2</v>
      </c>
      <c r="BH68">
        <v>3</v>
      </c>
      <c r="BI68">
        <v>1</v>
      </c>
      <c r="BJ68" t="s">
        <v>207</v>
      </c>
      <c r="BM68">
        <v>1100</v>
      </c>
      <c r="BN68">
        <v>0</v>
      </c>
      <c r="BO68" t="s">
        <v>2</v>
      </c>
      <c r="BP68">
        <v>0</v>
      </c>
      <c r="BQ68">
        <v>8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2</v>
      </c>
      <c r="BZ68">
        <v>0</v>
      </c>
      <c r="CA68">
        <v>0</v>
      </c>
      <c r="CF68">
        <v>0</v>
      </c>
      <c r="CG68">
        <v>0</v>
      </c>
      <c r="CM68">
        <v>0</v>
      </c>
      <c r="CN68" t="s">
        <v>2</v>
      </c>
      <c r="CO68">
        <v>0</v>
      </c>
      <c r="CP68">
        <f t="shared" si="55"/>
        <v>208.44</v>
      </c>
      <c r="CQ68">
        <f t="shared" si="56"/>
        <v>540</v>
      </c>
      <c r="CR68">
        <f t="shared" si="57"/>
        <v>0</v>
      </c>
      <c r="CS68">
        <f t="shared" si="58"/>
        <v>0</v>
      </c>
      <c r="CT68">
        <f t="shared" si="59"/>
        <v>0</v>
      </c>
      <c r="CU68">
        <f t="shared" si="60"/>
        <v>0</v>
      </c>
      <c r="CV68">
        <f t="shared" si="61"/>
        <v>0</v>
      </c>
      <c r="CW68">
        <f t="shared" si="62"/>
        <v>0</v>
      </c>
      <c r="CX68">
        <f t="shared" si="63"/>
        <v>0</v>
      </c>
      <c r="CY68">
        <f t="shared" si="64"/>
        <v>0</v>
      </c>
      <c r="CZ68">
        <f t="shared" si="65"/>
        <v>0</v>
      </c>
      <c r="DC68" t="s">
        <v>2</v>
      </c>
      <c r="DD68" t="s">
        <v>2</v>
      </c>
      <c r="DE68" t="s">
        <v>2</v>
      </c>
      <c r="DF68" t="s">
        <v>2</v>
      </c>
      <c r="DG68" t="s">
        <v>2</v>
      </c>
      <c r="DH68" t="s">
        <v>2</v>
      </c>
      <c r="DI68" t="s">
        <v>2</v>
      </c>
      <c r="DJ68" t="s">
        <v>2</v>
      </c>
      <c r="DK68" t="s">
        <v>2</v>
      </c>
      <c r="DL68" t="s">
        <v>2</v>
      </c>
      <c r="DM68" t="s">
        <v>2</v>
      </c>
      <c r="DN68">
        <v>0</v>
      </c>
      <c r="DO68">
        <v>0</v>
      </c>
      <c r="DP68">
        <v>1</v>
      </c>
      <c r="DQ68">
        <v>1</v>
      </c>
      <c r="DR68">
        <v>1</v>
      </c>
      <c r="DS68">
        <v>1</v>
      </c>
      <c r="DT68">
        <v>1</v>
      </c>
      <c r="DU68">
        <v>1007</v>
      </c>
      <c r="DV68" t="s">
        <v>123</v>
      </c>
      <c r="DW68" t="s">
        <v>123</v>
      </c>
      <c r="DX68">
        <v>1</v>
      </c>
      <c r="EE68">
        <v>16689463</v>
      </c>
      <c r="EF68">
        <v>8</v>
      </c>
      <c r="EG68" t="s">
        <v>45</v>
      </c>
      <c r="EH68">
        <v>0</v>
      </c>
      <c r="EI68" t="s">
        <v>2</v>
      </c>
      <c r="EJ68">
        <v>1</v>
      </c>
      <c r="EK68">
        <v>1100</v>
      </c>
      <c r="EL68" t="s">
        <v>46</v>
      </c>
      <c r="EM68" t="s">
        <v>47</v>
      </c>
      <c r="EO68" t="s">
        <v>2</v>
      </c>
      <c r="EP68" t="s">
        <v>2</v>
      </c>
      <c r="EQ68">
        <v>0</v>
      </c>
      <c r="ER68">
        <v>540</v>
      </c>
      <c r="ES68">
        <v>540</v>
      </c>
      <c r="ET68">
        <v>0</v>
      </c>
      <c r="EU68">
        <v>0</v>
      </c>
      <c r="EV68">
        <v>0</v>
      </c>
      <c r="EW68">
        <v>0</v>
      </c>
      <c r="EX68">
        <v>0</v>
      </c>
      <c r="EY68">
        <v>0</v>
      </c>
    </row>
    <row r="69" spans="1:155">
      <c r="A69">
        <v>17</v>
      </c>
      <c r="B69">
        <v>1</v>
      </c>
      <c r="C69">
        <f>ROW(SmtRes!A201)</f>
        <v>201</v>
      </c>
      <c r="D69">
        <f>ROW(EtalonRes!A201)</f>
        <v>201</v>
      </c>
      <c r="E69" t="s">
        <v>219</v>
      </c>
      <c r="F69" t="s">
        <v>220</v>
      </c>
      <c r="G69" t="s">
        <v>221</v>
      </c>
      <c r="H69" t="s">
        <v>99</v>
      </c>
      <c r="I69">
        <v>0.52259999999999995</v>
      </c>
      <c r="J69">
        <v>0</v>
      </c>
      <c r="O69">
        <f t="shared" si="41"/>
        <v>559.17999999999995</v>
      </c>
      <c r="P69">
        <f t="shared" si="42"/>
        <v>236.54</v>
      </c>
      <c r="Q69">
        <f t="shared" si="43"/>
        <v>6.4</v>
      </c>
      <c r="R69">
        <f t="shared" si="44"/>
        <v>0.96</v>
      </c>
      <c r="S69">
        <f t="shared" si="45"/>
        <v>316.24</v>
      </c>
      <c r="T69">
        <f t="shared" si="46"/>
        <v>0</v>
      </c>
      <c r="U69">
        <f t="shared" si="47"/>
        <v>36.686520000000002</v>
      </c>
      <c r="V69">
        <f t="shared" si="48"/>
        <v>9.4067999999999985E-2</v>
      </c>
      <c r="W69">
        <f t="shared" si="49"/>
        <v>0</v>
      </c>
      <c r="X69">
        <f t="shared" si="50"/>
        <v>386.98</v>
      </c>
      <c r="Y69">
        <f t="shared" si="51"/>
        <v>253.76</v>
      </c>
      <c r="AA69">
        <v>0</v>
      </c>
      <c r="AB69">
        <f t="shared" si="52"/>
        <v>1069.99</v>
      </c>
      <c r="AC69">
        <f t="shared" si="69"/>
        <v>452.63</v>
      </c>
      <c r="AD69">
        <f t="shared" si="69"/>
        <v>12.24</v>
      </c>
      <c r="AE69">
        <f t="shared" si="69"/>
        <v>1.84</v>
      </c>
      <c r="AF69">
        <f t="shared" si="69"/>
        <v>605.12</v>
      </c>
      <c r="AG69">
        <f t="shared" si="53"/>
        <v>0</v>
      </c>
      <c r="AH69">
        <f t="shared" si="70"/>
        <v>70.2</v>
      </c>
      <c r="AI69">
        <f t="shared" si="70"/>
        <v>0.18</v>
      </c>
      <c r="AJ69">
        <f t="shared" si="54"/>
        <v>0</v>
      </c>
      <c r="AK69">
        <v>1069.99</v>
      </c>
      <c r="AL69">
        <v>452.63</v>
      </c>
      <c r="AM69">
        <v>12.24</v>
      </c>
      <c r="AN69">
        <v>1.84</v>
      </c>
      <c r="AO69">
        <v>605.12</v>
      </c>
      <c r="AP69">
        <v>0</v>
      </c>
      <c r="AQ69">
        <v>70.2</v>
      </c>
      <c r="AR69">
        <v>0.18</v>
      </c>
      <c r="AS69">
        <v>0</v>
      </c>
      <c r="AT69">
        <f t="shared" ref="AT69:AT74" si="71">BZ69</f>
        <v>122</v>
      </c>
      <c r="AU69">
        <f>80</f>
        <v>80</v>
      </c>
      <c r="AV69">
        <v>1</v>
      </c>
      <c r="AW69">
        <v>1</v>
      </c>
      <c r="AX69">
        <v>1</v>
      </c>
      <c r="AY69">
        <v>1</v>
      </c>
      <c r="AZ69">
        <v>1</v>
      </c>
      <c r="BA69">
        <v>1</v>
      </c>
      <c r="BB69">
        <v>1</v>
      </c>
      <c r="BC69">
        <v>1</v>
      </c>
      <c r="BD69" t="s">
        <v>2</v>
      </c>
      <c r="BE69" t="s">
        <v>2</v>
      </c>
      <c r="BF69" t="s">
        <v>2</v>
      </c>
      <c r="BG69" t="s">
        <v>2</v>
      </c>
      <c r="BH69">
        <v>0</v>
      </c>
      <c r="BI69">
        <v>1</v>
      </c>
      <c r="BJ69" t="s">
        <v>222</v>
      </c>
      <c r="BM69">
        <v>14</v>
      </c>
      <c r="BN69">
        <v>0</v>
      </c>
      <c r="BO69" t="s">
        <v>2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2</v>
      </c>
      <c r="BZ69">
        <v>122</v>
      </c>
      <c r="CA69">
        <v>80</v>
      </c>
      <c r="CF69">
        <v>0</v>
      </c>
      <c r="CG69">
        <v>0</v>
      </c>
      <c r="CM69">
        <v>0</v>
      </c>
      <c r="CN69" t="s">
        <v>2</v>
      </c>
      <c r="CO69">
        <v>0</v>
      </c>
      <c r="CP69">
        <f t="shared" si="55"/>
        <v>559.18000000000006</v>
      </c>
      <c r="CQ69">
        <f t="shared" si="56"/>
        <v>452.63</v>
      </c>
      <c r="CR69">
        <f t="shared" si="57"/>
        <v>12.24</v>
      </c>
      <c r="CS69">
        <f t="shared" si="58"/>
        <v>1.84</v>
      </c>
      <c r="CT69">
        <f t="shared" si="59"/>
        <v>605.12</v>
      </c>
      <c r="CU69">
        <f t="shared" si="60"/>
        <v>0</v>
      </c>
      <c r="CV69">
        <f t="shared" si="61"/>
        <v>70.2</v>
      </c>
      <c r="CW69">
        <f t="shared" si="62"/>
        <v>0.18</v>
      </c>
      <c r="CX69">
        <f t="shared" si="63"/>
        <v>0</v>
      </c>
      <c r="CY69">
        <f t="shared" si="64"/>
        <v>386.98400000000004</v>
      </c>
      <c r="CZ69">
        <f t="shared" si="65"/>
        <v>253.76</v>
      </c>
      <c r="DC69" t="s">
        <v>2</v>
      </c>
      <c r="DD69" t="s">
        <v>2</v>
      </c>
      <c r="DE69" t="s">
        <v>2</v>
      </c>
      <c r="DF69" t="s">
        <v>2</v>
      </c>
      <c r="DG69" t="s">
        <v>2</v>
      </c>
      <c r="DH69" t="s">
        <v>2</v>
      </c>
      <c r="DI69" t="s">
        <v>2</v>
      </c>
      <c r="DJ69" t="s">
        <v>2</v>
      </c>
      <c r="DK69" t="s">
        <v>2</v>
      </c>
      <c r="DL69" t="s">
        <v>2</v>
      </c>
      <c r="DM69" t="s">
        <v>223</v>
      </c>
      <c r="DN69">
        <v>0</v>
      </c>
      <c r="DO69">
        <v>0</v>
      </c>
      <c r="DP69">
        <v>1</v>
      </c>
      <c r="DQ69">
        <v>1</v>
      </c>
      <c r="DR69">
        <v>1</v>
      </c>
      <c r="DS69">
        <v>1</v>
      </c>
      <c r="DT69">
        <v>1</v>
      </c>
      <c r="DU69">
        <v>1013</v>
      </c>
      <c r="DV69" t="s">
        <v>99</v>
      </c>
      <c r="DW69" t="s">
        <v>99</v>
      </c>
      <c r="DX69">
        <v>1</v>
      </c>
      <c r="EE69">
        <v>16689385</v>
      </c>
      <c r="EF69">
        <v>2</v>
      </c>
      <c r="EG69" t="s">
        <v>21</v>
      </c>
      <c r="EH69">
        <v>0</v>
      </c>
      <c r="EI69" t="s">
        <v>2</v>
      </c>
      <c r="EJ69">
        <v>1</v>
      </c>
      <c r="EK69">
        <v>14</v>
      </c>
      <c r="EL69" t="s">
        <v>224</v>
      </c>
      <c r="EM69" t="s">
        <v>56</v>
      </c>
      <c r="EO69" t="s">
        <v>2</v>
      </c>
      <c r="EP69" t="s">
        <v>511</v>
      </c>
      <c r="EQ69">
        <v>0</v>
      </c>
      <c r="ER69">
        <v>1069.99</v>
      </c>
      <c r="ES69">
        <v>452.63</v>
      </c>
      <c r="ET69">
        <v>12.24</v>
      </c>
      <c r="EU69">
        <v>1.84</v>
      </c>
      <c r="EV69">
        <v>605.12</v>
      </c>
      <c r="EW69">
        <v>70.2</v>
      </c>
      <c r="EX69">
        <v>0.18</v>
      </c>
      <c r="EY69">
        <v>0</v>
      </c>
    </row>
    <row r="70" spans="1:155">
      <c r="A70">
        <v>17</v>
      </c>
      <c r="B70">
        <v>1</v>
      </c>
      <c r="C70">
        <f>ROW(SmtRes!A207)</f>
        <v>207</v>
      </c>
      <c r="D70">
        <f>ROW(EtalonRes!A207)</f>
        <v>207</v>
      </c>
      <c r="E70" t="s">
        <v>225</v>
      </c>
      <c r="F70" t="s">
        <v>226</v>
      </c>
      <c r="G70" t="s">
        <v>227</v>
      </c>
      <c r="H70" t="s">
        <v>99</v>
      </c>
      <c r="I70">
        <v>0.52259999999999995</v>
      </c>
      <c r="J70">
        <v>0</v>
      </c>
      <c r="O70">
        <f t="shared" si="41"/>
        <v>387.66</v>
      </c>
      <c r="P70">
        <f t="shared" si="42"/>
        <v>159.41</v>
      </c>
      <c r="Q70">
        <f t="shared" si="43"/>
        <v>3.91</v>
      </c>
      <c r="R70">
        <f t="shared" si="44"/>
        <v>0.59</v>
      </c>
      <c r="S70">
        <f t="shared" si="45"/>
        <v>224.34</v>
      </c>
      <c r="T70">
        <f t="shared" si="46"/>
        <v>0</v>
      </c>
      <c r="U70">
        <f t="shared" si="47"/>
        <v>26.025479999999995</v>
      </c>
      <c r="V70">
        <f t="shared" si="48"/>
        <v>5.7485999999999995E-2</v>
      </c>
      <c r="W70">
        <f t="shared" si="49"/>
        <v>0</v>
      </c>
      <c r="X70">
        <f t="shared" si="50"/>
        <v>274.41000000000003</v>
      </c>
      <c r="Y70">
        <f t="shared" si="51"/>
        <v>179.94</v>
      </c>
      <c r="AA70">
        <v>0</v>
      </c>
      <c r="AB70">
        <f t="shared" si="52"/>
        <v>741.79</v>
      </c>
      <c r="AC70">
        <f t="shared" si="69"/>
        <v>305.02999999999997</v>
      </c>
      <c r="AD70">
        <f t="shared" si="69"/>
        <v>7.48</v>
      </c>
      <c r="AE70">
        <f t="shared" si="69"/>
        <v>1.1299999999999999</v>
      </c>
      <c r="AF70">
        <f t="shared" si="69"/>
        <v>429.28</v>
      </c>
      <c r="AG70">
        <f t="shared" si="53"/>
        <v>0</v>
      </c>
      <c r="AH70">
        <f t="shared" si="70"/>
        <v>49.8</v>
      </c>
      <c r="AI70">
        <f t="shared" si="70"/>
        <v>0.11</v>
      </c>
      <c r="AJ70">
        <f t="shared" si="54"/>
        <v>0</v>
      </c>
      <c r="AK70">
        <v>741.79</v>
      </c>
      <c r="AL70">
        <v>305.02999999999997</v>
      </c>
      <c r="AM70">
        <v>7.48</v>
      </c>
      <c r="AN70">
        <v>1.1299999999999999</v>
      </c>
      <c r="AO70">
        <v>429.28</v>
      </c>
      <c r="AP70">
        <v>0</v>
      </c>
      <c r="AQ70">
        <v>49.8</v>
      </c>
      <c r="AR70">
        <v>0.11</v>
      </c>
      <c r="AS70">
        <v>0</v>
      </c>
      <c r="AT70">
        <f t="shared" si="71"/>
        <v>122</v>
      </c>
      <c r="AU70">
        <f>CA70</f>
        <v>80</v>
      </c>
      <c r="AV70">
        <v>1</v>
      </c>
      <c r="AW70">
        <v>1</v>
      </c>
      <c r="AX70">
        <v>1</v>
      </c>
      <c r="AY70">
        <v>1</v>
      </c>
      <c r="AZ70">
        <v>1</v>
      </c>
      <c r="BA70">
        <v>1</v>
      </c>
      <c r="BB70">
        <v>1</v>
      </c>
      <c r="BC70">
        <v>1</v>
      </c>
      <c r="BD70" t="s">
        <v>2</v>
      </c>
      <c r="BE70" t="s">
        <v>2</v>
      </c>
      <c r="BF70" t="s">
        <v>2</v>
      </c>
      <c r="BG70" t="s">
        <v>2</v>
      </c>
      <c r="BH70">
        <v>0</v>
      </c>
      <c r="BI70">
        <v>1</v>
      </c>
      <c r="BJ70" t="s">
        <v>228</v>
      </c>
      <c r="BM70">
        <v>14</v>
      </c>
      <c r="BN70">
        <v>0</v>
      </c>
      <c r="BO70" t="s">
        <v>2</v>
      </c>
      <c r="BP70">
        <v>0</v>
      </c>
      <c r="BQ70">
        <v>2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2</v>
      </c>
      <c r="BZ70">
        <v>122</v>
      </c>
      <c r="CA70">
        <v>80</v>
      </c>
      <c r="CF70">
        <v>0</v>
      </c>
      <c r="CG70">
        <v>0</v>
      </c>
      <c r="CM70">
        <v>0</v>
      </c>
      <c r="CN70" t="s">
        <v>2</v>
      </c>
      <c r="CO70">
        <v>0</v>
      </c>
      <c r="CP70">
        <f t="shared" si="55"/>
        <v>387.65999999999997</v>
      </c>
      <c r="CQ70">
        <f t="shared" si="56"/>
        <v>305.02999999999997</v>
      </c>
      <c r="CR70">
        <f t="shared" si="57"/>
        <v>7.48</v>
      </c>
      <c r="CS70">
        <f t="shared" si="58"/>
        <v>1.1299999999999999</v>
      </c>
      <c r="CT70">
        <f t="shared" si="59"/>
        <v>429.28</v>
      </c>
      <c r="CU70">
        <f t="shared" si="60"/>
        <v>0</v>
      </c>
      <c r="CV70">
        <f t="shared" si="61"/>
        <v>49.8</v>
      </c>
      <c r="CW70">
        <f t="shared" si="62"/>
        <v>0.11</v>
      </c>
      <c r="CX70">
        <f t="shared" si="63"/>
        <v>0</v>
      </c>
      <c r="CY70">
        <f t="shared" si="64"/>
        <v>274.41460000000001</v>
      </c>
      <c r="CZ70">
        <f t="shared" si="65"/>
        <v>179.94400000000002</v>
      </c>
      <c r="DC70" t="s">
        <v>2</v>
      </c>
      <c r="DD70" t="s">
        <v>2</v>
      </c>
      <c r="DE70" t="s">
        <v>2</v>
      </c>
      <c r="DF70" t="s">
        <v>2</v>
      </c>
      <c r="DG70" t="s">
        <v>2</v>
      </c>
      <c r="DH70" t="s">
        <v>2</v>
      </c>
      <c r="DI70" t="s">
        <v>2</v>
      </c>
      <c r="DJ70" t="s">
        <v>2</v>
      </c>
      <c r="DK70" t="s">
        <v>2</v>
      </c>
      <c r="DL70" t="s">
        <v>2</v>
      </c>
      <c r="DM70" t="s">
        <v>2</v>
      </c>
      <c r="DN70">
        <v>0</v>
      </c>
      <c r="DO70">
        <v>0</v>
      </c>
      <c r="DP70">
        <v>1</v>
      </c>
      <c r="DQ70">
        <v>1</v>
      </c>
      <c r="DR70">
        <v>1</v>
      </c>
      <c r="DS70">
        <v>1</v>
      </c>
      <c r="DT70">
        <v>1</v>
      </c>
      <c r="DU70">
        <v>1013</v>
      </c>
      <c r="DV70" t="s">
        <v>99</v>
      </c>
      <c r="DW70" t="s">
        <v>99</v>
      </c>
      <c r="DX70">
        <v>1</v>
      </c>
      <c r="EE70">
        <v>16689385</v>
      </c>
      <c r="EF70">
        <v>2</v>
      </c>
      <c r="EG70" t="s">
        <v>21</v>
      </c>
      <c r="EH70">
        <v>0</v>
      </c>
      <c r="EI70" t="s">
        <v>2</v>
      </c>
      <c r="EJ70">
        <v>1</v>
      </c>
      <c r="EK70">
        <v>14</v>
      </c>
      <c r="EL70" t="s">
        <v>224</v>
      </c>
      <c r="EM70" t="s">
        <v>56</v>
      </c>
      <c r="EO70" t="s">
        <v>2</v>
      </c>
      <c r="EP70" t="s">
        <v>511</v>
      </c>
      <c r="EQ70">
        <v>0</v>
      </c>
      <c r="ER70">
        <v>741.79</v>
      </c>
      <c r="ES70">
        <v>305.02999999999997</v>
      </c>
      <c r="ET70">
        <v>7.48</v>
      </c>
      <c r="EU70">
        <v>1.1299999999999999</v>
      </c>
      <c r="EV70">
        <v>429.28</v>
      </c>
      <c r="EW70">
        <v>49.8</v>
      </c>
      <c r="EX70">
        <v>0.11</v>
      </c>
      <c r="EY70">
        <v>0</v>
      </c>
    </row>
    <row r="71" spans="1:155">
      <c r="A71">
        <v>17</v>
      </c>
      <c r="B71">
        <v>1</v>
      </c>
      <c r="C71">
        <f>ROW(SmtRes!A213)</f>
        <v>213</v>
      </c>
      <c r="D71">
        <f>ROW(EtalonRes!A213)</f>
        <v>213</v>
      </c>
      <c r="E71" t="s">
        <v>229</v>
      </c>
      <c r="F71" t="s">
        <v>220</v>
      </c>
      <c r="G71" t="s">
        <v>230</v>
      </c>
      <c r="H71" t="s">
        <v>99</v>
      </c>
      <c r="I71">
        <v>3.9723000000000002</v>
      </c>
      <c r="J71">
        <v>0</v>
      </c>
      <c r="O71">
        <f t="shared" si="41"/>
        <v>4250.32</v>
      </c>
      <c r="P71">
        <f t="shared" si="42"/>
        <v>1797.98</v>
      </c>
      <c r="Q71">
        <f t="shared" si="43"/>
        <v>48.62</v>
      </c>
      <c r="R71">
        <f t="shared" si="44"/>
        <v>7.31</v>
      </c>
      <c r="S71">
        <f t="shared" si="45"/>
        <v>2403.7199999999998</v>
      </c>
      <c r="T71">
        <f t="shared" si="46"/>
        <v>0</v>
      </c>
      <c r="U71">
        <f t="shared" si="47"/>
        <v>278.85546000000005</v>
      </c>
      <c r="V71">
        <f t="shared" si="48"/>
        <v>0.71501400000000004</v>
      </c>
      <c r="W71">
        <f t="shared" si="49"/>
        <v>0</v>
      </c>
      <c r="X71">
        <f t="shared" si="50"/>
        <v>2941.46</v>
      </c>
      <c r="Y71">
        <f t="shared" si="51"/>
        <v>1928.82</v>
      </c>
      <c r="AA71">
        <v>0</v>
      </c>
      <c r="AB71">
        <f t="shared" si="52"/>
        <v>1069.99</v>
      </c>
      <c r="AC71">
        <f t="shared" si="69"/>
        <v>452.63</v>
      </c>
      <c r="AD71">
        <f t="shared" si="69"/>
        <v>12.24</v>
      </c>
      <c r="AE71">
        <f t="shared" si="69"/>
        <v>1.84</v>
      </c>
      <c r="AF71">
        <f t="shared" si="69"/>
        <v>605.12</v>
      </c>
      <c r="AG71">
        <f t="shared" si="53"/>
        <v>0</v>
      </c>
      <c r="AH71">
        <f t="shared" si="70"/>
        <v>70.2</v>
      </c>
      <c r="AI71">
        <f t="shared" si="70"/>
        <v>0.18</v>
      </c>
      <c r="AJ71">
        <f t="shared" si="54"/>
        <v>0</v>
      </c>
      <c r="AK71">
        <v>1069.99</v>
      </c>
      <c r="AL71">
        <v>452.63</v>
      </c>
      <c r="AM71">
        <v>12.24</v>
      </c>
      <c r="AN71">
        <v>1.84</v>
      </c>
      <c r="AO71">
        <v>605.12</v>
      </c>
      <c r="AP71">
        <v>0</v>
      </c>
      <c r="AQ71">
        <v>70.2</v>
      </c>
      <c r="AR71">
        <v>0.18</v>
      </c>
      <c r="AS71">
        <v>0</v>
      </c>
      <c r="AT71">
        <f t="shared" si="71"/>
        <v>122</v>
      </c>
      <c r="AU71">
        <f>CA71</f>
        <v>80</v>
      </c>
      <c r="AV71">
        <v>1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1</v>
      </c>
      <c r="BC71">
        <v>1</v>
      </c>
      <c r="BD71" t="s">
        <v>2</v>
      </c>
      <c r="BE71" t="s">
        <v>2</v>
      </c>
      <c r="BF71" t="s">
        <v>2</v>
      </c>
      <c r="BG71" t="s">
        <v>2</v>
      </c>
      <c r="BH71">
        <v>0</v>
      </c>
      <c r="BI71">
        <v>1</v>
      </c>
      <c r="BJ71" t="s">
        <v>222</v>
      </c>
      <c r="BM71">
        <v>14</v>
      </c>
      <c r="BN71">
        <v>0</v>
      </c>
      <c r="BO71" t="s">
        <v>2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2</v>
      </c>
      <c r="BZ71">
        <v>122</v>
      </c>
      <c r="CA71">
        <v>80</v>
      </c>
      <c r="CF71">
        <v>0</v>
      </c>
      <c r="CG71">
        <v>0</v>
      </c>
      <c r="CM71">
        <v>0</v>
      </c>
      <c r="CN71" t="s">
        <v>2</v>
      </c>
      <c r="CO71">
        <v>0</v>
      </c>
      <c r="CP71">
        <f t="shared" si="55"/>
        <v>4250.32</v>
      </c>
      <c r="CQ71">
        <f t="shared" si="56"/>
        <v>452.63</v>
      </c>
      <c r="CR71">
        <f t="shared" si="57"/>
        <v>12.24</v>
      </c>
      <c r="CS71">
        <f t="shared" si="58"/>
        <v>1.84</v>
      </c>
      <c r="CT71">
        <f t="shared" si="59"/>
        <v>605.12</v>
      </c>
      <c r="CU71">
        <f t="shared" si="60"/>
        <v>0</v>
      </c>
      <c r="CV71">
        <f t="shared" si="61"/>
        <v>70.2</v>
      </c>
      <c r="CW71">
        <f t="shared" si="62"/>
        <v>0.18</v>
      </c>
      <c r="CX71">
        <f t="shared" si="63"/>
        <v>0</v>
      </c>
      <c r="CY71">
        <f t="shared" si="64"/>
        <v>2941.4565999999995</v>
      </c>
      <c r="CZ71">
        <f t="shared" si="65"/>
        <v>1928.8239999999996</v>
      </c>
      <c r="DC71" t="s">
        <v>2</v>
      </c>
      <c r="DD71" t="s">
        <v>2</v>
      </c>
      <c r="DE71" t="s">
        <v>2</v>
      </c>
      <c r="DF71" t="s">
        <v>2</v>
      </c>
      <c r="DG71" t="s">
        <v>2</v>
      </c>
      <c r="DH71" t="s">
        <v>2</v>
      </c>
      <c r="DI71" t="s">
        <v>2</v>
      </c>
      <c r="DJ71" t="s">
        <v>2</v>
      </c>
      <c r="DK71" t="s">
        <v>2</v>
      </c>
      <c r="DL71" t="s">
        <v>2</v>
      </c>
      <c r="DM71" t="s">
        <v>2</v>
      </c>
      <c r="DN71">
        <v>0</v>
      </c>
      <c r="DO71">
        <v>0</v>
      </c>
      <c r="DP71">
        <v>1</v>
      </c>
      <c r="DQ71">
        <v>1</v>
      </c>
      <c r="DR71">
        <v>1</v>
      </c>
      <c r="DS71">
        <v>1</v>
      </c>
      <c r="DT71">
        <v>1</v>
      </c>
      <c r="DU71">
        <v>1013</v>
      </c>
      <c r="DV71" t="s">
        <v>99</v>
      </c>
      <c r="DW71" t="s">
        <v>99</v>
      </c>
      <c r="DX71">
        <v>1</v>
      </c>
      <c r="EE71">
        <v>16689385</v>
      </c>
      <c r="EF71">
        <v>2</v>
      </c>
      <c r="EG71" t="s">
        <v>21</v>
      </c>
      <c r="EH71">
        <v>0</v>
      </c>
      <c r="EI71" t="s">
        <v>2</v>
      </c>
      <c r="EJ71">
        <v>1</v>
      </c>
      <c r="EK71">
        <v>14</v>
      </c>
      <c r="EL71" t="s">
        <v>224</v>
      </c>
      <c r="EM71" t="s">
        <v>56</v>
      </c>
      <c r="EO71" t="s">
        <v>2</v>
      </c>
      <c r="EP71" t="s">
        <v>511</v>
      </c>
      <c r="EQ71">
        <v>0</v>
      </c>
      <c r="ER71">
        <v>1069.99</v>
      </c>
      <c r="ES71">
        <v>452.63</v>
      </c>
      <c r="ET71">
        <v>12.24</v>
      </c>
      <c r="EU71">
        <v>1.84</v>
      </c>
      <c r="EV71">
        <v>605.12</v>
      </c>
      <c r="EW71">
        <v>70.2</v>
      </c>
      <c r="EX71">
        <v>0.18</v>
      </c>
      <c r="EY71">
        <v>0</v>
      </c>
    </row>
    <row r="72" spans="1:155">
      <c r="A72">
        <v>17</v>
      </c>
      <c r="B72">
        <v>1</v>
      </c>
      <c r="C72">
        <f>ROW(SmtRes!A219)</f>
        <v>219</v>
      </c>
      <c r="D72">
        <f>ROW(EtalonRes!A219)</f>
        <v>219</v>
      </c>
      <c r="E72" t="s">
        <v>231</v>
      </c>
      <c r="F72" t="s">
        <v>226</v>
      </c>
      <c r="G72" t="s">
        <v>232</v>
      </c>
      <c r="H72" t="s">
        <v>99</v>
      </c>
      <c r="I72">
        <v>3.9723000000000002</v>
      </c>
      <c r="J72">
        <v>0</v>
      </c>
      <c r="O72">
        <f t="shared" si="41"/>
        <v>5893.23</v>
      </c>
      <c r="P72">
        <f t="shared" si="42"/>
        <v>2423.34</v>
      </c>
      <c r="Q72">
        <f t="shared" si="43"/>
        <v>59.43</v>
      </c>
      <c r="R72">
        <f t="shared" si="44"/>
        <v>8.98</v>
      </c>
      <c r="S72">
        <f t="shared" si="45"/>
        <v>3410.46</v>
      </c>
      <c r="T72">
        <f t="shared" si="46"/>
        <v>0</v>
      </c>
      <c r="U72">
        <f t="shared" si="47"/>
        <v>395.64107999999999</v>
      </c>
      <c r="V72">
        <f t="shared" si="48"/>
        <v>0.87390600000000007</v>
      </c>
      <c r="W72">
        <f t="shared" si="49"/>
        <v>0</v>
      </c>
      <c r="X72">
        <f t="shared" si="50"/>
        <v>4171.72</v>
      </c>
      <c r="Y72">
        <f t="shared" si="51"/>
        <v>2735.55</v>
      </c>
      <c r="AA72">
        <v>0</v>
      </c>
      <c r="AB72">
        <f t="shared" si="52"/>
        <v>1483.58</v>
      </c>
      <c r="AC72">
        <f>((ES72*2))</f>
        <v>610.05999999999995</v>
      </c>
      <c r="AD72">
        <f>((ET72*2))</f>
        <v>14.96</v>
      </c>
      <c r="AE72">
        <f>((EU72*2))</f>
        <v>2.2599999999999998</v>
      </c>
      <c r="AF72">
        <f>((EV72*2))</f>
        <v>858.56</v>
      </c>
      <c r="AG72">
        <f t="shared" si="53"/>
        <v>0</v>
      </c>
      <c r="AH72">
        <f>((EW72*2))</f>
        <v>99.6</v>
      </c>
      <c r="AI72">
        <f>((EX72*2))</f>
        <v>0.22</v>
      </c>
      <c r="AJ72">
        <f t="shared" si="54"/>
        <v>0</v>
      </c>
      <c r="AK72">
        <v>741.79</v>
      </c>
      <c r="AL72">
        <v>305.02999999999997</v>
      </c>
      <c r="AM72">
        <v>7.48</v>
      </c>
      <c r="AN72">
        <v>1.1299999999999999</v>
      </c>
      <c r="AO72">
        <v>429.28</v>
      </c>
      <c r="AP72">
        <v>0</v>
      </c>
      <c r="AQ72">
        <v>49.8</v>
      </c>
      <c r="AR72">
        <v>0.11</v>
      </c>
      <c r="AS72">
        <v>0</v>
      </c>
      <c r="AT72">
        <f t="shared" si="71"/>
        <v>122</v>
      </c>
      <c r="AU72">
        <f>CA72</f>
        <v>80</v>
      </c>
      <c r="AV72">
        <v>1</v>
      </c>
      <c r="AW72">
        <v>1</v>
      </c>
      <c r="AX72">
        <v>1</v>
      </c>
      <c r="AY72">
        <v>1</v>
      </c>
      <c r="AZ72">
        <v>1</v>
      </c>
      <c r="BA72">
        <v>1</v>
      </c>
      <c r="BB72">
        <v>1</v>
      </c>
      <c r="BC72">
        <v>1</v>
      </c>
      <c r="BD72" t="s">
        <v>2</v>
      </c>
      <c r="BE72" t="s">
        <v>2</v>
      </c>
      <c r="BF72" t="s">
        <v>2</v>
      </c>
      <c r="BG72" t="s">
        <v>2</v>
      </c>
      <c r="BH72">
        <v>0</v>
      </c>
      <c r="BI72">
        <v>1</v>
      </c>
      <c r="BJ72" t="s">
        <v>228</v>
      </c>
      <c r="BM72">
        <v>14</v>
      </c>
      <c r="BN72">
        <v>0</v>
      </c>
      <c r="BO72" t="s">
        <v>2</v>
      </c>
      <c r="BP72">
        <v>0</v>
      </c>
      <c r="BQ72">
        <v>2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2</v>
      </c>
      <c r="BZ72">
        <v>122</v>
      </c>
      <c r="CA72">
        <v>80</v>
      </c>
      <c r="CF72">
        <v>0</v>
      </c>
      <c r="CG72">
        <v>0</v>
      </c>
      <c r="CM72">
        <v>0</v>
      </c>
      <c r="CN72" t="s">
        <v>2</v>
      </c>
      <c r="CO72">
        <v>0</v>
      </c>
      <c r="CP72">
        <f t="shared" si="55"/>
        <v>5893.23</v>
      </c>
      <c r="CQ72">
        <f t="shared" si="56"/>
        <v>610.05999999999995</v>
      </c>
      <c r="CR72">
        <f t="shared" si="57"/>
        <v>14.96</v>
      </c>
      <c r="CS72">
        <f t="shared" si="58"/>
        <v>2.2599999999999998</v>
      </c>
      <c r="CT72">
        <f t="shared" si="59"/>
        <v>858.56</v>
      </c>
      <c r="CU72">
        <f t="shared" si="60"/>
        <v>0</v>
      </c>
      <c r="CV72">
        <f t="shared" si="61"/>
        <v>99.6</v>
      </c>
      <c r="CW72">
        <f t="shared" si="62"/>
        <v>0.22</v>
      </c>
      <c r="CX72">
        <f t="shared" si="63"/>
        <v>0</v>
      </c>
      <c r="CY72">
        <f t="shared" si="64"/>
        <v>4171.7168000000001</v>
      </c>
      <c r="CZ72">
        <f t="shared" si="65"/>
        <v>2735.5520000000001</v>
      </c>
      <c r="DC72" t="s">
        <v>2</v>
      </c>
      <c r="DD72" t="s">
        <v>107</v>
      </c>
      <c r="DE72" t="s">
        <v>107</v>
      </c>
      <c r="DF72" t="s">
        <v>107</v>
      </c>
      <c r="DG72" t="s">
        <v>107</v>
      </c>
      <c r="DH72" t="s">
        <v>2</v>
      </c>
      <c r="DI72" t="s">
        <v>107</v>
      </c>
      <c r="DJ72" t="s">
        <v>107</v>
      </c>
      <c r="DK72" t="s">
        <v>2</v>
      </c>
      <c r="DL72" t="s">
        <v>2</v>
      </c>
      <c r="DM72" t="s">
        <v>2</v>
      </c>
      <c r="DN72">
        <v>0</v>
      </c>
      <c r="DO72">
        <v>0</v>
      </c>
      <c r="DP72">
        <v>1</v>
      </c>
      <c r="DQ72">
        <v>1</v>
      </c>
      <c r="DR72">
        <v>1</v>
      </c>
      <c r="DS72">
        <v>1</v>
      </c>
      <c r="DT72">
        <v>1</v>
      </c>
      <c r="DU72">
        <v>1013</v>
      </c>
      <c r="DV72" t="s">
        <v>99</v>
      </c>
      <c r="DW72" t="s">
        <v>99</v>
      </c>
      <c r="DX72">
        <v>1</v>
      </c>
      <c r="EE72">
        <v>16689385</v>
      </c>
      <c r="EF72">
        <v>2</v>
      </c>
      <c r="EG72" t="s">
        <v>21</v>
      </c>
      <c r="EH72">
        <v>0</v>
      </c>
      <c r="EI72" t="s">
        <v>2</v>
      </c>
      <c r="EJ72">
        <v>1</v>
      </c>
      <c r="EK72">
        <v>14</v>
      </c>
      <c r="EL72" t="s">
        <v>224</v>
      </c>
      <c r="EM72" t="s">
        <v>56</v>
      </c>
      <c r="EO72" t="s">
        <v>108</v>
      </c>
      <c r="EP72" t="s">
        <v>511</v>
      </c>
      <c r="EQ72">
        <v>512</v>
      </c>
      <c r="ER72">
        <v>741.79</v>
      </c>
      <c r="ES72">
        <v>305.02999999999997</v>
      </c>
      <c r="ET72">
        <v>7.48</v>
      </c>
      <c r="EU72">
        <v>1.1299999999999999</v>
      </c>
      <c r="EV72">
        <v>429.28</v>
      </c>
      <c r="EW72">
        <v>49.8</v>
      </c>
      <c r="EX72">
        <v>0.11</v>
      </c>
      <c r="EY72">
        <v>0</v>
      </c>
    </row>
    <row r="73" spans="1:155">
      <c r="A73">
        <v>17</v>
      </c>
      <c r="B73">
        <v>1</v>
      </c>
      <c r="C73">
        <f>ROW(SmtRes!A225)</f>
        <v>225</v>
      </c>
      <c r="D73">
        <f>ROW(EtalonRes!A225)</f>
        <v>225</v>
      </c>
      <c r="E73" t="s">
        <v>233</v>
      </c>
      <c r="F73" t="s">
        <v>220</v>
      </c>
      <c r="G73" t="s">
        <v>234</v>
      </c>
      <c r="H73" t="s">
        <v>99</v>
      </c>
      <c r="I73">
        <v>1.9279999999999999</v>
      </c>
      <c r="J73">
        <v>0</v>
      </c>
      <c r="O73">
        <f t="shared" si="41"/>
        <v>2062.94</v>
      </c>
      <c r="P73">
        <f t="shared" si="42"/>
        <v>872.67</v>
      </c>
      <c r="Q73">
        <f t="shared" si="43"/>
        <v>23.6</v>
      </c>
      <c r="R73">
        <f t="shared" si="44"/>
        <v>3.55</v>
      </c>
      <c r="S73">
        <f t="shared" si="45"/>
        <v>1166.67</v>
      </c>
      <c r="T73">
        <f t="shared" si="46"/>
        <v>0</v>
      </c>
      <c r="U73">
        <f t="shared" si="47"/>
        <v>135.34559999999999</v>
      </c>
      <c r="V73">
        <f t="shared" si="48"/>
        <v>0.34703999999999996</v>
      </c>
      <c r="W73">
        <f t="shared" si="49"/>
        <v>0</v>
      </c>
      <c r="X73">
        <f t="shared" si="50"/>
        <v>1427.67</v>
      </c>
      <c r="Y73">
        <f t="shared" si="51"/>
        <v>936.18</v>
      </c>
      <c r="AA73">
        <v>0</v>
      </c>
      <c r="AB73">
        <f t="shared" si="52"/>
        <v>1069.99</v>
      </c>
      <c r="AC73">
        <f>(ES73)</f>
        <v>452.63</v>
      </c>
      <c r="AD73">
        <f>(ET73)</f>
        <v>12.24</v>
      </c>
      <c r="AE73">
        <f>(EU73)</f>
        <v>1.84</v>
      </c>
      <c r="AF73">
        <f>(EV73)</f>
        <v>605.12</v>
      </c>
      <c r="AG73">
        <f t="shared" si="53"/>
        <v>0</v>
      </c>
      <c r="AH73">
        <f>(EW73)</f>
        <v>70.2</v>
      </c>
      <c r="AI73">
        <f>(EX73)</f>
        <v>0.18</v>
      </c>
      <c r="AJ73">
        <f t="shared" si="54"/>
        <v>0</v>
      </c>
      <c r="AK73">
        <v>1069.99</v>
      </c>
      <c r="AL73">
        <v>452.63</v>
      </c>
      <c r="AM73">
        <v>12.24</v>
      </c>
      <c r="AN73">
        <v>1.84</v>
      </c>
      <c r="AO73">
        <v>605.12</v>
      </c>
      <c r="AP73">
        <v>0</v>
      </c>
      <c r="AQ73">
        <v>70.2</v>
      </c>
      <c r="AR73">
        <v>0.18</v>
      </c>
      <c r="AS73">
        <v>0</v>
      </c>
      <c r="AT73">
        <f t="shared" si="71"/>
        <v>122</v>
      </c>
      <c r="AU73">
        <f>CA73</f>
        <v>80</v>
      </c>
      <c r="AV73">
        <v>1</v>
      </c>
      <c r="AW73">
        <v>1</v>
      </c>
      <c r="AX73">
        <v>1</v>
      </c>
      <c r="AY73">
        <v>1</v>
      </c>
      <c r="AZ73">
        <v>1</v>
      </c>
      <c r="BA73">
        <v>1</v>
      </c>
      <c r="BB73">
        <v>1</v>
      </c>
      <c r="BC73">
        <v>1</v>
      </c>
      <c r="BD73" t="s">
        <v>2</v>
      </c>
      <c r="BE73" t="s">
        <v>2</v>
      </c>
      <c r="BF73" t="s">
        <v>2</v>
      </c>
      <c r="BG73" t="s">
        <v>2</v>
      </c>
      <c r="BH73">
        <v>0</v>
      </c>
      <c r="BI73">
        <v>1</v>
      </c>
      <c r="BJ73" t="s">
        <v>222</v>
      </c>
      <c r="BM73">
        <v>14</v>
      </c>
      <c r="BN73">
        <v>0</v>
      </c>
      <c r="BO73" t="s">
        <v>2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2</v>
      </c>
      <c r="BZ73">
        <v>122</v>
      </c>
      <c r="CA73">
        <v>80</v>
      </c>
      <c r="CF73">
        <v>0</v>
      </c>
      <c r="CG73">
        <v>0</v>
      </c>
      <c r="CM73">
        <v>0</v>
      </c>
      <c r="CN73" t="s">
        <v>2</v>
      </c>
      <c r="CO73">
        <v>0</v>
      </c>
      <c r="CP73">
        <f t="shared" si="55"/>
        <v>2062.94</v>
      </c>
      <c r="CQ73">
        <f t="shared" si="56"/>
        <v>452.63</v>
      </c>
      <c r="CR73">
        <f t="shared" si="57"/>
        <v>12.24</v>
      </c>
      <c r="CS73">
        <f t="shared" si="58"/>
        <v>1.84</v>
      </c>
      <c r="CT73">
        <f t="shared" si="59"/>
        <v>605.12</v>
      </c>
      <c r="CU73">
        <f t="shared" si="60"/>
        <v>0</v>
      </c>
      <c r="CV73">
        <f t="shared" si="61"/>
        <v>70.2</v>
      </c>
      <c r="CW73">
        <f t="shared" si="62"/>
        <v>0.18</v>
      </c>
      <c r="CX73">
        <f t="shared" si="63"/>
        <v>0</v>
      </c>
      <c r="CY73">
        <f t="shared" si="64"/>
        <v>1427.6684</v>
      </c>
      <c r="CZ73">
        <f t="shared" si="65"/>
        <v>936.17600000000004</v>
      </c>
      <c r="DC73" t="s">
        <v>2</v>
      </c>
      <c r="DD73" t="s">
        <v>2</v>
      </c>
      <c r="DE73" t="s">
        <v>2</v>
      </c>
      <c r="DF73" t="s">
        <v>2</v>
      </c>
      <c r="DG73" t="s">
        <v>2</v>
      </c>
      <c r="DH73" t="s">
        <v>2</v>
      </c>
      <c r="DI73" t="s">
        <v>2</v>
      </c>
      <c r="DJ73" t="s">
        <v>2</v>
      </c>
      <c r="DK73" t="s">
        <v>2</v>
      </c>
      <c r="DL73" t="s">
        <v>2</v>
      </c>
      <c r="DM73" t="s">
        <v>2</v>
      </c>
      <c r="DN73">
        <v>0</v>
      </c>
      <c r="DO73">
        <v>0</v>
      </c>
      <c r="DP73">
        <v>1</v>
      </c>
      <c r="DQ73">
        <v>1</v>
      </c>
      <c r="DR73">
        <v>1</v>
      </c>
      <c r="DS73">
        <v>1</v>
      </c>
      <c r="DT73">
        <v>1</v>
      </c>
      <c r="DU73">
        <v>1013</v>
      </c>
      <c r="DV73" t="s">
        <v>99</v>
      </c>
      <c r="DW73" t="s">
        <v>99</v>
      </c>
      <c r="DX73">
        <v>1</v>
      </c>
      <c r="EE73">
        <v>16689385</v>
      </c>
      <c r="EF73">
        <v>2</v>
      </c>
      <c r="EG73" t="s">
        <v>21</v>
      </c>
      <c r="EH73">
        <v>0</v>
      </c>
      <c r="EI73" t="s">
        <v>2</v>
      </c>
      <c r="EJ73">
        <v>1</v>
      </c>
      <c r="EK73">
        <v>14</v>
      </c>
      <c r="EL73" t="s">
        <v>224</v>
      </c>
      <c r="EM73" t="s">
        <v>56</v>
      </c>
      <c r="EO73" t="s">
        <v>2</v>
      </c>
      <c r="EP73" t="s">
        <v>511</v>
      </c>
      <c r="EQ73">
        <v>0</v>
      </c>
      <c r="ER73">
        <v>1069.99</v>
      </c>
      <c r="ES73">
        <v>452.63</v>
      </c>
      <c r="ET73">
        <v>12.24</v>
      </c>
      <c r="EU73">
        <v>1.84</v>
      </c>
      <c r="EV73">
        <v>605.12</v>
      </c>
      <c r="EW73">
        <v>70.2</v>
      </c>
      <c r="EX73">
        <v>0.18</v>
      </c>
      <c r="EY73">
        <v>0</v>
      </c>
    </row>
    <row r="74" spans="1:155">
      <c r="A74">
        <v>17</v>
      </c>
      <c r="B74">
        <v>1</v>
      </c>
      <c r="C74">
        <f>ROW(SmtRes!A231)</f>
        <v>231</v>
      </c>
      <c r="D74">
        <f>ROW(EtalonRes!A231)</f>
        <v>231</v>
      </c>
      <c r="E74" t="s">
        <v>235</v>
      </c>
      <c r="F74" t="s">
        <v>226</v>
      </c>
      <c r="G74" t="s">
        <v>232</v>
      </c>
      <c r="H74" t="s">
        <v>99</v>
      </c>
      <c r="I74">
        <v>1.9279999999999999</v>
      </c>
      <c r="J74">
        <v>0</v>
      </c>
      <c r="O74">
        <f t="shared" si="41"/>
        <v>4290.51</v>
      </c>
      <c r="P74">
        <f t="shared" si="42"/>
        <v>1764.29</v>
      </c>
      <c r="Q74">
        <f t="shared" si="43"/>
        <v>43.26</v>
      </c>
      <c r="R74">
        <f t="shared" si="44"/>
        <v>6.54</v>
      </c>
      <c r="S74">
        <f t="shared" si="45"/>
        <v>2482.96</v>
      </c>
      <c r="T74">
        <f t="shared" si="46"/>
        <v>0</v>
      </c>
      <c r="U74">
        <f t="shared" si="47"/>
        <v>288.04319999999996</v>
      </c>
      <c r="V74">
        <f t="shared" si="48"/>
        <v>0.63624000000000003</v>
      </c>
      <c r="W74">
        <f t="shared" si="49"/>
        <v>0</v>
      </c>
      <c r="X74">
        <f t="shared" si="50"/>
        <v>3037.19</v>
      </c>
      <c r="Y74">
        <f t="shared" si="51"/>
        <v>1991.6</v>
      </c>
      <c r="AA74">
        <v>0</v>
      </c>
      <c r="AB74">
        <f t="shared" si="52"/>
        <v>2225.37</v>
      </c>
      <c r="AC74">
        <f>((ES74*3))</f>
        <v>915.08999999999992</v>
      </c>
      <c r="AD74">
        <f>((ET74*3))</f>
        <v>22.44</v>
      </c>
      <c r="AE74">
        <f>((EU74*3))</f>
        <v>3.3899999999999997</v>
      </c>
      <c r="AF74">
        <f>((EV74*3))</f>
        <v>1287.8399999999999</v>
      </c>
      <c r="AG74">
        <f t="shared" si="53"/>
        <v>0</v>
      </c>
      <c r="AH74">
        <f>((EW74*3))</f>
        <v>149.39999999999998</v>
      </c>
      <c r="AI74">
        <f>((EX74*3))</f>
        <v>0.33</v>
      </c>
      <c r="AJ74">
        <f t="shared" si="54"/>
        <v>0</v>
      </c>
      <c r="AK74">
        <v>741.79</v>
      </c>
      <c r="AL74">
        <v>305.02999999999997</v>
      </c>
      <c r="AM74">
        <v>7.48</v>
      </c>
      <c r="AN74">
        <v>1.1299999999999999</v>
      </c>
      <c r="AO74">
        <v>429.28</v>
      </c>
      <c r="AP74">
        <v>0</v>
      </c>
      <c r="AQ74">
        <v>49.8</v>
      </c>
      <c r="AR74">
        <v>0.11</v>
      </c>
      <c r="AS74">
        <v>0</v>
      </c>
      <c r="AT74">
        <f t="shared" si="71"/>
        <v>122</v>
      </c>
      <c r="AU74">
        <f>CA74</f>
        <v>80</v>
      </c>
      <c r="AV74">
        <v>1</v>
      </c>
      <c r="AW74">
        <v>1</v>
      </c>
      <c r="AX74">
        <v>1</v>
      </c>
      <c r="AY74">
        <v>1</v>
      </c>
      <c r="AZ74">
        <v>1</v>
      </c>
      <c r="BA74">
        <v>1</v>
      </c>
      <c r="BB74">
        <v>1</v>
      </c>
      <c r="BC74">
        <v>1</v>
      </c>
      <c r="BD74" t="s">
        <v>2</v>
      </c>
      <c r="BE74" t="s">
        <v>2</v>
      </c>
      <c r="BF74" t="s">
        <v>2</v>
      </c>
      <c r="BG74" t="s">
        <v>2</v>
      </c>
      <c r="BH74">
        <v>0</v>
      </c>
      <c r="BI74">
        <v>1</v>
      </c>
      <c r="BJ74" t="s">
        <v>228</v>
      </c>
      <c r="BM74">
        <v>14</v>
      </c>
      <c r="BN74">
        <v>0</v>
      </c>
      <c r="BO74" t="s">
        <v>2</v>
      </c>
      <c r="BP74">
        <v>0</v>
      </c>
      <c r="BQ74">
        <v>2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2</v>
      </c>
      <c r="BZ74">
        <v>122</v>
      </c>
      <c r="CA74">
        <v>80</v>
      </c>
      <c r="CF74">
        <v>0</v>
      </c>
      <c r="CG74">
        <v>0</v>
      </c>
      <c r="CM74">
        <v>0</v>
      </c>
      <c r="CN74" t="s">
        <v>2</v>
      </c>
      <c r="CO74">
        <v>0</v>
      </c>
      <c r="CP74">
        <f t="shared" si="55"/>
        <v>4290.51</v>
      </c>
      <c r="CQ74">
        <f t="shared" si="56"/>
        <v>915.08999999999992</v>
      </c>
      <c r="CR74">
        <f t="shared" si="57"/>
        <v>22.44</v>
      </c>
      <c r="CS74">
        <f t="shared" si="58"/>
        <v>3.3899999999999997</v>
      </c>
      <c r="CT74">
        <f t="shared" si="59"/>
        <v>1287.8399999999999</v>
      </c>
      <c r="CU74">
        <f t="shared" si="60"/>
        <v>0</v>
      </c>
      <c r="CV74">
        <f t="shared" si="61"/>
        <v>149.39999999999998</v>
      </c>
      <c r="CW74">
        <f t="shared" si="62"/>
        <v>0.33</v>
      </c>
      <c r="CX74">
        <f t="shared" si="63"/>
        <v>0</v>
      </c>
      <c r="CY74">
        <f t="shared" si="64"/>
        <v>3037.19</v>
      </c>
      <c r="CZ74">
        <f t="shared" si="65"/>
        <v>1991.6</v>
      </c>
      <c r="DC74" t="s">
        <v>2</v>
      </c>
      <c r="DD74" t="s">
        <v>181</v>
      </c>
      <c r="DE74" t="s">
        <v>181</v>
      </c>
      <c r="DF74" t="s">
        <v>181</v>
      </c>
      <c r="DG74" t="s">
        <v>181</v>
      </c>
      <c r="DH74" t="s">
        <v>2</v>
      </c>
      <c r="DI74" t="s">
        <v>181</v>
      </c>
      <c r="DJ74" t="s">
        <v>181</v>
      </c>
      <c r="DK74" t="s">
        <v>2</v>
      </c>
      <c r="DL74" t="s">
        <v>2</v>
      </c>
      <c r="DM74" t="s">
        <v>2</v>
      </c>
      <c r="DN74">
        <v>0</v>
      </c>
      <c r="DO74">
        <v>0</v>
      </c>
      <c r="DP74">
        <v>1</v>
      </c>
      <c r="DQ74">
        <v>1</v>
      </c>
      <c r="DR74">
        <v>1</v>
      </c>
      <c r="DS74">
        <v>1</v>
      </c>
      <c r="DT74">
        <v>1</v>
      </c>
      <c r="DU74">
        <v>1013</v>
      </c>
      <c r="DV74" t="s">
        <v>99</v>
      </c>
      <c r="DW74" t="s">
        <v>99</v>
      </c>
      <c r="DX74">
        <v>1</v>
      </c>
      <c r="EE74">
        <v>16689385</v>
      </c>
      <c r="EF74">
        <v>2</v>
      </c>
      <c r="EG74" t="s">
        <v>21</v>
      </c>
      <c r="EH74">
        <v>0</v>
      </c>
      <c r="EI74" t="s">
        <v>2</v>
      </c>
      <c r="EJ74">
        <v>1</v>
      </c>
      <c r="EK74">
        <v>14</v>
      </c>
      <c r="EL74" t="s">
        <v>224</v>
      </c>
      <c r="EM74" t="s">
        <v>56</v>
      </c>
      <c r="EO74" t="s">
        <v>182</v>
      </c>
      <c r="EP74" t="s">
        <v>511</v>
      </c>
      <c r="EQ74">
        <v>512</v>
      </c>
      <c r="ER74">
        <v>741.79</v>
      </c>
      <c r="ES74">
        <v>305.02999999999997</v>
      </c>
      <c r="ET74">
        <v>7.48</v>
      </c>
      <c r="EU74">
        <v>1.1299999999999999</v>
      </c>
      <c r="EV74">
        <v>429.28</v>
      </c>
      <c r="EW74">
        <v>49.8</v>
      </c>
      <c r="EX74">
        <v>0.11</v>
      </c>
      <c r="EY74">
        <v>0</v>
      </c>
    </row>
    <row r="76" spans="1:155">
      <c r="A76" s="2">
        <v>51</v>
      </c>
      <c r="B76" s="2">
        <f>B20</f>
        <v>1</v>
      </c>
      <c r="C76" s="2">
        <f>A20</f>
        <v>3</v>
      </c>
      <c r="D76" s="2">
        <f>ROW(A20)</f>
        <v>20</v>
      </c>
      <c r="E76" s="2"/>
      <c r="F76" s="2" t="str">
        <f>IF(F20&lt;&gt;"",F20,"")</f>
        <v>№2-2-6/с изм.1</v>
      </c>
      <c r="G76" s="2" t="str">
        <f>IF(G20&lt;&gt;"",G20,"")</f>
        <v>на строительные работы</v>
      </c>
      <c r="H76" s="2"/>
      <c r="I76" s="2"/>
      <c r="J76" s="2"/>
      <c r="K76" s="2"/>
      <c r="L76" s="2"/>
      <c r="M76" s="2"/>
      <c r="N76" s="2"/>
      <c r="O76" s="2">
        <f t="shared" ref="O76:Y76" si="72">ROUND(AB76,2)</f>
        <v>691515.86</v>
      </c>
      <c r="P76" s="2">
        <f t="shared" si="72"/>
        <v>634378.69999999995</v>
      </c>
      <c r="Q76" s="2">
        <f t="shared" si="72"/>
        <v>5439.78</v>
      </c>
      <c r="R76" s="2">
        <f t="shared" si="72"/>
        <v>636.83000000000004</v>
      </c>
      <c r="S76" s="2">
        <f t="shared" si="72"/>
        <v>51697.38</v>
      </c>
      <c r="T76" s="2">
        <f t="shared" si="72"/>
        <v>0</v>
      </c>
      <c r="U76" s="2">
        <f t="shared" si="72"/>
        <v>5848.08</v>
      </c>
      <c r="V76" s="2">
        <f t="shared" si="72"/>
        <v>61.19</v>
      </c>
      <c r="W76" s="2">
        <f t="shared" si="72"/>
        <v>0</v>
      </c>
      <c r="X76" s="2">
        <f t="shared" si="72"/>
        <v>56570.06</v>
      </c>
      <c r="Y76" s="2">
        <f t="shared" si="72"/>
        <v>35123.49</v>
      </c>
      <c r="Z76" s="2"/>
      <c r="AA76" s="2"/>
      <c r="AB76" s="2">
        <f>ROUND(SUMIF(AA24:AA74,"=0",O24:O74),2)</f>
        <v>691515.86</v>
      </c>
      <c r="AC76" s="2">
        <f>ROUND(SUMIF(AA24:AA74,"=0",P24:P74),2)</f>
        <v>634378.69999999995</v>
      </c>
      <c r="AD76" s="2">
        <f>ROUND(SUMIF(AA24:AA74,"=0",Q24:Q74),2)</f>
        <v>5439.78</v>
      </c>
      <c r="AE76" s="2">
        <f>ROUND(SUMIF(AA24:AA74,"=0",R24:R74),2)</f>
        <v>636.83000000000004</v>
      </c>
      <c r="AF76" s="2">
        <f>ROUND(SUMIF(AA24:AA74,"=0",S24:S74),2)</f>
        <v>51697.38</v>
      </c>
      <c r="AG76" s="2">
        <f>ROUND(SUMIF(AA24:AA74,"=0",T24:T74),2)</f>
        <v>0</v>
      </c>
      <c r="AH76" s="2">
        <f>ROUND(SUMIF(AA24:AA74,"=0",U24:U74),2)</f>
        <v>5848.08</v>
      </c>
      <c r="AI76" s="2">
        <f>ROUND(SUMIF(AA24:AA74,"=0",V24:V74),2)</f>
        <v>61.19</v>
      </c>
      <c r="AJ76" s="2">
        <f>ROUND(SUMIF(AA24:AA74,"=0",W24:W74),2)</f>
        <v>0</v>
      </c>
      <c r="AK76" s="2">
        <f>ROUND(SUMIF(AA24:AA74,"=0",X24:X74),2)</f>
        <v>56570.06</v>
      </c>
      <c r="AL76" s="2">
        <f>ROUND(SUMIF(AA24:AA74,"=0",Y24:Y74),2)</f>
        <v>35123.49</v>
      </c>
      <c r="AM76" s="2">
        <v>0</v>
      </c>
    </row>
    <row r="78" spans="1:155">
      <c r="A78" s="3">
        <v>50</v>
      </c>
      <c r="B78" s="3">
        <f>IF(Source!F78&lt;&gt;0,1,0)</f>
        <v>1</v>
      </c>
      <c r="C78" s="3">
        <v>0</v>
      </c>
      <c r="D78" s="3">
        <v>1</v>
      </c>
      <c r="E78" s="3">
        <v>0</v>
      </c>
      <c r="F78" s="3">
        <f>Source!O76</f>
        <v>691515.86</v>
      </c>
      <c r="G78" s="3" t="s">
        <v>236</v>
      </c>
      <c r="H78" s="3" t="s">
        <v>237</v>
      </c>
      <c r="I78" s="3"/>
      <c r="J78" s="3"/>
      <c r="K78" s="3">
        <v>201</v>
      </c>
      <c r="L78" s="3">
        <v>1</v>
      </c>
      <c r="M78" s="3">
        <v>1</v>
      </c>
      <c r="N78" s="3" t="s">
        <v>2</v>
      </c>
    </row>
    <row r="79" spans="1:155">
      <c r="A79" s="3">
        <v>50</v>
      </c>
      <c r="B79" s="3">
        <f>IF(Source!F79&lt;&gt;0,1,0)</f>
        <v>1</v>
      </c>
      <c r="C79" s="3">
        <v>0</v>
      </c>
      <c r="D79" s="3">
        <v>1</v>
      </c>
      <c r="E79" s="3">
        <v>202</v>
      </c>
      <c r="F79" s="3">
        <f>Source!P76</f>
        <v>634378.69999999995</v>
      </c>
      <c r="G79" s="3" t="s">
        <v>238</v>
      </c>
      <c r="H79" s="3" t="s">
        <v>239</v>
      </c>
      <c r="I79" s="3"/>
      <c r="J79" s="3"/>
      <c r="K79" s="3">
        <v>202</v>
      </c>
      <c r="L79" s="3">
        <v>2</v>
      </c>
      <c r="M79" s="3">
        <v>1</v>
      </c>
      <c r="N79" s="3" t="s">
        <v>2</v>
      </c>
    </row>
    <row r="80" spans="1:155">
      <c r="A80" s="3">
        <v>50</v>
      </c>
      <c r="B80" s="3">
        <f>IF(Source!F80&lt;&gt;0,1,0)</f>
        <v>1</v>
      </c>
      <c r="C80" s="3">
        <v>0</v>
      </c>
      <c r="D80" s="3">
        <v>1</v>
      </c>
      <c r="E80" s="3">
        <v>203</v>
      </c>
      <c r="F80" s="3">
        <f>Source!Q76</f>
        <v>5439.78</v>
      </c>
      <c r="G80" s="3" t="s">
        <v>240</v>
      </c>
      <c r="H80" s="3" t="s">
        <v>241</v>
      </c>
      <c r="I80" s="3"/>
      <c r="J80" s="3"/>
      <c r="K80" s="3">
        <v>203</v>
      </c>
      <c r="L80" s="3">
        <v>4</v>
      </c>
      <c r="M80" s="3">
        <v>1</v>
      </c>
      <c r="N80" s="3" t="s">
        <v>2</v>
      </c>
    </row>
    <row r="81" spans="1:14">
      <c r="A81" s="3">
        <v>50</v>
      </c>
      <c r="B81" s="3">
        <f>IF(Source!F81&lt;&gt;0,1,0)</f>
        <v>1</v>
      </c>
      <c r="C81" s="3">
        <v>0</v>
      </c>
      <c r="D81" s="3">
        <v>1</v>
      </c>
      <c r="E81" s="3">
        <v>204</v>
      </c>
      <c r="F81" s="3">
        <f>Source!R76</f>
        <v>636.83000000000004</v>
      </c>
      <c r="G81" s="3" t="s">
        <v>242</v>
      </c>
      <c r="H81" s="3" t="s">
        <v>243</v>
      </c>
      <c r="I81" s="3"/>
      <c r="J81" s="3"/>
      <c r="K81" s="3">
        <v>204</v>
      </c>
      <c r="L81" s="3">
        <v>5</v>
      </c>
      <c r="M81" s="3">
        <v>1</v>
      </c>
      <c r="N81" s="3" t="s">
        <v>2</v>
      </c>
    </row>
    <row r="82" spans="1:14">
      <c r="A82" s="3">
        <v>50</v>
      </c>
      <c r="B82" s="3">
        <f>IF(Source!F82&lt;&gt;0,1,0)</f>
        <v>1</v>
      </c>
      <c r="C82" s="3">
        <v>0</v>
      </c>
      <c r="D82" s="3">
        <v>1</v>
      </c>
      <c r="E82" s="3">
        <v>0</v>
      </c>
      <c r="F82" s="3">
        <f>Source!S76</f>
        <v>51697.38</v>
      </c>
      <c r="G82" s="3" t="s">
        <v>244</v>
      </c>
      <c r="H82" s="3" t="s">
        <v>245</v>
      </c>
      <c r="I82" s="3"/>
      <c r="J82" s="3"/>
      <c r="K82" s="3">
        <v>205</v>
      </c>
      <c r="L82" s="3">
        <v>6</v>
      </c>
      <c r="M82" s="3">
        <v>1</v>
      </c>
      <c r="N82" s="3" t="s">
        <v>2</v>
      </c>
    </row>
    <row r="83" spans="1:14">
      <c r="A83" s="3">
        <v>50</v>
      </c>
      <c r="B83" s="3">
        <f>IF(Source!F83&lt;&gt;0,1,0)</f>
        <v>0</v>
      </c>
      <c r="C83" s="3">
        <v>0</v>
      </c>
      <c r="D83" s="3">
        <v>1</v>
      </c>
      <c r="E83" s="3">
        <v>206</v>
      </c>
      <c r="F83" s="3">
        <f>Source!T76</f>
        <v>0</v>
      </c>
      <c r="G83" s="3" t="s">
        <v>246</v>
      </c>
      <c r="H83" s="3" t="s">
        <v>247</v>
      </c>
      <c r="I83" s="3"/>
      <c r="J83" s="3"/>
      <c r="K83" s="3">
        <v>206</v>
      </c>
      <c r="L83" s="3">
        <v>7</v>
      </c>
      <c r="M83" s="3">
        <v>1</v>
      </c>
      <c r="N83" s="3" t="s">
        <v>2</v>
      </c>
    </row>
    <row r="84" spans="1:14">
      <c r="A84" s="3">
        <v>50</v>
      </c>
      <c r="B84" s="3">
        <f>IF(Source!F84&lt;&gt;0,1,0)</f>
        <v>1</v>
      </c>
      <c r="C84" s="3">
        <v>0</v>
      </c>
      <c r="D84" s="3">
        <v>1</v>
      </c>
      <c r="E84" s="3">
        <v>0</v>
      </c>
      <c r="F84" s="3">
        <f>Source!U76</f>
        <v>5848.08</v>
      </c>
      <c r="G84" s="3" t="s">
        <v>248</v>
      </c>
      <c r="H84" s="3" t="s">
        <v>249</v>
      </c>
      <c r="I84" s="3"/>
      <c r="J84" s="3"/>
      <c r="K84" s="3">
        <v>207</v>
      </c>
      <c r="L84" s="3">
        <v>8</v>
      </c>
      <c r="M84" s="3">
        <v>1</v>
      </c>
      <c r="N84" s="3" t="s">
        <v>2</v>
      </c>
    </row>
    <row r="85" spans="1:14">
      <c r="A85" s="3">
        <v>50</v>
      </c>
      <c r="B85" s="3">
        <f>IF(Source!F85&lt;&gt;0,1,0)</f>
        <v>1</v>
      </c>
      <c r="C85" s="3">
        <v>0</v>
      </c>
      <c r="D85" s="3">
        <v>1</v>
      </c>
      <c r="E85" s="3">
        <v>208</v>
      </c>
      <c r="F85" s="3">
        <f>Source!V76</f>
        <v>61.19</v>
      </c>
      <c r="G85" s="3" t="s">
        <v>250</v>
      </c>
      <c r="H85" s="3" t="s">
        <v>251</v>
      </c>
      <c r="I85" s="3"/>
      <c r="J85" s="3"/>
      <c r="K85" s="3">
        <v>208</v>
      </c>
      <c r="L85" s="3">
        <v>9</v>
      </c>
      <c r="M85" s="3">
        <v>1</v>
      </c>
      <c r="N85" s="3" t="s">
        <v>2</v>
      </c>
    </row>
    <row r="86" spans="1:14">
      <c r="A86" s="3">
        <v>50</v>
      </c>
      <c r="B86" s="3">
        <f>IF(Source!F86&lt;&gt;0,1,0)</f>
        <v>0</v>
      </c>
      <c r="C86" s="3">
        <v>0</v>
      </c>
      <c r="D86" s="3">
        <v>1</v>
      </c>
      <c r="E86" s="3">
        <v>209</v>
      </c>
      <c r="F86" s="3">
        <f>Source!W76</f>
        <v>0</v>
      </c>
      <c r="G86" s="3" t="s">
        <v>252</v>
      </c>
      <c r="H86" s="3" t="s">
        <v>253</v>
      </c>
      <c r="I86" s="3"/>
      <c r="J86" s="3"/>
      <c r="K86" s="3">
        <v>209</v>
      </c>
      <c r="L86" s="3">
        <v>10</v>
      </c>
      <c r="M86" s="3">
        <v>1</v>
      </c>
      <c r="N86" s="3" t="s">
        <v>2</v>
      </c>
    </row>
    <row r="87" spans="1:14">
      <c r="A87" s="3">
        <v>50</v>
      </c>
      <c r="B87" s="3">
        <f>IF(Source!F87&lt;&gt;0,1,0)</f>
        <v>1</v>
      </c>
      <c r="C87" s="3">
        <v>0</v>
      </c>
      <c r="D87" s="3">
        <v>1</v>
      </c>
      <c r="E87" s="3">
        <v>0</v>
      </c>
      <c r="F87" s="3">
        <f>Source!X76</f>
        <v>56570.06</v>
      </c>
      <c r="G87" s="3" t="s">
        <v>254</v>
      </c>
      <c r="H87" s="3" t="s">
        <v>255</v>
      </c>
      <c r="I87" s="3"/>
      <c r="J87" s="3"/>
      <c r="K87" s="3">
        <v>210</v>
      </c>
      <c r="L87" s="3">
        <v>11</v>
      </c>
      <c r="M87" s="3">
        <v>1</v>
      </c>
      <c r="N87" s="3" t="s">
        <v>2</v>
      </c>
    </row>
    <row r="88" spans="1:14">
      <c r="A88" s="3">
        <v>50</v>
      </c>
      <c r="B88" s="3">
        <f>IF(Source!F88&lt;&gt;0,1,0)</f>
        <v>1</v>
      </c>
      <c r="C88" s="3">
        <v>0</v>
      </c>
      <c r="D88" s="3">
        <v>1</v>
      </c>
      <c r="E88" s="3">
        <v>0</v>
      </c>
      <c r="F88" s="3">
        <f>Source!Y76</f>
        <v>35123.49</v>
      </c>
      <c r="G88" s="3" t="s">
        <v>256</v>
      </c>
      <c r="H88" s="3" t="s">
        <v>257</v>
      </c>
      <c r="I88" s="3"/>
      <c r="J88" s="3"/>
      <c r="K88" s="3">
        <v>211</v>
      </c>
      <c r="L88" s="3">
        <v>12</v>
      </c>
      <c r="M88" s="3">
        <v>1</v>
      </c>
      <c r="N88" s="3" t="s">
        <v>2</v>
      </c>
    </row>
    <row r="89" spans="1:14">
      <c r="A89" s="3">
        <v>50</v>
      </c>
      <c r="B89" s="3">
        <v>1</v>
      </c>
      <c r="C89" s="3">
        <v>0</v>
      </c>
      <c r="D89" s="3">
        <v>2</v>
      </c>
      <c r="E89" s="3">
        <v>0</v>
      </c>
      <c r="F89" s="3">
        <f>ROUND(0,2)</f>
        <v>0</v>
      </c>
      <c r="G89" s="3" t="s">
        <v>2</v>
      </c>
      <c r="H89" s="3" t="s">
        <v>258</v>
      </c>
      <c r="I89" s="3"/>
      <c r="J89" s="3"/>
      <c r="K89" s="3">
        <v>212</v>
      </c>
      <c r="L89" s="3">
        <v>13</v>
      </c>
      <c r="M89" s="3">
        <v>0</v>
      </c>
      <c r="N89" s="3" t="s">
        <v>2</v>
      </c>
    </row>
    <row r="90" spans="1:14">
      <c r="A90" s="3">
        <v>50</v>
      </c>
      <c r="B90" s="3">
        <v>0</v>
      </c>
      <c r="C90" s="3">
        <v>0</v>
      </c>
      <c r="D90" s="3">
        <v>2</v>
      </c>
      <c r="E90" s="3">
        <v>0</v>
      </c>
      <c r="F90" s="3">
        <f>ROUND(Source!F92+Source!F109+Source!F126+Source!F133,2)</f>
        <v>691515.86</v>
      </c>
      <c r="G90" s="3" t="s">
        <v>259</v>
      </c>
      <c r="H90" s="3" t="s">
        <v>260</v>
      </c>
      <c r="I90" s="3"/>
      <c r="J90" s="3"/>
      <c r="K90" s="3">
        <v>212</v>
      </c>
      <c r="L90" s="3">
        <v>14</v>
      </c>
      <c r="M90" s="3">
        <v>3</v>
      </c>
      <c r="N90" s="3" t="s">
        <v>261</v>
      </c>
    </row>
    <row r="91" spans="1:14">
      <c r="A91" s="3">
        <v>50</v>
      </c>
      <c r="B91" s="3">
        <v>1</v>
      </c>
      <c r="C91" s="3">
        <v>0</v>
      </c>
      <c r="D91" s="3">
        <v>2</v>
      </c>
      <c r="E91" s="3">
        <v>0</v>
      </c>
      <c r="F91" s="3">
        <f>ROUND(0,2)</f>
        <v>0</v>
      </c>
      <c r="G91" s="3" t="s">
        <v>2</v>
      </c>
      <c r="H91" s="3" t="s">
        <v>2</v>
      </c>
      <c r="I91" s="3"/>
      <c r="J91" s="3"/>
      <c r="K91" s="3">
        <v>212</v>
      </c>
      <c r="L91" s="3">
        <v>15</v>
      </c>
      <c r="M91" s="3">
        <v>0</v>
      </c>
      <c r="N91" s="3" t="s">
        <v>2</v>
      </c>
    </row>
    <row r="92" spans="1:14">
      <c r="A92" s="3">
        <v>50</v>
      </c>
      <c r="B92" s="3">
        <v>0</v>
      </c>
      <c r="C92" s="3">
        <v>0</v>
      </c>
      <c r="D92" s="3">
        <v>2</v>
      </c>
      <c r="E92" s="3">
        <v>0</v>
      </c>
      <c r="F92" s="3">
        <v>691515.86</v>
      </c>
      <c r="G92" s="3" t="s">
        <v>262</v>
      </c>
      <c r="H92" s="3" t="s">
        <v>263</v>
      </c>
      <c r="I92" s="3"/>
      <c r="J92" s="3"/>
      <c r="K92" s="3">
        <v>212</v>
      </c>
      <c r="L92" s="3">
        <v>16</v>
      </c>
      <c r="M92" s="3">
        <v>3</v>
      </c>
      <c r="N92" s="3" t="s">
        <v>264</v>
      </c>
    </row>
    <row r="93" spans="1:14">
      <c r="A93" s="3">
        <v>50</v>
      </c>
      <c r="B93" s="3">
        <f>IF(Source!F93&lt;&gt;0,1,0)</f>
        <v>1</v>
      </c>
      <c r="C93" s="3">
        <v>0</v>
      </c>
      <c r="D93" s="3">
        <v>2</v>
      </c>
      <c r="E93" s="3">
        <v>0</v>
      </c>
      <c r="F93" s="3">
        <f>ROUND(Source!F95+Source!F96+Source!F98,2)</f>
        <v>691515.86</v>
      </c>
      <c r="G93" s="3" t="s">
        <v>265</v>
      </c>
      <c r="H93" s="3" t="s">
        <v>266</v>
      </c>
      <c r="I93" s="3"/>
      <c r="J93" s="3"/>
      <c r="K93" s="3">
        <v>212</v>
      </c>
      <c r="L93" s="3">
        <v>17</v>
      </c>
      <c r="M93" s="3">
        <v>1</v>
      </c>
      <c r="N93" s="3" t="s">
        <v>2</v>
      </c>
    </row>
    <row r="94" spans="1:14">
      <c r="A94" s="3">
        <v>50</v>
      </c>
      <c r="B94" s="3">
        <v>1</v>
      </c>
      <c r="C94" s="3">
        <v>0</v>
      </c>
      <c r="D94" s="3">
        <v>2</v>
      </c>
      <c r="E94" s="3">
        <v>0</v>
      </c>
      <c r="F94" s="3">
        <f>ROUND(0,2)</f>
        <v>0</v>
      </c>
      <c r="G94" s="3" t="s">
        <v>267</v>
      </c>
      <c r="H94" s="3" t="s">
        <v>268</v>
      </c>
      <c r="I94" s="3"/>
      <c r="J94" s="3"/>
      <c r="K94" s="3">
        <v>212</v>
      </c>
      <c r="L94" s="3">
        <v>18</v>
      </c>
      <c r="M94" s="3">
        <v>0</v>
      </c>
      <c r="N94" s="3" t="s">
        <v>2</v>
      </c>
    </row>
    <row r="95" spans="1:14">
      <c r="A95" s="3">
        <v>50</v>
      </c>
      <c r="B95" s="3">
        <f>IF(Source!F95&lt;&gt;0,1,0)</f>
        <v>1</v>
      </c>
      <c r="C95" s="3">
        <v>0</v>
      </c>
      <c r="D95" s="3">
        <v>2</v>
      </c>
      <c r="E95" s="3">
        <v>0</v>
      </c>
      <c r="F95" s="3">
        <v>51697.38</v>
      </c>
      <c r="G95" s="3" t="s">
        <v>269</v>
      </c>
      <c r="H95" s="3" t="s">
        <v>270</v>
      </c>
      <c r="I95" s="3"/>
      <c r="J95" s="3"/>
      <c r="K95" s="3">
        <v>212</v>
      </c>
      <c r="L95" s="3">
        <v>19</v>
      </c>
      <c r="M95" s="3">
        <v>1</v>
      </c>
      <c r="N95" s="3" t="s">
        <v>2</v>
      </c>
    </row>
    <row r="96" spans="1:14">
      <c r="A96" s="3">
        <v>50</v>
      </c>
      <c r="B96" s="3">
        <f>IF(Source!F96&lt;&gt;0,1,0)</f>
        <v>1</v>
      </c>
      <c r="C96" s="3">
        <v>0</v>
      </c>
      <c r="D96" s="3">
        <v>2</v>
      </c>
      <c r="E96" s="3">
        <v>0</v>
      </c>
      <c r="F96" s="3">
        <v>5439.78</v>
      </c>
      <c r="G96" s="3" t="s">
        <v>271</v>
      </c>
      <c r="H96" s="3" t="s">
        <v>272</v>
      </c>
      <c r="I96" s="3"/>
      <c r="J96" s="3"/>
      <c r="K96" s="3">
        <v>212</v>
      </c>
      <c r="L96" s="3">
        <v>20</v>
      </c>
      <c r="M96" s="3">
        <v>1</v>
      </c>
      <c r="N96" s="3" t="s">
        <v>2</v>
      </c>
    </row>
    <row r="97" spans="1:14">
      <c r="A97" s="3">
        <v>50</v>
      </c>
      <c r="B97" s="3">
        <f>IF(Source!F97&lt;&gt;0,1,0)</f>
        <v>1</v>
      </c>
      <c r="C97" s="3">
        <v>0</v>
      </c>
      <c r="D97" s="3">
        <v>2</v>
      </c>
      <c r="E97" s="3">
        <v>0</v>
      </c>
      <c r="F97" s="3">
        <v>636.83000000000004</v>
      </c>
      <c r="G97" s="3" t="s">
        <v>273</v>
      </c>
      <c r="H97" s="3" t="s">
        <v>274</v>
      </c>
      <c r="I97" s="3"/>
      <c r="J97" s="3"/>
      <c r="K97" s="3">
        <v>212</v>
      </c>
      <c r="L97" s="3">
        <v>21</v>
      </c>
      <c r="M97" s="3">
        <v>1</v>
      </c>
      <c r="N97" s="3" t="s">
        <v>2</v>
      </c>
    </row>
    <row r="98" spans="1:14">
      <c r="A98" s="3">
        <v>50</v>
      </c>
      <c r="B98" s="3">
        <f>IF(Source!F98&lt;&gt;0,1,0)</f>
        <v>1</v>
      </c>
      <c r="C98" s="3">
        <v>0</v>
      </c>
      <c r="D98" s="3">
        <v>2</v>
      </c>
      <c r="E98" s="3">
        <v>0</v>
      </c>
      <c r="F98" s="3">
        <v>634378.69999999995</v>
      </c>
      <c r="G98" s="3" t="s">
        <v>275</v>
      </c>
      <c r="H98" s="3" t="s">
        <v>45</v>
      </c>
      <c r="I98" s="3"/>
      <c r="J98" s="3"/>
      <c r="K98" s="3">
        <v>212</v>
      </c>
      <c r="L98" s="3">
        <v>22</v>
      </c>
      <c r="M98" s="3">
        <v>1</v>
      </c>
      <c r="N98" s="3" t="s">
        <v>2</v>
      </c>
    </row>
    <row r="99" spans="1:14">
      <c r="A99" s="3">
        <v>50</v>
      </c>
      <c r="B99" s="3">
        <v>1</v>
      </c>
      <c r="C99" s="3">
        <v>0</v>
      </c>
      <c r="D99" s="3">
        <v>2</v>
      </c>
      <c r="E99" s="3">
        <v>0</v>
      </c>
      <c r="F99" s="3">
        <f>ROUND(0,2)</f>
        <v>0</v>
      </c>
      <c r="G99" s="3" t="s">
        <v>2</v>
      </c>
      <c r="H99" s="3" t="s">
        <v>2</v>
      </c>
      <c r="I99" s="3"/>
      <c r="J99" s="3"/>
      <c r="K99" s="3">
        <v>212</v>
      </c>
      <c r="L99" s="3">
        <v>23</v>
      </c>
      <c r="M99" s="3">
        <v>0</v>
      </c>
      <c r="N99" s="3" t="s">
        <v>2</v>
      </c>
    </row>
    <row r="100" spans="1:14">
      <c r="A100" s="3">
        <v>50</v>
      </c>
      <c r="B100" s="3">
        <f>IF(Source!F100&lt;&gt;0,1,0)</f>
        <v>1</v>
      </c>
      <c r="C100" s="3">
        <v>0</v>
      </c>
      <c r="D100" s="3">
        <v>2</v>
      </c>
      <c r="E100" s="3">
        <v>0</v>
      </c>
      <c r="F100" s="3">
        <v>56570.06</v>
      </c>
      <c r="G100" s="3" t="s">
        <v>276</v>
      </c>
      <c r="H100" s="3" t="s">
        <v>277</v>
      </c>
      <c r="I100" s="3"/>
      <c r="J100" s="3"/>
      <c r="K100" s="3">
        <v>212</v>
      </c>
      <c r="L100" s="3">
        <v>24</v>
      </c>
      <c r="M100" s="3">
        <v>1</v>
      </c>
      <c r="N100" s="3" t="s">
        <v>2</v>
      </c>
    </row>
    <row r="101" spans="1:14">
      <c r="A101" s="3">
        <v>50</v>
      </c>
      <c r="B101" s="3">
        <f>IF(Source!F101&lt;&gt;0,1,0)</f>
        <v>1</v>
      </c>
      <c r="C101" s="3">
        <v>0</v>
      </c>
      <c r="D101" s="3">
        <v>2</v>
      </c>
      <c r="E101" s="3">
        <v>0</v>
      </c>
      <c r="F101" s="3">
        <v>35123.49</v>
      </c>
      <c r="G101" s="3" t="s">
        <v>278</v>
      </c>
      <c r="H101" s="3" t="s">
        <v>279</v>
      </c>
      <c r="I101" s="3"/>
      <c r="J101" s="3"/>
      <c r="K101" s="3">
        <v>212</v>
      </c>
      <c r="L101" s="3">
        <v>25</v>
      </c>
      <c r="M101" s="3">
        <v>1</v>
      </c>
      <c r="N101" s="3" t="s">
        <v>2</v>
      </c>
    </row>
    <row r="102" spans="1:14">
      <c r="A102" s="3">
        <v>50</v>
      </c>
      <c r="B102" s="3">
        <f>IF(Source!F102&lt;&gt;0,1,0)</f>
        <v>1</v>
      </c>
      <c r="C102" s="3">
        <v>0</v>
      </c>
      <c r="D102" s="3">
        <v>2</v>
      </c>
      <c r="E102" s="3">
        <v>214</v>
      </c>
      <c r="F102" s="3">
        <f>ROUND(Source!F93+Source!F100+Source!F101,2)</f>
        <v>783209.41</v>
      </c>
      <c r="G102" s="3" t="s">
        <v>280</v>
      </c>
      <c r="H102" s="3" t="s">
        <v>281</v>
      </c>
      <c r="I102" s="3"/>
      <c r="J102" s="3"/>
      <c r="K102" s="3">
        <v>212</v>
      </c>
      <c r="L102" s="3">
        <v>26</v>
      </c>
      <c r="M102" s="3">
        <v>1</v>
      </c>
      <c r="N102" s="3" t="s">
        <v>2</v>
      </c>
    </row>
    <row r="103" spans="1:14">
      <c r="A103" s="3">
        <v>50</v>
      </c>
      <c r="B103" s="3">
        <f>IF(Source!F103&lt;&gt;0,1,0)</f>
        <v>1</v>
      </c>
      <c r="C103" s="3">
        <v>0</v>
      </c>
      <c r="D103" s="3">
        <v>2</v>
      </c>
      <c r="E103" s="3">
        <v>0</v>
      </c>
      <c r="F103" s="3">
        <v>5848.08</v>
      </c>
      <c r="G103" s="3" t="s">
        <v>282</v>
      </c>
      <c r="H103" s="3" t="s">
        <v>283</v>
      </c>
      <c r="I103" s="3"/>
      <c r="J103" s="3"/>
      <c r="K103" s="3">
        <v>212</v>
      </c>
      <c r="L103" s="3">
        <v>27</v>
      </c>
      <c r="M103" s="3">
        <v>1</v>
      </c>
      <c r="N103" s="3" t="s">
        <v>2</v>
      </c>
    </row>
    <row r="104" spans="1:14">
      <c r="A104" s="3">
        <v>50</v>
      </c>
      <c r="B104" s="3">
        <f>IF(Source!F104&lt;&gt;0,1,0)</f>
        <v>1</v>
      </c>
      <c r="C104" s="3">
        <v>0</v>
      </c>
      <c r="D104" s="3">
        <v>2</v>
      </c>
      <c r="E104" s="3">
        <v>0</v>
      </c>
      <c r="F104" s="3">
        <v>61.19</v>
      </c>
      <c r="G104" s="3" t="s">
        <v>284</v>
      </c>
      <c r="H104" s="3" t="s">
        <v>285</v>
      </c>
      <c r="I104" s="3"/>
      <c r="J104" s="3"/>
      <c r="K104" s="3">
        <v>212</v>
      </c>
      <c r="L104" s="3">
        <v>28</v>
      </c>
      <c r="M104" s="3">
        <v>1</v>
      </c>
      <c r="N104" s="3" t="s">
        <v>2</v>
      </c>
    </row>
    <row r="105" spans="1:14">
      <c r="A105" s="3">
        <v>50</v>
      </c>
      <c r="B105" s="3">
        <f>IF(Source!F105&lt;&gt;0,1,0)</f>
        <v>1</v>
      </c>
      <c r="C105" s="3">
        <v>0</v>
      </c>
      <c r="D105" s="3">
        <v>2</v>
      </c>
      <c r="E105" s="3">
        <v>0</v>
      </c>
      <c r="F105" s="3">
        <f>ROUND(Source!F95+Source!F97,2)</f>
        <v>52334.21</v>
      </c>
      <c r="G105" s="3" t="s">
        <v>286</v>
      </c>
      <c r="H105" s="3" t="s">
        <v>287</v>
      </c>
      <c r="I105" s="3"/>
      <c r="J105" s="3"/>
      <c r="K105" s="3">
        <v>212</v>
      </c>
      <c r="L105" s="3">
        <v>29</v>
      </c>
      <c r="M105" s="3">
        <v>1</v>
      </c>
      <c r="N105" s="3" t="s">
        <v>2</v>
      </c>
    </row>
    <row r="106" spans="1:14">
      <c r="A106" s="3">
        <v>50</v>
      </c>
      <c r="B106" s="3">
        <f>IF(Source!F106&lt;&gt;0,1,0)</f>
        <v>0</v>
      </c>
      <c r="C106" s="3">
        <v>0</v>
      </c>
      <c r="D106" s="3">
        <v>2</v>
      </c>
      <c r="E106" s="3">
        <v>0</v>
      </c>
      <c r="F106" s="3">
        <v>0</v>
      </c>
      <c r="G106" s="3" t="s">
        <v>288</v>
      </c>
      <c r="H106" s="3" t="s">
        <v>289</v>
      </c>
      <c r="I106" s="3"/>
      <c r="J106" s="3"/>
      <c r="K106" s="3">
        <v>212</v>
      </c>
      <c r="L106" s="3">
        <v>30</v>
      </c>
      <c r="M106" s="3">
        <v>1</v>
      </c>
      <c r="N106" s="3" t="s">
        <v>2</v>
      </c>
    </row>
    <row r="107" spans="1:14">
      <c r="A107" s="3">
        <v>50</v>
      </c>
      <c r="B107" s="3">
        <v>1</v>
      </c>
      <c r="C107" s="3">
        <v>0</v>
      </c>
      <c r="D107" s="3">
        <v>2</v>
      </c>
      <c r="E107" s="3">
        <v>0</v>
      </c>
      <c r="F107" s="3">
        <f>ROUND(0,2)</f>
        <v>0</v>
      </c>
      <c r="G107" s="3" t="s">
        <v>2</v>
      </c>
      <c r="H107" s="3" t="s">
        <v>2</v>
      </c>
      <c r="I107" s="3"/>
      <c r="J107" s="3"/>
      <c r="K107" s="3">
        <v>212</v>
      </c>
      <c r="L107" s="3">
        <v>31</v>
      </c>
      <c r="M107" s="3">
        <v>0</v>
      </c>
      <c r="N107" s="3" t="s">
        <v>2</v>
      </c>
    </row>
    <row r="108" spans="1:14">
      <c r="A108" s="3">
        <v>50</v>
      </c>
      <c r="B108" s="3">
        <v>0</v>
      </c>
      <c r="C108" s="3">
        <v>0</v>
      </c>
      <c r="D108" s="3">
        <v>2</v>
      </c>
      <c r="E108" s="3">
        <v>0</v>
      </c>
      <c r="F108" s="3">
        <f>ROUND(0,2)</f>
        <v>0</v>
      </c>
      <c r="G108" s="3" t="s">
        <v>2</v>
      </c>
      <c r="H108" s="3" t="s">
        <v>2</v>
      </c>
      <c r="I108" s="3"/>
      <c r="J108" s="3"/>
      <c r="K108" s="3">
        <v>212</v>
      </c>
      <c r="L108" s="3">
        <v>32</v>
      </c>
      <c r="M108" s="3">
        <v>3</v>
      </c>
      <c r="N108" s="3" t="s">
        <v>2</v>
      </c>
    </row>
    <row r="109" spans="1:14">
      <c r="A109" s="3">
        <v>50</v>
      </c>
      <c r="B109" s="3">
        <v>0</v>
      </c>
      <c r="C109" s="3">
        <v>0</v>
      </c>
      <c r="D109" s="3">
        <v>2</v>
      </c>
      <c r="E109" s="3">
        <v>0</v>
      </c>
      <c r="F109" s="3">
        <v>0</v>
      </c>
      <c r="G109" s="3" t="s">
        <v>290</v>
      </c>
      <c r="H109" s="3" t="s">
        <v>291</v>
      </c>
      <c r="I109" s="3"/>
      <c r="J109" s="3"/>
      <c r="K109" s="3">
        <v>212</v>
      </c>
      <c r="L109" s="3">
        <v>33</v>
      </c>
      <c r="M109" s="3">
        <v>3</v>
      </c>
      <c r="N109" s="3" t="s">
        <v>264</v>
      </c>
    </row>
    <row r="110" spans="1:14">
      <c r="A110" s="3">
        <v>50</v>
      </c>
      <c r="B110" s="3">
        <f>IF(Source!F110&lt;&gt;0,1,0)</f>
        <v>0</v>
      </c>
      <c r="C110" s="3">
        <v>0</v>
      </c>
      <c r="D110" s="3">
        <v>2</v>
      </c>
      <c r="E110" s="3">
        <v>0</v>
      </c>
      <c r="F110" s="3">
        <f>ROUND(Source!F112+Source!F113+Source!F115,2)</f>
        <v>0</v>
      </c>
      <c r="G110" s="3" t="s">
        <v>292</v>
      </c>
      <c r="H110" s="3" t="s">
        <v>293</v>
      </c>
      <c r="I110" s="3"/>
      <c r="J110" s="3"/>
      <c r="K110" s="3">
        <v>212</v>
      </c>
      <c r="L110" s="3">
        <v>34</v>
      </c>
      <c r="M110" s="3">
        <v>1</v>
      </c>
      <c r="N110" s="3" t="s">
        <v>2</v>
      </c>
    </row>
    <row r="111" spans="1:14">
      <c r="A111" s="3">
        <v>50</v>
      </c>
      <c r="B111" s="3">
        <v>0</v>
      </c>
      <c r="C111" s="3">
        <v>0</v>
      </c>
      <c r="D111" s="3">
        <v>2</v>
      </c>
      <c r="E111" s="3">
        <v>0</v>
      </c>
      <c r="F111" s="3">
        <f>ROUND(0,2)</f>
        <v>0</v>
      </c>
      <c r="G111" s="3" t="s">
        <v>294</v>
      </c>
      <c r="H111" s="3" t="s">
        <v>268</v>
      </c>
      <c r="I111" s="3"/>
      <c r="J111" s="3"/>
      <c r="K111" s="3">
        <v>212</v>
      </c>
      <c r="L111" s="3">
        <v>35</v>
      </c>
      <c r="M111" s="3">
        <v>3</v>
      </c>
      <c r="N111" s="3" t="s">
        <v>2</v>
      </c>
    </row>
    <row r="112" spans="1:14">
      <c r="A112" s="3">
        <v>50</v>
      </c>
      <c r="B112" s="3">
        <f>IF(Source!F112&lt;&gt;0,1,0)</f>
        <v>0</v>
      </c>
      <c r="C112" s="3">
        <v>0</v>
      </c>
      <c r="D112" s="3">
        <v>2</v>
      </c>
      <c r="E112" s="3">
        <v>0</v>
      </c>
      <c r="F112" s="3">
        <v>0</v>
      </c>
      <c r="G112" s="3" t="s">
        <v>295</v>
      </c>
      <c r="H112" s="3" t="s">
        <v>270</v>
      </c>
      <c r="I112" s="3"/>
      <c r="J112" s="3"/>
      <c r="K112" s="3">
        <v>212</v>
      </c>
      <c r="L112" s="3">
        <v>36</v>
      </c>
      <c r="M112" s="3">
        <v>1</v>
      </c>
      <c r="N112" s="3" t="s">
        <v>2</v>
      </c>
    </row>
    <row r="113" spans="1:14">
      <c r="A113" s="3">
        <v>50</v>
      </c>
      <c r="B113" s="3">
        <f>IF(Source!F113&lt;&gt;0,1,0)</f>
        <v>0</v>
      </c>
      <c r="C113" s="3">
        <v>0</v>
      </c>
      <c r="D113" s="3">
        <v>2</v>
      </c>
      <c r="E113" s="3">
        <v>0</v>
      </c>
      <c r="F113" s="3">
        <v>0</v>
      </c>
      <c r="G113" s="3" t="s">
        <v>296</v>
      </c>
      <c r="H113" s="3" t="s">
        <v>272</v>
      </c>
      <c r="I113" s="3"/>
      <c r="J113" s="3"/>
      <c r="K113" s="3">
        <v>212</v>
      </c>
      <c r="L113" s="3">
        <v>37</v>
      </c>
      <c r="M113" s="3">
        <v>1</v>
      </c>
      <c r="N113" s="3" t="s">
        <v>2</v>
      </c>
    </row>
    <row r="114" spans="1:14">
      <c r="A114" s="3">
        <v>50</v>
      </c>
      <c r="B114" s="3">
        <f>IF(Source!F114&lt;&gt;0,1,0)</f>
        <v>0</v>
      </c>
      <c r="C114" s="3">
        <v>0</v>
      </c>
      <c r="D114" s="3">
        <v>2</v>
      </c>
      <c r="E114" s="3">
        <v>0</v>
      </c>
      <c r="F114" s="3">
        <v>0</v>
      </c>
      <c r="G114" s="3" t="s">
        <v>297</v>
      </c>
      <c r="H114" s="3" t="s">
        <v>274</v>
      </c>
      <c r="I114" s="3"/>
      <c r="J114" s="3"/>
      <c r="K114" s="3">
        <v>212</v>
      </c>
      <c r="L114" s="3">
        <v>38</v>
      </c>
      <c r="M114" s="3">
        <v>1</v>
      </c>
      <c r="N114" s="3" t="s">
        <v>2</v>
      </c>
    </row>
    <row r="115" spans="1:14">
      <c r="A115" s="3">
        <v>50</v>
      </c>
      <c r="B115" s="3">
        <f>IF(Source!F115&lt;&gt;0,1,0)</f>
        <v>0</v>
      </c>
      <c r="C115" s="3">
        <v>0</v>
      </c>
      <c r="D115" s="3">
        <v>2</v>
      </c>
      <c r="E115" s="3">
        <v>0</v>
      </c>
      <c r="F115" s="3">
        <v>0</v>
      </c>
      <c r="G115" s="3" t="s">
        <v>298</v>
      </c>
      <c r="H115" s="3" t="s">
        <v>45</v>
      </c>
      <c r="I115" s="3"/>
      <c r="J115" s="3"/>
      <c r="K115" s="3">
        <v>212</v>
      </c>
      <c r="L115" s="3">
        <v>39</v>
      </c>
      <c r="M115" s="3">
        <v>1</v>
      </c>
      <c r="N115" s="3" t="s">
        <v>2</v>
      </c>
    </row>
    <row r="116" spans="1:14">
      <c r="A116" s="3">
        <v>50</v>
      </c>
      <c r="B116" s="3">
        <v>0</v>
      </c>
      <c r="C116" s="3">
        <v>0</v>
      </c>
      <c r="D116" s="3">
        <v>2</v>
      </c>
      <c r="E116" s="3">
        <v>0</v>
      </c>
      <c r="F116" s="3">
        <f>ROUND(0,2)</f>
        <v>0</v>
      </c>
      <c r="G116" s="3" t="s">
        <v>2</v>
      </c>
      <c r="H116" s="3" t="s">
        <v>2</v>
      </c>
      <c r="I116" s="3"/>
      <c r="J116" s="3"/>
      <c r="K116" s="3">
        <v>212</v>
      </c>
      <c r="L116" s="3">
        <v>40</v>
      </c>
      <c r="M116" s="3">
        <v>3</v>
      </c>
      <c r="N116" s="3" t="s">
        <v>2</v>
      </c>
    </row>
    <row r="117" spans="1:14">
      <c r="A117" s="3">
        <v>50</v>
      </c>
      <c r="B117" s="3">
        <f>IF(Source!F117&lt;&gt;0,1,0)</f>
        <v>0</v>
      </c>
      <c r="C117" s="3">
        <v>0</v>
      </c>
      <c r="D117" s="3">
        <v>2</v>
      </c>
      <c r="E117" s="3">
        <v>0</v>
      </c>
      <c r="F117" s="3">
        <v>0</v>
      </c>
      <c r="G117" s="3" t="s">
        <v>299</v>
      </c>
      <c r="H117" s="3" t="s">
        <v>277</v>
      </c>
      <c r="I117" s="3"/>
      <c r="J117" s="3"/>
      <c r="K117" s="3">
        <v>212</v>
      </c>
      <c r="L117" s="3">
        <v>41</v>
      </c>
      <c r="M117" s="3">
        <v>1</v>
      </c>
      <c r="N117" s="3" t="s">
        <v>2</v>
      </c>
    </row>
    <row r="118" spans="1:14">
      <c r="A118" s="3">
        <v>50</v>
      </c>
      <c r="B118" s="3">
        <f>IF(Source!F118&lt;&gt;0,1,0)</f>
        <v>0</v>
      </c>
      <c r="C118" s="3">
        <v>0</v>
      </c>
      <c r="D118" s="3">
        <v>2</v>
      </c>
      <c r="E118" s="3">
        <v>0</v>
      </c>
      <c r="F118" s="3">
        <v>0</v>
      </c>
      <c r="G118" s="3" t="s">
        <v>300</v>
      </c>
      <c r="H118" s="3" t="s">
        <v>279</v>
      </c>
      <c r="I118" s="3"/>
      <c r="J118" s="3"/>
      <c r="K118" s="3">
        <v>212</v>
      </c>
      <c r="L118" s="3">
        <v>42</v>
      </c>
      <c r="M118" s="3">
        <v>1</v>
      </c>
      <c r="N118" s="3" t="s">
        <v>2</v>
      </c>
    </row>
    <row r="119" spans="1:14">
      <c r="A119" s="3">
        <v>50</v>
      </c>
      <c r="B119" s="3">
        <f>IF(Source!F119&lt;&gt;0,1,0)</f>
        <v>0</v>
      </c>
      <c r="C119" s="3">
        <v>0</v>
      </c>
      <c r="D119" s="3">
        <v>2</v>
      </c>
      <c r="E119" s="3">
        <v>215</v>
      </c>
      <c r="F119" s="3">
        <f>ROUND(Source!F110+Source!F117+Source!F118,2)</f>
        <v>0</v>
      </c>
      <c r="G119" s="3" t="s">
        <v>301</v>
      </c>
      <c r="H119" s="3" t="s">
        <v>302</v>
      </c>
      <c r="I119" s="3"/>
      <c r="J119" s="3"/>
      <c r="K119" s="3">
        <v>212</v>
      </c>
      <c r="L119" s="3">
        <v>43</v>
      </c>
      <c r="M119" s="3">
        <v>1</v>
      </c>
      <c r="N119" s="3" t="s">
        <v>2</v>
      </c>
    </row>
    <row r="120" spans="1:14">
      <c r="A120" s="3">
        <v>50</v>
      </c>
      <c r="B120" s="3">
        <f>IF(Source!F120&lt;&gt;0,1,0)</f>
        <v>0</v>
      </c>
      <c r="C120" s="3">
        <v>0</v>
      </c>
      <c r="D120" s="3">
        <v>2</v>
      </c>
      <c r="E120" s="3">
        <v>0</v>
      </c>
      <c r="F120" s="3">
        <v>0</v>
      </c>
      <c r="G120" s="3" t="s">
        <v>303</v>
      </c>
      <c r="H120" s="3" t="s">
        <v>304</v>
      </c>
      <c r="I120" s="3"/>
      <c r="J120" s="3"/>
      <c r="K120" s="3">
        <v>212</v>
      </c>
      <c r="L120" s="3">
        <v>44</v>
      </c>
      <c r="M120" s="3">
        <v>1</v>
      </c>
      <c r="N120" s="3" t="s">
        <v>2</v>
      </c>
    </row>
    <row r="121" spans="1:14">
      <c r="A121" s="3">
        <v>50</v>
      </c>
      <c r="B121" s="3">
        <f>IF(Source!F121&lt;&gt;0,1,0)</f>
        <v>0</v>
      </c>
      <c r="C121" s="3">
        <v>0</v>
      </c>
      <c r="D121" s="3">
        <v>2</v>
      </c>
      <c r="E121" s="3">
        <v>0</v>
      </c>
      <c r="F121" s="3">
        <v>0</v>
      </c>
      <c r="G121" s="3" t="s">
        <v>305</v>
      </c>
      <c r="H121" s="3" t="s">
        <v>306</v>
      </c>
      <c r="I121" s="3"/>
      <c r="J121" s="3"/>
      <c r="K121" s="3">
        <v>212</v>
      </c>
      <c r="L121" s="3">
        <v>45</v>
      </c>
      <c r="M121" s="3">
        <v>1</v>
      </c>
      <c r="N121" s="3" t="s">
        <v>2</v>
      </c>
    </row>
    <row r="122" spans="1:14">
      <c r="A122" s="3">
        <v>50</v>
      </c>
      <c r="B122" s="3">
        <f>IF(Source!F122&lt;&gt;0,1,0)</f>
        <v>0</v>
      </c>
      <c r="C122" s="3">
        <v>0</v>
      </c>
      <c r="D122" s="3">
        <v>2</v>
      </c>
      <c r="E122" s="3">
        <v>0</v>
      </c>
      <c r="F122" s="3">
        <f>ROUND(Source!F112+Source!F114,2)</f>
        <v>0</v>
      </c>
      <c r="G122" s="3" t="s">
        <v>307</v>
      </c>
      <c r="H122" s="3" t="s">
        <v>287</v>
      </c>
      <c r="I122" s="3"/>
      <c r="J122" s="3"/>
      <c r="K122" s="3">
        <v>212</v>
      </c>
      <c r="L122" s="3">
        <v>46</v>
      </c>
      <c r="M122" s="3">
        <v>1</v>
      </c>
      <c r="N122" s="3" t="s">
        <v>2</v>
      </c>
    </row>
    <row r="123" spans="1:14">
      <c r="A123" s="3">
        <v>50</v>
      </c>
      <c r="B123" s="3">
        <f>IF(Source!F123&lt;&gt;0,1,0)</f>
        <v>0</v>
      </c>
      <c r="C123" s="3">
        <v>0</v>
      </c>
      <c r="D123" s="3">
        <v>2</v>
      </c>
      <c r="E123" s="3">
        <v>0</v>
      </c>
      <c r="F123" s="3">
        <v>0</v>
      </c>
      <c r="G123" s="3" t="s">
        <v>308</v>
      </c>
      <c r="H123" s="3" t="s">
        <v>289</v>
      </c>
      <c r="I123" s="3"/>
      <c r="J123" s="3"/>
      <c r="K123" s="3">
        <v>212</v>
      </c>
      <c r="L123" s="3">
        <v>47</v>
      </c>
      <c r="M123" s="3">
        <v>1</v>
      </c>
      <c r="N123" s="3" t="s">
        <v>2</v>
      </c>
    </row>
    <row r="124" spans="1:14">
      <c r="A124" s="3">
        <v>50</v>
      </c>
      <c r="B124" s="3">
        <v>0</v>
      </c>
      <c r="C124" s="3">
        <v>0</v>
      </c>
      <c r="D124" s="3">
        <v>2</v>
      </c>
      <c r="E124" s="3">
        <v>0</v>
      </c>
      <c r="F124" s="3">
        <f>ROUND(0,2)</f>
        <v>0</v>
      </c>
      <c r="G124" s="3" t="s">
        <v>2</v>
      </c>
      <c r="H124" s="3" t="s">
        <v>2</v>
      </c>
      <c r="I124" s="3"/>
      <c r="J124" s="3"/>
      <c r="K124" s="3">
        <v>212</v>
      </c>
      <c r="L124" s="3">
        <v>48</v>
      </c>
      <c r="M124" s="3">
        <v>3</v>
      </c>
      <c r="N124" s="3" t="s">
        <v>2</v>
      </c>
    </row>
    <row r="125" spans="1:14">
      <c r="A125" s="3">
        <v>50</v>
      </c>
      <c r="B125" s="3">
        <v>0</v>
      </c>
      <c r="C125" s="3">
        <v>0</v>
      </c>
      <c r="D125" s="3">
        <v>2</v>
      </c>
      <c r="E125" s="3">
        <v>0</v>
      </c>
      <c r="F125" s="3">
        <f>ROUND(0,2)</f>
        <v>0</v>
      </c>
      <c r="G125" s="3" t="s">
        <v>2</v>
      </c>
      <c r="H125" s="3" t="s">
        <v>2</v>
      </c>
      <c r="I125" s="3"/>
      <c r="J125" s="3"/>
      <c r="K125" s="3">
        <v>212</v>
      </c>
      <c r="L125" s="3">
        <v>49</v>
      </c>
      <c r="M125" s="3">
        <v>3</v>
      </c>
      <c r="N125" s="3" t="s">
        <v>2</v>
      </c>
    </row>
    <row r="126" spans="1:14">
      <c r="A126" s="3">
        <v>50</v>
      </c>
      <c r="B126" s="3">
        <f>IF(Source!F126&lt;&gt;0,1,0)</f>
        <v>0</v>
      </c>
      <c r="C126" s="3">
        <v>0</v>
      </c>
      <c r="D126" s="3">
        <v>2</v>
      </c>
      <c r="E126" s="3">
        <v>0</v>
      </c>
      <c r="F126" s="3">
        <v>0</v>
      </c>
      <c r="G126" s="3" t="s">
        <v>309</v>
      </c>
      <c r="H126" s="3" t="s">
        <v>310</v>
      </c>
      <c r="I126" s="3"/>
      <c r="J126" s="3"/>
      <c r="K126" s="3">
        <v>212</v>
      </c>
      <c r="L126" s="3">
        <v>50</v>
      </c>
      <c r="M126" s="3">
        <v>1</v>
      </c>
      <c r="N126" s="3" t="s">
        <v>311</v>
      </c>
    </row>
    <row r="127" spans="1:14">
      <c r="A127" s="3">
        <v>50</v>
      </c>
      <c r="B127" s="3">
        <f>IF(Source!F127&lt;&gt;0,1,0)</f>
        <v>0</v>
      </c>
      <c r="C127" s="3">
        <v>0</v>
      </c>
      <c r="D127" s="3">
        <v>2</v>
      </c>
      <c r="E127" s="3">
        <v>0</v>
      </c>
      <c r="F127" s="3">
        <f>ROUND(Source!F126*0.5/100,2)</f>
        <v>0</v>
      </c>
      <c r="G127" s="3" t="s">
        <v>312</v>
      </c>
      <c r="H127" s="3" t="s">
        <v>313</v>
      </c>
      <c r="I127" s="3"/>
      <c r="J127" s="3"/>
      <c r="K127" s="3">
        <v>212</v>
      </c>
      <c r="L127" s="3">
        <v>51</v>
      </c>
      <c r="M127" s="3">
        <v>1</v>
      </c>
      <c r="N127" s="3" t="s">
        <v>2</v>
      </c>
    </row>
    <row r="128" spans="1:14">
      <c r="A128" s="3">
        <v>50</v>
      </c>
      <c r="B128" s="3">
        <f>IF(Source!F128&lt;&gt;0,1,0)</f>
        <v>0</v>
      </c>
      <c r="C128" s="3">
        <v>0</v>
      </c>
      <c r="D128" s="3">
        <v>2</v>
      </c>
      <c r="E128" s="3">
        <v>0</v>
      </c>
      <c r="F128" s="3">
        <f>ROUND((Source!F126)*5/100,2)</f>
        <v>0</v>
      </c>
      <c r="G128" s="3" t="s">
        <v>314</v>
      </c>
      <c r="H128" s="3" t="s">
        <v>315</v>
      </c>
      <c r="I128" s="3"/>
      <c r="J128" s="3"/>
      <c r="K128" s="3">
        <v>212</v>
      </c>
      <c r="L128" s="3">
        <v>52</v>
      </c>
      <c r="M128" s="3">
        <v>1</v>
      </c>
      <c r="N128" s="3" t="s">
        <v>2</v>
      </c>
    </row>
    <row r="129" spans="1:39">
      <c r="A129" s="3">
        <v>50</v>
      </c>
      <c r="B129" s="3">
        <f>IF(Source!F129&lt;&gt;0,1,0)</f>
        <v>0</v>
      </c>
      <c r="C129" s="3">
        <v>0</v>
      </c>
      <c r="D129" s="3">
        <v>2</v>
      </c>
      <c r="E129" s="3">
        <v>0</v>
      </c>
      <c r="F129" s="3">
        <f>ROUND(Source!F126*0.75/100,2)</f>
        <v>0</v>
      </c>
      <c r="G129" s="3" t="s">
        <v>316</v>
      </c>
      <c r="H129" s="3" t="s">
        <v>317</v>
      </c>
      <c r="I129" s="3"/>
      <c r="J129" s="3"/>
      <c r="K129" s="3">
        <v>212</v>
      </c>
      <c r="L129" s="3">
        <v>53</v>
      </c>
      <c r="M129" s="3">
        <v>1</v>
      </c>
      <c r="N129" s="3" t="s">
        <v>2</v>
      </c>
    </row>
    <row r="130" spans="1:39">
      <c r="A130" s="3">
        <v>50</v>
      </c>
      <c r="B130" s="3">
        <f>IF(Source!F130&lt;&gt;0,1,0)</f>
        <v>0</v>
      </c>
      <c r="C130" s="3">
        <v>0</v>
      </c>
      <c r="D130" s="3">
        <v>2</v>
      </c>
      <c r="E130" s="3">
        <v>0</v>
      </c>
      <c r="F130" s="3">
        <f>ROUND((Source!F126+Source!F127+Source!F128)*1.2/100,2)</f>
        <v>0</v>
      </c>
      <c r="G130" s="3" t="s">
        <v>318</v>
      </c>
      <c r="H130" s="3" t="s">
        <v>319</v>
      </c>
      <c r="I130" s="3"/>
      <c r="J130" s="3"/>
      <c r="K130" s="3">
        <v>212</v>
      </c>
      <c r="L130" s="3">
        <v>54</v>
      </c>
      <c r="M130" s="3">
        <v>1</v>
      </c>
      <c r="N130" s="3" t="s">
        <v>2</v>
      </c>
    </row>
    <row r="131" spans="1:39">
      <c r="A131" s="3">
        <v>50</v>
      </c>
      <c r="B131" s="3">
        <f>IF(Source!F131&lt;&gt;0,1,0)</f>
        <v>0</v>
      </c>
      <c r="C131" s="3">
        <v>0</v>
      </c>
      <c r="D131" s="3">
        <v>2</v>
      </c>
      <c r="E131" s="3">
        <v>216</v>
      </c>
      <c r="F131" s="3">
        <f>ROUND(Source!F126+Source!F127+Source!F128+Source!F129+Source!F130,2)</f>
        <v>0</v>
      </c>
      <c r="G131" s="3" t="s">
        <v>320</v>
      </c>
      <c r="H131" s="3" t="s">
        <v>321</v>
      </c>
      <c r="I131" s="3"/>
      <c r="J131" s="3"/>
      <c r="K131" s="3">
        <v>212</v>
      </c>
      <c r="L131" s="3">
        <v>55</v>
      </c>
      <c r="M131" s="3">
        <v>1</v>
      </c>
      <c r="N131" s="3" t="s">
        <v>2</v>
      </c>
    </row>
    <row r="132" spans="1:39">
      <c r="A132" s="3">
        <v>50</v>
      </c>
      <c r="B132" s="3">
        <v>0</v>
      </c>
      <c r="C132" s="3">
        <v>0</v>
      </c>
      <c r="D132" s="3">
        <v>2</v>
      </c>
      <c r="E132" s="3">
        <v>0</v>
      </c>
      <c r="F132" s="3">
        <f>ROUND(0,2)</f>
        <v>0</v>
      </c>
      <c r="G132" s="3" t="s">
        <v>2</v>
      </c>
      <c r="H132" s="3" t="s">
        <v>2</v>
      </c>
      <c r="I132" s="3"/>
      <c r="J132" s="3"/>
      <c r="K132" s="3">
        <v>212</v>
      </c>
      <c r="L132" s="3">
        <v>56</v>
      </c>
      <c r="M132" s="3">
        <v>3</v>
      </c>
      <c r="N132" s="3" t="s">
        <v>2</v>
      </c>
    </row>
    <row r="133" spans="1:39">
      <c r="A133" s="3">
        <v>50</v>
      </c>
      <c r="B133" s="3">
        <f>IF(Source!F133&lt;&gt;0,1,0)</f>
        <v>0</v>
      </c>
      <c r="C133" s="3">
        <v>0</v>
      </c>
      <c r="D133" s="3">
        <v>2</v>
      </c>
      <c r="E133" s="3">
        <v>0</v>
      </c>
      <c r="F133" s="3">
        <v>0</v>
      </c>
      <c r="G133" s="3" t="s">
        <v>322</v>
      </c>
      <c r="H133" s="3" t="s">
        <v>323</v>
      </c>
      <c r="I133" s="3"/>
      <c r="J133" s="3"/>
      <c r="K133" s="3">
        <v>212</v>
      </c>
      <c r="L133" s="3">
        <v>57</v>
      </c>
      <c r="M133" s="3">
        <v>1</v>
      </c>
      <c r="N133" s="3" t="s">
        <v>324</v>
      </c>
    </row>
    <row r="134" spans="1:39">
      <c r="A134" s="3">
        <v>50</v>
      </c>
      <c r="B134" s="3">
        <v>0</v>
      </c>
      <c r="C134" s="3">
        <v>0</v>
      </c>
      <c r="D134" s="3">
        <v>2</v>
      </c>
      <c r="E134" s="3">
        <v>0</v>
      </c>
      <c r="F134" s="3">
        <f>ROUND(0,2)</f>
        <v>0</v>
      </c>
      <c r="G134" s="3" t="s">
        <v>2</v>
      </c>
      <c r="H134" s="3" t="s">
        <v>2</v>
      </c>
      <c r="I134" s="3"/>
      <c r="J134" s="3"/>
      <c r="K134" s="3">
        <v>212</v>
      </c>
      <c r="L134" s="3">
        <v>58</v>
      </c>
      <c r="M134" s="3">
        <v>3</v>
      </c>
      <c r="N134" s="3" t="s">
        <v>2</v>
      </c>
    </row>
    <row r="135" spans="1:39">
      <c r="A135" s="3">
        <v>50</v>
      </c>
      <c r="B135" s="3">
        <v>1</v>
      </c>
      <c r="C135" s="3">
        <v>0</v>
      </c>
      <c r="D135" s="3">
        <v>2</v>
      </c>
      <c r="E135" s="3">
        <v>213</v>
      </c>
      <c r="F135" s="3">
        <f>ROUND(Source!F102+Source!F119+Source!F131+Source!F133,2)</f>
        <v>783209.41</v>
      </c>
      <c r="G135" s="3" t="s">
        <v>325</v>
      </c>
      <c r="H135" s="3" t="s">
        <v>326</v>
      </c>
      <c r="I135" s="3"/>
      <c r="J135" s="3"/>
      <c r="K135" s="3">
        <v>212</v>
      </c>
      <c r="L135" s="3">
        <v>59</v>
      </c>
      <c r="M135" s="3">
        <v>0</v>
      </c>
      <c r="N135" s="3" t="s">
        <v>2</v>
      </c>
    </row>
    <row r="136" spans="1:39">
      <c r="A136" s="3">
        <v>50</v>
      </c>
      <c r="B136" s="3">
        <v>1</v>
      </c>
      <c r="C136" s="3">
        <v>0</v>
      </c>
      <c r="D136" s="3">
        <v>2</v>
      </c>
      <c r="E136" s="3">
        <v>207</v>
      </c>
      <c r="F136" s="3">
        <f>ROUND(Source!F103+Source!F104+Source!F120+Source!F121,2)</f>
        <v>5909.27</v>
      </c>
      <c r="G136" s="3" t="s">
        <v>327</v>
      </c>
      <c r="H136" s="3" t="s">
        <v>328</v>
      </c>
      <c r="I136" s="3"/>
      <c r="J136" s="3"/>
      <c r="K136" s="3">
        <v>212</v>
      </c>
      <c r="L136" s="3">
        <v>60</v>
      </c>
      <c r="M136" s="3">
        <v>0</v>
      </c>
      <c r="N136" s="3" t="s">
        <v>2</v>
      </c>
    </row>
    <row r="137" spans="1:39">
      <c r="A137" s="3">
        <v>50</v>
      </c>
      <c r="B137" s="3">
        <v>1</v>
      </c>
      <c r="C137" s="3">
        <v>0</v>
      </c>
      <c r="D137" s="3">
        <v>2</v>
      </c>
      <c r="E137" s="3">
        <v>205</v>
      </c>
      <c r="F137" s="3">
        <f>ROUND(Source!F105+Source!F122,2)</f>
        <v>52334.21</v>
      </c>
      <c r="G137" s="3" t="s">
        <v>329</v>
      </c>
      <c r="H137" s="3" t="s">
        <v>330</v>
      </c>
      <c r="I137" s="3"/>
      <c r="J137" s="3"/>
      <c r="K137" s="3">
        <v>212</v>
      </c>
      <c r="L137" s="3">
        <v>61</v>
      </c>
      <c r="M137" s="3">
        <v>0</v>
      </c>
      <c r="N137" s="3" t="s">
        <v>2</v>
      </c>
    </row>
    <row r="138" spans="1:39">
      <c r="A138" s="3">
        <v>50</v>
      </c>
      <c r="B138" s="3">
        <v>0</v>
      </c>
      <c r="C138" s="3">
        <v>0</v>
      </c>
      <c r="D138" s="3">
        <v>2</v>
      </c>
      <c r="E138" s="3">
        <v>0</v>
      </c>
      <c r="F138" s="3">
        <f>ROUND(0,2)</f>
        <v>0</v>
      </c>
      <c r="G138" s="3" t="s">
        <v>2</v>
      </c>
      <c r="H138" s="3" t="s">
        <v>2</v>
      </c>
      <c r="I138" s="3"/>
      <c r="J138" s="3"/>
      <c r="K138" s="3">
        <v>212</v>
      </c>
      <c r="L138" s="3">
        <v>62</v>
      </c>
      <c r="M138" s="3">
        <v>3</v>
      </c>
      <c r="N138" s="3" t="s">
        <v>2</v>
      </c>
    </row>
    <row r="140" spans="1:39">
      <c r="A140" s="2">
        <v>51</v>
      </c>
      <c r="B140" s="2">
        <f>B12</f>
        <v>1</v>
      </c>
      <c r="C140" s="2">
        <f>A12</f>
        <v>1</v>
      </c>
      <c r="D140" s="2">
        <f>ROW(A12)</f>
        <v>12</v>
      </c>
      <c r="E140" s="2"/>
      <c r="F140" s="2" t="str">
        <f>IF(F12&lt;&gt;"",F12,"")</f>
        <v>№2-2-6/с</v>
      </c>
      <c r="G140" s="2" t="str">
        <f>IF(G12&lt;&gt;"",G12,"")</f>
        <v>№2-2-6/с. Фундамент турбоагрегата. Верхнее строение. Закладные детали для вибродатчиков и термопар</v>
      </c>
      <c r="H140" s="2"/>
      <c r="I140" s="2"/>
      <c r="J140" s="2"/>
      <c r="K140" s="2"/>
      <c r="L140" s="2"/>
      <c r="M140" s="2"/>
      <c r="N140" s="2"/>
      <c r="O140" s="2">
        <f t="shared" ref="O140:Y140" si="73">ROUND(O76,2)</f>
        <v>691515.86</v>
      </c>
      <c r="P140" s="2">
        <f t="shared" si="73"/>
        <v>634378.69999999995</v>
      </c>
      <c r="Q140" s="2">
        <f t="shared" si="73"/>
        <v>5439.78</v>
      </c>
      <c r="R140" s="2">
        <f t="shared" si="73"/>
        <v>636.83000000000004</v>
      </c>
      <c r="S140" s="2">
        <f t="shared" si="73"/>
        <v>51697.38</v>
      </c>
      <c r="T140" s="2">
        <f t="shared" si="73"/>
        <v>0</v>
      </c>
      <c r="U140" s="2">
        <f t="shared" si="73"/>
        <v>5848.08</v>
      </c>
      <c r="V140" s="2">
        <f t="shared" si="73"/>
        <v>61.19</v>
      </c>
      <c r="W140" s="2">
        <f t="shared" si="73"/>
        <v>0</v>
      </c>
      <c r="X140" s="2">
        <f t="shared" si="73"/>
        <v>56570.06</v>
      </c>
      <c r="Y140" s="2">
        <f t="shared" si="73"/>
        <v>35123.49</v>
      </c>
      <c r="Z140" s="2"/>
      <c r="AA140" s="2"/>
      <c r="AB140" s="2">
        <v>0</v>
      </c>
      <c r="AC140" s="2">
        <v>0</v>
      </c>
      <c r="AD140" s="2">
        <v>0</v>
      </c>
      <c r="AE140" s="2">
        <v>0</v>
      </c>
      <c r="AF140" s="2">
        <v>0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2">
        <v>0</v>
      </c>
      <c r="AM140" s="2">
        <v>0</v>
      </c>
    </row>
    <row r="142" spans="1:39">
      <c r="A142" s="3">
        <v>50</v>
      </c>
      <c r="B142" s="3">
        <v>0</v>
      </c>
      <c r="C142" s="3">
        <v>0</v>
      </c>
      <c r="D142" s="3">
        <v>1</v>
      </c>
      <c r="E142" s="3">
        <v>201</v>
      </c>
      <c r="F142" s="3">
        <f>Source!O140</f>
        <v>691515.86</v>
      </c>
      <c r="G142" s="3" t="s">
        <v>236</v>
      </c>
      <c r="H142" s="3" t="s">
        <v>237</v>
      </c>
      <c r="I142" s="3"/>
      <c r="J142" s="3"/>
      <c r="K142" s="3">
        <v>201</v>
      </c>
      <c r="L142" s="3">
        <v>1</v>
      </c>
      <c r="M142" s="3">
        <v>3</v>
      </c>
      <c r="N142" s="3" t="s">
        <v>2</v>
      </c>
    </row>
    <row r="143" spans="1:39">
      <c r="A143" s="3">
        <v>50</v>
      </c>
      <c r="B143" s="3">
        <v>0</v>
      </c>
      <c r="C143" s="3">
        <v>0</v>
      </c>
      <c r="D143" s="3">
        <v>1</v>
      </c>
      <c r="E143" s="3">
        <v>202</v>
      </c>
      <c r="F143" s="3">
        <f>Source!P140</f>
        <v>634378.69999999995</v>
      </c>
      <c r="G143" s="3" t="s">
        <v>238</v>
      </c>
      <c r="H143" s="3" t="s">
        <v>239</v>
      </c>
      <c r="I143" s="3"/>
      <c r="J143" s="3"/>
      <c r="K143" s="3">
        <v>202</v>
      </c>
      <c r="L143" s="3">
        <v>2</v>
      </c>
      <c r="M143" s="3">
        <v>3</v>
      </c>
      <c r="N143" s="3" t="s">
        <v>2</v>
      </c>
    </row>
    <row r="144" spans="1:39">
      <c r="A144" s="3">
        <v>50</v>
      </c>
      <c r="B144" s="3">
        <v>0</v>
      </c>
      <c r="C144" s="3">
        <v>0</v>
      </c>
      <c r="D144" s="3">
        <v>1</v>
      </c>
      <c r="E144" s="3">
        <v>203</v>
      </c>
      <c r="F144" s="3">
        <f>Source!Q140</f>
        <v>5439.78</v>
      </c>
      <c r="G144" s="3" t="s">
        <v>240</v>
      </c>
      <c r="H144" s="3" t="s">
        <v>241</v>
      </c>
      <c r="I144" s="3"/>
      <c r="J144" s="3"/>
      <c r="K144" s="3">
        <v>203</v>
      </c>
      <c r="L144" s="3">
        <v>4</v>
      </c>
      <c r="M144" s="3">
        <v>3</v>
      </c>
      <c r="N144" s="3" t="s">
        <v>2</v>
      </c>
    </row>
    <row r="145" spans="1:15">
      <c r="A145" s="3">
        <v>50</v>
      </c>
      <c r="B145" s="3">
        <v>0</v>
      </c>
      <c r="C145" s="3">
        <v>0</v>
      </c>
      <c r="D145" s="3">
        <v>1</v>
      </c>
      <c r="E145" s="3">
        <v>204</v>
      </c>
      <c r="F145" s="3">
        <f>Source!R140</f>
        <v>636.83000000000004</v>
      </c>
      <c r="G145" s="3" t="s">
        <v>242</v>
      </c>
      <c r="H145" s="3" t="s">
        <v>243</v>
      </c>
      <c r="I145" s="3"/>
      <c r="J145" s="3"/>
      <c r="K145" s="3">
        <v>204</v>
      </c>
      <c r="L145" s="3">
        <v>5</v>
      </c>
      <c r="M145" s="3">
        <v>3</v>
      </c>
      <c r="N145" s="3" t="s">
        <v>2</v>
      </c>
    </row>
    <row r="146" spans="1:15">
      <c r="A146" s="3">
        <v>50</v>
      </c>
      <c r="B146" s="3">
        <v>0</v>
      </c>
      <c r="C146" s="3">
        <v>0</v>
      </c>
      <c r="D146" s="3">
        <v>1</v>
      </c>
      <c r="E146" s="3">
        <v>205</v>
      </c>
      <c r="F146" s="3">
        <f>Source!S140</f>
        <v>51697.38</v>
      </c>
      <c r="G146" s="3" t="s">
        <v>244</v>
      </c>
      <c r="H146" s="3" t="s">
        <v>245</v>
      </c>
      <c r="I146" s="3"/>
      <c r="J146" s="3"/>
      <c r="K146" s="3">
        <v>205</v>
      </c>
      <c r="L146" s="3">
        <v>6</v>
      </c>
      <c r="M146" s="3">
        <v>3</v>
      </c>
      <c r="N146" s="3" t="s">
        <v>2</v>
      </c>
    </row>
    <row r="147" spans="1:15">
      <c r="A147" s="3">
        <v>50</v>
      </c>
      <c r="B147" s="3">
        <v>0</v>
      </c>
      <c r="C147" s="3">
        <v>0</v>
      </c>
      <c r="D147" s="3">
        <v>1</v>
      </c>
      <c r="E147" s="3">
        <v>206</v>
      </c>
      <c r="F147" s="3">
        <f>Source!T140</f>
        <v>0</v>
      </c>
      <c r="G147" s="3" t="s">
        <v>246</v>
      </c>
      <c r="H147" s="3" t="s">
        <v>247</v>
      </c>
      <c r="I147" s="3"/>
      <c r="J147" s="3"/>
      <c r="K147" s="3">
        <v>206</v>
      </c>
      <c r="L147" s="3">
        <v>7</v>
      </c>
      <c r="M147" s="3">
        <v>3</v>
      </c>
      <c r="N147" s="3" t="s">
        <v>2</v>
      </c>
    </row>
    <row r="148" spans="1:15">
      <c r="A148" s="3">
        <v>50</v>
      </c>
      <c r="B148" s="3">
        <v>0</v>
      </c>
      <c r="C148" s="3">
        <v>0</v>
      </c>
      <c r="D148" s="3">
        <v>1</v>
      </c>
      <c r="E148" s="3">
        <v>207</v>
      </c>
      <c r="F148" s="3">
        <f>Source!U140</f>
        <v>5848.08</v>
      </c>
      <c r="G148" s="3" t="s">
        <v>248</v>
      </c>
      <c r="H148" s="3" t="s">
        <v>249</v>
      </c>
      <c r="I148" s="3"/>
      <c r="J148" s="3"/>
      <c r="K148" s="3">
        <v>207</v>
      </c>
      <c r="L148" s="3">
        <v>8</v>
      </c>
      <c r="M148" s="3">
        <v>3</v>
      </c>
      <c r="N148" s="3" t="s">
        <v>2</v>
      </c>
    </row>
    <row r="149" spans="1:15">
      <c r="A149" s="3">
        <v>50</v>
      </c>
      <c r="B149" s="3">
        <v>0</v>
      </c>
      <c r="C149" s="3">
        <v>0</v>
      </c>
      <c r="D149" s="3">
        <v>1</v>
      </c>
      <c r="E149" s="3">
        <v>208</v>
      </c>
      <c r="F149" s="3">
        <f>Source!V140</f>
        <v>61.19</v>
      </c>
      <c r="G149" s="3" t="s">
        <v>250</v>
      </c>
      <c r="H149" s="3" t="s">
        <v>251</v>
      </c>
      <c r="I149" s="3"/>
      <c r="J149" s="3"/>
      <c r="K149" s="3">
        <v>208</v>
      </c>
      <c r="L149" s="3">
        <v>9</v>
      </c>
      <c r="M149" s="3">
        <v>3</v>
      </c>
      <c r="N149" s="3" t="s">
        <v>2</v>
      </c>
    </row>
    <row r="150" spans="1:15">
      <c r="A150" s="3">
        <v>50</v>
      </c>
      <c r="B150" s="3">
        <v>0</v>
      </c>
      <c r="C150" s="3">
        <v>0</v>
      </c>
      <c r="D150" s="3">
        <v>1</v>
      </c>
      <c r="E150" s="3">
        <v>209</v>
      </c>
      <c r="F150" s="3">
        <f>Source!W140</f>
        <v>0</v>
      </c>
      <c r="G150" s="3" t="s">
        <v>252</v>
      </c>
      <c r="H150" s="3" t="s">
        <v>253</v>
      </c>
      <c r="I150" s="3"/>
      <c r="J150" s="3"/>
      <c r="K150" s="3">
        <v>209</v>
      </c>
      <c r="L150" s="3">
        <v>10</v>
      </c>
      <c r="M150" s="3">
        <v>3</v>
      </c>
      <c r="N150" s="3" t="s">
        <v>2</v>
      </c>
    </row>
    <row r="151" spans="1:15">
      <c r="A151" s="3">
        <v>50</v>
      </c>
      <c r="B151" s="3">
        <v>0</v>
      </c>
      <c r="C151" s="3">
        <v>0</v>
      </c>
      <c r="D151" s="3">
        <v>1</v>
      </c>
      <c r="E151" s="3">
        <v>210</v>
      </c>
      <c r="F151" s="3">
        <f>Source!X140</f>
        <v>56570.06</v>
      </c>
      <c r="G151" s="3" t="s">
        <v>254</v>
      </c>
      <c r="H151" s="3" t="s">
        <v>255</v>
      </c>
      <c r="I151" s="3"/>
      <c r="J151" s="3"/>
      <c r="K151" s="3">
        <v>210</v>
      </c>
      <c r="L151" s="3">
        <v>11</v>
      </c>
      <c r="M151" s="3">
        <v>3</v>
      </c>
      <c r="N151" s="3" t="s">
        <v>2</v>
      </c>
    </row>
    <row r="152" spans="1:15">
      <c r="A152" s="3">
        <v>50</v>
      </c>
      <c r="B152" s="3">
        <v>0</v>
      </c>
      <c r="C152" s="3">
        <v>0</v>
      </c>
      <c r="D152" s="3">
        <v>1</v>
      </c>
      <c r="E152" s="3">
        <v>211</v>
      </c>
      <c r="F152" s="3">
        <f>Source!Y140</f>
        <v>35123.49</v>
      </c>
      <c r="G152" s="3" t="s">
        <v>256</v>
      </c>
      <c r="H152" s="3" t="s">
        <v>257</v>
      </c>
      <c r="I152" s="3"/>
      <c r="J152" s="3"/>
      <c r="K152" s="3">
        <v>211</v>
      </c>
      <c r="L152" s="3">
        <v>12</v>
      </c>
      <c r="M152" s="3">
        <v>3</v>
      </c>
      <c r="N152" s="3" t="s">
        <v>2</v>
      </c>
    </row>
    <row r="155" spans="1:15">
      <c r="A155">
        <v>70</v>
      </c>
      <c r="B155">
        <v>1</v>
      </c>
      <c r="D155">
        <v>0</v>
      </c>
      <c r="E155" t="s">
        <v>331</v>
      </c>
      <c r="F155" t="s">
        <v>332</v>
      </c>
      <c r="G155">
        <v>1</v>
      </c>
      <c r="H155">
        <v>0</v>
      </c>
      <c r="I155" t="s">
        <v>333</v>
      </c>
      <c r="J155">
        <v>0</v>
      </c>
      <c r="K155">
        <v>0</v>
      </c>
      <c r="L155" t="s">
        <v>2</v>
      </c>
      <c r="M155" t="s">
        <v>2</v>
      </c>
      <c r="N155">
        <v>0</v>
      </c>
      <c r="O155" t="s">
        <v>2</v>
      </c>
    </row>
    <row r="158" spans="1:15">
      <c r="A158">
        <v>65</v>
      </c>
      <c r="C158">
        <v>1</v>
      </c>
      <c r="D158">
        <v>0</v>
      </c>
      <c r="E158">
        <v>200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BW231"/>
  <sheetViews>
    <sheetView workbookViewId="0"/>
  </sheetViews>
  <sheetFormatPr defaultRowHeight="12.75"/>
  <sheetData>
    <row r="1" spans="1:75">
      <c r="A1">
        <f>ROW(Source!A24)</f>
        <v>24</v>
      </c>
      <c r="B1">
        <v>25553953</v>
      </c>
      <c r="C1">
        <v>25553952</v>
      </c>
      <c r="D1">
        <v>6194211</v>
      </c>
      <c r="E1">
        <v>1</v>
      </c>
      <c r="F1">
        <v>1</v>
      </c>
      <c r="G1">
        <v>1</v>
      </c>
      <c r="H1">
        <v>1</v>
      </c>
      <c r="I1" t="s">
        <v>334</v>
      </c>
      <c r="J1" t="s">
        <v>2</v>
      </c>
      <c r="K1" t="s">
        <v>335</v>
      </c>
      <c r="L1">
        <v>1369</v>
      </c>
      <c r="N1">
        <v>1013</v>
      </c>
      <c r="O1" t="s">
        <v>336</v>
      </c>
      <c r="P1" t="s">
        <v>336</v>
      </c>
      <c r="Q1">
        <v>1</v>
      </c>
      <c r="Y1">
        <v>215.82</v>
      </c>
      <c r="AA1">
        <v>0</v>
      </c>
      <c r="AB1">
        <v>0</v>
      </c>
      <c r="AC1">
        <v>0</v>
      </c>
      <c r="AD1">
        <v>9.07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2</v>
      </c>
      <c r="AT1">
        <v>215.82</v>
      </c>
      <c r="AU1" t="s">
        <v>2</v>
      </c>
      <c r="AV1">
        <v>1</v>
      </c>
      <c r="AW1">
        <v>2</v>
      </c>
      <c r="AX1">
        <v>25553958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</row>
    <row r="2" spans="1:75">
      <c r="A2">
        <f>ROW(Source!A24)</f>
        <v>24</v>
      </c>
      <c r="B2">
        <v>25553954</v>
      </c>
      <c r="C2">
        <v>25553952</v>
      </c>
      <c r="D2">
        <v>6697596</v>
      </c>
      <c r="E2">
        <v>1</v>
      </c>
      <c r="F2">
        <v>1</v>
      </c>
      <c r="G2">
        <v>1</v>
      </c>
      <c r="H2">
        <v>1</v>
      </c>
      <c r="I2" t="s">
        <v>337</v>
      </c>
      <c r="J2" t="s">
        <v>2</v>
      </c>
      <c r="K2" t="s">
        <v>338</v>
      </c>
      <c r="L2">
        <v>1369</v>
      </c>
      <c r="N2">
        <v>1013</v>
      </c>
      <c r="O2" t="s">
        <v>336</v>
      </c>
      <c r="P2" t="s">
        <v>336</v>
      </c>
      <c r="Q2">
        <v>1</v>
      </c>
      <c r="Y2">
        <v>0.36</v>
      </c>
      <c r="AA2">
        <v>0</v>
      </c>
      <c r="AB2">
        <v>0</v>
      </c>
      <c r="AC2">
        <v>0</v>
      </c>
      <c r="AD2">
        <v>0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2</v>
      </c>
      <c r="AT2">
        <v>0.36</v>
      </c>
      <c r="AU2" t="s">
        <v>2</v>
      </c>
      <c r="AV2">
        <v>2</v>
      </c>
      <c r="AW2">
        <v>2</v>
      </c>
      <c r="AX2">
        <v>25553959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</row>
    <row r="3" spans="1:75">
      <c r="A3">
        <f>ROW(Source!A24)</f>
        <v>24</v>
      </c>
      <c r="B3">
        <v>25553955</v>
      </c>
      <c r="C3">
        <v>25553952</v>
      </c>
      <c r="D3">
        <v>20159485</v>
      </c>
      <c r="E3">
        <v>1</v>
      </c>
      <c r="F3">
        <v>1</v>
      </c>
      <c r="G3">
        <v>1</v>
      </c>
      <c r="H3">
        <v>2</v>
      </c>
      <c r="I3" t="s">
        <v>339</v>
      </c>
      <c r="J3" t="s">
        <v>340</v>
      </c>
      <c r="K3" t="s">
        <v>341</v>
      </c>
      <c r="L3">
        <v>1480</v>
      </c>
      <c r="N3">
        <v>1013</v>
      </c>
      <c r="O3" t="s">
        <v>342</v>
      </c>
      <c r="P3" t="s">
        <v>343</v>
      </c>
      <c r="Q3">
        <v>1</v>
      </c>
      <c r="Y3">
        <v>0.15</v>
      </c>
      <c r="AA3">
        <v>0</v>
      </c>
      <c r="AB3">
        <v>108.6</v>
      </c>
      <c r="AC3">
        <v>10.58</v>
      </c>
      <c r="AD3">
        <v>0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2</v>
      </c>
      <c r="AT3">
        <v>0.15</v>
      </c>
      <c r="AU3" t="s">
        <v>2</v>
      </c>
      <c r="AV3">
        <v>0</v>
      </c>
      <c r="AW3">
        <v>2</v>
      </c>
      <c r="AX3">
        <v>25553960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</row>
    <row r="4" spans="1:75">
      <c r="A4">
        <f>ROW(Source!A24)</f>
        <v>24</v>
      </c>
      <c r="B4">
        <v>25553956</v>
      </c>
      <c r="C4">
        <v>25553952</v>
      </c>
      <c r="D4">
        <v>20145014</v>
      </c>
      <c r="E4">
        <v>1</v>
      </c>
      <c r="F4">
        <v>1</v>
      </c>
      <c r="G4">
        <v>1</v>
      </c>
      <c r="H4">
        <v>2</v>
      </c>
      <c r="I4" t="s">
        <v>344</v>
      </c>
      <c r="J4" t="s">
        <v>345</v>
      </c>
      <c r="K4" t="s">
        <v>346</v>
      </c>
      <c r="L4">
        <v>1480</v>
      </c>
      <c r="N4">
        <v>1013</v>
      </c>
      <c r="O4" t="s">
        <v>342</v>
      </c>
      <c r="P4" t="s">
        <v>343</v>
      </c>
      <c r="Q4">
        <v>1</v>
      </c>
      <c r="Y4">
        <v>0.21</v>
      </c>
      <c r="AA4">
        <v>0</v>
      </c>
      <c r="AB4">
        <v>68</v>
      </c>
      <c r="AC4">
        <v>10.24</v>
      </c>
      <c r="AD4">
        <v>0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2</v>
      </c>
      <c r="AT4">
        <v>0.21</v>
      </c>
      <c r="AU4" t="s">
        <v>2</v>
      </c>
      <c r="AV4">
        <v>0</v>
      </c>
      <c r="AW4">
        <v>2</v>
      </c>
      <c r="AX4">
        <v>25553961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</row>
    <row r="5" spans="1:75">
      <c r="A5">
        <f>ROW(Source!A24)</f>
        <v>24</v>
      </c>
      <c r="B5">
        <v>25553957</v>
      </c>
      <c r="C5">
        <v>25553952</v>
      </c>
      <c r="D5">
        <v>20145003</v>
      </c>
      <c r="E5">
        <v>1</v>
      </c>
      <c r="F5">
        <v>1</v>
      </c>
      <c r="G5">
        <v>1</v>
      </c>
      <c r="H5">
        <v>3</v>
      </c>
      <c r="I5" t="s">
        <v>347</v>
      </c>
      <c r="J5" t="s">
        <v>348</v>
      </c>
      <c r="K5" t="s">
        <v>349</v>
      </c>
      <c r="L5">
        <v>1348</v>
      </c>
      <c r="N5">
        <v>1009</v>
      </c>
      <c r="O5" t="s">
        <v>43</v>
      </c>
      <c r="P5" t="s">
        <v>43</v>
      </c>
      <c r="Q5">
        <v>1000</v>
      </c>
      <c r="Y5">
        <v>1</v>
      </c>
      <c r="AA5">
        <v>8900</v>
      </c>
      <c r="AB5">
        <v>0</v>
      </c>
      <c r="AC5">
        <v>0</v>
      </c>
      <c r="AD5">
        <v>0</v>
      </c>
      <c r="AN5">
        <v>2</v>
      </c>
      <c r="AO5">
        <v>1</v>
      </c>
      <c r="AP5">
        <v>1</v>
      </c>
      <c r="AQ5">
        <v>0</v>
      </c>
      <c r="AR5">
        <v>0</v>
      </c>
      <c r="AS5" t="s">
        <v>2</v>
      </c>
      <c r="AT5">
        <v>1</v>
      </c>
      <c r="AU5" t="s">
        <v>2</v>
      </c>
      <c r="AV5">
        <v>0</v>
      </c>
      <c r="AW5">
        <v>2</v>
      </c>
      <c r="AX5">
        <v>25553962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</row>
    <row r="6" spans="1:75">
      <c r="A6">
        <f>ROW(Source!A25)</f>
        <v>25</v>
      </c>
      <c r="B6">
        <v>25553964</v>
      </c>
      <c r="C6">
        <v>25553963</v>
      </c>
      <c r="D6">
        <v>6194211</v>
      </c>
      <c r="E6">
        <v>1</v>
      </c>
      <c r="F6">
        <v>1</v>
      </c>
      <c r="G6">
        <v>1</v>
      </c>
      <c r="H6">
        <v>1</v>
      </c>
      <c r="I6" t="s">
        <v>334</v>
      </c>
      <c r="J6" t="s">
        <v>2</v>
      </c>
      <c r="K6" t="s">
        <v>335</v>
      </c>
      <c r="L6">
        <v>1369</v>
      </c>
      <c r="N6">
        <v>1013</v>
      </c>
      <c r="O6" t="s">
        <v>336</v>
      </c>
      <c r="P6" t="s">
        <v>336</v>
      </c>
      <c r="Q6">
        <v>1</v>
      </c>
      <c r="Y6">
        <v>63.22</v>
      </c>
      <c r="AA6">
        <v>0</v>
      </c>
      <c r="AB6">
        <v>0</v>
      </c>
      <c r="AC6">
        <v>0</v>
      </c>
      <c r="AD6">
        <v>9.07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2</v>
      </c>
      <c r="AT6">
        <v>63.22</v>
      </c>
      <c r="AU6" t="s">
        <v>2</v>
      </c>
      <c r="AV6">
        <v>1</v>
      </c>
      <c r="AW6">
        <v>2</v>
      </c>
      <c r="AX6">
        <v>25553969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</row>
    <row r="7" spans="1:75">
      <c r="A7">
        <f>ROW(Source!A25)</f>
        <v>25</v>
      </c>
      <c r="B7">
        <v>25553965</v>
      </c>
      <c r="C7">
        <v>25553963</v>
      </c>
      <c r="D7">
        <v>6697596</v>
      </c>
      <c r="E7">
        <v>1</v>
      </c>
      <c r="F7">
        <v>1</v>
      </c>
      <c r="G7">
        <v>1</v>
      </c>
      <c r="H7">
        <v>1</v>
      </c>
      <c r="I7" t="s">
        <v>337</v>
      </c>
      <c r="J7" t="s">
        <v>2</v>
      </c>
      <c r="K7" t="s">
        <v>338</v>
      </c>
      <c r="L7">
        <v>1369</v>
      </c>
      <c r="N7">
        <v>1013</v>
      </c>
      <c r="O7" t="s">
        <v>336</v>
      </c>
      <c r="P7" t="s">
        <v>336</v>
      </c>
      <c r="Q7">
        <v>1</v>
      </c>
      <c r="Y7">
        <v>0.36</v>
      </c>
      <c r="AA7">
        <v>0</v>
      </c>
      <c r="AB7">
        <v>0</v>
      </c>
      <c r="AC7">
        <v>0</v>
      </c>
      <c r="AD7">
        <v>0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2</v>
      </c>
      <c r="AT7">
        <v>0.36</v>
      </c>
      <c r="AU7" t="s">
        <v>2</v>
      </c>
      <c r="AV7">
        <v>2</v>
      </c>
      <c r="AW7">
        <v>2</v>
      </c>
      <c r="AX7">
        <v>25553970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</row>
    <row r="8" spans="1:75">
      <c r="A8">
        <f>ROW(Source!A25)</f>
        <v>25</v>
      </c>
      <c r="B8">
        <v>25553966</v>
      </c>
      <c r="C8">
        <v>25553963</v>
      </c>
      <c r="D8">
        <v>20159485</v>
      </c>
      <c r="E8">
        <v>1</v>
      </c>
      <c r="F8">
        <v>1</v>
      </c>
      <c r="G8">
        <v>1</v>
      </c>
      <c r="H8">
        <v>2</v>
      </c>
      <c r="I8" t="s">
        <v>339</v>
      </c>
      <c r="J8" t="s">
        <v>340</v>
      </c>
      <c r="K8" t="s">
        <v>341</v>
      </c>
      <c r="L8">
        <v>1480</v>
      </c>
      <c r="N8">
        <v>1013</v>
      </c>
      <c r="O8" t="s">
        <v>342</v>
      </c>
      <c r="P8" t="s">
        <v>343</v>
      </c>
      <c r="Q8">
        <v>1</v>
      </c>
      <c r="Y8">
        <v>0.15</v>
      </c>
      <c r="AA8">
        <v>0</v>
      </c>
      <c r="AB8">
        <v>108.6</v>
      </c>
      <c r="AC8">
        <v>10.58</v>
      </c>
      <c r="AD8">
        <v>0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2</v>
      </c>
      <c r="AT8">
        <v>0.15</v>
      </c>
      <c r="AU8" t="s">
        <v>2</v>
      </c>
      <c r="AV8">
        <v>0</v>
      </c>
      <c r="AW8">
        <v>2</v>
      </c>
      <c r="AX8">
        <v>25553971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</row>
    <row r="9" spans="1:75">
      <c r="A9">
        <f>ROW(Source!A25)</f>
        <v>25</v>
      </c>
      <c r="B9">
        <v>25553967</v>
      </c>
      <c r="C9">
        <v>25553963</v>
      </c>
      <c r="D9">
        <v>20145014</v>
      </c>
      <c r="E9">
        <v>1</v>
      </c>
      <c r="F9">
        <v>1</v>
      </c>
      <c r="G9">
        <v>1</v>
      </c>
      <c r="H9">
        <v>2</v>
      </c>
      <c r="I9" t="s">
        <v>344</v>
      </c>
      <c r="J9" t="s">
        <v>345</v>
      </c>
      <c r="K9" t="s">
        <v>346</v>
      </c>
      <c r="L9">
        <v>1480</v>
      </c>
      <c r="N9">
        <v>1013</v>
      </c>
      <c r="O9" t="s">
        <v>342</v>
      </c>
      <c r="P9" t="s">
        <v>343</v>
      </c>
      <c r="Q9">
        <v>1</v>
      </c>
      <c r="Y9">
        <v>0.21</v>
      </c>
      <c r="AA9">
        <v>0</v>
      </c>
      <c r="AB9">
        <v>68</v>
      </c>
      <c r="AC9">
        <v>10.24</v>
      </c>
      <c r="AD9">
        <v>0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2</v>
      </c>
      <c r="AT9">
        <v>0.21</v>
      </c>
      <c r="AU9" t="s">
        <v>2</v>
      </c>
      <c r="AV9">
        <v>0</v>
      </c>
      <c r="AW9">
        <v>2</v>
      </c>
      <c r="AX9">
        <v>25553972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</row>
    <row r="10" spans="1:75">
      <c r="A10">
        <f>ROW(Source!A25)</f>
        <v>25</v>
      </c>
      <c r="B10">
        <v>25553968</v>
      </c>
      <c r="C10">
        <v>25553963</v>
      </c>
      <c r="D10">
        <v>20145003</v>
      </c>
      <c r="E10">
        <v>1</v>
      </c>
      <c r="F10">
        <v>1</v>
      </c>
      <c r="G10">
        <v>1</v>
      </c>
      <c r="H10">
        <v>3</v>
      </c>
      <c r="I10" t="s">
        <v>347</v>
      </c>
      <c r="J10" t="s">
        <v>348</v>
      </c>
      <c r="K10" t="s">
        <v>349</v>
      </c>
      <c r="L10">
        <v>1348</v>
      </c>
      <c r="N10">
        <v>1009</v>
      </c>
      <c r="O10" t="s">
        <v>43</v>
      </c>
      <c r="P10" t="s">
        <v>43</v>
      </c>
      <c r="Q10">
        <v>1000</v>
      </c>
      <c r="Y10">
        <v>1</v>
      </c>
      <c r="AA10">
        <v>8900</v>
      </c>
      <c r="AB10">
        <v>0</v>
      </c>
      <c r="AC10">
        <v>0</v>
      </c>
      <c r="AD10">
        <v>0</v>
      </c>
      <c r="AN10">
        <v>2</v>
      </c>
      <c r="AO10">
        <v>1</v>
      </c>
      <c r="AP10">
        <v>1</v>
      </c>
      <c r="AQ10">
        <v>0</v>
      </c>
      <c r="AR10">
        <v>0</v>
      </c>
      <c r="AS10" t="s">
        <v>2</v>
      </c>
      <c r="AT10">
        <v>1</v>
      </c>
      <c r="AU10" t="s">
        <v>2</v>
      </c>
      <c r="AV10">
        <v>0</v>
      </c>
      <c r="AW10">
        <v>2</v>
      </c>
      <c r="AX10">
        <v>25553973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</row>
    <row r="11" spans="1:75">
      <c r="A11">
        <f>ROW(Source!A26)</f>
        <v>26</v>
      </c>
      <c r="B11">
        <v>25553975</v>
      </c>
      <c r="C11">
        <v>25553974</v>
      </c>
      <c r="D11">
        <v>6194211</v>
      </c>
      <c r="E11">
        <v>1</v>
      </c>
      <c r="F11">
        <v>1</v>
      </c>
      <c r="G11">
        <v>1</v>
      </c>
      <c r="H11">
        <v>1</v>
      </c>
      <c r="I11" t="s">
        <v>334</v>
      </c>
      <c r="J11" t="s">
        <v>2</v>
      </c>
      <c r="K11" t="s">
        <v>335</v>
      </c>
      <c r="L11">
        <v>1369</v>
      </c>
      <c r="N11">
        <v>1013</v>
      </c>
      <c r="O11" t="s">
        <v>336</v>
      </c>
      <c r="P11" t="s">
        <v>336</v>
      </c>
      <c r="Q11">
        <v>1</v>
      </c>
      <c r="Y11">
        <v>21.8</v>
      </c>
      <c r="AA11">
        <v>0</v>
      </c>
      <c r="AB11">
        <v>0</v>
      </c>
      <c r="AC11">
        <v>0</v>
      </c>
      <c r="AD11">
        <v>9.07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2</v>
      </c>
      <c r="AT11">
        <v>21.8</v>
      </c>
      <c r="AU11" t="s">
        <v>2</v>
      </c>
      <c r="AV11">
        <v>1</v>
      </c>
      <c r="AW11">
        <v>2</v>
      </c>
      <c r="AX11">
        <v>25553980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</row>
    <row r="12" spans="1:75">
      <c r="A12">
        <f>ROW(Source!A26)</f>
        <v>26</v>
      </c>
      <c r="B12">
        <v>25553976</v>
      </c>
      <c r="C12">
        <v>25553974</v>
      </c>
      <c r="D12">
        <v>6697596</v>
      </c>
      <c r="E12">
        <v>1</v>
      </c>
      <c r="F12">
        <v>1</v>
      </c>
      <c r="G12">
        <v>1</v>
      </c>
      <c r="H12">
        <v>1</v>
      </c>
      <c r="I12" t="s">
        <v>337</v>
      </c>
      <c r="J12" t="s">
        <v>2</v>
      </c>
      <c r="K12" t="s">
        <v>338</v>
      </c>
      <c r="L12">
        <v>1369</v>
      </c>
      <c r="N12">
        <v>1013</v>
      </c>
      <c r="O12" t="s">
        <v>336</v>
      </c>
      <c r="P12" t="s">
        <v>336</v>
      </c>
      <c r="Q12">
        <v>1</v>
      </c>
      <c r="Y12">
        <v>0.36</v>
      </c>
      <c r="AA12">
        <v>0</v>
      </c>
      <c r="AB12">
        <v>0</v>
      </c>
      <c r="AC12">
        <v>0</v>
      </c>
      <c r="AD12">
        <v>0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2</v>
      </c>
      <c r="AT12">
        <v>0.36</v>
      </c>
      <c r="AU12" t="s">
        <v>2</v>
      </c>
      <c r="AV12">
        <v>2</v>
      </c>
      <c r="AW12">
        <v>2</v>
      </c>
      <c r="AX12">
        <v>25553981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</row>
    <row r="13" spans="1:75">
      <c r="A13">
        <f>ROW(Source!A26)</f>
        <v>26</v>
      </c>
      <c r="B13">
        <v>25553977</v>
      </c>
      <c r="C13">
        <v>25553974</v>
      </c>
      <c r="D13">
        <v>20159485</v>
      </c>
      <c r="E13">
        <v>1</v>
      </c>
      <c r="F13">
        <v>1</v>
      </c>
      <c r="G13">
        <v>1</v>
      </c>
      <c r="H13">
        <v>2</v>
      </c>
      <c r="I13" t="s">
        <v>339</v>
      </c>
      <c r="J13" t="s">
        <v>340</v>
      </c>
      <c r="K13" t="s">
        <v>341</v>
      </c>
      <c r="L13">
        <v>1480</v>
      </c>
      <c r="N13">
        <v>1013</v>
      </c>
      <c r="O13" t="s">
        <v>342</v>
      </c>
      <c r="P13" t="s">
        <v>343</v>
      </c>
      <c r="Q13">
        <v>1</v>
      </c>
      <c r="Y13">
        <v>0.15</v>
      </c>
      <c r="AA13">
        <v>0</v>
      </c>
      <c r="AB13">
        <v>108.6</v>
      </c>
      <c r="AC13">
        <v>10.58</v>
      </c>
      <c r="AD13">
        <v>0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2</v>
      </c>
      <c r="AT13">
        <v>0.15</v>
      </c>
      <c r="AU13" t="s">
        <v>2</v>
      </c>
      <c r="AV13">
        <v>0</v>
      </c>
      <c r="AW13">
        <v>2</v>
      </c>
      <c r="AX13">
        <v>25553982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</row>
    <row r="14" spans="1:75">
      <c r="A14">
        <f>ROW(Source!A26)</f>
        <v>26</v>
      </c>
      <c r="B14">
        <v>25553978</v>
      </c>
      <c r="C14">
        <v>25553974</v>
      </c>
      <c r="D14">
        <v>20145014</v>
      </c>
      <c r="E14">
        <v>1</v>
      </c>
      <c r="F14">
        <v>1</v>
      </c>
      <c r="G14">
        <v>1</v>
      </c>
      <c r="H14">
        <v>2</v>
      </c>
      <c r="I14" t="s">
        <v>344</v>
      </c>
      <c r="J14" t="s">
        <v>345</v>
      </c>
      <c r="K14" t="s">
        <v>346</v>
      </c>
      <c r="L14">
        <v>1480</v>
      </c>
      <c r="N14">
        <v>1013</v>
      </c>
      <c r="O14" t="s">
        <v>342</v>
      </c>
      <c r="P14" t="s">
        <v>343</v>
      </c>
      <c r="Q14">
        <v>1</v>
      </c>
      <c r="Y14">
        <v>0.21</v>
      </c>
      <c r="AA14">
        <v>0</v>
      </c>
      <c r="AB14">
        <v>68</v>
      </c>
      <c r="AC14">
        <v>10.24</v>
      </c>
      <c r="AD14">
        <v>0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2</v>
      </c>
      <c r="AT14">
        <v>0.21</v>
      </c>
      <c r="AU14" t="s">
        <v>2</v>
      </c>
      <c r="AV14">
        <v>0</v>
      </c>
      <c r="AW14">
        <v>2</v>
      </c>
      <c r="AX14">
        <v>25553983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</row>
    <row r="15" spans="1:75">
      <c r="A15">
        <f>ROW(Source!A26)</f>
        <v>26</v>
      </c>
      <c r="B15">
        <v>25553979</v>
      </c>
      <c r="C15">
        <v>25553974</v>
      </c>
      <c r="D15">
        <v>20145003</v>
      </c>
      <c r="E15">
        <v>1</v>
      </c>
      <c r="F15">
        <v>1</v>
      </c>
      <c r="G15">
        <v>1</v>
      </c>
      <c r="H15">
        <v>3</v>
      </c>
      <c r="I15" t="s">
        <v>347</v>
      </c>
      <c r="J15" t="s">
        <v>348</v>
      </c>
      <c r="K15" t="s">
        <v>349</v>
      </c>
      <c r="L15">
        <v>1348</v>
      </c>
      <c r="N15">
        <v>1009</v>
      </c>
      <c r="O15" t="s">
        <v>43</v>
      </c>
      <c r="P15" t="s">
        <v>43</v>
      </c>
      <c r="Q15">
        <v>1000</v>
      </c>
      <c r="Y15">
        <v>1</v>
      </c>
      <c r="AA15">
        <v>8900</v>
      </c>
      <c r="AB15">
        <v>0</v>
      </c>
      <c r="AC15">
        <v>0</v>
      </c>
      <c r="AD15">
        <v>0</v>
      </c>
      <c r="AN15">
        <v>2</v>
      </c>
      <c r="AO15">
        <v>1</v>
      </c>
      <c r="AP15">
        <v>1</v>
      </c>
      <c r="AQ15">
        <v>0</v>
      </c>
      <c r="AR15">
        <v>0</v>
      </c>
      <c r="AS15" t="s">
        <v>2</v>
      </c>
      <c r="AT15">
        <v>1</v>
      </c>
      <c r="AU15" t="s">
        <v>2</v>
      </c>
      <c r="AV15">
        <v>0</v>
      </c>
      <c r="AW15">
        <v>2</v>
      </c>
      <c r="AX15">
        <v>25553984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</row>
    <row r="16" spans="1:75">
      <c r="A16">
        <f>ROW(Source!A27)</f>
        <v>27</v>
      </c>
      <c r="B16">
        <v>25553986</v>
      </c>
      <c r="C16">
        <v>25553985</v>
      </c>
      <c r="D16">
        <v>6194212</v>
      </c>
      <c r="E16">
        <v>1</v>
      </c>
      <c r="F16">
        <v>1</v>
      </c>
      <c r="G16">
        <v>1</v>
      </c>
      <c r="H16">
        <v>1</v>
      </c>
      <c r="I16" t="s">
        <v>350</v>
      </c>
      <c r="J16" t="s">
        <v>2</v>
      </c>
      <c r="K16" t="s">
        <v>351</v>
      </c>
      <c r="L16">
        <v>1369</v>
      </c>
      <c r="N16">
        <v>1013</v>
      </c>
      <c r="O16" t="s">
        <v>336</v>
      </c>
      <c r="P16" t="s">
        <v>336</v>
      </c>
      <c r="Q16">
        <v>1</v>
      </c>
      <c r="Y16">
        <v>39.57</v>
      </c>
      <c r="AA16">
        <v>0</v>
      </c>
      <c r="AB16">
        <v>0</v>
      </c>
      <c r="AC16">
        <v>0</v>
      </c>
      <c r="AD16">
        <v>9.6199999999999992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2</v>
      </c>
      <c r="AT16">
        <v>39.57</v>
      </c>
      <c r="AU16" t="s">
        <v>2</v>
      </c>
      <c r="AV16">
        <v>1</v>
      </c>
      <c r="AW16">
        <v>2</v>
      </c>
      <c r="AX16">
        <v>25554005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</row>
    <row r="17" spans="1:75">
      <c r="A17">
        <f>ROW(Source!A27)</f>
        <v>27</v>
      </c>
      <c r="B17">
        <v>25553987</v>
      </c>
      <c r="C17">
        <v>25553985</v>
      </c>
      <c r="D17">
        <v>6697596</v>
      </c>
      <c r="E17">
        <v>1</v>
      </c>
      <c r="F17">
        <v>1</v>
      </c>
      <c r="G17">
        <v>1</v>
      </c>
      <c r="H17">
        <v>1</v>
      </c>
      <c r="I17" t="s">
        <v>337</v>
      </c>
      <c r="J17" t="s">
        <v>2</v>
      </c>
      <c r="K17" t="s">
        <v>338</v>
      </c>
      <c r="L17">
        <v>1369</v>
      </c>
      <c r="N17">
        <v>1013</v>
      </c>
      <c r="O17" t="s">
        <v>336</v>
      </c>
      <c r="P17" t="s">
        <v>336</v>
      </c>
      <c r="Q17">
        <v>1</v>
      </c>
      <c r="Y17">
        <v>2.2599999999999998</v>
      </c>
      <c r="AA17">
        <v>0</v>
      </c>
      <c r="AB17">
        <v>0</v>
      </c>
      <c r="AC17">
        <v>0</v>
      </c>
      <c r="AD17">
        <v>0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2</v>
      </c>
      <c r="AT17">
        <v>2.2599999999999998</v>
      </c>
      <c r="AU17" t="s">
        <v>2</v>
      </c>
      <c r="AV17">
        <v>2</v>
      </c>
      <c r="AW17">
        <v>2</v>
      </c>
      <c r="AX17">
        <v>25554006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</row>
    <row r="18" spans="1:75">
      <c r="A18">
        <f>ROW(Source!A27)</f>
        <v>27</v>
      </c>
      <c r="B18">
        <v>25553988</v>
      </c>
      <c r="C18">
        <v>25553985</v>
      </c>
      <c r="D18">
        <v>20134794</v>
      </c>
      <c r="E18">
        <v>1</v>
      </c>
      <c r="F18">
        <v>1</v>
      </c>
      <c r="G18">
        <v>1</v>
      </c>
      <c r="H18">
        <v>2</v>
      </c>
      <c r="I18" t="s">
        <v>352</v>
      </c>
      <c r="J18" t="s">
        <v>352</v>
      </c>
      <c r="K18" t="s">
        <v>353</v>
      </c>
      <c r="L18">
        <v>1480</v>
      </c>
      <c r="N18">
        <v>1013</v>
      </c>
      <c r="O18" t="s">
        <v>342</v>
      </c>
      <c r="P18" t="s">
        <v>343</v>
      </c>
      <c r="Q18">
        <v>1</v>
      </c>
      <c r="Y18">
        <v>0.16</v>
      </c>
      <c r="AA18">
        <v>0</v>
      </c>
      <c r="AB18">
        <v>126.33</v>
      </c>
      <c r="AC18">
        <v>10.58</v>
      </c>
      <c r="AD18">
        <v>0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2</v>
      </c>
      <c r="AT18">
        <v>0.16</v>
      </c>
      <c r="AU18" t="s">
        <v>2</v>
      </c>
      <c r="AV18">
        <v>0</v>
      </c>
      <c r="AW18">
        <v>2</v>
      </c>
      <c r="AX18">
        <v>25554007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</row>
    <row r="19" spans="1:75">
      <c r="A19">
        <f>ROW(Source!A27)</f>
        <v>27</v>
      </c>
      <c r="B19">
        <v>25553989</v>
      </c>
      <c r="C19">
        <v>25553985</v>
      </c>
      <c r="D19">
        <v>20134401</v>
      </c>
      <c r="E19">
        <v>1</v>
      </c>
      <c r="F19">
        <v>1</v>
      </c>
      <c r="G19">
        <v>1</v>
      </c>
      <c r="H19">
        <v>2</v>
      </c>
      <c r="I19" t="s">
        <v>339</v>
      </c>
      <c r="J19" t="s">
        <v>339</v>
      </c>
      <c r="K19" t="s">
        <v>341</v>
      </c>
      <c r="L19">
        <v>1480</v>
      </c>
      <c r="N19">
        <v>1013</v>
      </c>
      <c r="O19" t="s">
        <v>342</v>
      </c>
      <c r="P19" t="s">
        <v>343</v>
      </c>
      <c r="Q19">
        <v>1</v>
      </c>
      <c r="Y19">
        <v>0.84</v>
      </c>
      <c r="AA19">
        <v>0</v>
      </c>
      <c r="AB19">
        <v>108.6</v>
      </c>
      <c r="AC19">
        <v>10.58</v>
      </c>
      <c r="AD19">
        <v>0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2</v>
      </c>
      <c r="AT19">
        <v>0.84</v>
      </c>
      <c r="AU19" t="s">
        <v>2</v>
      </c>
      <c r="AV19">
        <v>0</v>
      </c>
      <c r="AW19">
        <v>2</v>
      </c>
      <c r="AX19">
        <v>25554008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</row>
    <row r="20" spans="1:75">
      <c r="A20">
        <f>ROW(Source!A27)</f>
        <v>27</v>
      </c>
      <c r="B20">
        <v>25553990</v>
      </c>
      <c r="C20">
        <v>25553985</v>
      </c>
      <c r="D20">
        <v>20134823</v>
      </c>
      <c r="E20">
        <v>1</v>
      </c>
      <c r="F20">
        <v>1</v>
      </c>
      <c r="G20">
        <v>1</v>
      </c>
      <c r="H20">
        <v>2</v>
      </c>
      <c r="I20" t="s">
        <v>354</v>
      </c>
      <c r="J20" t="s">
        <v>354</v>
      </c>
      <c r="K20" t="s">
        <v>355</v>
      </c>
      <c r="L20">
        <v>1480</v>
      </c>
      <c r="N20">
        <v>1013</v>
      </c>
      <c r="O20" t="s">
        <v>342</v>
      </c>
      <c r="P20" t="s">
        <v>343</v>
      </c>
      <c r="Q20">
        <v>1</v>
      </c>
      <c r="Y20">
        <v>12.41</v>
      </c>
      <c r="AA20">
        <v>0</v>
      </c>
      <c r="AB20">
        <v>4.97</v>
      </c>
      <c r="AC20">
        <v>0</v>
      </c>
      <c r="AD20">
        <v>0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2</v>
      </c>
      <c r="AT20">
        <v>12.41</v>
      </c>
      <c r="AU20" t="s">
        <v>2</v>
      </c>
      <c r="AV20">
        <v>0</v>
      </c>
      <c r="AW20">
        <v>2</v>
      </c>
      <c r="AX20">
        <v>25554009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</row>
    <row r="21" spans="1:75">
      <c r="A21">
        <f>ROW(Source!A27)</f>
        <v>27</v>
      </c>
      <c r="B21">
        <v>25553991</v>
      </c>
      <c r="C21">
        <v>25553985</v>
      </c>
      <c r="D21">
        <v>20134696</v>
      </c>
      <c r="E21">
        <v>1</v>
      </c>
      <c r="F21">
        <v>1</v>
      </c>
      <c r="G21">
        <v>1</v>
      </c>
      <c r="H21">
        <v>2</v>
      </c>
      <c r="I21" t="s">
        <v>356</v>
      </c>
      <c r="J21" t="s">
        <v>356</v>
      </c>
      <c r="K21" t="s">
        <v>357</v>
      </c>
      <c r="L21">
        <v>1480</v>
      </c>
      <c r="N21">
        <v>1013</v>
      </c>
      <c r="O21" t="s">
        <v>342</v>
      </c>
      <c r="P21" t="s">
        <v>343</v>
      </c>
      <c r="Q21">
        <v>1</v>
      </c>
      <c r="Y21">
        <v>1.62</v>
      </c>
      <c r="AA21">
        <v>0</v>
      </c>
      <c r="AB21">
        <v>1.2</v>
      </c>
      <c r="AC21">
        <v>0</v>
      </c>
      <c r="AD21">
        <v>0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2</v>
      </c>
      <c r="AT21">
        <v>1.62</v>
      </c>
      <c r="AU21" t="s">
        <v>2</v>
      </c>
      <c r="AV21">
        <v>0</v>
      </c>
      <c r="AW21">
        <v>2</v>
      </c>
      <c r="AX21">
        <v>25554010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</row>
    <row r="22" spans="1:75">
      <c r="A22">
        <f>ROW(Source!A27)</f>
        <v>27</v>
      </c>
      <c r="B22">
        <v>25553992</v>
      </c>
      <c r="C22">
        <v>25553985</v>
      </c>
      <c r="D22">
        <v>20134399</v>
      </c>
      <c r="E22">
        <v>1</v>
      </c>
      <c r="F22">
        <v>1</v>
      </c>
      <c r="G22">
        <v>1</v>
      </c>
      <c r="H22">
        <v>2</v>
      </c>
      <c r="I22" t="s">
        <v>344</v>
      </c>
      <c r="J22" t="s">
        <v>344</v>
      </c>
      <c r="K22" t="s">
        <v>346</v>
      </c>
      <c r="L22">
        <v>1480</v>
      </c>
      <c r="N22">
        <v>1013</v>
      </c>
      <c r="O22" t="s">
        <v>342</v>
      </c>
      <c r="P22" t="s">
        <v>343</v>
      </c>
      <c r="Q22">
        <v>1</v>
      </c>
      <c r="Y22">
        <v>1.26</v>
      </c>
      <c r="AA22">
        <v>0</v>
      </c>
      <c r="AB22">
        <v>68</v>
      </c>
      <c r="AC22">
        <v>10.24</v>
      </c>
      <c r="AD22">
        <v>0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2</v>
      </c>
      <c r="AT22">
        <v>1.26</v>
      </c>
      <c r="AU22" t="s">
        <v>2</v>
      </c>
      <c r="AV22">
        <v>0</v>
      </c>
      <c r="AW22">
        <v>2</v>
      </c>
      <c r="AX22">
        <v>25554011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</row>
    <row r="23" spans="1:75">
      <c r="A23">
        <f>ROW(Source!A27)</f>
        <v>27</v>
      </c>
      <c r="B23">
        <v>25553993</v>
      </c>
      <c r="C23">
        <v>25553985</v>
      </c>
      <c r="D23">
        <v>20136437</v>
      </c>
      <c r="E23">
        <v>1</v>
      </c>
      <c r="F23">
        <v>1</v>
      </c>
      <c r="G23">
        <v>1</v>
      </c>
      <c r="H23">
        <v>3</v>
      </c>
      <c r="I23" t="s">
        <v>358</v>
      </c>
      <c r="J23" t="s">
        <v>359</v>
      </c>
      <c r="K23" t="s">
        <v>360</v>
      </c>
      <c r="L23">
        <v>1348</v>
      </c>
      <c r="N23">
        <v>1009</v>
      </c>
      <c r="O23" t="s">
        <v>43</v>
      </c>
      <c r="P23" t="s">
        <v>43</v>
      </c>
      <c r="Q23">
        <v>1000</v>
      </c>
      <c r="Y23">
        <v>1E-4</v>
      </c>
      <c r="AA23">
        <v>45386</v>
      </c>
      <c r="AB23">
        <v>0</v>
      </c>
      <c r="AC23">
        <v>0</v>
      </c>
      <c r="AD23">
        <v>0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2</v>
      </c>
      <c r="AT23">
        <v>1E-4</v>
      </c>
      <c r="AU23" t="s">
        <v>2</v>
      </c>
      <c r="AV23">
        <v>0</v>
      </c>
      <c r="AW23">
        <v>2</v>
      </c>
      <c r="AX23">
        <v>25554012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</row>
    <row r="24" spans="1:75">
      <c r="A24">
        <f>ROW(Source!A27)</f>
        <v>27</v>
      </c>
      <c r="B24">
        <v>25553994</v>
      </c>
      <c r="C24">
        <v>25553985</v>
      </c>
      <c r="D24">
        <v>20136451</v>
      </c>
      <c r="E24">
        <v>1</v>
      </c>
      <c r="F24">
        <v>1</v>
      </c>
      <c r="G24">
        <v>1</v>
      </c>
      <c r="H24">
        <v>3</v>
      </c>
      <c r="I24" t="s">
        <v>361</v>
      </c>
      <c r="J24" t="s">
        <v>362</v>
      </c>
      <c r="K24" t="s">
        <v>363</v>
      </c>
      <c r="L24">
        <v>1339</v>
      </c>
      <c r="N24">
        <v>1007</v>
      </c>
      <c r="O24" t="s">
        <v>123</v>
      </c>
      <c r="P24" t="s">
        <v>123</v>
      </c>
      <c r="Q24">
        <v>1</v>
      </c>
      <c r="Y24">
        <v>1.3</v>
      </c>
      <c r="AA24">
        <v>6</v>
      </c>
      <c r="AB24">
        <v>0</v>
      </c>
      <c r="AC24">
        <v>0</v>
      </c>
      <c r="AD24">
        <v>0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2</v>
      </c>
      <c r="AT24">
        <v>1.3</v>
      </c>
      <c r="AU24" t="s">
        <v>2</v>
      </c>
      <c r="AV24">
        <v>0</v>
      </c>
      <c r="AW24">
        <v>2</v>
      </c>
      <c r="AX24">
        <v>25554013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</row>
    <row r="25" spans="1:75">
      <c r="A25">
        <f>ROW(Source!A27)</f>
        <v>27</v>
      </c>
      <c r="B25">
        <v>25553995</v>
      </c>
      <c r="C25">
        <v>25553985</v>
      </c>
      <c r="D25">
        <v>20136859</v>
      </c>
      <c r="E25">
        <v>1</v>
      </c>
      <c r="F25">
        <v>1</v>
      </c>
      <c r="G25">
        <v>1</v>
      </c>
      <c r="H25">
        <v>3</v>
      </c>
      <c r="I25" t="s">
        <v>364</v>
      </c>
      <c r="J25" t="s">
        <v>365</v>
      </c>
      <c r="K25" t="s">
        <v>366</v>
      </c>
      <c r="L25">
        <v>1348</v>
      </c>
      <c r="N25">
        <v>1009</v>
      </c>
      <c r="O25" t="s">
        <v>43</v>
      </c>
      <c r="P25" t="s">
        <v>43</v>
      </c>
      <c r="Q25">
        <v>1000</v>
      </c>
      <c r="Y25">
        <v>3.0000000000000001E-5</v>
      </c>
      <c r="AA25">
        <v>5088</v>
      </c>
      <c r="AB25">
        <v>0</v>
      </c>
      <c r="AC25">
        <v>0</v>
      </c>
      <c r="AD25">
        <v>0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2</v>
      </c>
      <c r="AT25">
        <v>3.0000000000000001E-5</v>
      </c>
      <c r="AU25" t="s">
        <v>2</v>
      </c>
      <c r="AV25">
        <v>0</v>
      </c>
      <c r="AW25">
        <v>2</v>
      </c>
      <c r="AX25">
        <v>25554014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</row>
    <row r="26" spans="1:75">
      <c r="A26">
        <f>ROW(Source!A27)</f>
        <v>27</v>
      </c>
      <c r="B26">
        <v>25553996</v>
      </c>
      <c r="C26">
        <v>25553985</v>
      </c>
      <c r="D26">
        <v>20137198</v>
      </c>
      <c r="E26">
        <v>1</v>
      </c>
      <c r="F26">
        <v>1</v>
      </c>
      <c r="G26">
        <v>1</v>
      </c>
      <c r="H26">
        <v>3</v>
      </c>
      <c r="I26" t="s">
        <v>367</v>
      </c>
      <c r="J26" t="s">
        <v>368</v>
      </c>
      <c r="K26" t="s">
        <v>369</v>
      </c>
      <c r="L26">
        <v>1348</v>
      </c>
      <c r="N26">
        <v>1009</v>
      </c>
      <c r="O26" t="s">
        <v>43</v>
      </c>
      <c r="P26" t="s">
        <v>43</v>
      </c>
      <c r="Q26">
        <v>1000</v>
      </c>
      <c r="Y26">
        <v>1.9400000000000001E-3</v>
      </c>
      <c r="AA26">
        <v>5135</v>
      </c>
      <c r="AB26">
        <v>0</v>
      </c>
      <c r="AC26">
        <v>0</v>
      </c>
      <c r="AD26">
        <v>0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2</v>
      </c>
      <c r="AT26">
        <v>1.9400000000000001E-3</v>
      </c>
      <c r="AU26" t="s">
        <v>2</v>
      </c>
      <c r="AV26">
        <v>0</v>
      </c>
      <c r="AW26">
        <v>2</v>
      </c>
      <c r="AX26">
        <v>25554015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</row>
    <row r="27" spans="1:75">
      <c r="A27">
        <f>ROW(Source!A27)</f>
        <v>27</v>
      </c>
      <c r="B27">
        <v>25553997</v>
      </c>
      <c r="C27">
        <v>25553985</v>
      </c>
      <c r="D27">
        <v>20137991</v>
      </c>
      <c r="E27">
        <v>1</v>
      </c>
      <c r="F27">
        <v>1</v>
      </c>
      <c r="G27">
        <v>1</v>
      </c>
      <c r="H27">
        <v>3</v>
      </c>
      <c r="I27" t="s">
        <v>370</v>
      </c>
      <c r="J27" t="s">
        <v>371</v>
      </c>
      <c r="K27" t="s">
        <v>372</v>
      </c>
      <c r="L27">
        <v>1348</v>
      </c>
      <c r="N27">
        <v>1009</v>
      </c>
      <c r="O27" t="s">
        <v>43</v>
      </c>
      <c r="P27" t="s">
        <v>43</v>
      </c>
      <c r="Q27">
        <v>1000</v>
      </c>
      <c r="Y27">
        <v>1.8000000000000001E-4</v>
      </c>
      <c r="AA27">
        <v>16560</v>
      </c>
      <c r="AB27">
        <v>0</v>
      </c>
      <c r="AC27">
        <v>0</v>
      </c>
      <c r="AD27">
        <v>0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2</v>
      </c>
      <c r="AT27">
        <v>1.8000000000000001E-4</v>
      </c>
      <c r="AU27" t="s">
        <v>2</v>
      </c>
      <c r="AV27">
        <v>0</v>
      </c>
      <c r="AW27">
        <v>2</v>
      </c>
      <c r="AX27">
        <v>25554016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</row>
    <row r="28" spans="1:75">
      <c r="A28">
        <f>ROW(Source!A27)</f>
        <v>27</v>
      </c>
      <c r="B28">
        <v>25553998</v>
      </c>
      <c r="C28">
        <v>25553985</v>
      </c>
      <c r="D28">
        <v>20138315</v>
      </c>
      <c r="E28">
        <v>1</v>
      </c>
      <c r="F28">
        <v>1</v>
      </c>
      <c r="G28">
        <v>1</v>
      </c>
      <c r="H28">
        <v>3</v>
      </c>
      <c r="I28" t="s">
        <v>373</v>
      </c>
      <c r="J28" t="s">
        <v>374</v>
      </c>
      <c r="K28" t="s">
        <v>375</v>
      </c>
      <c r="L28">
        <v>1348</v>
      </c>
      <c r="N28">
        <v>1009</v>
      </c>
      <c r="O28" t="s">
        <v>43</v>
      </c>
      <c r="P28" t="s">
        <v>43</v>
      </c>
      <c r="Q28">
        <v>1000</v>
      </c>
      <c r="Y28">
        <v>1.0000000000000001E-5</v>
      </c>
      <c r="AA28">
        <v>7810</v>
      </c>
      <c r="AB28">
        <v>0</v>
      </c>
      <c r="AC28">
        <v>0</v>
      </c>
      <c r="AD28">
        <v>0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2</v>
      </c>
      <c r="AT28">
        <v>1.0000000000000001E-5</v>
      </c>
      <c r="AU28" t="s">
        <v>2</v>
      </c>
      <c r="AV28">
        <v>0</v>
      </c>
      <c r="AW28">
        <v>2</v>
      </c>
      <c r="AX28">
        <v>25554017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</row>
    <row r="29" spans="1:75">
      <c r="A29">
        <f>ROW(Source!A27)</f>
        <v>27</v>
      </c>
      <c r="B29">
        <v>25553999</v>
      </c>
      <c r="C29">
        <v>25553985</v>
      </c>
      <c r="D29">
        <v>20142104</v>
      </c>
      <c r="E29">
        <v>1</v>
      </c>
      <c r="F29">
        <v>1</v>
      </c>
      <c r="G29">
        <v>1</v>
      </c>
      <c r="H29">
        <v>3</v>
      </c>
      <c r="I29" t="s">
        <v>376</v>
      </c>
      <c r="J29" t="s">
        <v>377</v>
      </c>
      <c r="K29" t="s">
        <v>378</v>
      </c>
      <c r="L29">
        <v>1339</v>
      </c>
      <c r="N29">
        <v>1007</v>
      </c>
      <c r="O29" t="s">
        <v>123</v>
      </c>
      <c r="P29" t="s">
        <v>123</v>
      </c>
      <c r="Q29">
        <v>1</v>
      </c>
      <c r="Y29">
        <v>5.0000000000000001E-4</v>
      </c>
      <c r="AA29">
        <v>2350</v>
      </c>
      <c r="AB29">
        <v>0</v>
      </c>
      <c r="AC29">
        <v>0</v>
      </c>
      <c r="AD29">
        <v>0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2</v>
      </c>
      <c r="AT29">
        <v>5.0000000000000001E-4</v>
      </c>
      <c r="AU29" t="s">
        <v>2</v>
      </c>
      <c r="AV29">
        <v>0</v>
      </c>
      <c r="AW29">
        <v>2</v>
      </c>
      <c r="AX29">
        <v>25554018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</row>
    <row r="30" spans="1:75">
      <c r="A30">
        <f>ROW(Source!A27)</f>
        <v>27</v>
      </c>
      <c r="B30">
        <v>25554000</v>
      </c>
      <c r="C30">
        <v>25553985</v>
      </c>
      <c r="D30">
        <v>20149045</v>
      </c>
      <c r="E30">
        <v>1</v>
      </c>
      <c r="F30">
        <v>1</v>
      </c>
      <c r="G30">
        <v>1</v>
      </c>
      <c r="H30">
        <v>3</v>
      </c>
      <c r="I30" t="s">
        <v>379</v>
      </c>
      <c r="J30" t="s">
        <v>380</v>
      </c>
      <c r="K30" t="s">
        <v>381</v>
      </c>
      <c r="L30">
        <v>1348</v>
      </c>
      <c r="N30">
        <v>1009</v>
      </c>
      <c r="O30" t="s">
        <v>43</v>
      </c>
      <c r="P30" t="s">
        <v>43</v>
      </c>
      <c r="Q30">
        <v>1000</v>
      </c>
      <c r="Y30">
        <v>3.1E-4</v>
      </c>
      <c r="AA30">
        <v>18330</v>
      </c>
      <c r="AB30">
        <v>0</v>
      </c>
      <c r="AC30">
        <v>0</v>
      </c>
      <c r="AD30">
        <v>0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2</v>
      </c>
      <c r="AT30">
        <v>3.1E-4</v>
      </c>
      <c r="AU30" t="s">
        <v>2</v>
      </c>
      <c r="AV30">
        <v>0</v>
      </c>
      <c r="AW30">
        <v>2</v>
      </c>
      <c r="AX30">
        <v>25554019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</row>
    <row r="31" spans="1:75">
      <c r="A31">
        <f>ROW(Source!A27)</f>
        <v>27</v>
      </c>
      <c r="B31">
        <v>25554001</v>
      </c>
      <c r="C31">
        <v>25553985</v>
      </c>
      <c r="D31">
        <v>20149150</v>
      </c>
      <c r="E31">
        <v>1</v>
      </c>
      <c r="F31">
        <v>1</v>
      </c>
      <c r="G31">
        <v>1</v>
      </c>
      <c r="H31">
        <v>3</v>
      </c>
      <c r="I31" t="s">
        <v>382</v>
      </c>
      <c r="J31" t="s">
        <v>383</v>
      </c>
      <c r="K31" t="s">
        <v>384</v>
      </c>
      <c r="L31">
        <v>1348</v>
      </c>
      <c r="N31">
        <v>1009</v>
      </c>
      <c r="O31" t="s">
        <v>43</v>
      </c>
      <c r="P31" t="s">
        <v>43</v>
      </c>
      <c r="Q31">
        <v>1000</v>
      </c>
      <c r="Y31">
        <v>5.9999999999999995E-4</v>
      </c>
      <c r="AA31">
        <v>12500</v>
      </c>
      <c r="AB31">
        <v>0</v>
      </c>
      <c r="AC31">
        <v>0</v>
      </c>
      <c r="AD31">
        <v>0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2</v>
      </c>
      <c r="AT31">
        <v>5.9999999999999995E-4</v>
      </c>
      <c r="AU31" t="s">
        <v>2</v>
      </c>
      <c r="AV31">
        <v>0</v>
      </c>
      <c r="AW31">
        <v>2</v>
      </c>
      <c r="AX31">
        <v>25554020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</row>
    <row r="32" spans="1:75">
      <c r="A32">
        <f>ROW(Source!A27)</f>
        <v>27</v>
      </c>
      <c r="B32">
        <v>25554002</v>
      </c>
      <c r="C32">
        <v>25553985</v>
      </c>
      <c r="D32">
        <v>20150643</v>
      </c>
      <c r="E32">
        <v>1</v>
      </c>
      <c r="F32">
        <v>1</v>
      </c>
      <c r="G32">
        <v>1</v>
      </c>
      <c r="H32">
        <v>3</v>
      </c>
      <c r="I32" t="s">
        <v>53</v>
      </c>
      <c r="J32" t="s">
        <v>55</v>
      </c>
      <c r="K32" t="s">
        <v>54</v>
      </c>
      <c r="L32">
        <v>1348</v>
      </c>
      <c r="N32">
        <v>1009</v>
      </c>
      <c r="O32" t="s">
        <v>43</v>
      </c>
      <c r="P32" t="s">
        <v>43</v>
      </c>
      <c r="Q32">
        <v>1000</v>
      </c>
      <c r="Y32">
        <v>1</v>
      </c>
      <c r="AA32">
        <v>8909</v>
      </c>
      <c r="AB32">
        <v>0</v>
      </c>
      <c r="AC32">
        <v>0</v>
      </c>
      <c r="AD32">
        <v>0</v>
      </c>
      <c r="AN32">
        <v>2</v>
      </c>
      <c r="AO32">
        <v>0</v>
      </c>
      <c r="AP32">
        <v>1</v>
      </c>
      <c r="AQ32">
        <v>0</v>
      </c>
      <c r="AR32">
        <v>0</v>
      </c>
      <c r="AS32" t="s">
        <v>2</v>
      </c>
      <c r="AT32">
        <v>1</v>
      </c>
      <c r="AU32" t="s">
        <v>2</v>
      </c>
      <c r="AV32">
        <v>0</v>
      </c>
      <c r="AW32">
        <v>2</v>
      </c>
      <c r="AX32">
        <v>25554021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</row>
    <row r="33" spans="1:75">
      <c r="A33">
        <f>ROW(Source!A27)</f>
        <v>27</v>
      </c>
      <c r="B33">
        <v>25554003</v>
      </c>
      <c r="C33">
        <v>25553985</v>
      </c>
      <c r="D33">
        <v>20153297</v>
      </c>
      <c r="E33">
        <v>1</v>
      </c>
      <c r="F33">
        <v>1</v>
      </c>
      <c r="G33">
        <v>1</v>
      </c>
      <c r="H33">
        <v>3</v>
      </c>
      <c r="I33" t="s">
        <v>385</v>
      </c>
      <c r="J33" t="s">
        <v>386</v>
      </c>
      <c r="K33" t="s">
        <v>387</v>
      </c>
      <c r="L33">
        <v>1398</v>
      </c>
      <c r="N33">
        <v>1013</v>
      </c>
      <c r="O33" t="s">
        <v>388</v>
      </c>
      <c r="P33" t="s">
        <v>388</v>
      </c>
      <c r="Q33">
        <v>1</v>
      </c>
      <c r="Y33">
        <v>1.8700000000000001E-2</v>
      </c>
      <c r="AA33">
        <v>54.2</v>
      </c>
      <c r="AB33">
        <v>0</v>
      </c>
      <c r="AC33">
        <v>0</v>
      </c>
      <c r="AD33">
        <v>0</v>
      </c>
      <c r="AN33">
        <v>2</v>
      </c>
      <c r="AO33">
        <v>1</v>
      </c>
      <c r="AP33">
        <v>1</v>
      </c>
      <c r="AQ33">
        <v>0</v>
      </c>
      <c r="AR33">
        <v>0</v>
      </c>
      <c r="AS33" t="s">
        <v>2</v>
      </c>
      <c r="AT33">
        <v>1.8700000000000001E-2</v>
      </c>
      <c r="AU33" t="s">
        <v>2</v>
      </c>
      <c r="AV33">
        <v>0</v>
      </c>
      <c r="AW33">
        <v>2</v>
      </c>
      <c r="AX33">
        <v>25554022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</row>
    <row r="34" spans="1:75">
      <c r="A34">
        <f>ROW(Source!A27)</f>
        <v>27</v>
      </c>
      <c r="B34">
        <v>25554004</v>
      </c>
      <c r="C34">
        <v>25553985</v>
      </c>
      <c r="D34">
        <v>20188200</v>
      </c>
      <c r="E34">
        <v>1</v>
      </c>
      <c r="F34">
        <v>1</v>
      </c>
      <c r="G34">
        <v>1</v>
      </c>
      <c r="H34">
        <v>3</v>
      </c>
      <c r="I34" t="s">
        <v>389</v>
      </c>
      <c r="J34" t="s">
        <v>390</v>
      </c>
      <c r="K34" t="s">
        <v>391</v>
      </c>
      <c r="L34">
        <v>1346</v>
      </c>
      <c r="N34">
        <v>1009</v>
      </c>
      <c r="O34" t="s">
        <v>392</v>
      </c>
      <c r="P34" t="s">
        <v>392</v>
      </c>
      <c r="Q34">
        <v>1</v>
      </c>
      <c r="Y34">
        <v>0.39</v>
      </c>
      <c r="AA34">
        <v>6.2</v>
      </c>
      <c r="AB34">
        <v>0</v>
      </c>
      <c r="AC34">
        <v>0</v>
      </c>
      <c r="AD34">
        <v>0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2</v>
      </c>
      <c r="AT34">
        <v>0.39</v>
      </c>
      <c r="AU34" t="s">
        <v>2</v>
      </c>
      <c r="AV34">
        <v>0</v>
      </c>
      <c r="AW34">
        <v>2</v>
      </c>
      <c r="AX34">
        <v>25554023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</row>
    <row r="35" spans="1:75">
      <c r="A35">
        <f>ROW(Source!A29)</f>
        <v>29</v>
      </c>
      <c r="B35">
        <v>25554026</v>
      </c>
      <c r="C35">
        <v>25554025</v>
      </c>
      <c r="D35">
        <v>6194212</v>
      </c>
      <c r="E35">
        <v>1</v>
      </c>
      <c r="F35">
        <v>1</v>
      </c>
      <c r="G35">
        <v>1</v>
      </c>
      <c r="H35">
        <v>1</v>
      </c>
      <c r="I35" t="s">
        <v>350</v>
      </c>
      <c r="J35" t="s">
        <v>2</v>
      </c>
      <c r="K35" t="s">
        <v>351</v>
      </c>
      <c r="L35">
        <v>1369</v>
      </c>
      <c r="N35">
        <v>1013</v>
      </c>
      <c r="O35" t="s">
        <v>336</v>
      </c>
      <c r="P35" t="s">
        <v>336</v>
      </c>
      <c r="Q35">
        <v>1</v>
      </c>
      <c r="Y35">
        <v>46.33</v>
      </c>
      <c r="AA35">
        <v>0</v>
      </c>
      <c r="AB35">
        <v>0</v>
      </c>
      <c r="AC35">
        <v>0</v>
      </c>
      <c r="AD35">
        <v>9.6199999999999992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2</v>
      </c>
      <c r="AT35">
        <v>46.33</v>
      </c>
      <c r="AU35" t="s">
        <v>2</v>
      </c>
      <c r="AV35">
        <v>1</v>
      </c>
      <c r="AW35">
        <v>2</v>
      </c>
      <c r="AX35">
        <v>25554033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</row>
    <row r="36" spans="1:75">
      <c r="A36">
        <f>ROW(Source!A29)</f>
        <v>29</v>
      </c>
      <c r="B36">
        <v>25554027</v>
      </c>
      <c r="C36">
        <v>25554025</v>
      </c>
      <c r="D36">
        <v>6697596</v>
      </c>
      <c r="E36">
        <v>1</v>
      </c>
      <c r="F36">
        <v>1</v>
      </c>
      <c r="G36">
        <v>1</v>
      </c>
      <c r="H36">
        <v>1</v>
      </c>
      <c r="I36" t="s">
        <v>337</v>
      </c>
      <c r="J36" t="s">
        <v>2</v>
      </c>
      <c r="K36" t="s">
        <v>338</v>
      </c>
      <c r="L36">
        <v>1369</v>
      </c>
      <c r="N36">
        <v>1013</v>
      </c>
      <c r="O36" t="s">
        <v>336</v>
      </c>
      <c r="P36" t="s">
        <v>336</v>
      </c>
      <c r="Q36">
        <v>1</v>
      </c>
      <c r="Y36">
        <v>4.38</v>
      </c>
      <c r="AA36">
        <v>0</v>
      </c>
      <c r="AB36">
        <v>0</v>
      </c>
      <c r="AC36">
        <v>0</v>
      </c>
      <c r="AD36">
        <v>0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2</v>
      </c>
      <c r="AT36">
        <v>4.38</v>
      </c>
      <c r="AU36" t="s">
        <v>2</v>
      </c>
      <c r="AV36">
        <v>2</v>
      </c>
      <c r="AW36">
        <v>2</v>
      </c>
      <c r="AX36">
        <v>25554034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</row>
    <row r="37" spans="1:75">
      <c r="A37">
        <f>ROW(Source!A29)</f>
        <v>29</v>
      </c>
      <c r="B37">
        <v>25554028</v>
      </c>
      <c r="C37">
        <v>25554025</v>
      </c>
      <c r="D37">
        <v>20159485</v>
      </c>
      <c r="E37">
        <v>1</v>
      </c>
      <c r="F37">
        <v>1</v>
      </c>
      <c r="G37">
        <v>1</v>
      </c>
      <c r="H37">
        <v>2</v>
      </c>
      <c r="I37" t="s">
        <v>339</v>
      </c>
      <c r="J37" t="s">
        <v>340</v>
      </c>
      <c r="K37" t="s">
        <v>341</v>
      </c>
      <c r="L37">
        <v>1480</v>
      </c>
      <c r="N37">
        <v>1013</v>
      </c>
      <c r="O37" t="s">
        <v>342</v>
      </c>
      <c r="P37" t="s">
        <v>343</v>
      </c>
      <c r="Q37">
        <v>1</v>
      </c>
      <c r="Y37">
        <v>1.75</v>
      </c>
      <c r="AA37">
        <v>0</v>
      </c>
      <c r="AB37">
        <v>108.6</v>
      </c>
      <c r="AC37">
        <v>10.58</v>
      </c>
      <c r="AD37">
        <v>0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2</v>
      </c>
      <c r="AT37">
        <v>1.75</v>
      </c>
      <c r="AU37" t="s">
        <v>2</v>
      </c>
      <c r="AV37">
        <v>0</v>
      </c>
      <c r="AW37">
        <v>2</v>
      </c>
      <c r="AX37">
        <v>25554035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</row>
    <row r="38" spans="1:75">
      <c r="A38">
        <f>ROW(Source!A29)</f>
        <v>29</v>
      </c>
      <c r="B38">
        <v>25554029</v>
      </c>
      <c r="C38">
        <v>25554025</v>
      </c>
      <c r="D38">
        <v>20148948</v>
      </c>
      <c r="E38">
        <v>1</v>
      </c>
      <c r="F38">
        <v>1</v>
      </c>
      <c r="G38">
        <v>1</v>
      </c>
      <c r="H38">
        <v>2</v>
      </c>
      <c r="I38" t="s">
        <v>393</v>
      </c>
      <c r="J38" t="s">
        <v>394</v>
      </c>
      <c r="K38" t="s">
        <v>395</v>
      </c>
      <c r="L38">
        <v>1480</v>
      </c>
      <c r="N38">
        <v>1013</v>
      </c>
      <c r="O38" t="s">
        <v>342</v>
      </c>
      <c r="P38" t="s">
        <v>343</v>
      </c>
      <c r="Q38">
        <v>1</v>
      </c>
      <c r="Y38">
        <v>8.82</v>
      </c>
      <c r="AA38">
        <v>0</v>
      </c>
      <c r="AB38">
        <v>7.9</v>
      </c>
      <c r="AC38">
        <v>0</v>
      </c>
      <c r="AD38">
        <v>0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2</v>
      </c>
      <c r="AT38">
        <v>8.82</v>
      </c>
      <c r="AU38" t="s">
        <v>2</v>
      </c>
      <c r="AV38">
        <v>0</v>
      </c>
      <c r="AW38">
        <v>2</v>
      </c>
      <c r="AX38">
        <v>25554036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</row>
    <row r="39" spans="1:75">
      <c r="A39">
        <f>ROW(Source!A29)</f>
        <v>29</v>
      </c>
      <c r="B39">
        <v>25554030</v>
      </c>
      <c r="C39">
        <v>25554025</v>
      </c>
      <c r="D39">
        <v>20145014</v>
      </c>
      <c r="E39">
        <v>1</v>
      </c>
      <c r="F39">
        <v>1</v>
      </c>
      <c r="G39">
        <v>1</v>
      </c>
      <c r="H39">
        <v>2</v>
      </c>
      <c r="I39" t="s">
        <v>344</v>
      </c>
      <c r="J39" t="s">
        <v>345</v>
      </c>
      <c r="K39" t="s">
        <v>346</v>
      </c>
      <c r="L39">
        <v>1480</v>
      </c>
      <c r="N39">
        <v>1013</v>
      </c>
      <c r="O39" t="s">
        <v>342</v>
      </c>
      <c r="P39" t="s">
        <v>343</v>
      </c>
      <c r="Q39">
        <v>1</v>
      </c>
      <c r="Y39">
        <v>2.63</v>
      </c>
      <c r="AA39">
        <v>0</v>
      </c>
      <c r="AB39">
        <v>68</v>
      </c>
      <c r="AC39">
        <v>10.24</v>
      </c>
      <c r="AD39">
        <v>0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2</v>
      </c>
      <c r="AT39">
        <v>2.63</v>
      </c>
      <c r="AU39" t="s">
        <v>2</v>
      </c>
      <c r="AV39">
        <v>0</v>
      </c>
      <c r="AW39">
        <v>2</v>
      </c>
      <c r="AX39">
        <v>25554037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</row>
    <row r="40" spans="1:75">
      <c r="A40">
        <f>ROW(Source!A29)</f>
        <v>29</v>
      </c>
      <c r="B40">
        <v>25554031</v>
      </c>
      <c r="C40">
        <v>25554025</v>
      </c>
      <c r="D40">
        <v>20137674</v>
      </c>
      <c r="E40">
        <v>1</v>
      </c>
      <c r="F40">
        <v>1</v>
      </c>
      <c r="G40">
        <v>1</v>
      </c>
      <c r="H40">
        <v>3</v>
      </c>
      <c r="I40" t="s">
        <v>396</v>
      </c>
      <c r="J40" t="s">
        <v>397</v>
      </c>
      <c r="K40" t="s">
        <v>398</v>
      </c>
      <c r="L40">
        <v>1348</v>
      </c>
      <c r="N40">
        <v>1009</v>
      </c>
      <c r="O40" t="s">
        <v>43</v>
      </c>
      <c r="P40" t="s">
        <v>43</v>
      </c>
      <c r="Q40">
        <v>1000</v>
      </c>
      <c r="Y40">
        <v>7.0000000000000001E-3</v>
      </c>
      <c r="AA40">
        <v>10013</v>
      </c>
      <c r="AB40">
        <v>0</v>
      </c>
      <c r="AC40">
        <v>0</v>
      </c>
      <c r="AD40">
        <v>0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2</v>
      </c>
      <c r="AT40">
        <v>7.0000000000000001E-3</v>
      </c>
      <c r="AU40" t="s">
        <v>2</v>
      </c>
      <c r="AV40">
        <v>0</v>
      </c>
      <c r="AW40">
        <v>2</v>
      </c>
      <c r="AX40">
        <v>25554038</v>
      </c>
      <c r="AY40">
        <v>1</v>
      </c>
      <c r="AZ40">
        <v>0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</row>
    <row r="41" spans="1:75">
      <c r="A41">
        <f>ROW(Source!A29)</f>
        <v>29</v>
      </c>
      <c r="B41">
        <v>25554032</v>
      </c>
      <c r="C41">
        <v>25554025</v>
      </c>
      <c r="D41">
        <v>20150643</v>
      </c>
      <c r="E41">
        <v>1</v>
      </c>
      <c r="F41">
        <v>1</v>
      </c>
      <c r="G41">
        <v>1</v>
      </c>
      <c r="H41">
        <v>3</v>
      </c>
      <c r="I41" t="s">
        <v>53</v>
      </c>
      <c r="J41" t="s">
        <v>55</v>
      </c>
      <c r="K41" t="s">
        <v>54</v>
      </c>
      <c r="L41">
        <v>1348</v>
      </c>
      <c r="N41">
        <v>1009</v>
      </c>
      <c r="O41" t="s">
        <v>43</v>
      </c>
      <c r="P41" t="s">
        <v>43</v>
      </c>
      <c r="Q41">
        <v>1000</v>
      </c>
      <c r="Y41">
        <v>1</v>
      </c>
      <c r="AA41">
        <v>8909</v>
      </c>
      <c r="AB41">
        <v>0</v>
      </c>
      <c r="AC41">
        <v>0</v>
      </c>
      <c r="AD41">
        <v>0</v>
      </c>
      <c r="AN41">
        <v>2</v>
      </c>
      <c r="AO41">
        <v>1</v>
      </c>
      <c r="AP41">
        <v>1</v>
      </c>
      <c r="AQ41">
        <v>0</v>
      </c>
      <c r="AR41">
        <v>0</v>
      </c>
      <c r="AS41" t="s">
        <v>2</v>
      </c>
      <c r="AT41">
        <v>1</v>
      </c>
      <c r="AU41" t="s">
        <v>2</v>
      </c>
      <c r="AV41">
        <v>0</v>
      </c>
      <c r="AW41">
        <v>2</v>
      </c>
      <c r="AX41">
        <v>25554039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</row>
    <row r="42" spans="1:75">
      <c r="A42">
        <f>ROW(Source!A34)</f>
        <v>34</v>
      </c>
      <c r="B42">
        <v>25554044</v>
      </c>
      <c r="C42">
        <v>25554043</v>
      </c>
      <c r="D42">
        <v>6194230</v>
      </c>
      <c r="E42">
        <v>1</v>
      </c>
      <c r="F42">
        <v>1</v>
      </c>
      <c r="G42">
        <v>1</v>
      </c>
      <c r="H42">
        <v>1</v>
      </c>
      <c r="I42" t="s">
        <v>399</v>
      </c>
      <c r="J42" t="s">
        <v>2</v>
      </c>
      <c r="K42" t="s">
        <v>400</v>
      </c>
      <c r="L42">
        <v>1369</v>
      </c>
      <c r="N42">
        <v>1013</v>
      </c>
      <c r="O42" t="s">
        <v>336</v>
      </c>
      <c r="P42" t="s">
        <v>336</v>
      </c>
      <c r="Q42">
        <v>1</v>
      </c>
      <c r="Y42">
        <v>42.7</v>
      </c>
      <c r="AA42">
        <v>0</v>
      </c>
      <c r="AB42">
        <v>0</v>
      </c>
      <c r="AC42">
        <v>0</v>
      </c>
      <c r="AD42">
        <v>10.210000000000001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2</v>
      </c>
      <c r="AT42">
        <v>42.7</v>
      </c>
      <c r="AU42" t="s">
        <v>2</v>
      </c>
      <c r="AV42">
        <v>1</v>
      </c>
      <c r="AW42">
        <v>2</v>
      </c>
      <c r="AX42">
        <v>25554050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</row>
    <row r="43" spans="1:75">
      <c r="A43">
        <f>ROW(Source!A34)</f>
        <v>34</v>
      </c>
      <c r="B43">
        <v>25554045</v>
      </c>
      <c r="C43">
        <v>25554043</v>
      </c>
      <c r="D43">
        <v>6697596</v>
      </c>
      <c r="E43">
        <v>1</v>
      </c>
      <c r="F43">
        <v>1</v>
      </c>
      <c r="G43">
        <v>1</v>
      </c>
      <c r="H43">
        <v>1</v>
      </c>
      <c r="I43" t="s">
        <v>337</v>
      </c>
      <c r="J43" t="s">
        <v>2</v>
      </c>
      <c r="K43" t="s">
        <v>338</v>
      </c>
      <c r="L43">
        <v>1369</v>
      </c>
      <c r="N43">
        <v>1013</v>
      </c>
      <c r="O43" t="s">
        <v>336</v>
      </c>
      <c r="P43" t="s">
        <v>336</v>
      </c>
      <c r="Q43">
        <v>1</v>
      </c>
      <c r="Y43">
        <v>1.03</v>
      </c>
      <c r="AA43">
        <v>0</v>
      </c>
      <c r="AB43">
        <v>0</v>
      </c>
      <c r="AC43">
        <v>0</v>
      </c>
      <c r="AD43">
        <v>0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2</v>
      </c>
      <c r="AT43">
        <v>1.03</v>
      </c>
      <c r="AU43" t="s">
        <v>2</v>
      </c>
      <c r="AV43">
        <v>2</v>
      </c>
      <c r="AW43">
        <v>2</v>
      </c>
      <c r="AX43">
        <v>25554051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</row>
    <row r="44" spans="1:75">
      <c r="A44">
        <f>ROW(Source!A34)</f>
        <v>34</v>
      </c>
      <c r="B44">
        <v>25554046</v>
      </c>
      <c r="C44">
        <v>25554043</v>
      </c>
      <c r="D44">
        <v>20148948</v>
      </c>
      <c r="E44">
        <v>1</v>
      </c>
      <c r="F44">
        <v>1</v>
      </c>
      <c r="G44">
        <v>1</v>
      </c>
      <c r="H44">
        <v>2</v>
      </c>
      <c r="I44" t="s">
        <v>393</v>
      </c>
      <c r="J44" t="s">
        <v>394</v>
      </c>
      <c r="K44" t="s">
        <v>395</v>
      </c>
      <c r="L44">
        <v>1480</v>
      </c>
      <c r="N44">
        <v>1013</v>
      </c>
      <c r="O44" t="s">
        <v>342</v>
      </c>
      <c r="P44" t="s">
        <v>343</v>
      </c>
      <c r="Q44">
        <v>1</v>
      </c>
      <c r="Y44">
        <v>21.25</v>
      </c>
      <c r="AA44">
        <v>0</v>
      </c>
      <c r="AB44">
        <v>7.9</v>
      </c>
      <c r="AC44">
        <v>0</v>
      </c>
      <c r="AD44">
        <v>0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2</v>
      </c>
      <c r="AT44">
        <v>21.25</v>
      </c>
      <c r="AU44" t="s">
        <v>2</v>
      </c>
      <c r="AV44">
        <v>0</v>
      </c>
      <c r="AW44">
        <v>2</v>
      </c>
      <c r="AX44">
        <v>25554052</v>
      </c>
      <c r="AY44">
        <v>1</v>
      </c>
      <c r="AZ44">
        <v>0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</row>
    <row r="45" spans="1:75">
      <c r="A45">
        <f>ROW(Source!A34)</f>
        <v>34</v>
      </c>
      <c r="B45">
        <v>25554047</v>
      </c>
      <c r="C45">
        <v>25554043</v>
      </c>
      <c r="D45">
        <v>20145014</v>
      </c>
      <c r="E45">
        <v>1</v>
      </c>
      <c r="F45">
        <v>1</v>
      </c>
      <c r="G45">
        <v>1</v>
      </c>
      <c r="H45">
        <v>2</v>
      </c>
      <c r="I45" t="s">
        <v>344</v>
      </c>
      <c r="J45" t="s">
        <v>345</v>
      </c>
      <c r="K45" t="s">
        <v>346</v>
      </c>
      <c r="L45">
        <v>1480</v>
      </c>
      <c r="N45">
        <v>1013</v>
      </c>
      <c r="O45" t="s">
        <v>342</v>
      </c>
      <c r="P45" t="s">
        <v>343</v>
      </c>
      <c r="Q45">
        <v>1</v>
      </c>
      <c r="Y45">
        <v>1.03</v>
      </c>
      <c r="AA45">
        <v>0</v>
      </c>
      <c r="AB45">
        <v>68</v>
      </c>
      <c r="AC45">
        <v>10.24</v>
      </c>
      <c r="AD45">
        <v>0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2</v>
      </c>
      <c r="AT45">
        <v>1.03</v>
      </c>
      <c r="AU45" t="s">
        <v>2</v>
      </c>
      <c r="AV45">
        <v>0</v>
      </c>
      <c r="AW45">
        <v>2</v>
      </c>
      <c r="AX45">
        <v>25554053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</row>
    <row r="46" spans="1:75">
      <c r="A46">
        <f>ROW(Source!A34)</f>
        <v>34</v>
      </c>
      <c r="B46">
        <v>25554048</v>
      </c>
      <c r="C46">
        <v>25554043</v>
      </c>
      <c r="D46">
        <v>20137714</v>
      </c>
      <c r="E46">
        <v>1</v>
      </c>
      <c r="F46">
        <v>1</v>
      </c>
      <c r="G46">
        <v>1</v>
      </c>
      <c r="H46">
        <v>3</v>
      </c>
      <c r="I46" t="s">
        <v>401</v>
      </c>
      <c r="J46" t="s">
        <v>402</v>
      </c>
      <c r="K46" t="s">
        <v>403</v>
      </c>
      <c r="L46">
        <v>1348</v>
      </c>
      <c r="N46">
        <v>1009</v>
      </c>
      <c r="O46" t="s">
        <v>43</v>
      </c>
      <c r="P46" t="s">
        <v>43</v>
      </c>
      <c r="Q46">
        <v>1000</v>
      </c>
      <c r="Y46">
        <v>0.04</v>
      </c>
      <c r="AA46">
        <v>9860</v>
      </c>
      <c r="AB46">
        <v>0</v>
      </c>
      <c r="AC46">
        <v>0</v>
      </c>
      <c r="AD46">
        <v>0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2</v>
      </c>
      <c r="AT46">
        <v>0.04</v>
      </c>
      <c r="AU46" t="s">
        <v>2</v>
      </c>
      <c r="AV46">
        <v>0</v>
      </c>
      <c r="AW46">
        <v>2</v>
      </c>
      <c r="AX46">
        <v>25554054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</row>
    <row r="47" spans="1:75">
      <c r="A47">
        <f>ROW(Source!A34)</f>
        <v>34</v>
      </c>
      <c r="B47">
        <v>25554049</v>
      </c>
      <c r="C47">
        <v>25554043</v>
      </c>
      <c r="D47">
        <v>20150455</v>
      </c>
      <c r="E47">
        <v>1</v>
      </c>
      <c r="F47">
        <v>1</v>
      </c>
      <c r="G47">
        <v>1</v>
      </c>
      <c r="H47">
        <v>3</v>
      </c>
      <c r="I47" t="s">
        <v>404</v>
      </c>
      <c r="J47" t="s">
        <v>405</v>
      </c>
      <c r="K47" t="s">
        <v>406</v>
      </c>
      <c r="L47">
        <v>1348</v>
      </c>
      <c r="N47">
        <v>1009</v>
      </c>
      <c r="O47" t="s">
        <v>43</v>
      </c>
      <c r="P47" t="s">
        <v>43</v>
      </c>
      <c r="Q47">
        <v>1000</v>
      </c>
      <c r="Y47">
        <v>1</v>
      </c>
      <c r="AA47">
        <v>7843</v>
      </c>
      <c r="AB47">
        <v>0</v>
      </c>
      <c r="AC47">
        <v>0</v>
      </c>
      <c r="AD47">
        <v>0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2</v>
      </c>
      <c r="AT47">
        <v>1</v>
      </c>
      <c r="AU47" t="s">
        <v>2</v>
      </c>
      <c r="AV47">
        <v>0</v>
      </c>
      <c r="AW47">
        <v>2</v>
      </c>
      <c r="AX47">
        <v>25554055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</row>
    <row r="48" spans="1:75">
      <c r="A48">
        <f>ROW(Source!A35)</f>
        <v>35</v>
      </c>
      <c r="B48">
        <v>25554057</v>
      </c>
      <c r="C48">
        <v>25554056</v>
      </c>
      <c r="D48">
        <v>6194230</v>
      </c>
      <c r="E48">
        <v>1</v>
      </c>
      <c r="F48">
        <v>1</v>
      </c>
      <c r="G48">
        <v>1</v>
      </c>
      <c r="H48">
        <v>1</v>
      </c>
      <c r="I48" t="s">
        <v>399</v>
      </c>
      <c r="J48" t="s">
        <v>2</v>
      </c>
      <c r="K48" t="s">
        <v>400</v>
      </c>
      <c r="L48">
        <v>1369</v>
      </c>
      <c r="N48">
        <v>1013</v>
      </c>
      <c r="O48" t="s">
        <v>336</v>
      </c>
      <c r="P48" t="s">
        <v>336</v>
      </c>
      <c r="Q48">
        <v>1</v>
      </c>
      <c r="Y48">
        <v>31.4</v>
      </c>
      <c r="AA48">
        <v>0</v>
      </c>
      <c r="AB48">
        <v>0</v>
      </c>
      <c r="AC48">
        <v>0</v>
      </c>
      <c r="AD48">
        <v>10.210000000000001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2</v>
      </c>
      <c r="AT48">
        <v>31.4</v>
      </c>
      <c r="AU48" t="s">
        <v>2</v>
      </c>
      <c r="AV48">
        <v>1</v>
      </c>
      <c r="AW48">
        <v>2</v>
      </c>
      <c r="AX48">
        <v>25554063</v>
      </c>
      <c r="AY48">
        <v>1</v>
      </c>
      <c r="AZ48">
        <v>0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</row>
    <row r="49" spans="1:75">
      <c r="A49">
        <f>ROW(Source!A35)</f>
        <v>35</v>
      </c>
      <c r="B49">
        <v>25554058</v>
      </c>
      <c r="C49">
        <v>25554056</v>
      </c>
      <c r="D49">
        <v>6697596</v>
      </c>
      <c r="E49">
        <v>1</v>
      </c>
      <c r="F49">
        <v>1</v>
      </c>
      <c r="G49">
        <v>1</v>
      </c>
      <c r="H49">
        <v>1</v>
      </c>
      <c r="I49" t="s">
        <v>337</v>
      </c>
      <c r="J49" t="s">
        <v>2</v>
      </c>
      <c r="K49" t="s">
        <v>338</v>
      </c>
      <c r="L49">
        <v>1369</v>
      </c>
      <c r="N49">
        <v>1013</v>
      </c>
      <c r="O49" t="s">
        <v>336</v>
      </c>
      <c r="P49" t="s">
        <v>336</v>
      </c>
      <c r="Q49">
        <v>1</v>
      </c>
      <c r="Y49">
        <v>1.02</v>
      </c>
      <c r="AA49">
        <v>0</v>
      </c>
      <c r="AB49">
        <v>0</v>
      </c>
      <c r="AC49">
        <v>0</v>
      </c>
      <c r="AD49">
        <v>0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2</v>
      </c>
      <c r="AT49">
        <v>1.02</v>
      </c>
      <c r="AU49" t="s">
        <v>2</v>
      </c>
      <c r="AV49">
        <v>2</v>
      </c>
      <c r="AW49">
        <v>2</v>
      </c>
      <c r="AX49">
        <v>25554064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</row>
    <row r="50" spans="1:75">
      <c r="A50">
        <f>ROW(Source!A35)</f>
        <v>35</v>
      </c>
      <c r="B50">
        <v>25554059</v>
      </c>
      <c r="C50">
        <v>25554056</v>
      </c>
      <c r="D50">
        <v>20148948</v>
      </c>
      <c r="E50">
        <v>1</v>
      </c>
      <c r="F50">
        <v>1</v>
      </c>
      <c r="G50">
        <v>1</v>
      </c>
      <c r="H50">
        <v>2</v>
      </c>
      <c r="I50" t="s">
        <v>393</v>
      </c>
      <c r="J50" t="s">
        <v>394</v>
      </c>
      <c r="K50" t="s">
        <v>395</v>
      </c>
      <c r="L50">
        <v>1480</v>
      </c>
      <c r="N50">
        <v>1013</v>
      </c>
      <c r="O50" t="s">
        <v>342</v>
      </c>
      <c r="P50" t="s">
        <v>343</v>
      </c>
      <c r="Q50">
        <v>1</v>
      </c>
      <c r="Y50">
        <v>20.329999999999998</v>
      </c>
      <c r="AA50">
        <v>0</v>
      </c>
      <c r="AB50">
        <v>7.9</v>
      </c>
      <c r="AC50">
        <v>0</v>
      </c>
      <c r="AD50">
        <v>0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2</v>
      </c>
      <c r="AT50">
        <v>20.329999999999998</v>
      </c>
      <c r="AU50" t="s">
        <v>2</v>
      </c>
      <c r="AV50">
        <v>0</v>
      </c>
      <c r="AW50">
        <v>2</v>
      </c>
      <c r="AX50">
        <v>25554065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</row>
    <row r="51" spans="1:75">
      <c r="A51">
        <f>ROW(Source!A35)</f>
        <v>35</v>
      </c>
      <c r="B51">
        <v>25554060</v>
      </c>
      <c r="C51">
        <v>25554056</v>
      </c>
      <c r="D51">
        <v>20145014</v>
      </c>
      <c r="E51">
        <v>1</v>
      </c>
      <c r="F51">
        <v>1</v>
      </c>
      <c r="G51">
        <v>1</v>
      </c>
      <c r="H51">
        <v>2</v>
      </c>
      <c r="I51" t="s">
        <v>344</v>
      </c>
      <c r="J51" t="s">
        <v>345</v>
      </c>
      <c r="K51" t="s">
        <v>346</v>
      </c>
      <c r="L51">
        <v>1480</v>
      </c>
      <c r="N51">
        <v>1013</v>
      </c>
      <c r="O51" t="s">
        <v>342</v>
      </c>
      <c r="P51" t="s">
        <v>343</v>
      </c>
      <c r="Q51">
        <v>1</v>
      </c>
      <c r="Y51">
        <v>1.02</v>
      </c>
      <c r="AA51">
        <v>0</v>
      </c>
      <c r="AB51">
        <v>68</v>
      </c>
      <c r="AC51">
        <v>10.24</v>
      </c>
      <c r="AD51">
        <v>0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2</v>
      </c>
      <c r="AT51">
        <v>1.02</v>
      </c>
      <c r="AU51" t="s">
        <v>2</v>
      </c>
      <c r="AV51">
        <v>0</v>
      </c>
      <c r="AW51">
        <v>2</v>
      </c>
      <c r="AX51">
        <v>25554066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</row>
    <row r="52" spans="1:75">
      <c r="A52">
        <f>ROW(Source!A35)</f>
        <v>35</v>
      </c>
      <c r="B52">
        <v>25554061</v>
      </c>
      <c r="C52">
        <v>25554056</v>
      </c>
      <c r="D52">
        <v>20137714</v>
      </c>
      <c r="E52">
        <v>1</v>
      </c>
      <c r="F52">
        <v>1</v>
      </c>
      <c r="G52">
        <v>1</v>
      </c>
      <c r="H52">
        <v>3</v>
      </c>
      <c r="I52" t="s">
        <v>401</v>
      </c>
      <c r="J52" t="s">
        <v>402</v>
      </c>
      <c r="K52" t="s">
        <v>403</v>
      </c>
      <c r="L52">
        <v>1348</v>
      </c>
      <c r="N52">
        <v>1009</v>
      </c>
      <c r="O52" t="s">
        <v>43</v>
      </c>
      <c r="P52" t="s">
        <v>43</v>
      </c>
      <c r="Q52">
        <v>1000</v>
      </c>
      <c r="Y52">
        <v>0.03</v>
      </c>
      <c r="AA52">
        <v>9860</v>
      </c>
      <c r="AB52">
        <v>0</v>
      </c>
      <c r="AC52">
        <v>0</v>
      </c>
      <c r="AD52">
        <v>0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2</v>
      </c>
      <c r="AT52">
        <v>0.03</v>
      </c>
      <c r="AU52" t="s">
        <v>2</v>
      </c>
      <c r="AV52">
        <v>0</v>
      </c>
      <c r="AW52">
        <v>2</v>
      </c>
      <c r="AX52">
        <v>25554067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</row>
    <row r="53" spans="1:75">
      <c r="A53">
        <f>ROW(Source!A35)</f>
        <v>35</v>
      </c>
      <c r="B53">
        <v>25554062</v>
      </c>
      <c r="C53">
        <v>25554056</v>
      </c>
      <c r="D53">
        <v>20150455</v>
      </c>
      <c r="E53">
        <v>1</v>
      </c>
      <c r="F53">
        <v>1</v>
      </c>
      <c r="G53">
        <v>1</v>
      </c>
      <c r="H53">
        <v>3</v>
      </c>
      <c r="I53" t="s">
        <v>404</v>
      </c>
      <c r="J53" t="s">
        <v>405</v>
      </c>
      <c r="K53" t="s">
        <v>406</v>
      </c>
      <c r="L53">
        <v>1348</v>
      </c>
      <c r="N53">
        <v>1009</v>
      </c>
      <c r="O53" t="s">
        <v>43</v>
      </c>
      <c r="P53" t="s">
        <v>43</v>
      </c>
      <c r="Q53">
        <v>1000</v>
      </c>
      <c r="Y53">
        <v>1</v>
      </c>
      <c r="AA53">
        <v>7843</v>
      </c>
      <c r="AB53">
        <v>0</v>
      </c>
      <c r="AC53">
        <v>0</v>
      </c>
      <c r="AD53">
        <v>0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2</v>
      </c>
      <c r="AT53">
        <v>1</v>
      </c>
      <c r="AU53" t="s">
        <v>2</v>
      </c>
      <c r="AV53">
        <v>0</v>
      </c>
      <c r="AW53">
        <v>2</v>
      </c>
      <c r="AX53">
        <v>25554068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</row>
    <row r="54" spans="1:75">
      <c r="A54">
        <f>ROW(Source!A36)</f>
        <v>36</v>
      </c>
      <c r="B54">
        <v>25554070</v>
      </c>
      <c r="C54">
        <v>25554069</v>
      </c>
      <c r="D54">
        <v>6194211</v>
      </c>
      <c r="E54">
        <v>1</v>
      </c>
      <c r="F54">
        <v>1</v>
      </c>
      <c r="G54">
        <v>1</v>
      </c>
      <c r="H54">
        <v>1</v>
      </c>
      <c r="I54" t="s">
        <v>334</v>
      </c>
      <c r="J54" t="s">
        <v>2</v>
      </c>
      <c r="K54" t="s">
        <v>335</v>
      </c>
      <c r="L54">
        <v>1369</v>
      </c>
      <c r="N54">
        <v>1013</v>
      </c>
      <c r="O54" t="s">
        <v>336</v>
      </c>
      <c r="P54" t="s">
        <v>336</v>
      </c>
      <c r="Q54">
        <v>1</v>
      </c>
      <c r="Y54">
        <v>36.08</v>
      </c>
      <c r="AA54">
        <v>0</v>
      </c>
      <c r="AB54">
        <v>0</v>
      </c>
      <c r="AC54">
        <v>0</v>
      </c>
      <c r="AD54">
        <v>9.07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2</v>
      </c>
      <c r="AT54">
        <v>36.08</v>
      </c>
      <c r="AU54" t="s">
        <v>2</v>
      </c>
      <c r="AV54">
        <v>1</v>
      </c>
      <c r="AW54">
        <v>2</v>
      </c>
      <c r="AX54">
        <v>25554078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</row>
    <row r="55" spans="1:75">
      <c r="A55">
        <f>ROW(Source!A36)</f>
        <v>36</v>
      </c>
      <c r="B55">
        <v>25554071</v>
      </c>
      <c r="C55">
        <v>25554069</v>
      </c>
      <c r="D55">
        <v>6697596</v>
      </c>
      <c r="E55">
        <v>1</v>
      </c>
      <c r="F55">
        <v>1</v>
      </c>
      <c r="G55">
        <v>1</v>
      </c>
      <c r="H55">
        <v>1</v>
      </c>
      <c r="I55" t="s">
        <v>337</v>
      </c>
      <c r="J55" t="s">
        <v>2</v>
      </c>
      <c r="K55" t="s">
        <v>338</v>
      </c>
      <c r="L55">
        <v>1369</v>
      </c>
      <c r="N55">
        <v>1013</v>
      </c>
      <c r="O55" t="s">
        <v>336</v>
      </c>
      <c r="P55" t="s">
        <v>336</v>
      </c>
      <c r="Q55">
        <v>1</v>
      </c>
      <c r="Y55">
        <v>0.63</v>
      </c>
      <c r="AA55">
        <v>0</v>
      </c>
      <c r="AB55">
        <v>0</v>
      </c>
      <c r="AC55">
        <v>0</v>
      </c>
      <c r="AD55">
        <v>0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2</v>
      </c>
      <c r="AT55">
        <v>0.63</v>
      </c>
      <c r="AU55" t="s">
        <v>2</v>
      </c>
      <c r="AV55">
        <v>2</v>
      </c>
      <c r="AW55">
        <v>2</v>
      </c>
      <c r="AX55">
        <v>25554079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</row>
    <row r="56" spans="1:75">
      <c r="A56">
        <f>ROW(Source!A36)</f>
        <v>36</v>
      </c>
      <c r="B56">
        <v>25554072</v>
      </c>
      <c r="C56">
        <v>25554069</v>
      </c>
      <c r="D56">
        <v>20159485</v>
      </c>
      <c r="E56">
        <v>1</v>
      </c>
      <c r="F56">
        <v>1</v>
      </c>
      <c r="G56">
        <v>1</v>
      </c>
      <c r="H56">
        <v>2</v>
      </c>
      <c r="I56" t="s">
        <v>339</v>
      </c>
      <c r="J56" t="s">
        <v>340</v>
      </c>
      <c r="K56" t="s">
        <v>341</v>
      </c>
      <c r="L56">
        <v>1480</v>
      </c>
      <c r="N56">
        <v>1013</v>
      </c>
      <c r="O56" t="s">
        <v>342</v>
      </c>
      <c r="P56" t="s">
        <v>343</v>
      </c>
      <c r="Q56">
        <v>1</v>
      </c>
      <c r="Y56">
        <v>0.37</v>
      </c>
      <c r="AA56">
        <v>0</v>
      </c>
      <c r="AB56">
        <v>108.6</v>
      </c>
      <c r="AC56">
        <v>10.58</v>
      </c>
      <c r="AD56">
        <v>0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2</v>
      </c>
      <c r="AT56">
        <v>0.37</v>
      </c>
      <c r="AU56" t="s">
        <v>2</v>
      </c>
      <c r="AV56">
        <v>0</v>
      </c>
      <c r="AW56">
        <v>2</v>
      </c>
      <c r="AX56">
        <v>25554080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</row>
    <row r="57" spans="1:75">
      <c r="A57">
        <f>ROW(Source!A36)</f>
        <v>36</v>
      </c>
      <c r="B57">
        <v>25554073</v>
      </c>
      <c r="C57">
        <v>25554069</v>
      </c>
      <c r="D57">
        <v>20148948</v>
      </c>
      <c r="E57">
        <v>1</v>
      </c>
      <c r="F57">
        <v>1</v>
      </c>
      <c r="G57">
        <v>1</v>
      </c>
      <c r="H57">
        <v>2</v>
      </c>
      <c r="I57" t="s">
        <v>393</v>
      </c>
      <c r="J57" t="s">
        <v>394</v>
      </c>
      <c r="K57" t="s">
        <v>395</v>
      </c>
      <c r="L57">
        <v>1480</v>
      </c>
      <c r="N57">
        <v>1013</v>
      </c>
      <c r="O57" t="s">
        <v>342</v>
      </c>
      <c r="P57" t="s">
        <v>343</v>
      </c>
      <c r="Q57">
        <v>1</v>
      </c>
      <c r="Y57">
        <v>1.62</v>
      </c>
      <c r="AA57">
        <v>0</v>
      </c>
      <c r="AB57">
        <v>7.9</v>
      </c>
      <c r="AC57">
        <v>0</v>
      </c>
      <c r="AD57">
        <v>0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2</v>
      </c>
      <c r="AT57">
        <v>1.62</v>
      </c>
      <c r="AU57" t="s">
        <v>2</v>
      </c>
      <c r="AV57">
        <v>0</v>
      </c>
      <c r="AW57">
        <v>2</v>
      </c>
      <c r="AX57">
        <v>25554081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</row>
    <row r="58" spans="1:75">
      <c r="A58">
        <f>ROW(Source!A36)</f>
        <v>36</v>
      </c>
      <c r="B58">
        <v>25554074</v>
      </c>
      <c r="C58">
        <v>25554069</v>
      </c>
      <c r="D58">
        <v>20145014</v>
      </c>
      <c r="E58">
        <v>1</v>
      </c>
      <c r="F58">
        <v>1</v>
      </c>
      <c r="G58">
        <v>1</v>
      </c>
      <c r="H58">
        <v>2</v>
      </c>
      <c r="I58" t="s">
        <v>344</v>
      </c>
      <c r="J58" t="s">
        <v>345</v>
      </c>
      <c r="K58" t="s">
        <v>346</v>
      </c>
      <c r="L58">
        <v>1480</v>
      </c>
      <c r="N58">
        <v>1013</v>
      </c>
      <c r="O58" t="s">
        <v>342</v>
      </c>
      <c r="P58" t="s">
        <v>343</v>
      </c>
      <c r="Q58">
        <v>1</v>
      </c>
      <c r="Y58">
        <v>0.26</v>
      </c>
      <c r="AA58">
        <v>0</v>
      </c>
      <c r="AB58">
        <v>68</v>
      </c>
      <c r="AC58">
        <v>10.24</v>
      </c>
      <c r="AD58">
        <v>0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2</v>
      </c>
      <c r="AT58">
        <v>0.26</v>
      </c>
      <c r="AU58" t="s">
        <v>2</v>
      </c>
      <c r="AV58">
        <v>0</v>
      </c>
      <c r="AW58">
        <v>2</v>
      </c>
      <c r="AX58">
        <v>25554082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</row>
    <row r="59" spans="1:75">
      <c r="A59">
        <f>ROW(Source!A36)</f>
        <v>36</v>
      </c>
      <c r="B59">
        <v>25554075</v>
      </c>
      <c r="C59">
        <v>25554069</v>
      </c>
      <c r="D59">
        <v>20137674</v>
      </c>
      <c r="E59">
        <v>1</v>
      </c>
      <c r="F59">
        <v>1</v>
      </c>
      <c r="G59">
        <v>1</v>
      </c>
      <c r="H59">
        <v>3</v>
      </c>
      <c r="I59" t="s">
        <v>396</v>
      </c>
      <c r="J59" t="s">
        <v>397</v>
      </c>
      <c r="K59" t="s">
        <v>398</v>
      </c>
      <c r="L59">
        <v>1348</v>
      </c>
      <c r="N59">
        <v>1009</v>
      </c>
      <c r="O59" t="s">
        <v>43</v>
      </c>
      <c r="P59" t="s">
        <v>43</v>
      </c>
      <c r="Q59">
        <v>1000</v>
      </c>
      <c r="Y59">
        <v>2E-3</v>
      </c>
      <c r="AA59">
        <v>10013</v>
      </c>
      <c r="AB59">
        <v>0</v>
      </c>
      <c r="AC59">
        <v>0</v>
      </c>
      <c r="AD59">
        <v>0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2</v>
      </c>
      <c r="AT59">
        <v>2E-3</v>
      </c>
      <c r="AU59" t="s">
        <v>2</v>
      </c>
      <c r="AV59">
        <v>0</v>
      </c>
      <c r="AW59">
        <v>2</v>
      </c>
      <c r="AX59">
        <v>25554083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</row>
    <row r="60" spans="1:75">
      <c r="A60">
        <f>ROW(Source!A36)</f>
        <v>36</v>
      </c>
      <c r="B60">
        <v>25554076</v>
      </c>
      <c r="C60">
        <v>25554069</v>
      </c>
      <c r="D60">
        <v>20151539</v>
      </c>
      <c r="E60">
        <v>1</v>
      </c>
      <c r="F60">
        <v>1</v>
      </c>
      <c r="G60">
        <v>1</v>
      </c>
      <c r="H60">
        <v>3</v>
      </c>
      <c r="I60" t="s">
        <v>407</v>
      </c>
      <c r="J60" t="s">
        <v>408</v>
      </c>
      <c r="K60" t="s">
        <v>409</v>
      </c>
      <c r="L60">
        <v>1354</v>
      </c>
      <c r="N60">
        <v>1010</v>
      </c>
      <c r="O60" t="s">
        <v>410</v>
      </c>
      <c r="P60" t="s">
        <v>410</v>
      </c>
      <c r="Q60">
        <v>1</v>
      </c>
      <c r="Y60">
        <v>0.01</v>
      </c>
      <c r="AA60">
        <v>655</v>
      </c>
      <c r="AB60">
        <v>0</v>
      </c>
      <c r="AC60">
        <v>0</v>
      </c>
      <c r="AD60">
        <v>0</v>
      </c>
      <c r="AN60">
        <v>2</v>
      </c>
      <c r="AO60">
        <v>1</v>
      </c>
      <c r="AP60">
        <v>0</v>
      </c>
      <c r="AQ60">
        <v>0</v>
      </c>
      <c r="AR60">
        <v>0</v>
      </c>
      <c r="AS60" t="s">
        <v>2</v>
      </c>
      <c r="AT60">
        <v>0.01</v>
      </c>
      <c r="AU60" t="s">
        <v>2</v>
      </c>
      <c r="AV60">
        <v>0</v>
      </c>
      <c r="AW60">
        <v>2</v>
      </c>
      <c r="AX60">
        <v>25554084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</row>
    <row r="61" spans="1:75">
      <c r="A61">
        <f>ROW(Source!A36)</f>
        <v>36</v>
      </c>
      <c r="B61">
        <v>25554077</v>
      </c>
      <c r="C61">
        <v>25554069</v>
      </c>
      <c r="D61">
        <v>20144936</v>
      </c>
      <c r="E61">
        <v>1</v>
      </c>
      <c r="F61">
        <v>1</v>
      </c>
      <c r="G61">
        <v>1</v>
      </c>
      <c r="H61">
        <v>3</v>
      </c>
      <c r="I61" t="s">
        <v>411</v>
      </c>
      <c r="J61" t="s">
        <v>412</v>
      </c>
      <c r="K61" t="s">
        <v>413</v>
      </c>
      <c r="L61">
        <v>1348</v>
      </c>
      <c r="N61">
        <v>1009</v>
      </c>
      <c r="O61" t="s">
        <v>43</v>
      </c>
      <c r="P61" t="s">
        <v>43</v>
      </c>
      <c r="Q61">
        <v>1000</v>
      </c>
      <c r="Y61">
        <v>1</v>
      </c>
      <c r="AA61">
        <v>10970</v>
      </c>
      <c r="AB61">
        <v>0</v>
      </c>
      <c r="AC61">
        <v>0</v>
      </c>
      <c r="AD61">
        <v>0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2</v>
      </c>
      <c r="AT61">
        <v>1</v>
      </c>
      <c r="AU61" t="s">
        <v>2</v>
      </c>
      <c r="AV61">
        <v>0</v>
      </c>
      <c r="AW61">
        <v>2</v>
      </c>
      <c r="AX61">
        <v>25554085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</row>
    <row r="62" spans="1:75">
      <c r="A62">
        <f>ROW(Source!A37)</f>
        <v>37</v>
      </c>
      <c r="B62">
        <v>25554087</v>
      </c>
      <c r="C62">
        <v>25554086</v>
      </c>
      <c r="D62">
        <v>6194210</v>
      </c>
      <c r="E62">
        <v>1</v>
      </c>
      <c r="F62">
        <v>1</v>
      </c>
      <c r="G62">
        <v>1</v>
      </c>
      <c r="H62">
        <v>1</v>
      </c>
      <c r="I62" t="s">
        <v>414</v>
      </c>
      <c r="J62" t="s">
        <v>2</v>
      </c>
      <c r="K62" t="s">
        <v>415</v>
      </c>
      <c r="L62">
        <v>1369</v>
      </c>
      <c r="N62">
        <v>1013</v>
      </c>
      <c r="O62" t="s">
        <v>336</v>
      </c>
      <c r="P62" t="s">
        <v>336</v>
      </c>
      <c r="Q62">
        <v>1</v>
      </c>
      <c r="Y62">
        <v>12.64</v>
      </c>
      <c r="AA62">
        <v>0</v>
      </c>
      <c r="AB62">
        <v>0</v>
      </c>
      <c r="AC62">
        <v>0</v>
      </c>
      <c r="AD62">
        <v>8.85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2</v>
      </c>
      <c r="AT62">
        <v>12.64</v>
      </c>
      <c r="AU62" t="s">
        <v>2</v>
      </c>
      <c r="AV62">
        <v>1</v>
      </c>
      <c r="AW62">
        <v>2</v>
      </c>
      <c r="AX62">
        <v>25554093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</row>
    <row r="63" spans="1:75">
      <c r="A63">
        <f>ROW(Source!A37)</f>
        <v>37</v>
      </c>
      <c r="B63">
        <v>25554088</v>
      </c>
      <c r="C63">
        <v>25554086</v>
      </c>
      <c r="D63">
        <v>6697596</v>
      </c>
      <c r="E63">
        <v>1</v>
      </c>
      <c r="F63">
        <v>1</v>
      </c>
      <c r="G63">
        <v>1</v>
      </c>
      <c r="H63">
        <v>1</v>
      </c>
      <c r="I63" t="s">
        <v>337</v>
      </c>
      <c r="J63" t="s">
        <v>2</v>
      </c>
      <c r="K63" t="s">
        <v>338</v>
      </c>
      <c r="L63">
        <v>1369</v>
      </c>
      <c r="N63">
        <v>1013</v>
      </c>
      <c r="O63" t="s">
        <v>336</v>
      </c>
      <c r="P63" t="s">
        <v>336</v>
      </c>
      <c r="Q63">
        <v>1</v>
      </c>
      <c r="Y63">
        <v>0.38</v>
      </c>
      <c r="AA63">
        <v>0</v>
      </c>
      <c r="AB63">
        <v>0</v>
      </c>
      <c r="AC63">
        <v>0</v>
      </c>
      <c r="AD63">
        <v>0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2</v>
      </c>
      <c r="AT63">
        <v>0.38</v>
      </c>
      <c r="AU63" t="s">
        <v>2</v>
      </c>
      <c r="AV63">
        <v>2</v>
      </c>
      <c r="AW63">
        <v>2</v>
      </c>
      <c r="AX63">
        <v>25554094</v>
      </c>
      <c r="AY63">
        <v>1</v>
      </c>
      <c r="AZ63">
        <v>0</v>
      </c>
      <c r="BA63">
        <v>63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</row>
    <row r="64" spans="1:75">
      <c r="A64">
        <f>ROW(Source!A37)</f>
        <v>37</v>
      </c>
      <c r="B64">
        <v>25554089</v>
      </c>
      <c r="C64">
        <v>25554086</v>
      </c>
      <c r="D64">
        <v>20159485</v>
      </c>
      <c r="E64">
        <v>1</v>
      </c>
      <c r="F64">
        <v>1</v>
      </c>
      <c r="G64">
        <v>1</v>
      </c>
      <c r="H64">
        <v>2</v>
      </c>
      <c r="I64" t="s">
        <v>339</v>
      </c>
      <c r="J64" t="s">
        <v>340</v>
      </c>
      <c r="K64" t="s">
        <v>341</v>
      </c>
      <c r="L64">
        <v>1480</v>
      </c>
      <c r="N64">
        <v>1013</v>
      </c>
      <c r="O64" t="s">
        <v>342</v>
      </c>
      <c r="P64" t="s">
        <v>343</v>
      </c>
      <c r="Q64">
        <v>1</v>
      </c>
      <c r="Y64">
        <v>0.16</v>
      </c>
      <c r="AA64">
        <v>0</v>
      </c>
      <c r="AB64">
        <v>108.6</v>
      </c>
      <c r="AC64">
        <v>10.58</v>
      </c>
      <c r="AD64">
        <v>0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2</v>
      </c>
      <c r="AT64">
        <v>0.16</v>
      </c>
      <c r="AU64" t="s">
        <v>2</v>
      </c>
      <c r="AV64">
        <v>0</v>
      </c>
      <c r="AW64">
        <v>2</v>
      </c>
      <c r="AX64">
        <v>25554095</v>
      </c>
      <c r="AY64">
        <v>1</v>
      </c>
      <c r="AZ64">
        <v>0</v>
      </c>
      <c r="BA64">
        <v>64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</row>
    <row r="65" spans="1:75">
      <c r="A65">
        <f>ROW(Source!A37)</f>
        <v>37</v>
      </c>
      <c r="B65">
        <v>25554090</v>
      </c>
      <c r="C65">
        <v>25554086</v>
      </c>
      <c r="D65">
        <v>20145014</v>
      </c>
      <c r="E65">
        <v>1</v>
      </c>
      <c r="F65">
        <v>1</v>
      </c>
      <c r="G65">
        <v>1</v>
      </c>
      <c r="H65">
        <v>2</v>
      </c>
      <c r="I65" t="s">
        <v>344</v>
      </c>
      <c r="J65" t="s">
        <v>345</v>
      </c>
      <c r="K65" t="s">
        <v>346</v>
      </c>
      <c r="L65">
        <v>1480</v>
      </c>
      <c r="N65">
        <v>1013</v>
      </c>
      <c r="O65" t="s">
        <v>342</v>
      </c>
      <c r="P65" t="s">
        <v>343</v>
      </c>
      <c r="Q65">
        <v>1</v>
      </c>
      <c r="Y65">
        <v>0.22</v>
      </c>
      <c r="AA65">
        <v>0</v>
      </c>
      <c r="AB65">
        <v>68</v>
      </c>
      <c r="AC65">
        <v>10.24</v>
      </c>
      <c r="AD65">
        <v>0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2</v>
      </c>
      <c r="AT65">
        <v>0.22</v>
      </c>
      <c r="AU65" t="s">
        <v>2</v>
      </c>
      <c r="AV65">
        <v>0</v>
      </c>
      <c r="AW65">
        <v>2</v>
      </c>
      <c r="AX65">
        <v>25554096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</row>
    <row r="66" spans="1:75">
      <c r="A66">
        <f>ROW(Source!A37)</f>
        <v>37</v>
      </c>
      <c r="B66">
        <v>25554091</v>
      </c>
      <c r="C66">
        <v>25554086</v>
      </c>
      <c r="D66">
        <v>20136943</v>
      </c>
      <c r="E66">
        <v>1</v>
      </c>
      <c r="F66">
        <v>1</v>
      </c>
      <c r="G66">
        <v>1</v>
      </c>
      <c r="H66">
        <v>3</v>
      </c>
      <c r="I66" t="s">
        <v>416</v>
      </c>
      <c r="J66" t="s">
        <v>417</v>
      </c>
      <c r="K66" t="s">
        <v>418</v>
      </c>
      <c r="L66">
        <v>1348</v>
      </c>
      <c r="N66">
        <v>1009</v>
      </c>
      <c r="O66" t="s">
        <v>43</v>
      </c>
      <c r="P66" t="s">
        <v>43</v>
      </c>
      <c r="Q66">
        <v>1000</v>
      </c>
      <c r="Y66">
        <v>2.8000000000000001E-2</v>
      </c>
      <c r="AA66">
        <v>6660</v>
      </c>
      <c r="AB66">
        <v>0</v>
      </c>
      <c r="AC66">
        <v>0</v>
      </c>
      <c r="AD66">
        <v>0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2</v>
      </c>
      <c r="AT66">
        <v>2.8000000000000001E-2</v>
      </c>
      <c r="AU66" t="s">
        <v>2</v>
      </c>
      <c r="AV66">
        <v>0</v>
      </c>
      <c r="AW66">
        <v>2</v>
      </c>
      <c r="AX66">
        <v>25554097</v>
      </c>
      <c r="AY66">
        <v>1</v>
      </c>
      <c r="AZ66">
        <v>0</v>
      </c>
      <c r="BA66">
        <v>66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</row>
    <row r="67" spans="1:75">
      <c r="A67">
        <f>ROW(Source!A37)</f>
        <v>37</v>
      </c>
      <c r="B67">
        <v>25554092</v>
      </c>
      <c r="C67">
        <v>25554086</v>
      </c>
      <c r="D67">
        <v>20152222</v>
      </c>
      <c r="E67">
        <v>1</v>
      </c>
      <c r="F67">
        <v>1</v>
      </c>
      <c r="G67">
        <v>1</v>
      </c>
      <c r="H67">
        <v>3</v>
      </c>
      <c r="I67" t="s">
        <v>89</v>
      </c>
      <c r="J67" t="s">
        <v>91</v>
      </c>
      <c r="K67" t="s">
        <v>90</v>
      </c>
      <c r="L67">
        <v>1348</v>
      </c>
      <c r="N67">
        <v>1009</v>
      </c>
      <c r="O67" t="s">
        <v>43</v>
      </c>
      <c r="P67" t="s">
        <v>43</v>
      </c>
      <c r="Q67">
        <v>1000</v>
      </c>
      <c r="Y67">
        <v>1</v>
      </c>
      <c r="AA67">
        <v>4599</v>
      </c>
      <c r="AB67">
        <v>0</v>
      </c>
      <c r="AC67">
        <v>0</v>
      </c>
      <c r="AD67">
        <v>0</v>
      </c>
      <c r="AN67">
        <v>2</v>
      </c>
      <c r="AO67">
        <v>1</v>
      </c>
      <c r="AP67">
        <v>1</v>
      </c>
      <c r="AQ67">
        <v>0</v>
      </c>
      <c r="AR67">
        <v>0</v>
      </c>
      <c r="AS67" t="s">
        <v>2</v>
      </c>
      <c r="AT67">
        <v>1</v>
      </c>
      <c r="AU67" t="s">
        <v>2</v>
      </c>
      <c r="AV67">
        <v>0</v>
      </c>
      <c r="AW67">
        <v>2</v>
      </c>
      <c r="AX67">
        <v>25554098</v>
      </c>
      <c r="AY67">
        <v>1</v>
      </c>
      <c r="AZ67">
        <v>0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</row>
    <row r="68" spans="1:75">
      <c r="A68">
        <f>ROW(Source!A40)</f>
        <v>40</v>
      </c>
      <c r="B68">
        <v>25554102</v>
      </c>
      <c r="C68">
        <v>25554101</v>
      </c>
      <c r="D68">
        <v>6194218</v>
      </c>
      <c r="E68">
        <v>1</v>
      </c>
      <c r="F68">
        <v>1</v>
      </c>
      <c r="G68">
        <v>1</v>
      </c>
      <c r="H68">
        <v>1</v>
      </c>
      <c r="I68" t="s">
        <v>419</v>
      </c>
      <c r="J68" t="s">
        <v>2</v>
      </c>
      <c r="K68" t="s">
        <v>420</v>
      </c>
      <c r="L68">
        <v>1369</v>
      </c>
      <c r="N68">
        <v>1013</v>
      </c>
      <c r="O68" t="s">
        <v>336</v>
      </c>
      <c r="P68" t="s">
        <v>336</v>
      </c>
      <c r="Q68">
        <v>1</v>
      </c>
      <c r="Y68">
        <v>5.31</v>
      </c>
      <c r="AA68">
        <v>0</v>
      </c>
      <c r="AB68">
        <v>0</v>
      </c>
      <c r="AC68">
        <v>0</v>
      </c>
      <c r="AD68">
        <v>10.64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2</v>
      </c>
      <c r="AT68">
        <v>5.31</v>
      </c>
      <c r="AU68" t="s">
        <v>2</v>
      </c>
      <c r="AV68">
        <v>1</v>
      </c>
      <c r="AW68">
        <v>2</v>
      </c>
      <c r="AX68">
        <v>25554110</v>
      </c>
      <c r="AY68">
        <v>1</v>
      </c>
      <c r="AZ68">
        <v>0</v>
      </c>
      <c r="BA68">
        <v>68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</row>
    <row r="69" spans="1:75">
      <c r="A69">
        <f>ROW(Source!A40)</f>
        <v>40</v>
      </c>
      <c r="B69">
        <v>25554103</v>
      </c>
      <c r="C69">
        <v>25554101</v>
      </c>
      <c r="D69">
        <v>6697596</v>
      </c>
      <c r="E69">
        <v>1</v>
      </c>
      <c r="F69">
        <v>1</v>
      </c>
      <c r="G69">
        <v>1</v>
      </c>
      <c r="H69">
        <v>1</v>
      </c>
      <c r="I69" t="s">
        <v>337</v>
      </c>
      <c r="J69" t="s">
        <v>2</v>
      </c>
      <c r="K69" t="s">
        <v>338</v>
      </c>
      <c r="L69">
        <v>1369</v>
      </c>
      <c r="N69">
        <v>1013</v>
      </c>
      <c r="O69" t="s">
        <v>336</v>
      </c>
      <c r="P69" t="s">
        <v>336</v>
      </c>
      <c r="Q69">
        <v>1</v>
      </c>
      <c r="Y69">
        <v>0.02</v>
      </c>
      <c r="AA69">
        <v>0</v>
      </c>
      <c r="AB69">
        <v>0</v>
      </c>
      <c r="AC69">
        <v>0</v>
      </c>
      <c r="AD69">
        <v>0</v>
      </c>
      <c r="AN69">
        <v>0</v>
      </c>
      <c r="AO69">
        <v>1</v>
      </c>
      <c r="AP69">
        <v>1</v>
      </c>
      <c r="AQ69">
        <v>0</v>
      </c>
      <c r="AR69">
        <v>0</v>
      </c>
      <c r="AS69" t="s">
        <v>2</v>
      </c>
      <c r="AT69">
        <v>0.02</v>
      </c>
      <c r="AU69" t="s">
        <v>2</v>
      </c>
      <c r="AV69">
        <v>2</v>
      </c>
      <c r="AW69">
        <v>2</v>
      </c>
      <c r="AX69">
        <v>25554111</v>
      </c>
      <c r="AY69">
        <v>1</v>
      </c>
      <c r="AZ69">
        <v>0</v>
      </c>
      <c r="BA69">
        <v>69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</row>
    <row r="70" spans="1:75">
      <c r="A70">
        <f>ROW(Source!A40)</f>
        <v>40</v>
      </c>
      <c r="B70">
        <v>25554104</v>
      </c>
      <c r="C70">
        <v>25554101</v>
      </c>
      <c r="D70">
        <v>20134534</v>
      </c>
      <c r="E70">
        <v>1</v>
      </c>
      <c r="F70">
        <v>1</v>
      </c>
      <c r="G70">
        <v>1</v>
      </c>
      <c r="H70">
        <v>2</v>
      </c>
      <c r="I70" t="s">
        <v>421</v>
      </c>
      <c r="J70" t="s">
        <v>421</v>
      </c>
      <c r="K70" t="s">
        <v>422</v>
      </c>
      <c r="L70">
        <v>1480</v>
      </c>
      <c r="N70">
        <v>1013</v>
      </c>
      <c r="O70" t="s">
        <v>342</v>
      </c>
      <c r="P70" t="s">
        <v>343</v>
      </c>
      <c r="Q70">
        <v>1</v>
      </c>
      <c r="Y70">
        <v>0.01</v>
      </c>
      <c r="AA70">
        <v>0</v>
      </c>
      <c r="AB70">
        <v>73.56</v>
      </c>
      <c r="AC70">
        <v>10.58</v>
      </c>
      <c r="AD70">
        <v>0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2</v>
      </c>
      <c r="AT70">
        <v>0.01</v>
      </c>
      <c r="AU70" t="s">
        <v>2</v>
      </c>
      <c r="AV70">
        <v>0</v>
      </c>
      <c r="AW70">
        <v>2</v>
      </c>
      <c r="AX70">
        <v>25554112</v>
      </c>
      <c r="AY70">
        <v>1</v>
      </c>
      <c r="AZ70">
        <v>0</v>
      </c>
      <c r="BA70">
        <v>70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</row>
    <row r="71" spans="1:75">
      <c r="A71">
        <f>ROW(Source!A40)</f>
        <v>40</v>
      </c>
      <c r="B71">
        <v>25554105</v>
      </c>
      <c r="C71">
        <v>25554101</v>
      </c>
      <c r="D71">
        <v>20145207</v>
      </c>
      <c r="E71">
        <v>1</v>
      </c>
      <c r="F71">
        <v>1</v>
      </c>
      <c r="G71">
        <v>1</v>
      </c>
      <c r="H71">
        <v>2</v>
      </c>
      <c r="I71" t="s">
        <v>423</v>
      </c>
      <c r="J71" t="s">
        <v>424</v>
      </c>
      <c r="K71" t="s">
        <v>425</v>
      </c>
      <c r="L71">
        <v>1480</v>
      </c>
      <c r="N71">
        <v>1013</v>
      </c>
      <c r="O71" t="s">
        <v>342</v>
      </c>
      <c r="P71" t="s">
        <v>343</v>
      </c>
      <c r="Q71">
        <v>1</v>
      </c>
      <c r="Y71">
        <v>0.01</v>
      </c>
      <c r="AA71">
        <v>0</v>
      </c>
      <c r="AB71">
        <v>2952</v>
      </c>
      <c r="AC71">
        <v>0</v>
      </c>
      <c r="AD71">
        <v>0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2</v>
      </c>
      <c r="AT71">
        <v>0.01</v>
      </c>
      <c r="AU71" t="s">
        <v>2</v>
      </c>
      <c r="AV71">
        <v>0</v>
      </c>
      <c r="AW71">
        <v>2</v>
      </c>
      <c r="AX71">
        <v>25554113</v>
      </c>
      <c r="AY71">
        <v>1</v>
      </c>
      <c r="AZ71">
        <v>0</v>
      </c>
      <c r="BA71">
        <v>71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</row>
    <row r="72" spans="1:75">
      <c r="A72">
        <f>ROW(Source!A40)</f>
        <v>40</v>
      </c>
      <c r="B72">
        <v>25554106</v>
      </c>
      <c r="C72">
        <v>25554101</v>
      </c>
      <c r="D72">
        <v>20135165</v>
      </c>
      <c r="E72">
        <v>1</v>
      </c>
      <c r="F72">
        <v>1</v>
      </c>
      <c r="G72">
        <v>1</v>
      </c>
      <c r="H72">
        <v>2</v>
      </c>
      <c r="I72" t="s">
        <v>426</v>
      </c>
      <c r="J72" t="s">
        <v>426</v>
      </c>
      <c r="K72" t="s">
        <v>427</v>
      </c>
      <c r="L72">
        <v>1480</v>
      </c>
      <c r="N72">
        <v>1013</v>
      </c>
      <c r="O72" t="s">
        <v>342</v>
      </c>
      <c r="P72" t="s">
        <v>343</v>
      </c>
      <c r="Q72">
        <v>1</v>
      </c>
      <c r="Y72">
        <v>1.1200000000000001</v>
      </c>
      <c r="AA72">
        <v>0</v>
      </c>
      <c r="AB72">
        <v>6.8</v>
      </c>
      <c r="AC72">
        <v>0</v>
      </c>
      <c r="AD72">
        <v>0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2</v>
      </c>
      <c r="AT72">
        <v>1.1200000000000001</v>
      </c>
      <c r="AU72" t="s">
        <v>2</v>
      </c>
      <c r="AV72">
        <v>0</v>
      </c>
      <c r="AW72">
        <v>2</v>
      </c>
      <c r="AX72">
        <v>25554114</v>
      </c>
      <c r="AY72">
        <v>1</v>
      </c>
      <c r="AZ72">
        <v>0</v>
      </c>
      <c r="BA72">
        <v>72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</row>
    <row r="73" spans="1:75">
      <c r="A73">
        <f>ROW(Source!A40)</f>
        <v>40</v>
      </c>
      <c r="B73">
        <v>25554107</v>
      </c>
      <c r="C73">
        <v>25554101</v>
      </c>
      <c r="D73">
        <v>20145014</v>
      </c>
      <c r="E73">
        <v>1</v>
      </c>
      <c r="F73">
        <v>1</v>
      </c>
      <c r="G73">
        <v>1</v>
      </c>
      <c r="H73">
        <v>2</v>
      </c>
      <c r="I73" t="s">
        <v>344</v>
      </c>
      <c r="J73" t="s">
        <v>345</v>
      </c>
      <c r="K73" t="s">
        <v>346</v>
      </c>
      <c r="L73">
        <v>1480</v>
      </c>
      <c r="N73">
        <v>1013</v>
      </c>
      <c r="O73" t="s">
        <v>342</v>
      </c>
      <c r="P73" t="s">
        <v>343</v>
      </c>
      <c r="Q73">
        <v>1</v>
      </c>
      <c r="Y73">
        <v>0.01</v>
      </c>
      <c r="AA73">
        <v>0</v>
      </c>
      <c r="AB73">
        <v>68</v>
      </c>
      <c r="AC73">
        <v>10.24</v>
      </c>
      <c r="AD73">
        <v>0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2</v>
      </c>
      <c r="AT73">
        <v>0.01</v>
      </c>
      <c r="AU73" t="s">
        <v>2</v>
      </c>
      <c r="AV73">
        <v>0</v>
      </c>
      <c r="AW73">
        <v>2</v>
      </c>
      <c r="AX73">
        <v>25554115</v>
      </c>
      <c r="AY73">
        <v>1</v>
      </c>
      <c r="AZ73">
        <v>0</v>
      </c>
      <c r="BA73">
        <v>73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</row>
    <row r="74" spans="1:75">
      <c r="A74">
        <f>ROW(Source!A40)</f>
        <v>40</v>
      </c>
      <c r="B74">
        <v>25554108</v>
      </c>
      <c r="C74">
        <v>25554101</v>
      </c>
      <c r="D74">
        <v>20149045</v>
      </c>
      <c r="E74">
        <v>1</v>
      </c>
      <c r="F74">
        <v>1</v>
      </c>
      <c r="G74">
        <v>1</v>
      </c>
      <c r="H74">
        <v>3</v>
      </c>
      <c r="I74" t="s">
        <v>379</v>
      </c>
      <c r="J74" t="s">
        <v>380</v>
      </c>
      <c r="K74" t="s">
        <v>381</v>
      </c>
      <c r="L74">
        <v>1348</v>
      </c>
      <c r="N74">
        <v>1009</v>
      </c>
      <c r="O74" t="s">
        <v>43</v>
      </c>
      <c r="P74" t="s">
        <v>43</v>
      </c>
      <c r="Q74">
        <v>1000</v>
      </c>
      <c r="Y74">
        <v>1.2E-2</v>
      </c>
      <c r="AA74">
        <v>18330</v>
      </c>
      <c r="AB74">
        <v>0</v>
      </c>
      <c r="AC74">
        <v>0</v>
      </c>
      <c r="AD74">
        <v>0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2</v>
      </c>
      <c r="AT74">
        <v>1.2E-2</v>
      </c>
      <c r="AU74" t="s">
        <v>2</v>
      </c>
      <c r="AV74">
        <v>0</v>
      </c>
      <c r="AW74">
        <v>2</v>
      </c>
      <c r="AX74">
        <v>25554116</v>
      </c>
      <c r="AY74">
        <v>1</v>
      </c>
      <c r="AZ74">
        <v>0</v>
      </c>
      <c r="BA74">
        <v>74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</row>
    <row r="75" spans="1:75">
      <c r="A75">
        <f>ROW(Source!A40)</f>
        <v>40</v>
      </c>
      <c r="B75">
        <v>25554109</v>
      </c>
      <c r="C75">
        <v>25554101</v>
      </c>
      <c r="D75">
        <v>20149106</v>
      </c>
      <c r="E75">
        <v>1</v>
      </c>
      <c r="F75">
        <v>1</v>
      </c>
      <c r="G75">
        <v>1</v>
      </c>
      <c r="H75">
        <v>3</v>
      </c>
      <c r="I75" t="s">
        <v>428</v>
      </c>
      <c r="J75" t="s">
        <v>429</v>
      </c>
      <c r="K75" t="s">
        <v>430</v>
      </c>
      <c r="L75">
        <v>1348</v>
      </c>
      <c r="N75">
        <v>1009</v>
      </c>
      <c r="O75" t="s">
        <v>43</v>
      </c>
      <c r="P75" t="s">
        <v>43</v>
      </c>
      <c r="Q75">
        <v>1000</v>
      </c>
      <c r="Y75">
        <v>2E-3</v>
      </c>
      <c r="AA75">
        <v>17260</v>
      </c>
      <c r="AB75">
        <v>0</v>
      </c>
      <c r="AC75">
        <v>0</v>
      </c>
      <c r="AD75">
        <v>0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2</v>
      </c>
      <c r="AT75">
        <v>2E-3</v>
      </c>
      <c r="AU75" t="s">
        <v>2</v>
      </c>
      <c r="AV75">
        <v>0</v>
      </c>
      <c r="AW75">
        <v>2</v>
      </c>
      <c r="AX75">
        <v>25554117</v>
      </c>
      <c r="AY75">
        <v>1</v>
      </c>
      <c r="AZ75">
        <v>0</v>
      </c>
      <c r="BA75">
        <v>75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</row>
    <row r="76" spans="1:75">
      <c r="A76">
        <f>ROW(Source!A41)</f>
        <v>41</v>
      </c>
      <c r="B76">
        <v>25554119</v>
      </c>
      <c r="C76">
        <v>25554118</v>
      </c>
      <c r="D76">
        <v>6194211</v>
      </c>
      <c r="E76">
        <v>1</v>
      </c>
      <c r="F76">
        <v>1</v>
      </c>
      <c r="G76">
        <v>1</v>
      </c>
      <c r="H76">
        <v>1</v>
      </c>
      <c r="I76" t="s">
        <v>334</v>
      </c>
      <c r="J76" t="s">
        <v>2</v>
      </c>
      <c r="K76" t="s">
        <v>335</v>
      </c>
      <c r="L76">
        <v>1369</v>
      </c>
      <c r="N76">
        <v>1013</v>
      </c>
      <c r="O76" t="s">
        <v>336</v>
      </c>
      <c r="P76" t="s">
        <v>336</v>
      </c>
      <c r="Q76">
        <v>1</v>
      </c>
      <c r="Y76">
        <v>7.66</v>
      </c>
      <c r="AA76">
        <v>0</v>
      </c>
      <c r="AB76">
        <v>0</v>
      </c>
      <c r="AC76">
        <v>0</v>
      </c>
      <c r="AD76">
        <v>9.07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2</v>
      </c>
      <c r="AT76">
        <v>3.83</v>
      </c>
      <c r="AU76" t="s">
        <v>107</v>
      </c>
      <c r="AV76">
        <v>1</v>
      </c>
      <c r="AW76">
        <v>2</v>
      </c>
      <c r="AX76">
        <v>25554127</v>
      </c>
      <c r="AY76">
        <v>1</v>
      </c>
      <c r="AZ76">
        <v>0</v>
      </c>
      <c r="BA76">
        <v>76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</row>
    <row r="77" spans="1:75">
      <c r="A77">
        <f>ROW(Source!A41)</f>
        <v>41</v>
      </c>
      <c r="B77">
        <v>25554120</v>
      </c>
      <c r="C77">
        <v>25554118</v>
      </c>
      <c r="D77">
        <v>6697596</v>
      </c>
      <c r="E77">
        <v>1</v>
      </c>
      <c r="F77">
        <v>1</v>
      </c>
      <c r="G77">
        <v>1</v>
      </c>
      <c r="H77">
        <v>1</v>
      </c>
      <c r="I77" t="s">
        <v>337</v>
      </c>
      <c r="J77" t="s">
        <v>2</v>
      </c>
      <c r="K77" t="s">
        <v>338</v>
      </c>
      <c r="L77">
        <v>1369</v>
      </c>
      <c r="N77">
        <v>1013</v>
      </c>
      <c r="O77" t="s">
        <v>336</v>
      </c>
      <c r="P77" t="s">
        <v>336</v>
      </c>
      <c r="Q77">
        <v>1</v>
      </c>
      <c r="Y77">
        <v>0.04</v>
      </c>
      <c r="AA77">
        <v>0</v>
      </c>
      <c r="AB77">
        <v>0</v>
      </c>
      <c r="AC77">
        <v>0</v>
      </c>
      <c r="AD77">
        <v>0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2</v>
      </c>
      <c r="AT77">
        <v>0.02</v>
      </c>
      <c r="AU77" t="s">
        <v>107</v>
      </c>
      <c r="AV77">
        <v>2</v>
      </c>
      <c r="AW77">
        <v>2</v>
      </c>
      <c r="AX77">
        <v>25554128</v>
      </c>
      <c r="AY77">
        <v>1</v>
      </c>
      <c r="AZ77">
        <v>0</v>
      </c>
      <c r="BA77">
        <v>77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</row>
    <row r="78" spans="1:75">
      <c r="A78">
        <f>ROW(Source!A41)</f>
        <v>41</v>
      </c>
      <c r="B78">
        <v>25554121</v>
      </c>
      <c r="C78">
        <v>25554118</v>
      </c>
      <c r="D78">
        <v>20134534</v>
      </c>
      <c r="E78">
        <v>1</v>
      </c>
      <c r="F78">
        <v>1</v>
      </c>
      <c r="G78">
        <v>1</v>
      </c>
      <c r="H78">
        <v>2</v>
      </c>
      <c r="I78" t="s">
        <v>421</v>
      </c>
      <c r="J78" t="s">
        <v>421</v>
      </c>
      <c r="K78" t="s">
        <v>422</v>
      </c>
      <c r="L78">
        <v>1480</v>
      </c>
      <c r="N78">
        <v>1013</v>
      </c>
      <c r="O78" t="s">
        <v>342</v>
      </c>
      <c r="P78" t="s">
        <v>343</v>
      </c>
      <c r="Q78">
        <v>1</v>
      </c>
      <c r="Y78">
        <v>0.02</v>
      </c>
      <c r="AA78">
        <v>0</v>
      </c>
      <c r="AB78">
        <v>73.56</v>
      </c>
      <c r="AC78">
        <v>10.58</v>
      </c>
      <c r="AD78">
        <v>0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2</v>
      </c>
      <c r="AT78">
        <v>0.01</v>
      </c>
      <c r="AU78" t="s">
        <v>107</v>
      </c>
      <c r="AV78">
        <v>0</v>
      </c>
      <c r="AW78">
        <v>2</v>
      </c>
      <c r="AX78">
        <v>25554129</v>
      </c>
      <c r="AY78">
        <v>1</v>
      </c>
      <c r="AZ78">
        <v>0</v>
      </c>
      <c r="BA78">
        <v>78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</row>
    <row r="79" spans="1:75">
      <c r="A79">
        <f>ROW(Source!A41)</f>
        <v>41</v>
      </c>
      <c r="B79">
        <v>25554122</v>
      </c>
      <c r="C79">
        <v>25554118</v>
      </c>
      <c r="D79">
        <v>20145207</v>
      </c>
      <c r="E79">
        <v>1</v>
      </c>
      <c r="F79">
        <v>1</v>
      </c>
      <c r="G79">
        <v>1</v>
      </c>
      <c r="H79">
        <v>2</v>
      </c>
      <c r="I79" t="s">
        <v>423</v>
      </c>
      <c r="J79" t="s">
        <v>424</v>
      </c>
      <c r="K79" t="s">
        <v>425</v>
      </c>
      <c r="L79">
        <v>1480</v>
      </c>
      <c r="N79">
        <v>1013</v>
      </c>
      <c r="O79" t="s">
        <v>342</v>
      </c>
      <c r="P79" t="s">
        <v>343</v>
      </c>
      <c r="Q79">
        <v>1</v>
      </c>
      <c r="Y79">
        <v>0.02</v>
      </c>
      <c r="AA79">
        <v>0</v>
      </c>
      <c r="AB79">
        <v>2952</v>
      </c>
      <c r="AC79">
        <v>0</v>
      </c>
      <c r="AD79">
        <v>0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2</v>
      </c>
      <c r="AT79">
        <v>0.01</v>
      </c>
      <c r="AU79" t="s">
        <v>107</v>
      </c>
      <c r="AV79">
        <v>0</v>
      </c>
      <c r="AW79">
        <v>2</v>
      </c>
      <c r="AX79">
        <v>25554130</v>
      </c>
      <c r="AY79">
        <v>1</v>
      </c>
      <c r="AZ79">
        <v>0</v>
      </c>
      <c r="BA79">
        <v>79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</row>
    <row r="80" spans="1:75">
      <c r="A80">
        <f>ROW(Source!A41)</f>
        <v>41</v>
      </c>
      <c r="B80">
        <v>25554123</v>
      </c>
      <c r="C80">
        <v>25554118</v>
      </c>
      <c r="D80">
        <v>20135165</v>
      </c>
      <c r="E80">
        <v>1</v>
      </c>
      <c r="F80">
        <v>1</v>
      </c>
      <c r="G80">
        <v>1</v>
      </c>
      <c r="H80">
        <v>2</v>
      </c>
      <c r="I80" t="s">
        <v>426</v>
      </c>
      <c r="J80" t="s">
        <v>426</v>
      </c>
      <c r="K80" t="s">
        <v>427</v>
      </c>
      <c r="L80">
        <v>1480</v>
      </c>
      <c r="N80">
        <v>1013</v>
      </c>
      <c r="O80" t="s">
        <v>342</v>
      </c>
      <c r="P80" t="s">
        <v>343</v>
      </c>
      <c r="Q80">
        <v>1</v>
      </c>
      <c r="Y80">
        <v>1.3</v>
      </c>
      <c r="AA80">
        <v>0</v>
      </c>
      <c r="AB80">
        <v>6.8</v>
      </c>
      <c r="AC80">
        <v>0</v>
      </c>
      <c r="AD80">
        <v>0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2</v>
      </c>
      <c r="AT80">
        <v>0.65</v>
      </c>
      <c r="AU80" t="s">
        <v>107</v>
      </c>
      <c r="AV80">
        <v>0</v>
      </c>
      <c r="AW80">
        <v>2</v>
      </c>
      <c r="AX80">
        <v>25554131</v>
      </c>
      <c r="AY80">
        <v>1</v>
      </c>
      <c r="AZ80">
        <v>0</v>
      </c>
      <c r="BA80">
        <v>80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</row>
    <row r="81" spans="1:75">
      <c r="A81">
        <f>ROW(Source!A41)</f>
        <v>41</v>
      </c>
      <c r="B81">
        <v>25554124</v>
      </c>
      <c r="C81">
        <v>25554118</v>
      </c>
      <c r="D81">
        <v>20145014</v>
      </c>
      <c r="E81">
        <v>1</v>
      </c>
      <c r="F81">
        <v>1</v>
      </c>
      <c r="G81">
        <v>1</v>
      </c>
      <c r="H81">
        <v>2</v>
      </c>
      <c r="I81" t="s">
        <v>344</v>
      </c>
      <c r="J81" t="s">
        <v>345</v>
      </c>
      <c r="K81" t="s">
        <v>346</v>
      </c>
      <c r="L81">
        <v>1480</v>
      </c>
      <c r="N81">
        <v>1013</v>
      </c>
      <c r="O81" t="s">
        <v>342</v>
      </c>
      <c r="P81" t="s">
        <v>343</v>
      </c>
      <c r="Q81">
        <v>1</v>
      </c>
      <c r="Y81">
        <v>0.02</v>
      </c>
      <c r="AA81">
        <v>0</v>
      </c>
      <c r="AB81">
        <v>68</v>
      </c>
      <c r="AC81">
        <v>10.24</v>
      </c>
      <c r="AD81">
        <v>0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2</v>
      </c>
      <c r="AT81">
        <v>0.01</v>
      </c>
      <c r="AU81" t="s">
        <v>107</v>
      </c>
      <c r="AV81">
        <v>0</v>
      </c>
      <c r="AW81">
        <v>2</v>
      </c>
      <c r="AX81">
        <v>25554132</v>
      </c>
      <c r="AY81">
        <v>1</v>
      </c>
      <c r="AZ81">
        <v>0</v>
      </c>
      <c r="BA81">
        <v>81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</row>
    <row r="82" spans="1:75">
      <c r="A82">
        <f>ROW(Source!A41)</f>
        <v>41</v>
      </c>
      <c r="B82">
        <v>25554125</v>
      </c>
      <c r="C82">
        <v>25554118</v>
      </c>
      <c r="D82">
        <v>20137484</v>
      </c>
      <c r="E82">
        <v>1</v>
      </c>
      <c r="F82">
        <v>1</v>
      </c>
      <c r="G82">
        <v>1</v>
      </c>
      <c r="H82">
        <v>3</v>
      </c>
      <c r="I82" t="s">
        <v>431</v>
      </c>
      <c r="J82" t="s">
        <v>432</v>
      </c>
      <c r="K82" t="s">
        <v>433</v>
      </c>
      <c r="L82">
        <v>1348</v>
      </c>
      <c r="N82">
        <v>1009</v>
      </c>
      <c r="O82" t="s">
        <v>43</v>
      </c>
      <c r="P82" t="s">
        <v>43</v>
      </c>
      <c r="Q82">
        <v>1000</v>
      </c>
      <c r="Y82">
        <v>2.8E-3</v>
      </c>
      <c r="AA82">
        <v>6393</v>
      </c>
      <c r="AB82">
        <v>0</v>
      </c>
      <c r="AC82">
        <v>0</v>
      </c>
      <c r="AD82">
        <v>0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2</v>
      </c>
      <c r="AT82">
        <v>1.4E-3</v>
      </c>
      <c r="AU82" t="s">
        <v>107</v>
      </c>
      <c r="AV82">
        <v>0</v>
      </c>
      <c r="AW82">
        <v>2</v>
      </c>
      <c r="AX82">
        <v>25554133</v>
      </c>
      <c r="AY82">
        <v>1</v>
      </c>
      <c r="AZ82">
        <v>0</v>
      </c>
      <c r="BA82">
        <v>82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</row>
    <row r="83" spans="1:75">
      <c r="A83">
        <f>ROW(Source!A41)</f>
        <v>41</v>
      </c>
      <c r="B83">
        <v>25554126</v>
      </c>
      <c r="C83">
        <v>25554118</v>
      </c>
      <c r="D83">
        <v>20149236</v>
      </c>
      <c r="E83">
        <v>1</v>
      </c>
      <c r="F83">
        <v>1</v>
      </c>
      <c r="G83">
        <v>1</v>
      </c>
      <c r="H83">
        <v>3</v>
      </c>
      <c r="I83" t="s">
        <v>434</v>
      </c>
      <c r="J83" t="s">
        <v>435</v>
      </c>
      <c r="K83" t="s">
        <v>436</v>
      </c>
      <c r="L83">
        <v>1348</v>
      </c>
      <c r="N83">
        <v>1009</v>
      </c>
      <c r="O83" t="s">
        <v>43</v>
      </c>
      <c r="P83" t="s">
        <v>43</v>
      </c>
      <c r="Q83">
        <v>1000</v>
      </c>
      <c r="Y83">
        <v>3.7999999999999999E-2</v>
      </c>
      <c r="AA83">
        <v>19020</v>
      </c>
      <c r="AB83">
        <v>0</v>
      </c>
      <c r="AC83">
        <v>0</v>
      </c>
      <c r="AD83">
        <v>0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2</v>
      </c>
      <c r="AT83">
        <v>1.9E-2</v>
      </c>
      <c r="AU83" t="s">
        <v>107</v>
      </c>
      <c r="AV83">
        <v>0</v>
      </c>
      <c r="AW83">
        <v>2</v>
      </c>
      <c r="AX83">
        <v>25554134</v>
      </c>
      <c r="AY83">
        <v>1</v>
      </c>
      <c r="AZ83">
        <v>0</v>
      </c>
      <c r="BA83">
        <v>83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</row>
    <row r="84" spans="1:75">
      <c r="A84">
        <f>ROW(Source!A42)</f>
        <v>42</v>
      </c>
      <c r="B84">
        <v>25555053</v>
      </c>
      <c r="C84">
        <v>25555052</v>
      </c>
      <c r="D84">
        <v>6194211</v>
      </c>
      <c r="E84">
        <v>1</v>
      </c>
      <c r="F84">
        <v>1</v>
      </c>
      <c r="G84">
        <v>1</v>
      </c>
      <c r="H84">
        <v>1</v>
      </c>
      <c r="I84" t="s">
        <v>334</v>
      </c>
      <c r="J84" t="s">
        <v>2</v>
      </c>
      <c r="K84" t="s">
        <v>335</v>
      </c>
      <c r="L84">
        <v>1369</v>
      </c>
      <c r="N84">
        <v>1013</v>
      </c>
      <c r="O84" t="s">
        <v>336</v>
      </c>
      <c r="P84" t="s">
        <v>336</v>
      </c>
      <c r="Q84">
        <v>1</v>
      </c>
      <c r="Y84">
        <v>2.88</v>
      </c>
      <c r="AA84">
        <v>0</v>
      </c>
      <c r="AB84">
        <v>0</v>
      </c>
      <c r="AC84">
        <v>0</v>
      </c>
      <c r="AD84">
        <v>9.07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2</v>
      </c>
      <c r="AT84">
        <v>2.88</v>
      </c>
      <c r="AU84" t="s">
        <v>2</v>
      </c>
      <c r="AV84">
        <v>1</v>
      </c>
      <c r="AW84">
        <v>2</v>
      </c>
      <c r="AX84">
        <v>25555053</v>
      </c>
      <c r="AY84">
        <v>1</v>
      </c>
      <c r="AZ84">
        <v>0</v>
      </c>
      <c r="BA84">
        <v>84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</row>
    <row r="85" spans="1:75">
      <c r="A85">
        <f>ROW(Source!A42)</f>
        <v>42</v>
      </c>
      <c r="B85">
        <v>25555054</v>
      </c>
      <c r="C85">
        <v>25555052</v>
      </c>
      <c r="D85">
        <v>6697596</v>
      </c>
      <c r="E85">
        <v>1</v>
      </c>
      <c r="F85">
        <v>1</v>
      </c>
      <c r="G85">
        <v>1</v>
      </c>
      <c r="H85">
        <v>1</v>
      </c>
      <c r="I85" t="s">
        <v>337</v>
      </c>
      <c r="J85" t="s">
        <v>2</v>
      </c>
      <c r="K85" t="s">
        <v>338</v>
      </c>
      <c r="L85">
        <v>1369</v>
      </c>
      <c r="N85">
        <v>1013</v>
      </c>
      <c r="O85" t="s">
        <v>336</v>
      </c>
      <c r="P85" t="s">
        <v>336</v>
      </c>
      <c r="Q85">
        <v>1</v>
      </c>
      <c r="Y85">
        <v>0.03</v>
      </c>
      <c r="AA85">
        <v>0</v>
      </c>
      <c r="AB85">
        <v>0</v>
      </c>
      <c r="AC85">
        <v>0</v>
      </c>
      <c r="AD85">
        <v>0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2</v>
      </c>
      <c r="AT85">
        <v>0.03</v>
      </c>
      <c r="AU85" t="s">
        <v>2</v>
      </c>
      <c r="AV85">
        <v>2</v>
      </c>
      <c r="AW85">
        <v>2</v>
      </c>
      <c r="AX85">
        <v>25555054</v>
      </c>
      <c r="AY85">
        <v>1</v>
      </c>
      <c r="AZ85">
        <v>0</v>
      </c>
      <c r="BA85">
        <v>85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</row>
    <row r="86" spans="1:75">
      <c r="A86">
        <f>ROW(Source!A42)</f>
        <v>42</v>
      </c>
      <c r="B86">
        <v>25555055</v>
      </c>
      <c r="C86">
        <v>25555052</v>
      </c>
      <c r="D86">
        <v>20134534</v>
      </c>
      <c r="E86">
        <v>1</v>
      </c>
      <c r="F86">
        <v>1</v>
      </c>
      <c r="G86">
        <v>1</v>
      </c>
      <c r="H86">
        <v>2</v>
      </c>
      <c r="I86" t="s">
        <v>421</v>
      </c>
      <c r="J86" t="s">
        <v>421</v>
      </c>
      <c r="K86" t="s">
        <v>422</v>
      </c>
      <c r="L86">
        <v>1480</v>
      </c>
      <c r="N86">
        <v>1013</v>
      </c>
      <c r="O86" t="s">
        <v>342</v>
      </c>
      <c r="P86" t="s">
        <v>343</v>
      </c>
      <c r="Q86">
        <v>1</v>
      </c>
      <c r="Y86">
        <v>0.01</v>
      </c>
      <c r="AA86">
        <v>0</v>
      </c>
      <c r="AB86">
        <v>73.56</v>
      </c>
      <c r="AC86">
        <v>10.58</v>
      </c>
      <c r="AD86">
        <v>0</v>
      </c>
      <c r="AN86">
        <v>0</v>
      </c>
      <c r="AO86">
        <v>1</v>
      </c>
      <c r="AP86">
        <v>0</v>
      </c>
      <c r="AQ86">
        <v>0</v>
      </c>
      <c r="AR86">
        <v>0</v>
      </c>
      <c r="AS86" t="s">
        <v>2</v>
      </c>
      <c r="AT86">
        <v>0.01</v>
      </c>
      <c r="AU86" t="s">
        <v>2</v>
      </c>
      <c r="AV86">
        <v>0</v>
      </c>
      <c r="AW86">
        <v>2</v>
      </c>
      <c r="AX86">
        <v>25555055</v>
      </c>
      <c r="AY86">
        <v>1</v>
      </c>
      <c r="AZ86">
        <v>0</v>
      </c>
      <c r="BA86">
        <v>86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</row>
    <row r="87" spans="1:75">
      <c r="A87">
        <f>ROW(Source!A42)</f>
        <v>42</v>
      </c>
      <c r="B87">
        <v>25555056</v>
      </c>
      <c r="C87">
        <v>25555052</v>
      </c>
      <c r="D87">
        <v>20145207</v>
      </c>
      <c r="E87">
        <v>1</v>
      </c>
      <c r="F87">
        <v>1</v>
      </c>
      <c r="G87">
        <v>1</v>
      </c>
      <c r="H87">
        <v>2</v>
      </c>
      <c r="I87" t="s">
        <v>423</v>
      </c>
      <c r="J87" t="s">
        <v>424</v>
      </c>
      <c r="K87" t="s">
        <v>425</v>
      </c>
      <c r="L87">
        <v>1480</v>
      </c>
      <c r="N87">
        <v>1013</v>
      </c>
      <c r="O87" t="s">
        <v>342</v>
      </c>
      <c r="P87" t="s">
        <v>343</v>
      </c>
      <c r="Q87">
        <v>1</v>
      </c>
      <c r="Y87">
        <v>0.01</v>
      </c>
      <c r="AA87">
        <v>0</v>
      </c>
      <c r="AB87">
        <v>2952</v>
      </c>
      <c r="AC87">
        <v>0</v>
      </c>
      <c r="AD87">
        <v>0</v>
      </c>
      <c r="AN87">
        <v>0</v>
      </c>
      <c r="AO87">
        <v>1</v>
      </c>
      <c r="AP87">
        <v>0</v>
      </c>
      <c r="AQ87">
        <v>0</v>
      </c>
      <c r="AR87">
        <v>0</v>
      </c>
      <c r="AS87" t="s">
        <v>2</v>
      </c>
      <c r="AT87">
        <v>0.01</v>
      </c>
      <c r="AU87" t="s">
        <v>2</v>
      </c>
      <c r="AV87">
        <v>0</v>
      </c>
      <c r="AW87">
        <v>2</v>
      </c>
      <c r="AX87">
        <v>25555056</v>
      </c>
      <c r="AY87">
        <v>1</v>
      </c>
      <c r="AZ87">
        <v>0</v>
      </c>
      <c r="BA87">
        <v>87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</row>
    <row r="88" spans="1:75">
      <c r="A88">
        <f>ROW(Source!A42)</f>
        <v>42</v>
      </c>
      <c r="B88">
        <v>25555057</v>
      </c>
      <c r="C88">
        <v>25555052</v>
      </c>
      <c r="D88">
        <v>20135165</v>
      </c>
      <c r="E88">
        <v>1</v>
      </c>
      <c r="F88">
        <v>1</v>
      </c>
      <c r="G88">
        <v>1</v>
      </c>
      <c r="H88">
        <v>2</v>
      </c>
      <c r="I88" t="s">
        <v>426</v>
      </c>
      <c r="J88" t="s">
        <v>426</v>
      </c>
      <c r="K88" t="s">
        <v>427</v>
      </c>
      <c r="L88">
        <v>1480</v>
      </c>
      <c r="N88">
        <v>1013</v>
      </c>
      <c r="O88" t="s">
        <v>342</v>
      </c>
      <c r="P88" t="s">
        <v>343</v>
      </c>
      <c r="Q88">
        <v>1</v>
      </c>
      <c r="Y88">
        <v>1.4</v>
      </c>
      <c r="AA88">
        <v>0</v>
      </c>
      <c r="AB88">
        <v>6.8</v>
      </c>
      <c r="AC88">
        <v>0</v>
      </c>
      <c r="AD88">
        <v>0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2</v>
      </c>
      <c r="AT88">
        <v>1.4</v>
      </c>
      <c r="AU88" t="s">
        <v>2</v>
      </c>
      <c r="AV88">
        <v>0</v>
      </c>
      <c r="AW88">
        <v>2</v>
      </c>
      <c r="AX88">
        <v>25555057</v>
      </c>
      <c r="AY88">
        <v>1</v>
      </c>
      <c r="AZ88">
        <v>0</v>
      </c>
      <c r="BA88">
        <v>88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</row>
    <row r="89" spans="1:75">
      <c r="A89">
        <f>ROW(Source!A42)</f>
        <v>42</v>
      </c>
      <c r="B89">
        <v>25555058</v>
      </c>
      <c r="C89">
        <v>25555052</v>
      </c>
      <c r="D89">
        <v>20145014</v>
      </c>
      <c r="E89">
        <v>1</v>
      </c>
      <c r="F89">
        <v>1</v>
      </c>
      <c r="G89">
        <v>1</v>
      </c>
      <c r="H89">
        <v>2</v>
      </c>
      <c r="I89" t="s">
        <v>344</v>
      </c>
      <c r="J89" t="s">
        <v>345</v>
      </c>
      <c r="K89" t="s">
        <v>346</v>
      </c>
      <c r="L89">
        <v>1480</v>
      </c>
      <c r="N89">
        <v>1013</v>
      </c>
      <c r="O89" t="s">
        <v>342</v>
      </c>
      <c r="P89" t="s">
        <v>343</v>
      </c>
      <c r="Q89">
        <v>1</v>
      </c>
      <c r="Y89">
        <v>0.02</v>
      </c>
      <c r="AA89">
        <v>0</v>
      </c>
      <c r="AB89">
        <v>68</v>
      </c>
      <c r="AC89">
        <v>10.24</v>
      </c>
      <c r="AD89">
        <v>0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2</v>
      </c>
      <c r="AT89">
        <v>0.02</v>
      </c>
      <c r="AU89" t="s">
        <v>2</v>
      </c>
      <c r="AV89">
        <v>0</v>
      </c>
      <c r="AW89">
        <v>2</v>
      </c>
      <c r="AX89">
        <v>25555058</v>
      </c>
      <c r="AY89">
        <v>1</v>
      </c>
      <c r="AZ89">
        <v>0</v>
      </c>
      <c r="BA89">
        <v>89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</row>
    <row r="90" spans="1:75">
      <c r="A90">
        <f>ROW(Source!A42)</f>
        <v>42</v>
      </c>
      <c r="B90">
        <v>25555059</v>
      </c>
      <c r="C90">
        <v>25555052</v>
      </c>
      <c r="D90">
        <v>20138300</v>
      </c>
      <c r="E90">
        <v>1</v>
      </c>
      <c r="F90">
        <v>1</v>
      </c>
      <c r="G90">
        <v>1</v>
      </c>
      <c r="H90">
        <v>3</v>
      </c>
      <c r="I90" t="s">
        <v>437</v>
      </c>
      <c r="J90" t="s">
        <v>438</v>
      </c>
      <c r="K90" t="s">
        <v>439</v>
      </c>
      <c r="L90">
        <v>1348</v>
      </c>
      <c r="N90">
        <v>1009</v>
      </c>
      <c r="O90" t="s">
        <v>43</v>
      </c>
      <c r="P90" t="s">
        <v>43</v>
      </c>
      <c r="Q90">
        <v>1000</v>
      </c>
      <c r="Y90">
        <v>8.9999999999999993E-3</v>
      </c>
      <c r="AA90">
        <v>52380</v>
      </c>
      <c r="AB90">
        <v>0</v>
      </c>
      <c r="AC90">
        <v>0</v>
      </c>
      <c r="AD90">
        <v>0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2</v>
      </c>
      <c r="AT90">
        <v>8.9999999999999993E-3</v>
      </c>
      <c r="AU90" t="s">
        <v>2</v>
      </c>
      <c r="AV90">
        <v>0</v>
      </c>
      <c r="AW90">
        <v>2</v>
      </c>
      <c r="AX90">
        <v>25555059</v>
      </c>
      <c r="AY90">
        <v>1</v>
      </c>
      <c r="AZ90">
        <v>0</v>
      </c>
      <c r="BA90">
        <v>90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</row>
    <row r="91" spans="1:75">
      <c r="A91">
        <f>ROW(Source!A42)</f>
        <v>42</v>
      </c>
      <c r="B91">
        <v>25555060</v>
      </c>
      <c r="C91">
        <v>25555052</v>
      </c>
      <c r="D91">
        <v>20149106</v>
      </c>
      <c r="E91">
        <v>1</v>
      </c>
      <c r="F91">
        <v>1</v>
      </c>
      <c r="G91">
        <v>1</v>
      </c>
      <c r="H91">
        <v>3</v>
      </c>
      <c r="I91" t="s">
        <v>428</v>
      </c>
      <c r="J91" t="s">
        <v>429</v>
      </c>
      <c r="K91" t="s">
        <v>430</v>
      </c>
      <c r="L91">
        <v>1348</v>
      </c>
      <c r="N91">
        <v>1009</v>
      </c>
      <c r="O91" t="s">
        <v>43</v>
      </c>
      <c r="P91" t="s">
        <v>43</v>
      </c>
      <c r="Q91">
        <v>1000</v>
      </c>
      <c r="Y91">
        <v>1.2999999999999999E-3</v>
      </c>
      <c r="AA91">
        <v>17260</v>
      </c>
      <c r="AB91">
        <v>0</v>
      </c>
      <c r="AC91">
        <v>0</v>
      </c>
      <c r="AD91">
        <v>0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2</v>
      </c>
      <c r="AT91">
        <v>1.2999999999999999E-3</v>
      </c>
      <c r="AU91" t="s">
        <v>2</v>
      </c>
      <c r="AV91">
        <v>0</v>
      </c>
      <c r="AW91">
        <v>2</v>
      </c>
      <c r="AX91">
        <v>25555060</v>
      </c>
      <c r="AY91">
        <v>1</v>
      </c>
      <c r="AZ91">
        <v>0</v>
      </c>
      <c r="BA91">
        <v>91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</row>
    <row r="92" spans="1:75">
      <c r="A92">
        <f>ROW(Source!A43)</f>
        <v>43</v>
      </c>
      <c r="B92">
        <v>25554136</v>
      </c>
      <c r="C92">
        <v>25554135</v>
      </c>
      <c r="D92">
        <v>6194198</v>
      </c>
      <c r="E92">
        <v>1</v>
      </c>
      <c r="F92">
        <v>1</v>
      </c>
      <c r="G92">
        <v>1</v>
      </c>
      <c r="H92">
        <v>1</v>
      </c>
      <c r="I92" t="s">
        <v>440</v>
      </c>
      <c r="J92" t="s">
        <v>2</v>
      </c>
      <c r="K92" t="s">
        <v>441</v>
      </c>
      <c r="L92">
        <v>1369</v>
      </c>
      <c r="N92">
        <v>1013</v>
      </c>
      <c r="O92" t="s">
        <v>336</v>
      </c>
      <c r="P92" t="s">
        <v>336</v>
      </c>
      <c r="Q92">
        <v>1</v>
      </c>
      <c r="Y92">
        <v>39.51</v>
      </c>
      <c r="AA92">
        <v>0</v>
      </c>
      <c r="AB92">
        <v>0</v>
      </c>
      <c r="AC92">
        <v>0</v>
      </c>
      <c r="AD92">
        <v>7.93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2</v>
      </c>
      <c r="AT92">
        <v>39.51</v>
      </c>
      <c r="AU92" t="s">
        <v>2</v>
      </c>
      <c r="AV92">
        <v>1</v>
      </c>
      <c r="AW92">
        <v>2</v>
      </c>
      <c r="AX92">
        <v>25554142</v>
      </c>
      <c r="AY92">
        <v>1</v>
      </c>
      <c r="AZ92">
        <v>0</v>
      </c>
      <c r="BA92">
        <v>92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</row>
    <row r="93" spans="1:75">
      <c r="A93">
        <f>ROW(Source!A43)</f>
        <v>43</v>
      </c>
      <c r="B93">
        <v>25554137</v>
      </c>
      <c r="C93">
        <v>25554135</v>
      </c>
      <c r="D93">
        <v>6697596</v>
      </c>
      <c r="E93">
        <v>1</v>
      </c>
      <c r="F93">
        <v>1</v>
      </c>
      <c r="G93">
        <v>1</v>
      </c>
      <c r="H93">
        <v>1</v>
      </c>
      <c r="I93" t="s">
        <v>337</v>
      </c>
      <c r="J93" t="s">
        <v>2</v>
      </c>
      <c r="K93" t="s">
        <v>338</v>
      </c>
      <c r="L93">
        <v>1369</v>
      </c>
      <c r="N93">
        <v>1013</v>
      </c>
      <c r="O93" t="s">
        <v>336</v>
      </c>
      <c r="P93" t="s">
        <v>336</v>
      </c>
      <c r="Q93">
        <v>1</v>
      </c>
      <c r="Y93">
        <v>1.27</v>
      </c>
      <c r="AA93">
        <v>0</v>
      </c>
      <c r="AB93">
        <v>0</v>
      </c>
      <c r="AC93">
        <v>0</v>
      </c>
      <c r="AD93">
        <v>0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2</v>
      </c>
      <c r="AT93">
        <v>1.27</v>
      </c>
      <c r="AU93" t="s">
        <v>2</v>
      </c>
      <c r="AV93">
        <v>2</v>
      </c>
      <c r="AW93">
        <v>2</v>
      </c>
      <c r="AX93">
        <v>25554143</v>
      </c>
      <c r="AY93">
        <v>1</v>
      </c>
      <c r="AZ93">
        <v>0</v>
      </c>
      <c r="BA93">
        <v>93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</row>
    <row r="94" spans="1:75">
      <c r="A94">
        <f>ROW(Source!A43)</f>
        <v>43</v>
      </c>
      <c r="B94">
        <v>25554138</v>
      </c>
      <c r="C94">
        <v>25554135</v>
      </c>
      <c r="D94">
        <v>20145275</v>
      </c>
      <c r="E94">
        <v>1</v>
      </c>
      <c r="F94">
        <v>1</v>
      </c>
      <c r="G94">
        <v>1</v>
      </c>
      <c r="H94">
        <v>2</v>
      </c>
      <c r="I94" t="s">
        <v>442</v>
      </c>
      <c r="J94" t="s">
        <v>443</v>
      </c>
      <c r="K94" t="s">
        <v>444</v>
      </c>
      <c r="L94">
        <v>1480</v>
      </c>
      <c r="N94">
        <v>1013</v>
      </c>
      <c r="O94" t="s">
        <v>342</v>
      </c>
      <c r="P94" t="s">
        <v>343</v>
      </c>
      <c r="Q94">
        <v>1</v>
      </c>
      <c r="Y94">
        <v>1.27</v>
      </c>
      <c r="AA94">
        <v>0</v>
      </c>
      <c r="AB94">
        <v>19.399999999999999</v>
      </c>
      <c r="AC94">
        <v>10.58</v>
      </c>
      <c r="AD94">
        <v>0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2</v>
      </c>
      <c r="AT94">
        <v>1.27</v>
      </c>
      <c r="AU94" t="s">
        <v>2</v>
      </c>
      <c r="AV94">
        <v>0</v>
      </c>
      <c r="AW94">
        <v>2</v>
      </c>
      <c r="AX94">
        <v>25554144</v>
      </c>
      <c r="AY94">
        <v>1</v>
      </c>
      <c r="AZ94">
        <v>0</v>
      </c>
      <c r="BA94">
        <v>94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</row>
    <row r="95" spans="1:75">
      <c r="A95">
        <f>ROW(Source!A43)</f>
        <v>43</v>
      </c>
      <c r="B95">
        <v>25554139</v>
      </c>
      <c r="C95">
        <v>25554135</v>
      </c>
      <c r="D95">
        <v>20134729</v>
      </c>
      <c r="E95">
        <v>1</v>
      </c>
      <c r="F95">
        <v>1</v>
      </c>
      <c r="G95">
        <v>1</v>
      </c>
      <c r="H95">
        <v>2</v>
      </c>
      <c r="I95" t="s">
        <v>445</v>
      </c>
      <c r="J95" t="s">
        <v>445</v>
      </c>
      <c r="K95" t="s">
        <v>446</v>
      </c>
      <c r="L95">
        <v>1480</v>
      </c>
      <c r="N95">
        <v>1013</v>
      </c>
      <c r="O95" t="s">
        <v>342</v>
      </c>
      <c r="P95" t="s">
        <v>343</v>
      </c>
      <c r="Q95">
        <v>1</v>
      </c>
      <c r="Y95">
        <v>9.07</v>
      </c>
      <c r="AA95">
        <v>0</v>
      </c>
      <c r="AB95">
        <v>0.5</v>
      </c>
      <c r="AC95">
        <v>0</v>
      </c>
      <c r="AD95">
        <v>0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2</v>
      </c>
      <c r="AT95">
        <v>9.07</v>
      </c>
      <c r="AU95" t="s">
        <v>2</v>
      </c>
      <c r="AV95">
        <v>0</v>
      </c>
      <c r="AW95">
        <v>2</v>
      </c>
      <c r="AX95">
        <v>25554145</v>
      </c>
      <c r="AY95">
        <v>1</v>
      </c>
      <c r="AZ95">
        <v>0</v>
      </c>
      <c r="BA95">
        <v>95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</row>
    <row r="96" spans="1:75">
      <c r="A96">
        <f>ROW(Source!A43)</f>
        <v>43</v>
      </c>
      <c r="B96">
        <v>25554140</v>
      </c>
      <c r="C96">
        <v>25554135</v>
      </c>
      <c r="D96">
        <v>20145079</v>
      </c>
      <c r="E96">
        <v>1</v>
      </c>
      <c r="F96">
        <v>1</v>
      </c>
      <c r="G96">
        <v>1</v>
      </c>
      <c r="H96">
        <v>3</v>
      </c>
      <c r="I96" t="s">
        <v>121</v>
      </c>
      <c r="J96" t="s">
        <v>124</v>
      </c>
      <c r="K96" t="s">
        <v>447</v>
      </c>
      <c r="L96">
        <v>1339</v>
      </c>
      <c r="N96">
        <v>1007</v>
      </c>
      <c r="O96" t="s">
        <v>123</v>
      </c>
      <c r="P96" t="s">
        <v>123</v>
      </c>
      <c r="Q96">
        <v>1</v>
      </c>
      <c r="Y96">
        <v>2.04</v>
      </c>
      <c r="AA96">
        <v>425</v>
      </c>
      <c r="AB96">
        <v>0</v>
      </c>
      <c r="AC96">
        <v>0</v>
      </c>
      <c r="AD96">
        <v>0</v>
      </c>
      <c r="AN96">
        <v>2</v>
      </c>
      <c r="AO96">
        <v>1</v>
      </c>
      <c r="AP96">
        <v>1</v>
      </c>
      <c r="AQ96">
        <v>0</v>
      </c>
      <c r="AR96">
        <v>0</v>
      </c>
      <c r="AS96" t="s">
        <v>2</v>
      </c>
      <c r="AT96">
        <v>2.04</v>
      </c>
      <c r="AU96" t="s">
        <v>2</v>
      </c>
      <c r="AV96">
        <v>0</v>
      </c>
      <c r="AW96">
        <v>2</v>
      </c>
      <c r="AX96">
        <v>25554146</v>
      </c>
      <c r="AY96">
        <v>1</v>
      </c>
      <c r="AZ96">
        <v>0</v>
      </c>
      <c r="BA96">
        <v>96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</row>
    <row r="97" spans="1:75">
      <c r="A97">
        <f>ROW(Source!A43)</f>
        <v>43</v>
      </c>
      <c r="B97">
        <v>25554141</v>
      </c>
      <c r="C97">
        <v>25554135</v>
      </c>
      <c r="D97">
        <v>20142736</v>
      </c>
      <c r="E97">
        <v>1</v>
      </c>
      <c r="F97">
        <v>1</v>
      </c>
      <c r="G97">
        <v>1</v>
      </c>
      <c r="H97">
        <v>3</v>
      </c>
      <c r="I97" t="s">
        <v>448</v>
      </c>
      <c r="J97" t="s">
        <v>449</v>
      </c>
      <c r="K97" t="s">
        <v>450</v>
      </c>
      <c r="L97">
        <v>1339</v>
      </c>
      <c r="N97">
        <v>1007</v>
      </c>
      <c r="O97" t="s">
        <v>123</v>
      </c>
      <c r="P97" t="s">
        <v>123</v>
      </c>
      <c r="Q97">
        <v>1</v>
      </c>
      <c r="Y97">
        <v>3.5</v>
      </c>
      <c r="AA97">
        <v>6.5</v>
      </c>
      <c r="AB97">
        <v>0</v>
      </c>
      <c r="AC97">
        <v>0</v>
      </c>
      <c r="AD97">
        <v>0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2</v>
      </c>
      <c r="AT97">
        <v>3.5</v>
      </c>
      <c r="AU97" t="s">
        <v>2</v>
      </c>
      <c r="AV97">
        <v>0</v>
      </c>
      <c r="AW97">
        <v>2</v>
      </c>
      <c r="AX97">
        <v>25554147</v>
      </c>
      <c r="AY97">
        <v>1</v>
      </c>
      <c r="AZ97">
        <v>0</v>
      </c>
      <c r="BA97">
        <v>97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</row>
    <row r="98" spans="1:75">
      <c r="A98">
        <f>ROW(Source!A46)</f>
        <v>46</v>
      </c>
      <c r="B98">
        <v>25554151</v>
      </c>
      <c r="C98">
        <v>25554150</v>
      </c>
      <c r="D98">
        <v>6194198</v>
      </c>
      <c r="E98">
        <v>1</v>
      </c>
      <c r="F98">
        <v>1</v>
      </c>
      <c r="G98">
        <v>1</v>
      </c>
      <c r="H98">
        <v>1</v>
      </c>
      <c r="I98" t="s">
        <v>440</v>
      </c>
      <c r="J98" t="s">
        <v>2</v>
      </c>
      <c r="K98" t="s">
        <v>441</v>
      </c>
      <c r="L98">
        <v>1369</v>
      </c>
      <c r="N98">
        <v>1013</v>
      </c>
      <c r="O98" t="s">
        <v>336</v>
      </c>
      <c r="P98" t="s">
        <v>336</v>
      </c>
      <c r="Q98">
        <v>1</v>
      </c>
      <c r="Y98">
        <v>2</v>
      </c>
      <c r="AA98">
        <v>0</v>
      </c>
      <c r="AB98">
        <v>0</v>
      </c>
      <c r="AC98">
        <v>0</v>
      </c>
      <c r="AD98">
        <v>7.93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2</v>
      </c>
      <c r="AT98">
        <v>0.5</v>
      </c>
      <c r="AU98" t="s">
        <v>133</v>
      </c>
      <c r="AV98">
        <v>1</v>
      </c>
      <c r="AW98">
        <v>2</v>
      </c>
      <c r="AX98">
        <v>25554156</v>
      </c>
      <c r="AY98">
        <v>1</v>
      </c>
      <c r="AZ98">
        <v>0</v>
      </c>
      <c r="BA98">
        <v>98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</row>
    <row r="99" spans="1:75">
      <c r="A99">
        <f>ROW(Source!A46)</f>
        <v>46</v>
      </c>
      <c r="B99">
        <v>25554152</v>
      </c>
      <c r="C99">
        <v>25554150</v>
      </c>
      <c r="D99">
        <v>6697596</v>
      </c>
      <c r="E99">
        <v>1</v>
      </c>
      <c r="F99">
        <v>1</v>
      </c>
      <c r="G99">
        <v>1</v>
      </c>
      <c r="H99">
        <v>1</v>
      </c>
      <c r="I99" t="s">
        <v>337</v>
      </c>
      <c r="J99" t="s">
        <v>2</v>
      </c>
      <c r="K99" t="s">
        <v>338</v>
      </c>
      <c r="L99">
        <v>1369</v>
      </c>
      <c r="N99">
        <v>1013</v>
      </c>
      <c r="O99" t="s">
        <v>336</v>
      </c>
      <c r="P99" t="s">
        <v>336</v>
      </c>
      <c r="Q99">
        <v>1</v>
      </c>
      <c r="Y99">
        <v>0.84</v>
      </c>
      <c r="AA99">
        <v>0</v>
      </c>
      <c r="AB99">
        <v>0</v>
      </c>
      <c r="AC99">
        <v>0</v>
      </c>
      <c r="AD99">
        <v>0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2</v>
      </c>
      <c r="AT99">
        <v>0.21</v>
      </c>
      <c r="AU99" t="s">
        <v>133</v>
      </c>
      <c r="AV99">
        <v>2</v>
      </c>
      <c r="AW99">
        <v>2</v>
      </c>
      <c r="AX99">
        <v>25554157</v>
      </c>
      <c r="AY99">
        <v>1</v>
      </c>
      <c r="AZ99">
        <v>0</v>
      </c>
      <c r="BA99">
        <v>99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</row>
    <row r="100" spans="1:75">
      <c r="A100">
        <f>ROW(Source!A46)</f>
        <v>46</v>
      </c>
      <c r="B100">
        <v>25554153</v>
      </c>
      <c r="C100">
        <v>25554150</v>
      </c>
      <c r="D100">
        <v>20145275</v>
      </c>
      <c r="E100">
        <v>1</v>
      </c>
      <c r="F100">
        <v>1</v>
      </c>
      <c r="G100">
        <v>1</v>
      </c>
      <c r="H100">
        <v>2</v>
      </c>
      <c r="I100" t="s">
        <v>442</v>
      </c>
      <c r="J100" t="s">
        <v>443</v>
      </c>
      <c r="K100" t="s">
        <v>444</v>
      </c>
      <c r="L100">
        <v>1480</v>
      </c>
      <c r="N100">
        <v>1013</v>
      </c>
      <c r="O100" t="s">
        <v>342</v>
      </c>
      <c r="P100" t="s">
        <v>343</v>
      </c>
      <c r="Q100">
        <v>1</v>
      </c>
      <c r="Y100">
        <v>0.84</v>
      </c>
      <c r="AA100">
        <v>0</v>
      </c>
      <c r="AB100">
        <v>19.399999999999999</v>
      </c>
      <c r="AC100">
        <v>10.58</v>
      </c>
      <c r="AD100">
        <v>0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2</v>
      </c>
      <c r="AT100">
        <v>0.21</v>
      </c>
      <c r="AU100" t="s">
        <v>133</v>
      </c>
      <c r="AV100">
        <v>0</v>
      </c>
      <c r="AW100">
        <v>2</v>
      </c>
      <c r="AX100">
        <v>25554158</v>
      </c>
      <c r="AY100">
        <v>1</v>
      </c>
      <c r="AZ100">
        <v>0</v>
      </c>
      <c r="BA100">
        <v>100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</row>
    <row r="101" spans="1:75">
      <c r="A101">
        <f>ROW(Source!A46)</f>
        <v>46</v>
      </c>
      <c r="B101">
        <v>25554154</v>
      </c>
      <c r="C101">
        <v>25554150</v>
      </c>
      <c r="D101">
        <v>20134729</v>
      </c>
      <c r="E101">
        <v>1</v>
      </c>
      <c r="F101">
        <v>1</v>
      </c>
      <c r="G101">
        <v>1</v>
      </c>
      <c r="H101">
        <v>2</v>
      </c>
      <c r="I101" t="s">
        <v>445</v>
      </c>
      <c r="J101" t="s">
        <v>445</v>
      </c>
      <c r="K101" t="s">
        <v>446</v>
      </c>
      <c r="L101">
        <v>1480</v>
      </c>
      <c r="N101">
        <v>1013</v>
      </c>
      <c r="O101" t="s">
        <v>342</v>
      </c>
      <c r="P101" t="s">
        <v>343</v>
      </c>
      <c r="Q101">
        <v>1</v>
      </c>
      <c r="Y101">
        <v>9.2799999999999994</v>
      </c>
      <c r="AA101">
        <v>0</v>
      </c>
      <c r="AB101">
        <v>0.5</v>
      </c>
      <c r="AC101">
        <v>0</v>
      </c>
      <c r="AD101">
        <v>0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2</v>
      </c>
      <c r="AT101">
        <v>2.3199999999999998</v>
      </c>
      <c r="AU101" t="s">
        <v>133</v>
      </c>
      <c r="AV101">
        <v>0</v>
      </c>
      <c r="AW101">
        <v>2</v>
      </c>
      <c r="AX101">
        <v>25554159</v>
      </c>
      <c r="AY101">
        <v>1</v>
      </c>
      <c r="AZ101">
        <v>0</v>
      </c>
      <c r="BA101">
        <v>101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</row>
    <row r="102" spans="1:75">
      <c r="A102">
        <f>ROW(Source!A46)</f>
        <v>46</v>
      </c>
      <c r="B102">
        <v>25554155</v>
      </c>
      <c r="C102">
        <v>25554150</v>
      </c>
      <c r="D102">
        <v>20145079</v>
      </c>
      <c r="E102">
        <v>1</v>
      </c>
      <c r="F102">
        <v>1</v>
      </c>
      <c r="G102">
        <v>1</v>
      </c>
      <c r="H102">
        <v>3</v>
      </c>
      <c r="I102" t="s">
        <v>121</v>
      </c>
      <c r="J102" t="s">
        <v>124</v>
      </c>
      <c r="K102" t="s">
        <v>447</v>
      </c>
      <c r="L102">
        <v>1339</v>
      </c>
      <c r="N102">
        <v>1007</v>
      </c>
      <c r="O102" t="s">
        <v>123</v>
      </c>
      <c r="P102" t="s">
        <v>123</v>
      </c>
      <c r="Q102">
        <v>1</v>
      </c>
      <c r="Y102">
        <v>2.04</v>
      </c>
      <c r="AA102">
        <v>425</v>
      </c>
      <c r="AB102">
        <v>0</v>
      </c>
      <c r="AC102">
        <v>0</v>
      </c>
      <c r="AD102">
        <v>0</v>
      </c>
      <c r="AN102">
        <v>2</v>
      </c>
      <c r="AO102">
        <v>1</v>
      </c>
      <c r="AP102">
        <v>1</v>
      </c>
      <c r="AQ102">
        <v>0</v>
      </c>
      <c r="AR102">
        <v>0</v>
      </c>
      <c r="AS102" t="s">
        <v>2</v>
      </c>
      <c r="AT102">
        <v>0.51</v>
      </c>
      <c r="AU102" t="s">
        <v>133</v>
      </c>
      <c r="AV102">
        <v>0</v>
      </c>
      <c r="AW102">
        <v>2</v>
      </c>
      <c r="AX102">
        <v>25554160</v>
      </c>
      <c r="AY102">
        <v>1</v>
      </c>
      <c r="AZ102">
        <v>0</v>
      </c>
      <c r="BA102">
        <v>102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</row>
    <row r="103" spans="1:75">
      <c r="A103">
        <f>ROW(Source!A49)</f>
        <v>49</v>
      </c>
      <c r="B103">
        <v>25554164</v>
      </c>
      <c r="C103">
        <v>25554163</v>
      </c>
      <c r="D103">
        <v>6194199</v>
      </c>
      <c r="E103">
        <v>1</v>
      </c>
      <c r="F103">
        <v>1</v>
      </c>
      <c r="G103">
        <v>1</v>
      </c>
      <c r="H103">
        <v>1</v>
      </c>
      <c r="I103" t="s">
        <v>451</v>
      </c>
      <c r="J103" t="s">
        <v>2</v>
      </c>
      <c r="K103" t="s">
        <v>452</v>
      </c>
      <c r="L103">
        <v>1369</v>
      </c>
      <c r="N103">
        <v>1013</v>
      </c>
      <c r="O103" t="s">
        <v>336</v>
      </c>
      <c r="P103" t="s">
        <v>336</v>
      </c>
      <c r="Q103">
        <v>1</v>
      </c>
      <c r="Y103">
        <v>441.28</v>
      </c>
      <c r="AA103">
        <v>0</v>
      </c>
      <c r="AB103">
        <v>0</v>
      </c>
      <c r="AC103">
        <v>0</v>
      </c>
      <c r="AD103">
        <v>8.4499999999999993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2</v>
      </c>
      <c r="AT103">
        <v>441.28</v>
      </c>
      <c r="AU103" t="s">
        <v>2</v>
      </c>
      <c r="AV103">
        <v>1</v>
      </c>
      <c r="AW103">
        <v>2</v>
      </c>
      <c r="AX103">
        <v>25554183</v>
      </c>
      <c r="AY103">
        <v>1</v>
      </c>
      <c r="AZ103">
        <v>0</v>
      </c>
      <c r="BA103">
        <v>103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</row>
    <row r="104" spans="1:75">
      <c r="A104">
        <f>ROW(Source!A49)</f>
        <v>49</v>
      </c>
      <c r="B104">
        <v>25554165</v>
      </c>
      <c r="C104">
        <v>25554163</v>
      </c>
      <c r="D104">
        <v>6697596</v>
      </c>
      <c r="E104">
        <v>1</v>
      </c>
      <c r="F104">
        <v>1</v>
      </c>
      <c r="G104">
        <v>1</v>
      </c>
      <c r="H104">
        <v>1</v>
      </c>
      <c r="I104" t="s">
        <v>337</v>
      </c>
      <c r="J104" t="s">
        <v>2</v>
      </c>
      <c r="K104" t="s">
        <v>338</v>
      </c>
      <c r="L104">
        <v>1369</v>
      </c>
      <c r="N104">
        <v>1013</v>
      </c>
      <c r="O104" t="s">
        <v>336</v>
      </c>
      <c r="P104" t="s">
        <v>336</v>
      </c>
      <c r="Q104">
        <v>1</v>
      </c>
      <c r="Y104">
        <v>36.11</v>
      </c>
      <c r="AA104">
        <v>0</v>
      </c>
      <c r="AB104">
        <v>0</v>
      </c>
      <c r="AC104">
        <v>0</v>
      </c>
      <c r="AD104">
        <v>0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2</v>
      </c>
      <c r="AT104">
        <v>36.11</v>
      </c>
      <c r="AU104" t="s">
        <v>2</v>
      </c>
      <c r="AV104">
        <v>2</v>
      </c>
      <c r="AW104">
        <v>2</v>
      </c>
      <c r="AX104">
        <v>25554184</v>
      </c>
      <c r="AY104">
        <v>1</v>
      </c>
      <c r="AZ104">
        <v>0</v>
      </c>
      <c r="BA104">
        <v>104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</row>
    <row r="105" spans="1:75">
      <c r="A105">
        <f>ROW(Source!A49)</f>
        <v>49</v>
      </c>
      <c r="B105">
        <v>25554166</v>
      </c>
      <c r="C105">
        <v>25554163</v>
      </c>
      <c r="D105">
        <v>20159485</v>
      </c>
      <c r="E105">
        <v>1</v>
      </c>
      <c r="F105">
        <v>1</v>
      </c>
      <c r="G105">
        <v>1</v>
      </c>
      <c r="H105">
        <v>2</v>
      </c>
      <c r="I105" t="s">
        <v>339</v>
      </c>
      <c r="J105" t="s">
        <v>340</v>
      </c>
      <c r="K105" t="s">
        <v>341</v>
      </c>
      <c r="L105">
        <v>1480</v>
      </c>
      <c r="N105">
        <v>1013</v>
      </c>
      <c r="O105" t="s">
        <v>342</v>
      </c>
      <c r="P105" t="s">
        <v>343</v>
      </c>
      <c r="Q105">
        <v>1</v>
      </c>
      <c r="Y105">
        <v>1.05</v>
      </c>
      <c r="AA105">
        <v>0</v>
      </c>
      <c r="AB105">
        <v>108.6</v>
      </c>
      <c r="AC105">
        <v>10.58</v>
      </c>
      <c r="AD105">
        <v>0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2</v>
      </c>
      <c r="AT105">
        <v>1.05</v>
      </c>
      <c r="AU105" t="s">
        <v>2</v>
      </c>
      <c r="AV105">
        <v>0</v>
      </c>
      <c r="AW105">
        <v>2</v>
      </c>
      <c r="AX105">
        <v>25554185</v>
      </c>
      <c r="AY105">
        <v>1</v>
      </c>
      <c r="AZ105">
        <v>0</v>
      </c>
      <c r="BA105">
        <v>105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</row>
    <row r="106" spans="1:75">
      <c r="A106">
        <f>ROW(Source!A49)</f>
        <v>49</v>
      </c>
      <c r="B106">
        <v>25554167</v>
      </c>
      <c r="C106">
        <v>25554163</v>
      </c>
      <c r="D106">
        <v>20134570</v>
      </c>
      <c r="E106">
        <v>1</v>
      </c>
      <c r="F106">
        <v>1</v>
      </c>
      <c r="G106">
        <v>1</v>
      </c>
      <c r="H106">
        <v>2</v>
      </c>
      <c r="I106" t="s">
        <v>453</v>
      </c>
      <c r="J106" t="s">
        <v>453</v>
      </c>
      <c r="K106" t="s">
        <v>454</v>
      </c>
      <c r="L106">
        <v>1480</v>
      </c>
      <c r="N106">
        <v>1013</v>
      </c>
      <c r="O106" t="s">
        <v>342</v>
      </c>
      <c r="P106" t="s">
        <v>343</v>
      </c>
      <c r="Q106">
        <v>1</v>
      </c>
      <c r="Y106">
        <v>33.26</v>
      </c>
      <c r="AA106">
        <v>0</v>
      </c>
      <c r="AB106">
        <v>83.91</v>
      </c>
      <c r="AC106">
        <v>10.58</v>
      </c>
      <c r="AD106">
        <v>0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2</v>
      </c>
      <c r="AT106">
        <v>33.26</v>
      </c>
      <c r="AU106" t="s">
        <v>2</v>
      </c>
      <c r="AV106">
        <v>0</v>
      </c>
      <c r="AW106">
        <v>2</v>
      </c>
      <c r="AX106">
        <v>25554186</v>
      </c>
      <c r="AY106">
        <v>1</v>
      </c>
      <c r="AZ106">
        <v>0</v>
      </c>
      <c r="BA106">
        <v>106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</row>
    <row r="107" spans="1:75">
      <c r="A107">
        <f>ROW(Source!A49)</f>
        <v>49</v>
      </c>
      <c r="B107">
        <v>25554168</v>
      </c>
      <c r="C107">
        <v>25554163</v>
      </c>
      <c r="D107">
        <v>20134534</v>
      </c>
      <c r="E107">
        <v>1</v>
      </c>
      <c r="F107">
        <v>1</v>
      </c>
      <c r="G107">
        <v>1</v>
      </c>
      <c r="H107">
        <v>2</v>
      </c>
      <c r="I107" t="s">
        <v>421</v>
      </c>
      <c r="J107" t="s">
        <v>421</v>
      </c>
      <c r="K107" t="s">
        <v>422</v>
      </c>
      <c r="L107">
        <v>1480</v>
      </c>
      <c r="N107">
        <v>1013</v>
      </c>
      <c r="O107" t="s">
        <v>342</v>
      </c>
      <c r="P107" t="s">
        <v>343</v>
      </c>
      <c r="Q107">
        <v>1</v>
      </c>
      <c r="Y107">
        <v>0.27</v>
      </c>
      <c r="AA107">
        <v>0</v>
      </c>
      <c r="AB107">
        <v>73.56</v>
      </c>
      <c r="AC107">
        <v>10.58</v>
      </c>
      <c r="AD107">
        <v>0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2</v>
      </c>
      <c r="AT107">
        <v>0.27</v>
      </c>
      <c r="AU107" t="s">
        <v>2</v>
      </c>
      <c r="AV107">
        <v>0</v>
      </c>
      <c r="AW107">
        <v>2</v>
      </c>
      <c r="AX107">
        <v>25554187</v>
      </c>
      <c r="AY107">
        <v>1</v>
      </c>
      <c r="AZ107">
        <v>0</v>
      </c>
      <c r="BA107">
        <v>107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</row>
    <row r="108" spans="1:75">
      <c r="A108">
        <f>ROW(Source!A49)</f>
        <v>49</v>
      </c>
      <c r="B108">
        <v>25554169</v>
      </c>
      <c r="C108">
        <v>25554163</v>
      </c>
      <c r="D108">
        <v>20134720</v>
      </c>
      <c r="E108">
        <v>1</v>
      </c>
      <c r="F108">
        <v>1</v>
      </c>
      <c r="G108">
        <v>1</v>
      </c>
      <c r="H108">
        <v>2</v>
      </c>
      <c r="I108" t="s">
        <v>455</v>
      </c>
      <c r="J108" t="s">
        <v>455</v>
      </c>
      <c r="K108" t="s">
        <v>456</v>
      </c>
      <c r="L108">
        <v>1480</v>
      </c>
      <c r="N108">
        <v>1013</v>
      </c>
      <c r="O108" t="s">
        <v>342</v>
      </c>
      <c r="P108" t="s">
        <v>343</v>
      </c>
      <c r="Q108">
        <v>1</v>
      </c>
      <c r="Y108">
        <v>23.52</v>
      </c>
      <c r="AA108">
        <v>0</v>
      </c>
      <c r="AB108">
        <v>1.8</v>
      </c>
      <c r="AC108">
        <v>0</v>
      </c>
      <c r="AD108">
        <v>0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2</v>
      </c>
      <c r="AT108">
        <v>23.52</v>
      </c>
      <c r="AU108" t="s">
        <v>2</v>
      </c>
      <c r="AV108">
        <v>0</v>
      </c>
      <c r="AW108">
        <v>2</v>
      </c>
      <c r="AX108">
        <v>25554188</v>
      </c>
      <c r="AY108">
        <v>1</v>
      </c>
      <c r="AZ108">
        <v>0</v>
      </c>
      <c r="BA108">
        <v>108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</row>
    <row r="109" spans="1:75">
      <c r="A109">
        <f>ROW(Source!A49)</f>
        <v>49</v>
      </c>
      <c r="B109">
        <v>25554170</v>
      </c>
      <c r="C109">
        <v>25554163</v>
      </c>
      <c r="D109">
        <v>20134737</v>
      </c>
      <c r="E109">
        <v>1</v>
      </c>
      <c r="F109">
        <v>1</v>
      </c>
      <c r="G109">
        <v>1</v>
      </c>
      <c r="H109">
        <v>2</v>
      </c>
      <c r="I109" t="s">
        <v>457</v>
      </c>
      <c r="J109" t="s">
        <v>457</v>
      </c>
      <c r="K109" t="s">
        <v>458</v>
      </c>
      <c r="L109">
        <v>1480</v>
      </c>
      <c r="N109">
        <v>1013</v>
      </c>
      <c r="O109" t="s">
        <v>342</v>
      </c>
      <c r="P109" t="s">
        <v>343</v>
      </c>
      <c r="Q109">
        <v>1</v>
      </c>
      <c r="Y109">
        <v>1.1000000000000001</v>
      </c>
      <c r="AA109">
        <v>0</v>
      </c>
      <c r="AB109">
        <v>3.27</v>
      </c>
      <c r="AC109">
        <v>0</v>
      </c>
      <c r="AD109">
        <v>0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2</v>
      </c>
      <c r="AT109">
        <v>1.1000000000000001</v>
      </c>
      <c r="AU109" t="s">
        <v>2</v>
      </c>
      <c r="AV109">
        <v>0</v>
      </c>
      <c r="AW109">
        <v>2</v>
      </c>
      <c r="AX109">
        <v>25554189</v>
      </c>
      <c r="AY109">
        <v>1</v>
      </c>
      <c r="AZ109">
        <v>0</v>
      </c>
      <c r="BA109">
        <v>109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</row>
    <row r="110" spans="1:75">
      <c r="A110">
        <f>ROW(Source!A49)</f>
        <v>49</v>
      </c>
      <c r="B110">
        <v>25554171</v>
      </c>
      <c r="C110">
        <v>25554163</v>
      </c>
      <c r="D110">
        <v>20145014</v>
      </c>
      <c r="E110">
        <v>1</v>
      </c>
      <c r="F110">
        <v>1</v>
      </c>
      <c r="G110">
        <v>1</v>
      </c>
      <c r="H110">
        <v>2</v>
      </c>
      <c r="I110" t="s">
        <v>344</v>
      </c>
      <c r="J110" t="s">
        <v>345</v>
      </c>
      <c r="K110" t="s">
        <v>346</v>
      </c>
      <c r="L110">
        <v>1480</v>
      </c>
      <c r="N110">
        <v>1013</v>
      </c>
      <c r="O110" t="s">
        <v>342</v>
      </c>
      <c r="P110" t="s">
        <v>343</v>
      </c>
      <c r="Q110">
        <v>1</v>
      </c>
      <c r="Y110">
        <v>1.53</v>
      </c>
      <c r="AA110">
        <v>0</v>
      </c>
      <c r="AB110">
        <v>68</v>
      </c>
      <c r="AC110">
        <v>10.24</v>
      </c>
      <c r="AD110">
        <v>0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2</v>
      </c>
      <c r="AT110">
        <v>1.53</v>
      </c>
      <c r="AU110" t="s">
        <v>2</v>
      </c>
      <c r="AV110">
        <v>0</v>
      </c>
      <c r="AW110">
        <v>2</v>
      </c>
      <c r="AX110">
        <v>25554190</v>
      </c>
      <c r="AY110">
        <v>1</v>
      </c>
      <c r="AZ110">
        <v>0</v>
      </c>
      <c r="BA110">
        <v>110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</row>
    <row r="111" spans="1:75">
      <c r="A111">
        <f>ROW(Source!A49)</f>
        <v>49</v>
      </c>
      <c r="B111">
        <v>25554172</v>
      </c>
      <c r="C111">
        <v>25554163</v>
      </c>
      <c r="D111">
        <v>20136384</v>
      </c>
      <c r="E111">
        <v>1</v>
      </c>
      <c r="F111">
        <v>1</v>
      </c>
      <c r="G111">
        <v>1</v>
      </c>
      <c r="H111">
        <v>3</v>
      </c>
      <c r="I111" t="s">
        <v>459</v>
      </c>
      <c r="J111" t="s">
        <v>460</v>
      </c>
      <c r="K111" t="s">
        <v>461</v>
      </c>
      <c r="L111">
        <v>1348</v>
      </c>
      <c r="N111">
        <v>1009</v>
      </c>
      <c r="O111" t="s">
        <v>43</v>
      </c>
      <c r="P111" t="s">
        <v>43</v>
      </c>
      <c r="Q111">
        <v>1000</v>
      </c>
      <c r="Y111">
        <v>0.05</v>
      </c>
      <c r="AA111">
        <v>626</v>
      </c>
      <c r="AB111">
        <v>0</v>
      </c>
      <c r="AC111">
        <v>0</v>
      </c>
      <c r="AD111">
        <v>0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2</v>
      </c>
      <c r="AT111">
        <v>0.05</v>
      </c>
      <c r="AU111" t="s">
        <v>2</v>
      </c>
      <c r="AV111">
        <v>0</v>
      </c>
      <c r="AW111">
        <v>2</v>
      </c>
      <c r="AX111">
        <v>25554191</v>
      </c>
      <c r="AY111">
        <v>1</v>
      </c>
      <c r="AZ111">
        <v>0</v>
      </c>
      <c r="BA111">
        <v>111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</row>
    <row r="112" spans="1:75">
      <c r="A112">
        <f>ROW(Source!A49)</f>
        <v>49</v>
      </c>
      <c r="B112">
        <v>25554173</v>
      </c>
      <c r="C112">
        <v>25554163</v>
      </c>
      <c r="D112">
        <v>20136859</v>
      </c>
      <c r="E112">
        <v>1</v>
      </c>
      <c r="F112">
        <v>1</v>
      </c>
      <c r="G112">
        <v>1</v>
      </c>
      <c r="H112">
        <v>3</v>
      </c>
      <c r="I112" t="s">
        <v>364</v>
      </c>
      <c r="J112" t="s">
        <v>365</v>
      </c>
      <c r="K112" t="s">
        <v>366</v>
      </c>
      <c r="L112">
        <v>1348</v>
      </c>
      <c r="N112">
        <v>1009</v>
      </c>
      <c r="O112" t="s">
        <v>43</v>
      </c>
      <c r="P112" t="s">
        <v>43</v>
      </c>
      <c r="Q112">
        <v>1000</v>
      </c>
      <c r="Y112">
        <v>0.04</v>
      </c>
      <c r="AA112">
        <v>5088</v>
      </c>
      <c r="AB112">
        <v>0</v>
      </c>
      <c r="AC112">
        <v>0</v>
      </c>
      <c r="AD112">
        <v>0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2</v>
      </c>
      <c r="AT112">
        <v>0.04</v>
      </c>
      <c r="AU112" t="s">
        <v>2</v>
      </c>
      <c r="AV112">
        <v>0</v>
      </c>
      <c r="AW112">
        <v>2</v>
      </c>
      <c r="AX112">
        <v>25554192</v>
      </c>
      <c r="AY112">
        <v>1</v>
      </c>
      <c r="AZ112">
        <v>0</v>
      </c>
      <c r="BA112">
        <v>112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</row>
    <row r="113" spans="1:75">
      <c r="A113">
        <f>ROW(Source!A49)</f>
        <v>49</v>
      </c>
      <c r="B113">
        <v>25554174</v>
      </c>
      <c r="C113">
        <v>25554163</v>
      </c>
      <c r="D113">
        <v>20137852</v>
      </c>
      <c r="E113">
        <v>1</v>
      </c>
      <c r="F113">
        <v>1</v>
      </c>
      <c r="G113">
        <v>1</v>
      </c>
      <c r="H113">
        <v>3</v>
      </c>
      <c r="I113" t="s">
        <v>462</v>
      </c>
      <c r="J113" t="s">
        <v>463</v>
      </c>
      <c r="K113" t="s">
        <v>464</v>
      </c>
      <c r="L113">
        <v>1327</v>
      </c>
      <c r="N113">
        <v>1005</v>
      </c>
      <c r="O113" t="s">
        <v>465</v>
      </c>
      <c r="P113" t="s">
        <v>465</v>
      </c>
      <c r="Q113">
        <v>1</v>
      </c>
      <c r="Y113">
        <v>5.6</v>
      </c>
      <c r="AA113">
        <v>8.48</v>
      </c>
      <c r="AB113">
        <v>0</v>
      </c>
      <c r="AC113">
        <v>0</v>
      </c>
      <c r="AD113">
        <v>0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2</v>
      </c>
      <c r="AT113">
        <v>5.6</v>
      </c>
      <c r="AU113" t="s">
        <v>2</v>
      </c>
      <c r="AV113">
        <v>0</v>
      </c>
      <c r="AW113">
        <v>2</v>
      </c>
      <c r="AX113">
        <v>25554193</v>
      </c>
      <c r="AY113">
        <v>1</v>
      </c>
      <c r="AZ113">
        <v>0</v>
      </c>
      <c r="BA113">
        <v>113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</row>
    <row r="114" spans="1:75">
      <c r="A114">
        <f>ROW(Source!A49)</f>
        <v>49</v>
      </c>
      <c r="B114">
        <v>25554175</v>
      </c>
      <c r="C114">
        <v>25554163</v>
      </c>
      <c r="D114">
        <v>20138315</v>
      </c>
      <c r="E114">
        <v>1</v>
      </c>
      <c r="F114">
        <v>1</v>
      </c>
      <c r="G114">
        <v>1</v>
      </c>
      <c r="H114">
        <v>3</v>
      </c>
      <c r="I114" t="s">
        <v>373</v>
      </c>
      <c r="J114" t="s">
        <v>374</v>
      </c>
      <c r="K114" t="s">
        <v>375</v>
      </c>
      <c r="L114">
        <v>1348</v>
      </c>
      <c r="N114">
        <v>1009</v>
      </c>
      <c r="O114" t="s">
        <v>43</v>
      </c>
      <c r="P114" t="s">
        <v>43</v>
      </c>
      <c r="Q114">
        <v>1000</v>
      </c>
      <c r="Y114">
        <v>3.6999999999999998E-2</v>
      </c>
      <c r="AA114">
        <v>7810</v>
      </c>
      <c r="AB114">
        <v>0</v>
      </c>
      <c r="AC114">
        <v>0</v>
      </c>
      <c r="AD114">
        <v>0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2</v>
      </c>
      <c r="AT114">
        <v>3.6999999999999998E-2</v>
      </c>
      <c r="AU114" t="s">
        <v>2</v>
      </c>
      <c r="AV114">
        <v>0</v>
      </c>
      <c r="AW114">
        <v>2</v>
      </c>
      <c r="AX114">
        <v>25554194</v>
      </c>
      <c r="AY114">
        <v>1</v>
      </c>
      <c r="AZ114">
        <v>0</v>
      </c>
      <c r="BA114">
        <v>114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</row>
    <row r="115" spans="1:75">
      <c r="A115">
        <f>ROW(Source!A49)</f>
        <v>49</v>
      </c>
      <c r="B115">
        <v>25554176</v>
      </c>
      <c r="C115">
        <v>25554163</v>
      </c>
      <c r="D115">
        <v>20142074</v>
      </c>
      <c r="E115">
        <v>1</v>
      </c>
      <c r="F115">
        <v>1</v>
      </c>
      <c r="G115">
        <v>1</v>
      </c>
      <c r="H115">
        <v>3</v>
      </c>
      <c r="I115" t="s">
        <v>466</v>
      </c>
      <c r="J115" t="s">
        <v>467</v>
      </c>
      <c r="K115" t="s">
        <v>468</v>
      </c>
      <c r="L115">
        <v>1339</v>
      </c>
      <c r="N115">
        <v>1007</v>
      </c>
      <c r="O115" t="s">
        <v>123</v>
      </c>
      <c r="P115" t="s">
        <v>123</v>
      </c>
      <c r="Q115">
        <v>1</v>
      </c>
      <c r="Y115">
        <v>0.69</v>
      </c>
      <c r="AA115">
        <v>686</v>
      </c>
      <c r="AB115">
        <v>0</v>
      </c>
      <c r="AC115">
        <v>0</v>
      </c>
      <c r="AD115">
        <v>0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2</v>
      </c>
      <c r="AT115">
        <v>0.69</v>
      </c>
      <c r="AU115" t="s">
        <v>2</v>
      </c>
      <c r="AV115">
        <v>0</v>
      </c>
      <c r="AW115">
        <v>2</v>
      </c>
      <c r="AX115">
        <v>25554195</v>
      </c>
      <c r="AY115">
        <v>1</v>
      </c>
      <c r="AZ115">
        <v>0</v>
      </c>
      <c r="BA115">
        <v>115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</row>
    <row r="116" spans="1:75">
      <c r="A116">
        <f>ROW(Source!A49)</f>
        <v>49</v>
      </c>
      <c r="B116">
        <v>25554177</v>
      </c>
      <c r="C116">
        <v>25554163</v>
      </c>
      <c r="D116">
        <v>20142108</v>
      </c>
      <c r="E116">
        <v>1</v>
      </c>
      <c r="F116">
        <v>1</v>
      </c>
      <c r="G116">
        <v>1</v>
      </c>
      <c r="H116">
        <v>3</v>
      </c>
      <c r="I116" t="s">
        <v>469</v>
      </c>
      <c r="J116" t="s">
        <v>470</v>
      </c>
      <c r="K116" t="s">
        <v>471</v>
      </c>
      <c r="L116">
        <v>1339</v>
      </c>
      <c r="N116">
        <v>1007</v>
      </c>
      <c r="O116" t="s">
        <v>123</v>
      </c>
      <c r="P116" t="s">
        <v>123</v>
      </c>
      <c r="Q116">
        <v>1</v>
      </c>
      <c r="Y116">
        <v>0.08</v>
      </c>
      <c r="AA116">
        <v>1602</v>
      </c>
      <c r="AB116">
        <v>0</v>
      </c>
      <c r="AC116">
        <v>0</v>
      </c>
      <c r="AD116">
        <v>0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2</v>
      </c>
      <c r="AT116">
        <v>0.08</v>
      </c>
      <c r="AU116" t="s">
        <v>2</v>
      </c>
      <c r="AV116">
        <v>0</v>
      </c>
      <c r="AW116">
        <v>2</v>
      </c>
      <c r="AX116">
        <v>25554196</v>
      </c>
      <c r="AY116">
        <v>1</v>
      </c>
      <c r="AZ116">
        <v>0</v>
      </c>
      <c r="BA116">
        <v>116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</row>
    <row r="117" spans="1:75">
      <c r="A117">
        <f>ROW(Source!A49)</f>
        <v>49</v>
      </c>
      <c r="B117">
        <v>25554178</v>
      </c>
      <c r="C117">
        <v>25554163</v>
      </c>
      <c r="D117">
        <v>20142164</v>
      </c>
      <c r="E117">
        <v>1</v>
      </c>
      <c r="F117">
        <v>1</v>
      </c>
      <c r="G117">
        <v>1</v>
      </c>
      <c r="H117">
        <v>3</v>
      </c>
      <c r="I117" t="s">
        <v>472</v>
      </c>
      <c r="J117" t="s">
        <v>473</v>
      </c>
      <c r="K117" t="s">
        <v>474</v>
      </c>
      <c r="L117">
        <v>1339</v>
      </c>
      <c r="N117">
        <v>1007</v>
      </c>
      <c r="O117" t="s">
        <v>123</v>
      </c>
      <c r="P117" t="s">
        <v>123</v>
      </c>
      <c r="Q117">
        <v>1</v>
      </c>
      <c r="Y117">
        <v>0.2</v>
      </c>
      <c r="AA117">
        <v>1327</v>
      </c>
      <c r="AB117">
        <v>0</v>
      </c>
      <c r="AC117">
        <v>0</v>
      </c>
      <c r="AD117">
        <v>0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2</v>
      </c>
      <c r="AT117">
        <v>0.2</v>
      </c>
      <c r="AU117" t="s">
        <v>2</v>
      </c>
      <c r="AV117">
        <v>0</v>
      </c>
      <c r="AW117">
        <v>2</v>
      </c>
      <c r="AX117">
        <v>25554197</v>
      </c>
      <c r="AY117">
        <v>1</v>
      </c>
      <c r="AZ117">
        <v>0</v>
      </c>
      <c r="BA117">
        <v>117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</row>
    <row r="118" spans="1:75">
      <c r="A118">
        <f>ROW(Source!A49)</f>
        <v>49</v>
      </c>
      <c r="B118">
        <v>25554179</v>
      </c>
      <c r="C118">
        <v>25554163</v>
      </c>
      <c r="D118">
        <v>20142180</v>
      </c>
      <c r="E118">
        <v>1</v>
      </c>
      <c r="F118">
        <v>1</v>
      </c>
      <c r="G118">
        <v>1</v>
      </c>
      <c r="H118">
        <v>3</v>
      </c>
      <c r="I118" t="s">
        <v>475</v>
      </c>
      <c r="J118" t="s">
        <v>476</v>
      </c>
      <c r="K118" t="s">
        <v>477</v>
      </c>
      <c r="L118">
        <v>1339</v>
      </c>
      <c r="N118">
        <v>1007</v>
      </c>
      <c r="O118" t="s">
        <v>123</v>
      </c>
      <c r="P118" t="s">
        <v>123</v>
      </c>
      <c r="Q118">
        <v>1</v>
      </c>
      <c r="Y118">
        <v>0.69</v>
      </c>
      <c r="AA118">
        <v>1278</v>
      </c>
      <c r="AB118">
        <v>0</v>
      </c>
      <c r="AC118">
        <v>0</v>
      </c>
      <c r="AD118">
        <v>0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2</v>
      </c>
      <c r="AT118">
        <v>0.69</v>
      </c>
      <c r="AU118" t="s">
        <v>2</v>
      </c>
      <c r="AV118">
        <v>0</v>
      </c>
      <c r="AW118">
        <v>2</v>
      </c>
      <c r="AX118">
        <v>25554198</v>
      </c>
      <c r="AY118">
        <v>1</v>
      </c>
      <c r="AZ118">
        <v>0</v>
      </c>
      <c r="BA118">
        <v>118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</row>
    <row r="119" spans="1:75">
      <c r="A119">
        <f>ROW(Source!A49)</f>
        <v>49</v>
      </c>
      <c r="B119">
        <v>25554180</v>
      </c>
      <c r="C119">
        <v>25554163</v>
      </c>
      <c r="D119">
        <v>20144576</v>
      </c>
      <c r="E119">
        <v>1</v>
      </c>
      <c r="F119">
        <v>1</v>
      </c>
      <c r="G119">
        <v>1</v>
      </c>
      <c r="H119">
        <v>3</v>
      </c>
      <c r="I119" t="s">
        <v>478</v>
      </c>
      <c r="J119" t="s">
        <v>479</v>
      </c>
      <c r="K119" t="s">
        <v>480</v>
      </c>
      <c r="L119">
        <v>1327</v>
      </c>
      <c r="N119">
        <v>1005</v>
      </c>
      <c r="O119" t="s">
        <v>465</v>
      </c>
      <c r="P119" t="s">
        <v>465</v>
      </c>
      <c r="Q119">
        <v>1</v>
      </c>
      <c r="Y119">
        <v>49.5</v>
      </c>
      <c r="AA119">
        <v>40</v>
      </c>
      <c r="AB119">
        <v>0</v>
      </c>
      <c r="AC119">
        <v>0</v>
      </c>
      <c r="AD119">
        <v>0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2</v>
      </c>
      <c r="AT119">
        <v>49.5</v>
      </c>
      <c r="AU119" t="s">
        <v>2</v>
      </c>
      <c r="AV119">
        <v>0</v>
      </c>
      <c r="AW119">
        <v>2</v>
      </c>
      <c r="AX119">
        <v>25554199</v>
      </c>
      <c r="AY119">
        <v>1</v>
      </c>
      <c r="AZ119">
        <v>0</v>
      </c>
      <c r="BA119">
        <v>119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</row>
    <row r="120" spans="1:75">
      <c r="A120">
        <f>ROW(Source!A49)</f>
        <v>49</v>
      </c>
      <c r="B120">
        <v>25554181</v>
      </c>
      <c r="C120">
        <v>25554163</v>
      </c>
      <c r="D120">
        <v>20144865</v>
      </c>
      <c r="E120">
        <v>1</v>
      </c>
      <c r="F120">
        <v>1</v>
      </c>
      <c r="G120">
        <v>1</v>
      </c>
      <c r="H120">
        <v>3</v>
      </c>
      <c r="I120" t="s">
        <v>481</v>
      </c>
      <c r="J120" t="s">
        <v>482</v>
      </c>
      <c r="K120" t="s">
        <v>483</v>
      </c>
      <c r="L120">
        <v>1339</v>
      </c>
      <c r="N120">
        <v>1007</v>
      </c>
      <c r="O120" t="s">
        <v>123</v>
      </c>
      <c r="P120" t="s">
        <v>123</v>
      </c>
      <c r="Q120">
        <v>1</v>
      </c>
      <c r="Y120">
        <v>102</v>
      </c>
      <c r="AA120">
        <v>0</v>
      </c>
      <c r="AB120">
        <v>0</v>
      </c>
      <c r="AC120">
        <v>0</v>
      </c>
      <c r="AD120">
        <v>0</v>
      </c>
      <c r="AN120">
        <v>2</v>
      </c>
      <c r="AO120">
        <v>0</v>
      </c>
      <c r="AP120">
        <v>1</v>
      </c>
      <c r="AQ120">
        <v>0</v>
      </c>
      <c r="AR120">
        <v>0</v>
      </c>
      <c r="AS120" t="s">
        <v>2</v>
      </c>
      <c r="AT120">
        <v>102</v>
      </c>
      <c r="AU120" t="s">
        <v>2</v>
      </c>
      <c r="AV120">
        <v>0</v>
      </c>
      <c r="AW120">
        <v>2</v>
      </c>
      <c r="AX120">
        <v>25554200</v>
      </c>
      <c r="AY120">
        <v>1</v>
      </c>
      <c r="AZ120">
        <v>0</v>
      </c>
      <c r="BA120">
        <v>120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</row>
    <row r="121" spans="1:75">
      <c r="A121">
        <f>ROW(Source!A49)</f>
        <v>49</v>
      </c>
      <c r="B121">
        <v>25554182</v>
      </c>
      <c r="C121">
        <v>25554163</v>
      </c>
      <c r="D121">
        <v>20142736</v>
      </c>
      <c r="E121">
        <v>1</v>
      </c>
      <c r="F121">
        <v>1</v>
      </c>
      <c r="G121">
        <v>1</v>
      </c>
      <c r="H121">
        <v>3</v>
      </c>
      <c r="I121" t="s">
        <v>448</v>
      </c>
      <c r="J121" t="s">
        <v>449</v>
      </c>
      <c r="K121" t="s">
        <v>450</v>
      </c>
      <c r="L121">
        <v>1339</v>
      </c>
      <c r="N121">
        <v>1007</v>
      </c>
      <c r="O121" t="s">
        <v>123</v>
      </c>
      <c r="P121" t="s">
        <v>123</v>
      </c>
      <c r="Q121">
        <v>1</v>
      </c>
      <c r="Y121">
        <v>1.75</v>
      </c>
      <c r="AA121">
        <v>6.5</v>
      </c>
      <c r="AB121">
        <v>0</v>
      </c>
      <c r="AC121">
        <v>0</v>
      </c>
      <c r="AD121">
        <v>0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2</v>
      </c>
      <c r="AT121">
        <v>1.75</v>
      </c>
      <c r="AU121" t="s">
        <v>2</v>
      </c>
      <c r="AV121">
        <v>0</v>
      </c>
      <c r="AW121">
        <v>2</v>
      </c>
      <c r="AX121">
        <v>25554201</v>
      </c>
      <c r="AY121">
        <v>1</v>
      </c>
      <c r="AZ121">
        <v>0</v>
      </c>
      <c r="BA121">
        <v>121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</row>
    <row r="122" spans="1:75">
      <c r="A122">
        <f>ROW(Source!A51)</f>
        <v>51</v>
      </c>
      <c r="B122">
        <v>25554204</v>
      </c>
      <c r="C122">
        <v>25554203</v>
      </c>
      <c r="D122">
        <v>6194211</v>
      </c>
      <c r="E122">
        <v>1</v>
      </c>
      <c r="F122">
        <v>1</v>
      </c>
      <c r="G122">
        <v>1</v>
      </c>
      <c r="H122">
        <v>1</v>
      </c>
      <c r="I122" t="s">
        <v>334</v>
      </c>
      <c r="J122" t="s">
        <v>2</v>
      </c>
      <c r="K122" t="s">
        <v>335</v>
      </c>
      <c r="L122">
        <v>1369</v>
      </c>
      <c r="N122">
        <v>1013</v>
      </c>
      <c r="O122" t="s">
        <v>336</v>
      </c>
      <c r="P122" t="s">
        <v>336</v>
      </c>
      <c r="Q122">
        <v>1</v>
      </c>
      <c r="Y122">
        <v>63.22</v>
      </c>
      <c r="AA122">
        <v>0</v>
      </c>
      <c r="AB122">
        <v>0</v>
      </c>
      <c r="AC122">
        <v>0</v>
      </c>
      <c r="AD122">
        <v>9.07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2</v>
      </c>
      <c r="AT122">
        <v>63.22</v>
      </c>
      <c r="AU122" t="s">
        <v>2</v>
      </c>
      <c r="AV122">
        <v>1</v>
      </c>
      <c r="AW122">
        <v>2</v>
      </c>
      <c r="AX122">
        <v>25554209</v>
      </c>
      <c r="AY122">
        <v>1</v>
      </c>
      <c r="AZ122">
        <v>0</v>
      </c>
      <c r="BA122">
        <v>122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</row>
    <row r="123" spans="1:75">
      <c r="A123">
        <f>ROW(Source!A51)</f>
        <v>51</v>
      </c>
      <c r="B123">
        <v>25554205</v>
      </c>
      <c r="C123">
        <v>25554203</v>
      </c>
      <c r="D123">
        <v>6697596</v>
      </c>
      <c r="E123">
        <v>1</v>
      </c>
      <c r="F123">
        <v>1</v>
      </c>
      <c r="G123">
        <v>1</v>
      </c>
      <c r="H123">
        <v>1</v>
      </c>
      <c r="I123" t="s">
        <v>337</v>
      </c>
      <c r="J123" t="s">
        <v>2</v>
      </c>
      <c r="K123" t="s">
        <v>338</v>
      </c>
      <c r="L123">
        <v>1369</v>
      </c>
      <c r="N123">
        <v>1013</v>
      </c>
      <c r="O123" t="s">
        <v>336</v>
      </c>
      <c r="P123" t="s">
        <v>336</v>
      </c>
      <c r="Q123">
        <v>1</v>
      </c>
      <c r="Y123">
        <v>0.36</v>
      </c>
      <c r="AA123">
        <v>0</v>
      </c>
      <c r="AB123">
        <v>0</v>
      </c>
      <c r="AC123">
        <v>0</v>
      </c>
      <c r="AD123">
        <v>0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2</v>
      </c>
      <c r="AT123">
        <v>0.36</v>
      </c>
      <c r="AU123" t="s">
        <v>2</v>
      </c>
      <c r="AV123">
        <v>2</v>
      </c>
      <c r="AW123">
        <v>2</v>
      </c>
      <c r="AX123">
        <v>25554210</v>
      </c>
      <c r="AY123">
        <v>1</v>
      </c>
      <c r="AZ123">
        <v>0</v>
      </c>
      <c r="BA123">
        <v>123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</row>
    <row r="124" spans="1:75">
      <c r="A124">
        <f>ROW(Source!A51)</f>
        <v>51</v>
      </c>
      <c r="B124">
        <v>25554206</v>
      </c>
      <c r="C124">
        <v>25554203</v>
      </c>
      <c r="D124">
        <v>20159485</v>
      </c>
      <c r="E124">
        <v>1</v>
      </c>
      <c r="F124">
        <v>1</v>
      </c>
      <c r="G124">
        <v>1</v>
      </c>
      <c r="H124">
        <v>2</v>
      </c>
      <c r="I124" t="s">
        <v>339</v>
      </c>
      <c r="J124" t="s">
        <v>340</v>
      </c>
      <c r="K124" t="s">
        <v>341</v>
      </c>
      <c r="L124">
        <v>1480</v>
      </c>
      <c r="N124">
        <v>1013</v>
      </c>
      <c r="O124" t="s">
        <v>342</v>
      </c>
      <c r="P124" t="s">
        <v>343</v>
      </c>
      <c r="Q124">
        <v>1</v>
      </c>
      <c r="Y124">
        <v>0.15</v>
      </c>
      <c r="AA124">
        <v>0</v>
      </c>
      <c r="AB124">
        <v>108.6</v>
      </c>
      <c r="AC124">
        <v>10.58</v>
      </c>
      <c r="AD124">
        <v>0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2</v>
      </c>
      <c r="AT124">
        <v>0.15</v>
      </c>
      <c r="AU124" t="s">
        <v>2</v>
      </c>
      <c r="AV124">
        <v>0</v>
      </c>
      <c r="AW124">
        <v>2</v>
      </c>
      <c r="AX124">
        <v>25554211</v>
      </c>
      <c r="AY124">
        <v>1</v>
      </c>
      <c r="AZ124">
        <v>0</v>
      </c>
      <c r="BA124">
        <v>124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</row>
    <row r="125" spans="1:75">
      <c r="A125">
        <f>ROW(Source!A51)</f>
        <v>51</v>
      </c>
      <c r="B125">
        <v>25554207</v>
      </c>
      <c r="C125">
        <v>25554203</v>
      </c>
      <c r="D125">
        <v>20145014</v>
      </c>
      <c r="E125">
        <v>1</v>
      </c>
      <c r="F125">
        <v>1</v>
      </c>
      <c r="G125">
        <v>1</v>
      </c>
      <c r="H125">
        <v>2</v>
      </c>
      <c r="I125" t="s">
        <v>344</v>
      </c>
      <c r="J125" t="s">
        <v>345</v>
      </c>
      <c r="K125" t="s">
        <v>346</v>
      </c>
      <c r="L125">
        <v>1480</v>
      </c>
      <c r="N125">
        <v>1013</v>
      </c>
      <c r="O125" t="s">
        <v>342</v>
      </c>
      <c r="P125" t="s">
        <v>343</v>
      </c>
      <c r="Q125">
        <v>1</v>
      </c>
      <c r="Y125">
        <v>0.21</v>
      </c>
      <c r="AA125">
        <v>0</v>
      </c>
      <c r="AB125">
        <v>68</v>
      </c>
      <c r="AC125">
        <v>10.24</v>
      </c>
      <c r="AD125">
        <v>0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2</v>
      </c>
      <c r="AT125">
        <v>0.21</v>
      </c>
      <c r="AU125" t="s">
        <v>2</v>
      </c>
      <c r="AV125">
        <v>0</v>
      </c>
      <c r="AW125">
        <v>2</v>
      </c>
      <c r="AX125">
        <v>25554212</v>
      </c>
      <c r="AY125">
        <v>1</v>
      </c>
      <c r="AZ125">
        <v>0</v>
      </c>
      <c r="BA125">
        <v>125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</row>
    <row r="126" spans="1:75">
      <c r="A126">
        <f>ROW(Source!A51)</f>
        <v>51</v>
      </c>
      <c r="B126">
        <v>25554208</v>
      </c>
      <c r="C126">
        <v>25554203</v>
      </c>
      <c r="D126">
        <v>20145003</v>
      </c>
      <c r="E126">
        <v>1</v>
      </c>
      <c r="F126">
        <v>1</v>
      </c>
      <c r="G126">
        <v>1</v>
      </c>
      <c r="H126">
        <v>3</v>
      </c>
      <c r="I126" t="s">
        <v>347</v>
      </c>
      <c r="J126" t="s">
        <v>348</v>
      </c>
      <c r="K126" t="s">
        <v>349</v>
      </c>
      <c r="L126">
        <v>1348</v>
      </c>
      <c r="N126">
        <v>1009</v>
      </c>
      <c r="O126" t="s">
        <v>43</v>
      </c>
      <c r="P126" t="s">
        <v>43</v>
      </c>
      <c r="Q126">
        <v>1000</v>
      </c>
      <c r="Y126">
        <v>1</v>
      </c>
      <c r="AA126">
        <v>8900</v>
      </c>
      <c r="AB126">
        <v>0</v>
      </c>
      <c r="AC126">
        <v>0</v>
      </c>
      <c r="AD126">
        <v>0</v>
      </c>
      <c r="AN126">
        <v>2</v>
      </c>
      <c r="AO126">
        <v>1</v>
      </c>
      <c r="AP126">
        <v>1</v>
      </c>
      <c r="AQ126">
        <v>0</v>
      </c>
      <c r="AR126">
        <v>0</v>
      </c>
      <c r="AS126" t="s">
        <v>2</v>
      </c>
      <c r="AT126">
        <v>1</v>
      </c>
      <c r="AU126" t="s">
        <v>2</v>
      </c>
      <c r="AV126">
        <v>0</v>
      </c>
      <c r="AW126">
        <v>2</v>
      </c>
      <c r="AX126">
        <v>25554213</v>
      </c>
      <c r="AY126">
        <v>1</v>
      </c>
      <c r="AZ126">
        <v>0</v>
      </c>
      <c r="BA126">
        <v>126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</row>
    <row r="127" spans="1:75">
      <c r="A127">
        <f>ROW(Source!A52)</f>
        <v>52</v>
      </c>
      <c r="B127">
        <v>25554215</v>
      </c>
      <c r="C127">
        <v>25554214</v>
      </c>
      <c r="D127">
        <v>6194218</v>
      </c>
      <c r="E127">
        <v>1</v>
      </c>
      <c r="F127">
        <v>1</v>
      </c>
      <c r="G127">
        <v>1</v>
      </c>
      <c r="H127">
        <v>1</v>
      </c>
      <c r="I127" t="s">
        <v>419</v>
      </c>
      <c r="J127" t="s">
        <v>2</v>
      </c>
      <c r="K127" t="s">
        <v>420</v>
      </c>
      <c r="L127">
        <v>1369</v>
      </c>
      <c r="N127">
        <v>1013</v>
      </c>
      <c r="O127" t="s">
        <v>336</v>
      </c>
      <c r="P127" t="s">
        <v>336</v>
      </c>
      <c r="Q127">
        <v>1</v>
      </c>
      <c r="Y127">
        <v>5.31</v>
      </c>
      <c r="AA127">
        <v>0</v>
      </c>
      <c r="AB127">
        <v>0</v>
      </c>
      <c r="AC127">
        <v>0</v>
      </c>
      <c r="AD127">
        <v>10.64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2</v>
      </c>
      <c r="AT127">
        <v>5.31</v>
      </c>
      <c r="AU127" t="s">
        <v>2</v>
      </c>
      <c r="AV127">
        <v>1</v>
      </c>
      <c r="AW127">
        <v>2</v>
      </c>
      <c r="AX127">
        <v>25554223</v>
      </c>
      <c r="AY127">
        <v>1</v>
      </c>
      <c r="AZ127">
        <v>0</v>
      </c>
      <c r="BA127">
        <v>127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</row>
    <row r="128" spans="1:75">
      <c r="A128">
        <f>ROW(Source!A52)</f>
        <v>52</v>
      </c>
      <c r="B128">
        <v>25554216</v>
      </c>
      <c r="C128">
        <v>25554214</v>
      </c>
      <c r="D128">
        <v>6697596</v>
      </c>
      <c r="E128">
        <v>1</v>
      </c>
      <c r="F128">
        <v>1</v>
      </c>
      <c r="G128">
        <v>1</v>
      </c>
      <c r="H128">
        <v>1</v>
      </c>
      <c r="I128" t="s">
        <v>337</v>
      </c>
      <c r="J128" t="s">
        <v>2</v>
      </c>
      <c r="K128" t="s">
        <v>338</v>
      </c>
      <c r="L128">
        <v>1369</v>
      </c>
      <c r="N128">
        <v>1013</v>
      </c>
      <c r="O128" t="s">
        <v>336</v>
      </c>
      <c r="P128" t="s">
        <v>336</v>
      </c>
      <c r="Q128">
        <v>1</v>
      </c>
      <c r="Y128">
        <v>0.02</v>
      </c>
      <c r="AA128">
        <v>0</v>
      </c>
      <c r="AB128">
        <v>0</v>
      </c>
      <c r="AC128">
        <v>0</v>
      </c>
      <c r="AD128">
        <v>0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2</v>
      </c>
      <c r="AT128">
        <v>0.02</v>
      </c>
      <c r="AU128" t="s">
        <v>2</v>
      </c>
      <c r="AV128">
        <v>2</v>
      </c>
      <c r="AW128">
        <v>2</v>
      </c>
      <c r="AX128">
        <v>25554224</v>
      </c>
      <c r="AY128">
        <v>1</v>
      </c>
      <c r="AZ128">
        <v>0</v>
      </c>
      <c r="BA128">
        <v>128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</row>
    <row r="129" spans="1:75">
      <c r="A129">
        <f>ROW(Source!A52)</f>
        <v>52</v>
      </c>
      <c r="B129">
        <v>25554217</v>
      </c>
      <c r="C129">
        <v>25554214</v>
      </c>
      <c r="D129">
        <v>20134534</v>
      </c>
      <c r="E129">
        <v>1</v>
      </c>
      <c r="F129">
        <v>1</v>
      </c>
      <c r="G129">
        <v>1</v>
      </c>
      <c r="H129">
        <v>2</v>
      </c>
      <c r="I129" t="s">
        <v>421</v>
      </c>
      <c r="J129" t="s">
        <v>421</v>
      </c>
      <c r="K129" t="s">
        <v>422</v>
      </c>
      <c r="L129">
        <v>1480</v>
      </c>
      <c r="N129">
        <v>1013</v>
      </c>
      <c r="O129" t="s">
        <v>342</v>
      </c>
      <c r="P129" t="s">
        <v>343</v>
      </c>
      <c r="Q129">
        <v>1</v>
      </c>
      <c r="Y129">
        <v>0.01</v>
      </c>
      <c r="AA129">
        <v>0</v>
      </c>
      <c r="AB129">
        <v>73.56</v>
      </c>
      <c r="AC129">
        <v>10.58</v>
      </c>
      <c r="AD129">
        <v>0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2</v>
      </c>
      <c r="AT129">
        <v>0.01</v>
      </c>
      <c r="AU129" t="s">
        <v>2</v>
      </c>
      <c r="AV129">
        <v>0</v>
      </c>
      <c r="AW129">
        <v>2</v>
      </c>
      <c r="AX129">
        <v>25554225</v>
      </c>
      <c r="AY129">
        <v>1</v>
      </c>
      <c r="AZ129">
        <v>0</v>
      </c>
      <c r="BA129">
        <v>129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</row>
    <row r="130" spans="1:75">
      <c r="A130">
        <f>ROW(Source!A52)</f>
        <v>52</v>
      </c>
      <c r="B130">
        <v>25554218</v>
      </c>
      <c r="C130">
        <v>25554214</v>
      </c>
      <c r="D130">
        <v>20145207</v>
      </c>
      <c r="E130">
        <v>1</v>
      </c>
      <c r="F130">
        <v>1</v>
      </c>
      <c r="G130">
        <v>1</v>
      </c>
      <c r="H130">
        <v>2</v>
      </c>
      <c r="I130" t="s">
        <v>423</v>
      </c>
      <c r="J130" t="s">
        <v>424</v>
      </c>
      <c r="K130" t="s">
        <v>425</v>
      </c>
      <c r="L130">
        <v>1480</v>
      </c>
      <c r="N130">
        <v>1013</v>
      </c>
      <c r="O130" t="s">
        <v>342</v>
      </c>
      <c r="P130" t="s">
        <v>343</v>
      </c>
      <c r="Q130">
        <v>1</v>
      </c>
      <c r="Y130">
        <v>0.01</v>
      </c>
      <c r="AA130">
        <v>0</v>
      </c>
      <c r="AB130">
        <v>2952</v>
      </c>
      <c r="AC130">
        <v>0</v>
      </c>
      <c r="AD130">
        <v>0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2</v>
      </c>
      <c r="AT130">
        <v>0.01</v>
      </c>
      <c r="AU130" t="s">
        <v>2</v>
      </c>
      <c r="AV130">
        <v>0</v>
      </c>
      <c r="AW130">
        <v>2</v>
      </c>
      <c r="AX130">
        <v>25554226</v>
      </c>
      <c r="AY130">
        <v>1</v>
      </c>
      <c r="AZ130">
        <v>0</v>
      </c>
      <c r="BA130">
        <v>130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</row>
    <row r="131" spans="1:75">
      <c r="A131">
        <f>ROW(Source!A52)</f>
        <v>52</v>
      </c>
      <c r="B131">
        <v>25554219</v>
      </c>
      <c r="C131">
        <v>25554214</v>
      </c>
      <c r="D131">
        <v>20135165</v>
      </c>
      <c r="E131">
        <v>1</v>
      </c>
      <c r="F131">
        <v>1</v>
      </c>
      <c r="G131">
        <v>1</v>
      </c>
      <c r="H131">
        <v>2</v>
      </c>
      <c r="I131" t="s">
        <v>426</v>
      </c>
      <c r="J131" t="s">
        <v>426</v>
      </c>
      <c r="K131" t="s">
        <v>427</v>
      </c>
      <c r="L131">
        <v>1480</v>
      </c>
      <c r="N131">
        <v>1013</v>
      </c>
      <c r="O131" t="s">
        <v>342</v>
      </c>
      <c r="P131" t="s">
        <v>343</v>
      </c>
      <c r="Q131">
        <v>1</v>
      </c>
      <c r="Y131">
        <v>1.1200000000000001</v>
      </c>
      <c r="AA131">
        <v>0</v>
      </c>
      <c r="AB131">
        <v>6.8</v>
      </c>
      <c r="AC131">
        <v>0</v>
      </c>
      <c r="AD131">
        <v>0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2</v>
      </c>
      <c r="AT131">
        <v>1.1200000000000001</v>
      </c>
      <c r="AU131" t="s">
        <v>2</v>
      </c>
      <c r="AV131">
        <v>0</v>
      </c>
      <c r="AW131">
        <v>2</v>
      </c>
      <c r="AX131">
        <v>25554227</v>
      </c>
      <c r="AY131">
        <v>1</v>
      </c>
      <c r="AZ131">
        <v>0</v>
      </c>
      <c r="BA131">
        <v>131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</row>
    <row r="132" spans="1:75">
      <c r="A132">
        <f>ROW(Source!A52)</f>
        <v>52</v>
      </c>
      <c r="B132">
        <v>25554220</v>
      </c>
      <c r="C132">
        <v>25554214</v>
      </c>
      <c r="D132">
        <v>20145014</v>
      </c>
      <c r="E132">
        <v>1</v>
      </c>
      <c r="F132">
        <v>1</v>
      </c>
      <c r="G132">
        <v>1</v>
      </c>
      <c r="H132">
        <v>2</v>
      </c>
      <c r="I132" t="s">
        <v>344</v>
      </c>
      <c r="J132" t="s">
        <v>345</v>
      </c>
      <c r="K132" t="s">
        <v>346</v>
      </c>
      <c r="L132">
        <v>1480</v>
      </c>
      <c r="N132">
        <v>1013</v>
      </c>
      <c r="O132" t="s">
        <v>342</v>
      </c>
      <c r="P132" t="s">
        <v>343</v>
      </c>
      <c r="Q132">
        <v>1</v>
      </c>
      <c r="Y132">
        <v>0.01</v>
      </c>
      <c r="AA132">
        <v>0</v>
      </c>
      <c r="AB132">
        <v>68</v>
      </c>
      <c r="AC132">
        <v>10.24</v>
      </c>
      <c r="AD132">
        <v>0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2</v>
      </c>
      <c r="AT132">
        <v>0.01</v>
      </c>
      <c r="AU132" t="s">
        <v>2</v>
      </c>
      <c r="AV132">
        <v>0</v>
      </c>
      <c r="AW132">
        <v>2</v>
      </c>
      <c r="AX132">
        <v>25554228</v>
      </c>
      <c r="AY132">
        <v>1</v>
      </c>
      <c r="AZ132">
        <v>0</v>
      </c>
      <c r="BA132">
        <v>132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</row>
    <row r="133" spans="1:75">
      <c r="A133">
        <f>ROW(Source!A52)</f>
        <v>52</v>
      </c>
      <c r="B133">
        <v>25554221</v>
      </c>
      <c r="C133">
        <v>25554214</v>
      </c>
      <c r="D133">
        <v>20149045</v>
      </c>
      <c r="E133">
        <v>1</v>
      </c>
      <c r="F133">
        <v>1</v>
      </c>
      <c r="G133">
        <v>1</v>
      </c>
      <c r="H133">
        <v>3</v>
      </c>
      <c r="I133" t="s">
        <v>379</v>
      </c>
      <c r="J133" t="s">
        <v>380</v>
      </c>
      <c r="K133" t="s">
        <v>381</v>
      </c>
      <c r="L133">
        <v>1348</v>
      </c>
      <c r="N133">
        <v>1009</v>
      </c>
      <c r="O133" t="s">
        <v>43</v>
      </c>
      <c r="P133" t="s">
        <v>43</v>
      </c>
      <c r="Q133">
        <v>1000</v>
      </c>
      <c r="Y133">
        <v>1.2E-2</v>
      </c>
      <c r="AA133">
        <v>18330</v>
      </c>
      <c r="AB133">
        <v>0</v>
      </c>
      <c r="AC133">
        <v>0</v>
      </c>
      <c r="AD133">
        <v>0</v>
      </c>
      <c r="AN133">
        <v>0</v>
      </c>
      <c r="AO133">
        <v>1</v>
      </c>
      <c r="AP133">
        <v>1</v>
      </c>
      <c r="AQ133">
        <v>0</v>
      </c>
      <c r="AR133">
        <v>0</v>
      </c>
      <c r="AS133" t="s">
        <v>2</v>
      </c>
      <c r="AT133">
        <v>1.2E-2</v>
      </c>
      <c r="AU133" t="s">
        <v>2</v>
      </c>
      <c r="AV133">
        <v>0</v>
      </c>
      <c r="AW133">
        <v>2</v>
      </c>
      <c r="AX133">
        <v>25554229</v>
      </c>
      <c r="AY133">
        <v>1</v>
      </c>
      <c r="AZ133">
        <v>0</v>
      </c>
      <c r="BA133">
        <v>133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</row>
    <row r="134" spans="1:75">
      <c r="A134">
        <f>ROW(Source!A52)</f>
        <v>52</v>
      </c>
      <c r="B134">
        <v>25554222</v>
      </c>
      <c r="C134">
        <v>25554214</v>
      </c>
      <c r="D134">
        <v>20149106</v>
      </c>
      <c r="E134">
        <v>1</v>
      </c>
      <c r="F134">
        <v>1</v>
      </c>
      <c r="G134">
        <v>1</v>
      </c>
      <c r="H134">
        <v>3</v>
      </c>
      <c r="I134" t="s">
        <v>428</v>
      </c>
      <c r="J134" t="s">
        <v>429</v>
      </c>
      <c r="K134" t="s">
        <v>430</v>
      </c>
      <c r="L134">
        <v>1348</v>
      </c>
      <c r="N134">
        <v>1009</v>
      </c>
      <c r="O134" t="s">
        <v>43</v>
      </c>
      <c r="P134" t="s">
        <v>43</v>
      </c>
      <c r="Q134">
        <v>1000</v>
      </c>
      <c r="Y134">
        <v>2E-3</v>
      </c>
      <c r="AA134">
        <v>17260</v>
      </c>
      <c r="AB134">
        <v>0</v>
      </c>
      <c r="AC134">
        <v>0</v>
      </c>
      <c r="AD134">
        <v>0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2</v>
      </c>
      <c r="AT134">
        <v>2E-3</v>
      </c>
      <c r="AU134" t="s">
        <v>2</v>
      </c>
      <c r="AV134">
        <v>0</v>
      </c>
      <c r="AW134">
        <v>2</v>
      </c>
      <c r="AX134">
        <v>25554230</v>
      </c>
      <c r="AY134">
        <v>1</v>
      </c>
      <c r="AZ134">
        <v>0</v>
      </c>
      <c r="BA134">
        <v>134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</row>
    <row r="135" spans="1:75">
      <c r="A135">
        <f>ROW(Source!A53)</f>
        <v>53</v>
      </c>
      <c r="B135">
        <v>25554232</v>
      </c>
      <c r="C135">
        <v>25554231</v>
      </c>
      <c r="D135">
        <v>6194211</v>
      </c>
      <c r="E135">
        <v>1</v>
      </c>
      <c r="F135">
        <v>1</v>
      </c>
      <c r="G135">
        <v>1</v>
      </c>
      <c r="H135">
        <v>1</v>
      </c>
      <c r="I135" t="s">
        <v>334</v>
      </c>
      <c r="J135" t="s">
        <v>2</v>
      </c>
      <c r="K135" t="s">
        <v>335</v>
      </c>
      <c r="L135">
        <v>1369</v>
      </c>
      <c r="N135">
        <v>1013</v>
      </c>
      <c r="O135" t="s">
        <v>336</v>
      </c>
      <c r="P135" t="s">
        <v>336</v>
      </c>
      <c r="Q135">
        <v>1</v>
      </c>
      <c r="Y135">
        <v>7.66</v>
      </c>
      <c r="AA135">
        <v>0</v>
      </c>
      <c r="AB135">
        <v>0</v>
      </c>
      <c r="AC135">
        <v>0</v>
      </c>
      <c r="AD135">
        <v>9.07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2</v>
      </c>
      <c r="AT135">
        <v>3.83</v>
      </c>
      <c r="AU135" t="s">
        <v>107</v>
      </c>
      <c r="AV135">
        <v>1</v>
      </c>
      <c r="AW135">
        <v>2</v>
      </c>
      <c r="AX135">
        <v>25554240</v>
      </c>
      <c r="AY135">
        <v>1</v>
      </c>
      <c r="AZ135">
        <v>0</v>
      </c>
      <c r="BA135">
        <v>135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</row>
    <row r="136" spans="1:75">
      <c r="A136">
        <f>ROW(Source!A53)</f>
        <v>53</v>
      </c>
      <c r="B136">
        <v>25554233</v>
      </c>
      <c r="C136">
        <v>25554231</v>
      </c>
      <c r="D136">
        <v>6697596</v>
      </c>
      <c r="E136">
        <v>1</v>
      </c>
      <c r="F136">
        <v>1</v>
      </c>
      <c r="G136">
        <v>1</v>
      </c>
      <c r="H136">
        <v>1</v>
      </c>
      <c r="I136" t="s">
        <v>337</v>
      </c>
      <c r="J136" t="s">
        <v>2</v>
      </c>
      <c r="K136" t="s">
        <v>338</v>
      </c>
      <c r="L136">
        <v>1369</v>
      </c>
      <c r="N136">
        <v>1013</v>
      </c>
      <c r="O136" t="s">
        <v>336</v>
      </c>
      <c r="P136" t="s">
        <v>336</v>
      </c>
      <c r="Q136">
        <v>1</v>
      </c>
      <c r="Y136">
        <v>0.04</v>
      </c>
      <c r="AA136">
        <v>0</v>
      </c>
      <c r="AB136">
        <v>0</v>
      </c>
      <c r="AC136">
        <v>0</v>
      </c>
      <c r="AD136">
        <v>0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2</v>
      </c>
      <c r="AT136">
        <v>0.02</v>
      </c>
      <c r="AU136" t="s">
        <v>107</v>
      </c>
      <c r="AV136">
        <v>2</v>
      </c>
      <c r="AW136">
        <v>2</v>
      </c>
      <c r="AX136">
        <v>25554241</v>
      </c>
      <c r="AY136">
        <v>1</v>
      </c>
      <c r="AZ136">
        <v>0</v>
      </c>
      <c r="BA136">
        <v>136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</row>
    <row r="137" spans="1:75">
      <c r="A137">
        <f>ROW(Source!A53)</f>
        <v>53</v>
      </c>
      <c r="B137">
        <v>25554234</v>
      </c>
      <c r="C137">
        <v>25554231</v>
      </c>
      <c r="D137">
        <v>20134534</v>
      </c>
      <c r="E137">
        <v>1</v>
      </c>
      <c r="F137">
        <v>1</v>
      </c>
      <c r="G137">
        <v>1</v>
      </c>
      <c r="H137">
        <v>2</v>
      </c>
      <c r="I137" t="s">
        <v>421</v>
      </c>
      <c r="J137" t="s">
        <v>421</v>
      </c>
      <c r="K137" t="s">
        <v>422</v>
      </c>
      <c r="L137">
        <v>1480</v>
      </c>
      <c r="N137">
        <v>1013</v>
      </c>
      <c r="O137" t="s">
        <v>342</v>
      </c>
      <c r="P137" t="s">
        <v>343</v>
      </c>
      <c r="Q137">
        <v>1</v>
      </c>
      <c r="Y137">
        <v>0.02</v>
      </c>
      <c r="AA137">
        <v>0</v>
      </c>
      <c r="AB137">
        <v>73.56</v>
      </c>
      <c r="AC137">
        <v>10.58</v>
      </c>
      <c r="AD137">
        <v>0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2</v>
      </c>
      <c r="AT137">
        <v>0.01</v>
      </c>
      <c r="AU137" t="s">
        <v>107</v>
      </c>
      <c r="AV137">
        <v>0</v>
      </c>
      <c r="AW137">
        <v>2</v>
      </c>
      <c r="AX137">
        <v>25554242</v>
      </c>
      <c r="AY137">
        <v>1</v>
      </c>
      <c r="AZ137">
        <v>0</v>
      </c>
      <c r="BA137">
        <v>137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</row>
    <row r="138" spans="1:75">
      <c r="A138">
        <f>ROW(Source!A53)</f>
        <v>53</v>
      </c>
      <c r="B138">
        <v>25554235</v>
      </c>
      <c r="C138">
        <v>25554231</v>
      </c>
      <c r="D138">
        <v>20145207</v>
      </c>
      <c r="E138">
        <v>1</v>
      </c>
      <c r="F138">
        <v>1</v>
      </c>
      <c r="G138">
        <v>1</v>
      </c>
      <c r="H138">
        <v>2</v>
      </c>
      <c r="I138" t="s">
        <v>423</v>
      </c>
      <c r="J138" t="s">
        <v>424</v>
      </c>
      <c r="K138" t="s">
        <v>425</v>
      </c>
      <c r="L138">
        <v>1480</v>
      </c>
      <c r="N138">
        <v>1013</v>
      </c>
      <c r="O138" t="s">
        <v>342</v>
      </c>
      <c r="P138" t="s">
        <v>343</v>
      </c>
      <c r="Q138">
        <v>1</v>
      </c>
      <c r="Y138">
        <v>0.02</v>
      </c>
      <c r="AA138">
        <v>0</v>
      </c>
      <c r="AB138">
        <v>2952</v>
      </c>
      <c r="AC138">
        <v>0</v>
      </c>
      <c r="AD138">
        <v>0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2</v>
      </c>
      <c r="AT138">
        <v>0.01</v>
      </c>
      <c r="AU138" t="s">
        <v>107</v>
      </c>
      <c r="AV138">
        <v>0</v>
      </c>
      <c r="AW138">
        <v>2</v>
      </c>
      <c r="AX138">
        <v>25554243</v>
      </c>
      <c r="AY138">
        <v>1</v>
      </c>
      <c r="AZ138">
        <v>0</v>
      </c>
      <c r="BA138">
        <v>138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</row>
    <row r="139" spans="1:75">
      <c r="A139">
        <f>ROW(Source!A53)</f>
        <v>53</v>
      </c>
      <c r="B139">
        <v>25554236</v>
      </c>
      <c r="C139">
        <v>25554231</v>
      </c>
      <c r="D139">
        <v>20135165</v>
      </c>
      <c r="E139">
        <v>1</v>
      </c>
      <c r="F139">
        <v>1</v>
      </c>
      <c r="G139">
        <v>1</v>
      </c>
      <c r="H139">
        <v>2</v>
      </c>
      <c r="I139" t="s">
        <v>426</v>
      </c>
      <c r="J139" t="s">
        <v>426</v>
      </c>
      <c r="K139" t="s">
        <v>427</v>
      </c>
      <c r="L139">
        <v>1480</v>
      </c>
      <c r="N139">
        <v>1013</v>
      </c>
      <c r="O139" t="s">
        <v>342</v>
      </c>
      <c r="P139" t="s">
        <v>343</v>
      </c>
      <c r="Q139">
        <v>1</v>
      </c>
      <c r="Y139">
        <v>1.3</v>
      </c>
      <c r="AA139">
        <v>0</v>
      </c>
      <c r="AB139">
        <v>6.8</v>
      </c>
      <c r="AC139">
        <v>0</v>
      </c>
      <c r="AD139">
        <v>0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2</v>
      </c>
      <c r="AT139">
        <v>0.65</v>
      </c>
      <c r="AU139" t="s">
        <v>107</v>
      </c>
      <c r="AV139">
        <v>0</v>
      </c>
      <c r="AW139">
        <v>2</v>
      </c>
      <c r="AX139">
        <v>25554244</v>
      </c>
      <c r="AY139">
        <v>1</v>
      </c>
      <c r="AZ139">
        <v>0</v>
      </c>
      <c r="BA139">
        <v>139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</row>
    <row r="140" spans="1:75">
      <c r="A140">
        <f>ROW(Source!A53)</f>
        <v>53</v>
      </c>
      <c r="B140">
        <v>25554237</v>
      </c>
      <c r="C140">
        <v>25554231</v>
      </c>
      <c r="D140">
        <v>20145014</v>
      </c>
      <c r="E140">
        <v>1</v>
      </c>
      <c r="F140">
        <v>1</v>
      </c>
      <c r="G140">
        <v>1</v>
      </c>
      <c r="H140">
        <v>2</v>
      </c>
      <c r="I140" t="s">
        <v>344</v>
      </c>
      <c r="J140" t="s">
        <v>345</v>
      </c>
      <c r="K140" t="s">
        <v>346</v>
      </c>
      <c r="L140">
        <v>1480</v>
      </c>
      <c r="N140">
        <v>1013</v>
      </c>
      <c r="O140" t="s">
        <v>342</v>
      </c>
      <c r="P140" t="s">
        <v>343</v>
      </c>
      <c r="Q140">
        <v>1</v>
      </c>
      <c r="Y140">
        <v>0.02</v>
      </c>
      <c r="AA140">
        <v>0</v>
      </c>
      <c r="AB140">
        <v>68</v>
      </c>
      <c r="AC140">
        <v>10.24</v>
      </c>
      <c r="AD140">
        <v>0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2</v>
      </c>
      <c r="AT140">
        <v>0.01</v>
      </c>
      <c r="AU140" t="s">
        <v>107</v>
      </c>
      <c r="AV140">
        <v>0</v>
      </c>
      <c r="AW140">
        <v>2</v>
      </c>
      <c r="AX140">
        <v>25554245</v>
      </c>
      <c r="AY140">
        <v>1</v>
      </c>
      <c r="AZ140">
        <v>0</v>
      </c>
      <c r="BA140">
        <v>140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</row>
    <row r="141" spans="1:75">
      <c r="A141">
        <f>ROW(Source!A53)</f>
        <v>53</v>
      </c>
      <c r="B141">
        <v>25554238</v>
      </c>
      <c r="C141">
        <v>25554231</v>
      </c>
      <c r="D141">
        <v>20137484</v>
      </c>
      <c r="E141">
        <v>1</v>
      </c>
      <c r="F141">
        <v>1</v>
      </c>
      <c r="G141">
        <v>1</v>
      </c>
      <c r="H141">
        <v>3</v>
      </c>
      <c r="I141" t="s">
        <v>431</v>
      </c>
      <c r="J141" t="s">
        <v>432</v>
      </c>
      <c r="K141" t="s">
        <v>433</v>
      </c>
      <c r="L141">
        <v>1348</v>
      </c>
      <c r="N141">
        <v>1009</v>
      </c>
      <c r="O141" t="s">
        <v>43</v>
      </c>
      <c r="P141" t="s">
        <v>43</v>
      </c>
      <c r="Q141">
        <v>1000</v>
      </c>
      <c r="Y141">
        <v>2.8E-3</v>
      </c>
      <c r="AA141">
        <v>6393</v>
      </c>
      <c r="AB141">
        <v>0</v>
      </c>
      <c r="AC141">
        <v>0</v>
      </c>
      <c r="AD141">
        <v>0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2</v>
      </c>
      <c r="AT141">
        <v>1.4E-3</v>
      </c>
      <c r="AU141" t="s">
        <v>107</v>
      </c>
      <c r="AV141">
        <v>0</v>
      </c>
      <c r="AW141">
        <v>2</v>
      </c>
      <c r="AX141">
        <v>25554246</v>
      </c>
      <c r="AY141">
        <v>1</v>
      </c>
      <c r="AZ141">
        <v>0</v>
      </c>
      <c r="BA141">
        <v>141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</row>
    <row r="142" spans="1:75">
      <c r="A142">
        <f>ROW(Source!A53)</f>
        <v>53</v>
      </c>
      <c r="B142">
        <v>25554239</v>
      </c>
      <c r="C142">
        <v>25554231</v>
      </c>
      <c r="D142">
        <v>20149236</v>
      </c>
      <c r="E142">
        <v>1</v>
      </c>
      <c r="F142">
        <v>1</v>
      </c>
      <c r="G142">
        <v>1</v>
      </c>
      <c r="H142">
        <v>3</v>
      </c>
      <c r="I142" t="s">
        <v>434</v>
      </c>
      <c r="J142" t="s">
        <v>435</v>
      </c>
      <c r="K142" t="s">
        <v>436</v>
      </c>
      <c r="L142">
        <v>1348</v>
      </c>
      <c r="N142">
        <v>1009</v>
      </c>
      <c r="O142" t="s">
        <v>43</v>
      </c>
      <c r="P142" t="s">
        <v>43</v>
      </c>
      <c r="Q142">
        <v>1000</v>
      </c>
      <c r="Y142">
        <v>3.7999999999999999E-2</v>
      </c>
      <c r="AA142">
        <v>19020</v>
      </c>
      <c r="AB142">
        <v>0</v>
      </c>
      <c r="AC142">
        <v>0</v>
      </c>
      <c r="AD142">
        <v>0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2</v>
      </c>
      <c r="AT142">
        <v>1.9E-2</v>
      </c>
      <c r="AU142" t="s">
        <v>107</v>
      </c>
      <c r="AV142">
        <v>0</v>
      </c>
      <c r="AW142">
        <v>2</v>
      </c>
      <c r="AX142">
        <v>25554247</v>
      </c>
      <c r="AY142">
        <v>1</v>
      </c>
      <c r="AZ142">
        <v>0</v>
      </c>
      <c r="BA142">
        <v>142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</row>
    <row r="143" spans="1:75">
      <c r="A143">
        <f>ROW(Source!A54)</f>
        <v>54</v>
      </c>
      <c r="B143">
        <v>25554249</v>
      </c>
      <c r="C143">
        <v>25554248</v>
      </c>
      <c r="D143">
        <v>6194205</v>
      </c>
      <c r="E143">
        <v>1</v>
      </c>
      <c r="F143">
        <v>1</v>
      </c>
      <c r="G143">
        <v>1</v>
      </c>
      <c r="H143">
        <v>1</v>
      </c>
      <c r="I143" t="s">
        <v>484</v>
      </c>
      <c r="J143" t="s">
        <v>2</v>
      </c>
      <c r="K143" t="s">
        <v>485</v>
      </c>
      <c r="L143">
        <v>1369</v>
      </c>
      <c r="N143">
        <v>1013</v>
      </c>
      <c r="O143" t="s">
        <v>336</v>
      </c>
      <c r="P143" t="s">
        <v>336</v>
      </c>
      <c r="Q143">
        <v>1</v>
      </c>
      <c r="Y143">
        <v>37</v>
      </c>
      <c r="AA143">
        <v>0</v>
      </c>
      <c r="AB143">
        <v>0</v>
      </c>
      <c r="AC143">
        <v>0</v>
      </c>
      <c r="AD143">
        <v>8.5299999999999994</v>
      </c>
      <c r="AN143">
        <v>0</v>
      </c>
      <c r="AO143">
        <v>1</v>
      </c>
      <c r="AP143">
        <v>1</v>
      </c>
      <c r="AQ143">
        <v>0</v>
      </c>
      <c r="AR143">
        <v>0</v>
      </c>
      <c r="AS143" t="s">
        <v>2</v>
      </c>
      <c r="AT143">
        <v>37</v>
      </c>
      <c r="AU143" t="s">
        <v>2</v>
      </c>
      <c r="AV143">
        <v>1</v>
      </c>
      <c r="AW143">
        <v>2</v>
      </c>
      <c r="AX143">
        <v>25554250</v>
      </c>
      <c r="AY143">
        <v>1</v>
      </c>
      <c r="AZ143">
        <v>0</v>
      </c>
      <c r="BA143">
        <v>143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</row>
    <row r="144" spans="1:75">
      <c r="A144">
        <f>ROW(Source!A55)</f>
        <v>55</v>
      </c>
      <c r="B144">
        <v>25554252</v>
      </c>
      <c r="C144">
        <v>25554251</v>
      </c>
      <c r="D144">
        <v>6194205</v>
      </c>
      <c r="E144">
        <v>1</v>
      </c>
      <c r="F144">
        <v>1</v>
      </c>
      <c r="G144">
        <v>1</v>
      </c>
      <c r="H144">
        <v>1</v>
      </c>
      <c r="I144" t="s">
        <v>484</v>
      </c>
      <c r="J144" t="s">
        <v>2</v>
      </c>
      <c r="K144" t="s">
        <v>485</v>
      </c>
      <c r="L144">
        <v>1369</v>
      </c>
      <c r="N144">
        <v>1013</v>
      </c>
      <c r="O144" t="s">
        <v>336</v>
      </c>
      <c r="P144" t="s">
        <v>336</v>
      </c>
      <c r="Q144">
        <v>1</v>
      </c>
      <c r="Y144">
        <v>0.9</v>
      </c>
      <c r="AA144">
        <v>0</v>
      </c>
      <c r="AB144">
        <v>0</v>
      </c>
      <c r="AC144">
        <v>0</v>
      </c>
      <c r="AD144">
        <v>8.5299999999999994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2</v>
      </c>
      <c r="AT144">
        <v>0.9</v>
      </c>
      <c r="AU144" t="s">
        <v>2</v>
      </c>
      <c r="AV144">
        <v>1</v>
      </c>
      <c r="AW144">
        <v>2</v>
      </c>
      <c r="AX144">
        <v>25554253</v>
      </c>
      <c r="AY144">
        <v>1</v>
      </c>
      <c r="AZ144">
        <v>0</v>
      </c>
      <c r="BA144">
        <v>144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</row>
    <row r="145" spans="1:75">
      <c r="A145">
        <f>ROW(Source!A56)</f>
        <v>56</v>
      </c>
      <c r="B145">
        <v>25554255</v>
      </c>
      <c r="C145">
        <v>25554254</v>
      </c>
      <c r="D145">
        <v>6697596</v>
      </c>
      <c r="E145">
        <v>1</v>
      </c>
      <c r="F145">
        <v>1</v>
      </c>
      <c r="G145">
        <v>1</v>
      </c>
      <c r="H145">
        <v>1</v>
      </c>
      <c r="I145" t="s">
        <v>337</v>
      </c>
      <c r="J145" t="s">
        <v>2</v>
      </c>
      <c r="K145" t="s">
        <v>338</v>
      </c>
      <c r="L145">
        <v>1369</v>
      </c>
      <c r="N145">
        <v>1013</v>
      </c>
      <c r="O145" t="s">
        <v>336</v>
      </c>
      <c r="P145" t="s">
        <v>336</v>
      </c>
      <c r="Q145">
        <v>1</v>
      </c>
      <c r="Y145">
        <v>0</v>
      </c>
      <c r="AA145">
        <v>0</v>
      </c>
      <c r="AB145">
        <v>0</v>
      </c>
      <c r="AC145">
        <v>0</v>
      </c>
      <c r="AD145">
        <v>0</v>
      </c>
      <c r="AN145">
        <v>0</v>
      </c>
      <c r="AO145">
        <v>0</v>
      </c>
      <c r="AP145">
        <v>1</v>
      </c>
      <c r="AQ145">
        <v>0</v>
      </c>
      <c r="AR145">
        <v>0</v>
      </c>
      <c r="AS145" t="s">
        <v>2</v>
      </c>
      <c r="AT145">
        <v>0</v>
      </c>
      <c r="AU145" t="s">
        <v>2</v>
      </c>
      <c r="AV145">
        <v>2</v>
      </c>
      <c r="AW145">
        <v>2</v>
      </c>
      <c r="AX145">
        <v>25554257</v>
      </c>
      <c r="AY145">
        <v>1</v>
      </c>
      <c r="AZ145">
        <v>0</v>
      </c>
      <c r="BA145">
        <v>145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</row>
    <row r="146" spans="1:75">
      <c r="A146">
        <f>ROW(Source!A56)</f>
        <v>56</v>
      </c>
      <c r="B146">
        <v>25554256</v>
      </c>
      <c r="C146">
        <v>25554254</v>
      </c>
      <c r="D146">
        <v>20142736</v>
      </c>
      <c r="E146">
        <v>1</v>
      </c>
      <c r="F146">
        <v>1</v>
      </c>
      <c r="G146">
        <v>1</v>
      </c>
      <c r="H146">
        <v>3</v>
      </c>
      <c r="I146" t="s">
        <v>448</v>
      </c>
      <c r="J146" t="s">
        <v>449</v>
      </c>
      <c r="K146" t="s">
        <v>450</v>
      </c>
      <c r="L146">
        <v>1339</v>
      </c>
      <c r="N146">
        <v>1007</v>
      </c>
      <c r="O146" t="s">
        <v>123</v>
      </c>
      <c r="P146" t="s">
        <v>123</v>
      </c>
      <c r="Q146">
        <v>1</v>
      </c>
      <c r="Y146">
        <v>1</v>
      </c>
      <c r="AA146">
        <v>6.5</v>
      </c>
      <c r="AB146">
        <v>0</v>
      </c>
      <c r="AC146">
        <v>0</v>
      </c>
      <c r="AD146">
        <v>0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2</v>
      </c>
      <c r="AT146">
        <v>1</v>
      </c>
      <c r="AU146" t="s">
        <v>2</v>
      </c>
      <c r="AV146">
        <v>0</v>
      </c>
      <c r="AW146">
        <v>2</v>
      </c>
      <c r="AX146">
        <v>25554258</v>
      </c>
      <c r="AY146">
        <v>1</v>
      </c>
      <c r="AZ146">
        <v>0</v>
      </c>
      <c r="BA146">
        <v>146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</row>
    <row r="147" spans="1:75">
      <c r="A147">
        <f>ROW(Source!A57)</f>
        <v>57</v>
      </c>
      <c r="B147">
        <v>25554260</v>
      </c>
      <c r="C147">
        <v>25554259</v>
      </c>
      <c r="D147">
        <v>6194211</v>
      </c>
      <c r="E147">
        <v>1</v>
      </c>
      <c r="F147">
        <v>1</v>
      </c>
      <c r="G147">
        <v>1</v>
      </c>
      <c r="H147">
        <v>1</v>
      </c>
      <c r="I147" t="s">
        <v>334</v>
      </c>
      <c r="J147" t="s">
        <v>2</v>
      </c>
      <c r="K147" t="s">
        <v>335</v>
      </c>
      <c r="L147">
        <v>1369</v>
      </c>
      <c r="N147">
        <v>1013</v>
      </c>
      <c r="O147" t="s">
        <v>336</v>
      </c>
      <c r="P147" t="s">
        <v>336</v>
      </c>
      <c r="Q147">
        <v>1</v>
      </c>
      <c r="Y147">
        <v>3.26</v>
      </c>
      <c r="AA147">
        <v>0</v>
      </c>
      <c r="AB147">
        <v>0</v>
      </c>
      <c r="AC147">
        <v>0</v>
      </c>
      <c r="AD147">
        <v>9.07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2</v>
      </c>
      <c r="AT147">
        <v>3.26</v>
      </c>
      <c r="AU147" t="s">
        <v>2</v>
      </c>
      <c r="AV147">
        <v>1</v>
      </c>
      <c r="AW147">
        <v>2</v>
      </c>
      <c r="AX147">
        <v>25554269</v>
      </c>
      <c r="AY147">
        <v>1</v>
      </c>
      <c r="AZ147">
        <v>0</v>
      </c>
      <c r="BA147">
        <v>147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</row>
    <row r="148" spans="1:75">
      <c r="A148">
        <f>ROW(Source!A57)</f>
        <v>57</v>
      </c>
      <c r="B148">
        <v>25554261</v>
      </c>
      <c r="C148">
        <v>25554259</v>
      </c>
      <c r="D148">
        <v>6697596</v>
      </c>
      <c r="E148">
        <v>1</v>
      </c>
      <c r="F148">
        <v>1</v>
      </c>
      <c r="G148">
        <v>1</v>
      </c>
      <c r="H148">
        <v>1</v>
      </c>
      <c r="I148" t="s">
        <v>337</v>
      </c>
      <c r="J148" t="s">
        <v>2</v>
      </c>
      <c r="K148" t="s">
        <v>338</v>
      </c>
      <c r="L148">
        <v>1369</v>
      </c>
      <c r="N148">
        <v>1013</v>
      </c>
      <c r="O148" t="s">
        <v>336</v>
      </c>
      <c r="P148" t="s">
        <v>336</v>
      </c>
      <c r="Q148">
        <v>1</v>
      </c>
      <c r="Y148">
        <v>0.02</v>
      </c>
      <c r="AA148">
        <v>0</v>
      </c>
      <c r="AB148">
        <v>0</v>
      </c>
      <c r="AC148">
        <v>0</v>
      </c>
      <c r="AD148">
        <v>0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2</v>
      </c>
      <c r="AT148">
        <v>0.02</v>
      </c>
      <c r="AU148" t="s">
        <v>2</v>
      </c>
      <c r="AV148">
        <v>2</v>
      </c>
      <c r="AW148">
        <v>2</v>
      </c>
      <c r="AX148">
        <v>25554270</v>
      </c>
      <c r="AY148">
        <v>1</v>
      </c>
      <c r="AZ148">
        <v>0</v>
      </c>
      <c r="BA148">
        <v>148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</row>
    <row r="149" spans="1:75">
      <c r="A149">
        <f>ROW(Source!A57)</f>
        <v>57</v>
      </c>
      <c r="B149">
        <v>25554262</v>
      </c>
      <c r="C149">
        <v>25554259</v>
      </c>
      <c r="D149">
        <v>20134534</v>
      </c>
      <c r="E149">
        <v>1</v>
      </c>
      <c r="F149">
        <v>1</v>
      </c>
      <c r="G149">
        <v>1</v>
      </c>
      <c r="H149">
        <v>2</v>
      </c>
      <c r="I149" t="s">
        <v>421</v>
      </c>
      <c r="J149" t="s">
        <v>421</v>
      </c>
      <c r="K149" t="s">
        <v>422</v>
      </c>
      <c r="L149">
        <v>1480</v>
      </c>
      <c r="N149">
        <v>1013</v>
      </c>
      <c r="O149" t="s">
        <v>342</v>
      </c>
      <c r="P149" t="s">
        <v>343</v>
      </c>
      <c r="Q149">
        <v>1</v>
      </c>
      <c r="Y149">
        <v>0.01</v>
      </c>
      <c r="AA149">
        <v>0</v>
      </c>
      <c r="AB149">
        <v>73.56</v>
      </c>
      <c r="AC149">
        <v>10.58</v>
      </c>
      <c r="AD149">
        <v>0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2</v>
      </c>
      <c r="AT149">
        <v>0.01</v>
      </c>
      <c r="AU149" t="s">
        <v>2</v>
      </c>
      <c r="AV149">
        <v>0</v>
      </c>
      <c r="AW149">
        <v>2</v>
      </c>
      <c r="AX149">
        <v>25554271</v>
      </c>
      <c r="AY149">
        <v>1</v>
      </c>
      <c r="AZ149">
        <v>0</v>
      </c>
      <c r="BA149">
        <v>149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</row>
    <row r="150" spans="1:75">
      <c r="A150">
        <f>ROW(Source!A57)</f>
        <v>57</v>
      </c>
      <c r="B150">
        <v>25554263</v>
      </c>
      <c r="C150">
        <v>25554259</v>
      </c>
      <c r="D150">
        <v>20145207</v>
      </c>
      <c r="E150">
        <v>1</v>
      </c>
      <c r="F150">
        <v>1</v>
      </c>
      <c r="G150">
        <v>1</v>
      </c>
      <c r="H150">
        <v>2</v>
      </c>
      <c r="I150" t="s">
        <v>423</v>
      </c>
      <c r="J150" t="s">
        <v>424</v>
      </c>
      <c r="K150" t="s">
        <v>425</v>
      </c>
      <c r="L150">
        <v>1480</v>
      </c>
      <c r="N150">
        <v>1013</v>
      </c>
      <c r="O150" t="s">
        <v>342</v>
      </c>
      <c r="P150" t="s">
        <v>343</v>
      </c>
      <c r="Q150">
        <v>1</v>
      </c>
      <c r="Y150">
        <v>0.01</v>
      </c>
      <c r="AA150">
        <v>0</v>
      </c>
      <c r="AB150">
        <v>2952</v>
      </c>
      <c r="AC150">
        <v>0</v>
      </c>
      <c r="AD150">
        <v>0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2</v>
      </c>
      <c r="AT150">
        <v>0.01</v>
      </c>
      <c r="AU150" t="s">
        <v>2</v>
      </c>
      <c r="AV150">
        <v>0</v>
      </c>
      <c r="AW150">
        <v>2</v>
      </c>
      <c r="AX150">
        <v>25554272</v>
      </c>
      <c r="AY150">
        <v>1</v>
      </c>
      <c r="AZ150">
        <v>0</v>
      </c>
      <c r="BA150">
        <v>150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</row>
    <row r="151" spans="1:75">
      <c r="A151">
        <f>ROW(Source!A57)</f>
        <v>57</v>
      </c>
      <c r="B151">
        <v>25554264</v>
      </c>
      <c r="C151">
        <v>25554259</v>
      </c>
      <c r="D151">
        <v>20135165</v>
      </c>
      <c r="E151">
        <v>1</v>
      </c>
      <c r="F151">
        <v>1</v>
      </c>
      <c r="G151">
        <v>1</v>
      </c>
      <c r="H151">
        <v>2</v>
      </c>
      <c r="I151" t="s">
        <v>426</v>
      </c>
      <c r="J151" t="s">
        <v>426</v>
      </c>
      <c r="K151" t="s">
        <v>427</v>
      </c>
      <c r="L151">
        <v>1480</v>
      </c>
      <c r="N151">
        <v>1013</v>
      </c>
      <c r="O151" t="s">
        <v>342</v>
      </c>
      <c r="P151" t="s">
        <v>343</v>
      </c>
      <c r="Q151">
        <v>1</v>
      </c>
      <c r="Y151">
        <v>0.65</v>
      </c>
      <c r="AA151">
        <v>0</v>
      </c>
      <c r="AB151">
        <v>6.8</v>
      </c>
      <c r="AC151">
        <v>0</v>
      </c>
      <c r="AD151">
        <v>0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2</v>
      </c>
      <c r="AT151">
        <v>0.65</v>
      </c>
      <c r="AU151" t="s">
        <v>2</v>
      </c>
      <c r="AV151">
        <v>0</v>
      </c>
      <c r="AW151">
        <v>2</v>
      </c>
      <c r="AX151">
        <v>25554273</v>
      </c>
      <c r="AY151">
        <v>1</v>
      </c>
      <c r="AZ151">
        <v>0</v>
      </c>
      <c r="BA151">
        <v>151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</row>
    <row r="152" spans="1:75">
      <c r="A152">
        <f>ROW(Source!A57)</f>
        <v>57</v>
      </c>
      <c r="B152">
        <v>25554265</v>
      </c>
      <c r="C152">
        <v>25554259</v>
      </c>
      <c r="D152">
        <v>20145014</v>
      </c>
      <c r="E152">
        <v>1</v>
      </c>
      <c r="F152">
        <v>1</v>
      </c>
      <c r="G152">
        <v>1</v>
      </c>
      <c r="H152">
        <v>2</v>
      </c>
      <c r="I152" t="s">
        <v>344</v>
      </c>
      <c r="J152" t="s">
        <v>345</v>
      </c>
      <c r="K152" t="s">
        <v>346</v>
      </c>
      <c r="L152">
        <v>1480</v>
      </c>
      <c r="N152">
        <v>1013</v>
      </c>
      <c r="O152" t="s">
        <v>342</v>
      </c>
      <c r="P152" t="s">
        <v>343</v>
      </c>
      <c r="Q152">
        <v>1</v>
      </c>
      <c r="Y152">
        <v>0.01</v>
      </c>
      <c r="AA152">
        <v>0</v>
      </c>
      <c r="AB152">
        <v>68</v>
      </c>
      <c r="AC152">
        <v>10.24</v>
      </c>
      <c r="AD152">
        <v>0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2</v>
      </c>
      <c r="AT152">
        <v>0.01</v>
      </c>
      <c r="AU152" t="s">
        <v>2</v>
      </c>
      <c r="AV152">
        <v>0</v>
      </c>
      <c r="AW152">
        <v>2</v>
      </c>
      <c r="AX152">
        <v>25554274</v>
      </c>
      <c r="AY152">
        <v>1</v>
      </c>
      <c r="AZ152">
        <v>0</v>
      </c>
      <c r="BA152">
        <v>152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</row>
    <row r="153" spans="1:75">
      <c r="A153">
        <f>ROW(Source!A57)</f>
        <v>57</v>
      </c>
      <c r="B153">
        <v>25554266</v>
      </c>
      <c r="C153">
        <v>25554259</v>
      </c>
      <c r="D153">
        <v>20149127</v>
      </c>
      <c r="E153">
        <v>1</v>
      </c>
      <c r="F153">
        <v>1</v>
      </c>
      <c r="G153">
        <v>1</v>
      </c>
      <c r="H153">
        <v>3</v>
      </c>
      <c r="I153" t="s">
        <v>486</v>
      </c>
      <c r="J153" t="s">
        <v>487</v>
      </c>
      <c r="K153" t="s">
        <v>488</v>
      </c>
      <c r="L153">
        <v>1348</v>
      </c>
      <c r="N153">
        <v>1009</v>
      </c>
      <c r="O153" t="s">
        <v>43</v>
      </c>
      <c r="P153" t="s">
        <v>43</v>
      </c>
      <c r="Q153">
        <v>1000</v>
      </c>
      <c r="Y153">
        <v>4.0000000000000002E-4</v>
      </c>
      <c r="AA153">
        <v>52380</v>
      </c>
      <c r="AB153">
        <v>0</v>
      </c>
      <c r="AC153">
        <v>0</v>
      </c>
      <c r="AD153">
        <v>0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2</v>
      </c>
      <c r="AT153">
        <v>4.0000000000000002E-4</v>
      </c>
      <c r="AU153" t="s">
        <v>2</v>
      </c>
      <c r="AV153">
        <v>0</v>
      </c>
      <c r="AW153">
        <v>2</v>
      </c>
      <c r="AX153">
        <v>25554275</v>
      </c>
      <c r="AY153">
        <v>1</v>
      </c>
      <c r="AZ153">
        <v>0</v>
      </c>
      <c r="BA153">
        <v>153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</row>
    <row r="154" spans="1:75">
      <c r="A154">
        <f>ROW(Source!A57)</f>
        <v>57</v>
      </c>
      <c r="B154">
        <v>25554267</v>
      </c>
      <c r="C154">
        <v>25554259</v>
      </c>
      <c r="D154">
        <v>20149150</v>
      </c>
      <c r="E154">
        <v>1</v>
      </c>
      <c r="F154">
        <v>1</v>
      </c>
      <c r="G154">
        <v>1</v>
      </c>
      <c r="H154">
        <v>3</v>
      </c>
      <c r="I154" t="s">
        <v>382</v>
      </c>
      <c r="J154" t="s">
        <v>383</v>
      </c>
      <c r="K154" t="s">
        <v>384</v>
      </c>
      <c r="L154">
        <v>1348</v>
      </c>
      <c r="N154">
        <v>1009</v>
      </c>
      <c r="O154" t="s">
        <v>43</v>
      </c>
      <c r="P154" t="s">
        <v>43</v>
      </c>
      <c r="Q154">
        <v>1000</v>
      </c>
      <c r="Y154">
        <v>2E-3</v>
      </c>
      <c r="AA154">
        <v>12500</v>
      </c>
      <c r="AB154">
        <v>0</v>
      </c>
      <c r="AC154">
        <v>0</v>
      </c>
      <c r="AD154">
        <v>0</v>
      </c>
      <c r="AN154">
        <v>0</v>
      </c>
      <c r="AO154">
        <v>1</v>
      </c>
      <c r="AP154">
        <v>1</v>
      </c>
      <c r="AQ154">
        <v>0</v>
      </c>
      <c r="AR154">
        <v>0</v>
      </c>
      <c r="AS154" t="s">
        <v>2</v>
      </c>
      <c r="AT154">
        <v>2E-3</v>
      </c>
      <c r="AU154" t="s">
        <v>2</v>
      </c>
      <c r="AV154">
        <v>0</v>
      </c>
      <c r="AW154">
        <v>2</v>
      </c>
      <c r="AX154">
        <v>25554276</v>
      </c>
      <c r="AY154">
        <v>1</v>
      </c>
      <c r="AZ154">
        <v>0</v>
      </c>
      <c r="BA154">
        <v>154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</row>
    <row r="155" spans="1:75">
      <c r="A155">
        <f>ROW(Source!A57)</f>
        <v>57</v>
      </c>
      <c r="B155">
        <v>25554268</v>
      </c>
      <c r="C155">
        <v>25554259</v>
      </c>
      <c r="D155">
        <v>20149206</v>
      </c>
      <c r="E155">
        <v>1</v>
      </c>
      <c r="F155">
        <v>1</v>
      </c>
      <c r="G155">
        <v>1</v>
      </c>
      <c r="H155">
        <v>3</v>
      </c>
      <c r="I155" t="s">
        <v>489</v>
      </c>
      <c r="J155" t="s">
        <v>490</v>
      </c>
      <c r="K155" t="s">
        <v>491</v>
      </c>
      <c r="L155">
        <v>1348</v>
      </c>
      <c r="N155">
        <v>1009</v>
      </c>
      <c r="O155" t="s">
        <v>43</v>
      </c>
      <c r="P155" t="s">
        <v>43</v>
      </c>
      <c r="Q155">
        <v>1000</v>
      </c>
      <c r="Y155">
        <v>0.01</v>
      </c>
      <c r="AA155">
        <v>41510</v>
      </c>
      <c r="AB155">
        <v>0</v>
      </c>
      <c r="AC155">
        <v>0</v>
      </c>
      <c r="AD155">
        <v>0</v>
      </c>
      <c r="AN155">
        <v>0</v>
      </c>
      <c r="AO155">
        <v>1</v>
      </c>
      <c r="AP155">
        <v>1</v>
      </c>
      <c r="AQ155">
        <v>0</v>
      </c>
      <c r="AR155">
        <v>0</v>
      </c>
      <c r="AS155" t="s">
        <v>2</v>
      </c>
      <c r="AT155">
        <v>0.01</v>
      </c>
      <c r="AU155" t="s">
        <v>2</v>
      </c>
      <c r="AV155">
        <v>0</v>
      </c>
      <c r="AW155">
        <v>2</v>
      </c>
      <c r="AX155">
        <v>25554277</v>
      </c>
      <c r="AY155">
        <v>1</v>
      </c>
      <c r="AZ155">
        <v>0</v>
      </c>
      <c r="BA155">
        <v>155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</row>
    <row r="156" spans="1:75">
      <c r="A156">
        <f>ROW(Source!A58)</f>
        <v>58</v>
      </c>
      <c r="B156">
        <v>25554279</v>
      </c>
      <c r="C156">
        <v>25554278</v>
      </c>
      <c r="D156">
        <v>6194211</v>
      </c>
      <c r="E156">
        <v>1</v>
      </c>
      <c r="F156">
        <v>1</v>
      </c>
      <c r="G156">
        <v>1</v>
      </c>
      <c r="H156">
        <v>1</v>
      </c>
      <c r="I156" t="s">
        <v>334</v>
      </c>
      <c r="J156" t="s">
        <v>2</v>
      </c>
      <c r="K156" t="s">
        <v>335</v>
      </c>
      <c r="L156">
        <v>1369</v>
      </c>
      <c r="N156">
        <v>1013</v>
      </c>
      <c r="O156" t="s">
        <v>336</v>
      </c>
      <c r="P156" t="s">
        <v>336</v>
      </c>
      <c r="Q156">
        <v>1</v>
      </c>
      <c r="Y156">
        <v>9.7799999999999994</v>
      </c>
      <c r="AA156">
        <v>0</v>
      </c>
      <c r="AB156">
        <v>0</v>
      </c>
      <c r="AC156">
        <v>0</v>
      </c>
      <c r="AD156">
        <v>9.07</v>
      </c>
      <c r="AN156">
        <v>0</v>
      </c>
      <c r="AO156">
        <v>1</v>
      </c>
      <c r="AP156">
        <v>1</v>
      </c>
      <c r="AQ156">
        <v>0</v>
      </c>
      <c r="AR156">
        <v>0</v>
      </c>
      <c r="AS156" t="s">
        <v>2</v>
      </c>
      <c r="AT156">
        <v>3.26</v>
      </c>
      <c r="AU156" t="s">
        <v>181</v>
      </c>
      <c r="AV156">
        <v>1</v>
      </c>
      <c r="AW156">
        <v>2</v>
      </c>
      <c r="AX156">
        <v>25554288</v>
      </c>
      <c r="AY156">
        <v>1</v>
      </c>
      <c r="AZ156">
        <v>0</v>
      </c>
      <c r="BA156">
        <v>156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</row>
    <row r="157" spans="1:75">
      <c r="A157">
        <f>ROW(Source!A58)</f>
        <v>58</v>
      </c>
      <c r="B157">
        <v>25554280</v>
      </c>
      <c r="C157">
        <v>25554278</v>
      </c>
      <c r="D157">
        <v>6697596</v>
      </c>
      <c r="E157">
        <v>1</v>
      </c>
      <c r="F157">
        <v>1</v>
      </c>
      <c r="G157">
        <v>1</v>
      </c>
      <c r="H157">
        <v>1</v>
      </c>
      <c r="I157" t="s">
        <v>337</v>
      </c>
      <c r="J157" t="s">
        <v>2</v>
      </c>
      <c r="K157" t="s">
        <v>338</v>
      </c>
      <c r="L157">
        <v>1369</v>
      </c>
      <c r="N157">
        <v>1013</v>
      </c>
      <c r="O157" t="s">
        <v>336</v>
      </c>
      <c r="P157" t="s">
        <v>336</v>
      </c>
      <c r="Q157">
        <v>1</v>
      </c>
      <c r="Y157">
        <v>0.06</v>
      </c>
      <c r="AA157">
        <v>0</v>
      </c>
      <c r="AB157">
        <v>0</v>
      </c>
      <c r="AC157">
        <v>0</v>
      </c>
      <c r="AD157">
        <v>0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2</v>
      </c>
      <c r="AT157">
        <v>0.02</v>
      </c>
      <c r="AU157" t="s">
        <v>181</v>
      </c>
      <c r="AV157">
        <v>2</v>
      </c>
      <c r="AW157">
        <v>2</v>
      </c>
      <c r="AX157">
        <v>25554289</v>
      </c>
      <c r="AY157">
        <v>1</v>
      </c>
      <c r="AZ157">
        <v>0</v>
      </c>
      <c r="BA157">
        <v>157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</row>
    <row r="158" spans="1:75">
      <c r="A158">
        <f>ROW(Source!A58)</f>
        <v>58</v>
      </c>
      <c r="B158">
        <v>25554281</v>
      </c>
      <c r="C158">
        <v>25554278</v>
      </c>
      <c r="D158">
        <v>20134534</v>
      </c>
      <c r="E158">
        <v>1</v>
      </c>
      <c r="F158">
        <v>1</v>
      </c>
      <c r="G158">
        <v>1</v>
      </c>
      <c r="H158">
        <v>2</v>
      </c>
      <c r="I158" t="s">
        <v>421</v>
      </c>
      <c r="J158" t="s">
        <v>421</v>
      </c>
      <c r="K158" t="s">
        <v>422</v>
      </c>
      <c r="L158">
        <v>1480</v>
      </c>
      <c r="N158">
        <v>1013</v>
      </c>
      <c r="O158" t="s">
        <v>342</v>
      </c>
      <c r="P158" t="s">
        <v>343</v>
      </c>
      <c r="Q158">
        <v>1</v>
      </c>
      <c r="Y158">
        <v>0.03</v>
      </c>
      <c r="AA158">
        <v>0</v>
      </c>
      <c r="AB158">
        <v>73.56</v>
      </c>
      <c r="AC158">
        <v>10.58</v>
      </c>
      <c r="AD158">
        <v>0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2</v>
      </c>
      <c r="AT158">
        <v>0.01</v>
      </c>
      <c r="AU158" t="s">
        <v>181</v>
      </c>
      <c r="AV158">
        <v>0</v>
      </c>
      <c r="AW158">
        <v>2</v>
      </c>
      <c r="AX158">
        <v>25554290</v>
      </c>
      <c r="AY158">
        <v>1</v>
      </c>
      <c r="AZ158">
        <v>0</v>
      </c>
      <c r="BA158">
        <v>158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</row>
    <row r="159" spans="1:75">
      <c r="A159">
        <f>ROW(Source!A58)</f>
        <v>58</v>
      </c>
      <c r="B159">
        <v>25554282</v>
      </c>
      <c r="C159">
        <v>25554278</v>
      </c>
      <c r="D159">
        <v>20145207</v>
      </c>
      <c r="E159">
        <v>1</v>
      </c>
      <c r="F159">
        <v>1</v>
      </c>
      <c r="G159">
        <v>1</v>
      </c>
      <c r="H159">
        <v>2</v>
      </c>
      <c r="I159" t="s">
        <v>423</v>
      </c>
      <c r="J159" t="s">
        <v>424</v>
      </c>
      <c r="K159" t="s">
        <v>425</v>
      </c>
      <c r="L159">
        <v>1480</v>
      </c>
      <c r="N159">
        <v>1013</v>
      </c>
      <c r="O159" t="s">
        <v>342</v>
      </c>
      <c r="P159" t="s">
        <v>343</v>
      </c>
      <c r="Q159">
        <v>1</v>
      </c>
      <c r="Y159">
        <v>0.03</v>
      </c>
      <c r="AA159">
        <v>0</v>
      </c>
      <c r="AB159">
        <v>2952</v>
      </c>
      <c r="AC159">
        <v>0</v>
      </c>
      <c r="AD159">
        <v>0</v>
      </c>
      <c r="AN159">
        <v>0</v>
      </c>
      <c r="AO159">
        <v>1</v>
      </c>
      <c r="AP159">
        <v>1</v>
      </c>
      <c r="AQ159">
        <v>0</v>
      </c>
      <c r="AR159">
        <v>0</v>
      </c>
      <c r="AS159" t="s">
        <v>2</v>
      </c>
      <c r="AT159">
        <v>0.01</v>
      </c>
      <c r="AU159" t="s">
        <v>181</v>
      </c>
      <c r="AV159">
        <v>0</v>
      </c>
      <c r="AW159">
        <v>2</v>
      </c>
      <c r="AX159">
        <v>25554291</v>
      </c>
      <c r="AY159">
        <v>1</v>
      </c>
      <c r="AZ159">
        <v>0</v>
      </c>
      <c r="BA159">
        <v>159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</row>
    <row r="160" spans="1:75">
      <c r="A160">
        <f>ROW(Source!A58)</f>
        <v>58</v>
      </c>
      <c r="B160">
        <v>25554283</v>
      </c>
      <c r="C160">
        <v>25554278</v>
      </c>
      <c r="D160">
        <v>20135165</v>
      </c>
      <c r="E160">
        <v>1</v>
      </c>
      <c r="F160">
        <v>1</v>
      </c>
      <c r="G160">
        <v>1</v>
      </c>
      <c r="H160">
        <v>2</v>
      </c>
      <c r="I160" t="s">
        <v>426</v>
      </c>
      <c r="J160" t="s">
        <v>426</v>
      </c>
      <c r="K160" t="s">
        <v>427</v>
      </c>
      <c r="L160">
        <v>1480</v>
      </c>
      <c r="N160">
        <v>1013</v>
      </c>
      <c r="O160" t="s">
        <v>342</v>
      </c>
      <c r="P160" t="s">
        <v>343</v>
      </c>
      <c r="Q160">
        <v>1</v>
      </c>
      <c r="Y160">
        <v>1.9500000000000002</v>
      </c>
      <c r="AA160">
        <v>0</v>
      </c>
      <c r="AB160">
        <v>6.8</v>
      </c>
      <c r="AC160">
        <v>0</v>
      </c>
      <c r="AD160">
        <v>0</v>
      </c>
      <c r="AN160">
        <v>0</v>
      </c>
      <c r="AO160">
        <v>1</v>
      </c>
      <c r="AP160">
        <v>1</v>
      </c>
      <c r="AQ160">
        <v>0</v>
      </c>
      <c r="AR160">
        <v>0</v>
      </c>
      <c r="AS160" t="s">
        <v>2</v>
      </c>
      <c r="AT160">
        <v>0.65</v>
      </c>
      <c r="AU160" t="s">
        <v>181</v>
      </c>
      <c r="AV160">
        <v>0</v>
      </c>
      <c r="AW160">
        <v>2</v>
      </c>
      <c r="AX160">
        <v>25554292</v>
      </c>
      <c r="AY160">
        <v>1</v>
      </c>
      <c r="AZ160">
        <v>0</v>
      </c>
      <c r="BA160">
        <v>160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</row>
    <row r="161" spans="1:75">
      <c r="A161">
        <f>ROW(Source!A58)</f>
        <v>58</v>
      </c>
      <c r="B161">
        <v>25554284</v>
      </c>
      <c r="C161">
        <v>25554278</v>
      </c>
      <c r="D161">
        <v>20145014</v>
      </c>
      <c r="E161">
        <v>1</v>
      </c>
      <c r="F161">
        <v>1</v>
      </c>
      <c r="G161">
        <v>1</v>
      </c>
      <c r="H161">
        <v>2</v>
      </c>
      <c r="I161" t="s">
        <v>344</v>
      </c>
      <c r="J161" t="s">
        <v>345</v>
      </c>
      <c r="K161" t="s">
        <v>346</v>
      </c>
      <c r="L161">
        <v>1480</v>
      </c>
      <c r="N161">
        <v>1013</v>
      </c>
      <c r="O161" t="s">
        <v>342</v>
      </c>
      <c r="P161" t="s">
        <v>343</v>
      </c>
      <c r="Q161">
        <v>1</v>
      </c>
      <c r="Y161">
        <v>0.03</v>
      </c>
      <c r="AA161">
        <v>0</v>
      </c>
      <c r="AB161">
        <v>68</v>
      </c>
      <c r="AC161">
        <v>10.24</v>
      </c>
      <c r="AD161">
        <v>0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2</v>
      </c>
      <c r="AT161">
        <v>0.01</v>
      </c>
      <c r="AU161" t="s">
        <v>181</v>
      </c>
      <c r="AV161">
        <v>0</v>
      </c>
      <c r="AW161">
        <v>2</v>
      </c>
      <c r="AX161">
        <v>25554293</v>
      </c>
      <c r="AY161">
        <v>1</v>
      </c>
      <c r="AZ161">
        <v>0</v>
      </c>
      <c r="BA161">
        <v>161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</row>
    <row r="162" spans="1:75">
      <c r="A162">
        <f>ROW(Source!A58)</f>
        <v>58</v>
      </c>
      <c r="B162">
        <v>25554285</v>
      </c>
      <c r="C162">
        <v>25554278</v>
      </c>
      <c r="D162">
        <v>20149127</v>
      </c>
      <c r="E162">
        <v>1</v>
      </c>
      <c r="F162">
        <v>1</v>
      </c>
      <c r="G162">
        <v>1</v>
      </c>
      <c r="H162">
        <v>3</v>
      </c>
      <c r="I162" t="s">
        <v>486</v>
      </c>
      <c r="J162" t="s">
        <v>487</v>
      </c>
      <c r="K162" t="s">
        <v>488</v>
      </c>
      <c r="L162">
        <v>1348</v>
      </c>
      <c r="N162">
        <v>1009</v>
      </c>
      <c r="O162" t="s">
        <v>43</v>
      </c>
      <c r="P162" t="s">
        <v>43</v>
      </c>
      <c r="Q162">
        <v>1000</v>
      </c>
      <c r="Y162">
        <v>1.2000000000000001E-3</v>
      </c>
      <c r="AA162">
        <v>52380</v>
      </c>
      <c r="AB162">
        <v>0</v>
      </c>
      <c r="AC162">
        <v>0</v>
      </c>
      <c r="AD162">
        <v>0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2</v>
      </c>
      <c r="AT162">
        <v>4.0000000000000002E-4</v>
      </c>
      <c r="AU162" t="s">
        <v>181</v>
      </c>
      <c r="AV162">
        <v>0</v>
      </c>
      <c r="AW162">
        <v>2</v>
      </c>
      <c r="AX162">
        <v>25554294</v>
      </c>
      <c r="AY162">
        <v>1</v>
      </c>
      <c r="AZ162">
        <v>0</v>
      </c>
      <c r="BA162">
        <v>162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</row>
    <row r="163" spans="1:75">
      <c r="A163">
        <f>ROW(Source!A58)</f>
        <v>58</v>
      </c>
      <c r="B163">
        <v>25554286</v>
      </c>
      <c r="C163">
        <v>25554278</v>
      </c>
      <c r="D163">
        <v>20149150</v>
      </c>
      <c r="E163">
        <v>1</v>
      </c>
      <c r="F163">
        <v>1</v>
      </c>
      <c r="G163">
        <v>1</v>
      </c>
      <c r="H163">
        <v>3</v>
      </c>
      <c r="I163" t="s">
        <v>382</v>
      </c>
      <c r="J163" t="s">
        <v>383</v>
      </c>
      <c r="K163" t="s">
        <v>384</v>
      </c>
      <c r="L163">
        <v>1348</v>
      </c>
      <c r="N163">
        <v>1009</v>
      </c>
      <c r="O163" t="s">
        <v>43</v>
      </c>
      <c r="P163" t="s">
        <v>43</v>
      </c>
      <c r="Q163">
        <v>1000</v>
      </c>
      <c r="Y163">
        <v>6.0000000000000001E-3</v>
      </c>
      <c r="AA163">
        <v>12500</v>
      </c>
      <c r="AB163">
        <v>0</v>
      </c>
      <c r="AC163">
        <v>0</v>
      </c>
      <c r="AD163">
        <v>0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2</v>
      </c>
      <c r="AT163">
        <v>2E-3</v>
      </c>
      <c r="AU163" t="s">
        <v>181</v>
      </c>
      <c r="AV163">
        <v>0</v>
      </c>
      <c r="AW163">
        <v>2</v>
      </c>
      <c r="AX163">
        <v>25554295</v>
      </c>
      <c r="AY163">
        <v>1</v>
      </c>
      <c r="AZ163">
        <v>0</v>
      </c>
      <c r="BA163">
        <v>163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</row>
    <row r="164" spans="1:75">
      <c r="A164">
        <f>ROW(Source!A58)</f>
        <v>58</v>
      </c>
      <c r="B164">
        <v>25554287</v>
      </c>
      <c r="C164">
        <v>25554278</v>
      </c>
      <c r="D164">
        <v>20149206</v>
      </c>
      <c r="E164">
        <v>1</v>
      </c>
      <c r="F164">
        <v>1</v>
      </c>
      <c r="G164">
        <v>1</v>
      </c>
      <c r="H164">
        <v>3</v>
      </c>
      <c r="I164" t="s">
        <v>489</v>
      </c>
      <c r="J164" t="s">
        <v>490</v>
      </c>
      <c r="K164" t="s">
        <v>491</v>
      </c>
      <c r="L164">
        <v>1348</v>
      </c>
      <c r="N164">
        <v>1009</v>
      </c>
      <c r="O164" t="s">
        <v>43</v>
      </c>
      <c r="P164" t="s">
        <v>43</v>
      </c>
      <c r="Q164">
        <v>1000</v>
      </c>
      <c r="Y164">
        <v>0.03</v>
      </c>
      <c r="AA164">
        <v>41510</v>
      </c>
      <c r="AB164">
        <v>0</v>
      </c>
      <c r="AC164">
        <v>0</v>
      </c>
      <c r="AD164">
        <v>0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2</v>
      </c>
      <c r="AT164">
        <v>0.01</v>
      </c>
      <c r="AU164" t="s">
        <v>181</v>
      </c>
      <c r="AV164">
        <v>0</v>
      </c>
      <c r="AW164">
        <v>2</v>
      </c>
      <c r="AX164">
        <v>25554296</v>
      </c>
      <c r="AY164">
        <v>1</v>
      </c>
      <c r="AZ164">
        <v>0</v>
      </c>
      <c r="BA164">
        <v>164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</row>
    <row r="165" spans="1:75">
      <c r="A165">
        <f>ROW(Source!A59)</f>
        <v>59</v>
      </c>
      <c r="B165">
        <v>25554298</v>
      </c>
      <c r="C165">
        <v>25554297</v>
      </c>
      <c r="D165">
        <v>6194201</v>
      </c>
      <c r="E165">
        <v>1</v>
      </c>
      <c r="F165">
        <v>1</v>
      </c>
      <c r="G165">
        <v>1</v>
      </c>
      <c r="H165">
        <v>1</v>
      </c>
      <c r="I165" t="s">
        <v>492</v>
      </c>
      <c r="J165" t="s">
        <v>2</v>
      </c>
      <c r="K165" t="s">
        <v>493</v>
      </c>
      <c r="L165">
        <v>1369</v>
      </c>
      <c r="N165">
        <v>1013</v>
      </c>
      <c r="O165" t="s">
        <v>336</v>
      </c>
      <c r="P165" t="s">
        <v>336</v>
      </c>
      <c r="Q165">
        <v>1</v>
      </c>
      <c r="Y165">
        <v>14.19</v>
      </c>
      <c r="AA165">
        <v>0</v>
      </c>
      <c r="AB165">
        <v>0</v>
      </c>
      <c r="AC165">
        <v>0</v>
      </c>
      <c r="AD165">
        <v>8.16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2</v>
      </c>
      <c r="AT165">
        <v>14.19</v>
      </c>
      <c r="AU165" t="s">
        <v>2</v>
      </c>
      <c r="AV165">
        <v>1</v>
      </c>
      <c r="AW165">
        <v>2</v>
      </c>
      <c r="AX165">
        <v>25554303</v>
      </c>
      <c r="AY165">
        <v>1</v>
      </c>
      <c r="AZ165">
        <v>0</v>
      </c>
      <c r="BA165">
        <v>165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</row>
    <row r="166" spans="1:75">
      <c r="A166">
        <f>ROW(Source!A59)</f>
        <v>59</v>
      </c>
      <c r="B166">
        <v>25554299</v>
      </c>
      <c r="C166">
        <v>25554297</v>
      </c>
      <c r="D166">
        <v>6697596</v>
      </c>
      <c r="E166">
        <v>1</v>
      </c>
      <c r="F166">
        <v>1</v>
      </c>
      <c r="G166">
        <v>1</v>
      </c>
      <c r="H166">
        <v>1</v>
      </c>
      <c r="I166" t="s">
        <v>337</v>
      </c>
      <c r="J166" t="s">
        <v>2</v>
      </c>
      <c r="K166" t="s">
        <v>338</v>
      </c>
      <c r="L166">
        <v>1369</v>
      </c>
      <c r="N166">
        <v>1013</v>
      </c>
      <c r="O166" t="s">
        <v>336</v>
      </c>
      <c r="P166" t="s">
        <v>336</v>
      </c>
      <c r="Q166">
        <v>1</v>
      </c>
      <c r="Y166">
        <v>0.04</v>
      </c>
      <c r="AA166">
        <v>0</v>
      </c>
      <c r="AB166">
        <v>0</v>
      </c>
      <c r="AC166">
        <v>0</v>
      </c>
      <c r="AD166">
        <v>0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2</v>
      </c>
      <c r="AT166">
        <v>0.04</v>
      </c>
      <c r="AU166" t="s">
        <v>2</v>
      </c>
      <c r="AV166">
        <v>2</v>
      </c>
      <c r="AW166">
        <v>2</v>
      </c>
      <c r="AX166">
        <v>25554304</v>
      </c>
      <c r="AY166">
        <v>1</v>
      </c>
      <c r="AZ166">
        <v>0</v>
      </c>
      <c r="BA166">
        <v>166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</row>
    <row r="167" spans="1:75">
      <c r="A167">
        <f>ROW(Source!A59)</f>
        <v>59</v>
      </c>
      <c r="B167">
        <v>25554300</v>
      </c>
      <c r="C167">
        <v>25554297</v>
      </c>
      <c r="D167">
        <v>20145275</v>
      </c>
      <c r="E167">
        <v>1</v>
      </c>
      <c r="F167">
        <v>1</v>
      </c>
      <c r="G167">
        <v>1</v>
      </c>
      <c r="H167">
        <v>2</v>
      </c>
      <c r="I167" t="s">
        <v>442</v>
      </c>
      <c r="J167" t="s">
        <v>443</v>
      </c>
      <c r="K167" t="s">
        <v>444</v>
      </c>
      <c r="L167">
        <v>1480</v>
      </c>
      <c r="N167">
        <v>1013</v>
      </c>
      <c r="O167" t="s">
        <v>342</v>
      </c>
      <c r="P167" t="s">
        <v>343</v>
      </c>
      <c r="Q167">
        <v>1</v>
      </c>
      <c r="Y167">
        <v>0.01</v>
      </c>
      <c r="AA167">
        <v>0</v>
      </c>
      <c r="AB167">
        <v>19.399999999999999</v>
      </c>
      <c r="AC167">
        <v>10.58</v>
      </c>
      <c r="AD167">
        <v>0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2</v>
      </c>
      <c r="AT167">
        <v>0.01</v>
      </c>
      <c r="AU167" t="s">
        <v>2</v>
      </c>
      <c r="AV167">
        <v>0</v>
      </c>
      <c r="AW167">
        <v>2</v>
      </c>
      <c r="AX167">
        <v>25554305</v>
      </c>
      <c r="AY167">
        <v>1</v>
      </c>
      <c r="AZ167">
        <v>0</v>
      </c>
      <c r="BA167">
        <v>167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</row>
    <row r="168" spans="1:75">
      <c r="A168">
        <f>ROW(Source!A59)</f>
        <v>59</v>
      </c>
      <c r="B168">
        <v>25554301</v>
      </c>
      <c r="C168">
        <v>25554297</v>
      </c>
      <c r="D168">
        <v>20145014</v>
      </c>
      <c r="E168">
        <v>1</v>
      </c>
      <c r="F168">
        <v>1</v>
      </c>
      <c r="G168">
        <v>1</v>
      </c>
      <c r="H168">
        <v>2</v>
      </c>
      <c r="I168" t="s">
        <v>344</v>
      </c>
      <c r="J168" t="s">
        <v>345</v>
      </c>
      <c r="K168" t="s">
        <v>346</v>
      </c>
      <c r="L168">
        <v>1480</v>
      </c>
      <c r="N168">
        <v>1013</v>
      </c>
      <c r="O168" t="s">
        <v>342</v>
      </c>
      <c r="P168" t="s">
        <v>343</v>
      </c>
      <c r="Q168">
        <v>1</v>
      </c>
      <c r="Y168">
        <v>0.03</v>
      </c>
      <c r="AA168">
        <v>0</v>
      </c>
      <c r="AB168">
        <v>68</v>
      </c>
      <c r="AC168">
        <v>10.24</v>
      </c>
      <c r="AD168">
        <v>0</v>
      </c>
      <c r="AN168">
        <v>0</v>
      </c>
      <c r="AO168">
        <v>1</v>
      </c>
      <c r="AP168">
        <v>1</v>
      </c>
      <c r="AQ168">
        <v>0</v>
      </c>
      <c r="AR168">
        <v>0</v>
      </c>
      <c r="AS168" t="s">
        <v>2</v>
      </c>
      <c r="AT168">
        <v>0.03</v>
      </c>
      <c r="AU168" t="s">
        <v>2</v>
      </c>
      <c r="AV168">
        <v>0</v>
      </c>
      <c r="AW168">
        <v>2</v>
      </c>
      <c r="AX168">
        <v>25554306</v>
      </c>
      <c r="AY168">
        <v>1</v>
      </c>
      <c r="AZ168">
        <v>0</v>
      </c>
      <c r="BA168">
        <v>168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</row>
    <row r="169" spans="1:75">
      <c r="A169">
        <f>ROW(Source!A59)</f>
        <v>59</v>
      </c>
      <c r="B169">
        <v>25554302</v>
      </c>
      <c r="C169">
        <v>25554297</v>
      </c>
      <c r="D169">
        <v>20138404</v>
      </c>
      <c r="E169">
        <v>1</v>
      </c>
      <c r="F169">
        <v>1</v>
      </c>
      <c r="G169">
        <v>1</v>
      </c>
      <c r="H169">
        <v>3</v>
      </c>
      <c r="I169" t="s">
        <v>494</v>
      </c>
      <c r="J169" t="s">
        <v>495</v>
      </c>
      <c r="K169" t="s">
        <v>496</v>
      </c>
      <c r="L169">
        <v>1348</v>
      </c>
      <c r="N169">
        <v>1009</v>
      </c>
      <c r="O169" t="s">
        <v>43</v>
      </c>
      <c r="P169" t="s">
        <v>43</v>
      </c>
      <c r="Q169">
        <v>1000</v>
      </c>
      <c r="Y169">
        <v>0.03</v>
      </c>
      <c r="AA169">
        <v>3390</v>
      </c>
      <c r="AB169">
        <v>0</v>
      </c>
      <c r="AC169">
        <v>0</v>
      </c>
      <c r="AD169">
        <v>0</v>
      </c>
      <c r="AN169">
        <v>2</v>
      </c>
      <c r="AO169">
        <v>1</v>
      </c>
      <c r="AP169">
        <v>1</v>
      </c>
      <c r="AQ169">
        <v>0</v>
      </c>
      <c r="AR169">
        <v>0</v>
      </c>
      <c r="AS169" t="s">
        <v>2</v>
      </c>
      <c r="AT169">
        <v>0.03</v>
      </c>
      <c r="AU169" t="s">
        <v>2</v>
      </c>
      <c r="AV169">
        <v>0</v>
      </c>
      <c r="AW169">
        <v>2</v>
      </c>
      <c r="AX169">
        <v>25554307</v>
      </c>
      <c r="AY169">
        <v>1</v>
      </c>
      <c r="AZ169">
        <v>0</v>
      </c>
      <c r="BA169">
        <v>169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</row>
    <row r="170" spans="1:75">
      <c r="A170">
        <f>ROW(Source!A60)</f>
        <v>60</v>
      </c>
      <c r="B170">
        <v>25554309</v>
      </c>
      <c r="C170">
        <v>25554308</v>
      </c>
      <c r="D170">
        <v>6194201</v>
      </c>
      <c r="E170">
        <v>1</v>
      </c>
      <c r="F170">
        <v>1</v>
      </c>
      <c r="G170">
        <v>1</v>
      </c>
      <c r="H170">
        <v>1</v>
      </c>
      <c r="I170" t="s">
        <v>492</v>
      </c>
      <c r="J170" t="s">
        <v>2</v>
      </c>
      <c r="K170" t="s">
        <v>493</v>
      </c>
      <c r="L170">
        <v>1369</v>
      </c>
      <c r="N170">
        <v>1013</v>
      </c>
      <c r="O170" t="s">
        <v>336</v>
      </c>
      <c r="P170" t="s">
        <v>336</v>
      </c>
      <c r="Q170">
        <v>1</v>
      </c>
      <c r="Y170">
        <v>14.19</v>
      </c>
      <c r="AA170">
        <v>0</v>
      </c>
      <c r="AB170">
        <v>0</v>
      </c>
      <c r="AC170">
        <v>0</v>
      </c>
      <c r="AD170">
        <v>8.16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2</v>
      </c>
      <c r="AT170">
        <v>14.19</v>
      </c>
      <c r="AU170" t="s">
        <v>2</v>
      </c>
      <c r="AV170">
        <v>1</v>
      </c>
      <c r="AW170">
        <v>2</v>
      </c>
      <c r="AX170">
        <v>25554314</v>
      </c>
      <c r="AY170">
        <v>1</v>
      </c>
      <c r="AZ170">
        <v>0</v>
      </c>
      <c r="BA170">
        <v>170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</row>
    <row r="171" spans="1:75">
      <c r="A171">
        <f>ROW(Source!A60)</f>
        <v>60</v>
      </c>
      <c r="B171">
        <v>25554310</v>
      </c>
      <c r="C171">
        <v>25554308</v>
      </c>
      <c r="D171">
        <v>6697596</v>
      </c>
      <c r="E171">
        <v>1</v>
      </c>
      <c r="F171">
        <v>1</v>
      </c>
      <c r="G171">
        <v>1</v>
      </c>
      <c r="H171">
        <v>1</v>
      </c>
      <c r="I171" t="s">
        <v>337</v>
      </c>
      <c r="J171" t="s">
        <v>2</v>
      </c>
      <c r="K171" t="s">
        <v>338</v>
      </c>
      <c r="L171">
        <v>1369</v>
      </c>
      <c r="N171">
        <v>1013</v>
      </c>
      <c r="O171" t="s">
        <v>336</v>
      </c>
      <c r="P171" t="s">
        <v>336</v>
      </c>
      <c r="Q171">
        <v>1</v>
      </c>
      <c r="Y171">
        <v>0.04</v>
      </c>
      <c r="AA171">
        <v>0</v>
      </c>
      <c r="AB171">
        <v>0</v>
      </c>
      <c r="AC171">
        <v>0</v>
      </c>
      <c r="AD171">
        <v>0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2</v>
      </c>
      <c r="AT171">
        <v>0.04</v>
      </c>
      <c r="AU171" t="s">
        <v>2</v>
      </c>
      <c r="AV171">
        <v>2</v>
      </c>
      <c r="AW171">
        <v>2</v>
      </c>
      <c r="AX171">
        <v>25554315</v>
      </c>
      <c r="AY171">
        <v>1</v>
      </c>
      <c r="AZ171">
        <v>0</v>
      </c>
      <c r="BA171">
        <v>171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</row>
    <row r="172" spans="1:75">
      <c r="A172">
        <f>ROW(Source!A60)</f>
        <v>60</v>
      </c>
      <c r="B172">
        <v>25554311</v>
      </c>
      <c r="C172">
        <v>25554308</v>
      </c>
      <c r="D172">
        <v>20145275</v>
      </c>
      <c r="E172">
        <v>1</v>
      </c>
      <c r="F172">
        <v>1</v>
      </c>
      <c r="G172">
        <v>1</v>
      </c>
      <c r="H172">
        <v>2</v>
      </c>
      <c r="I172" t="s">
        <v>442</v>
      </c>
      <c r="J172" t="s">
        <v>443</v>
      </c>
      <c r="K172" t="s">
        <v>444</v>
      </c>
      <c r="L172">
        <v>1480</v>
      </c>
      <c r="N172">
        <v>1013</v>
      </c>
      <c r="O172" t="s">
        <v>342</v>
      </c>
      <c r="P172" t="s">
        <v>343</v>
      </c>
      <c r="Q172">
        <v>1</v>
      </c>
      <c r="Y172">
        <v>0.01</v>
      </c>
      <c r="AA172">
        <v>0</v>
      </c>
      <c r="AB172">
        <v>19.399999999999999</v>
      </c>
      <c r="AC172">
        <v>10.58</v>
      </c>
      <c r="AD172">
        <v>0</v>
      </c>
      <c r="AN172">
        <v>0</v>
      </c>
      <c r="AO172">
        <v>1</v>
      </c>
      <c r="AP172">
        <v>1</v>
      </c>
      <c r="AQ172">
        <v>0</v>
      </c>
      <c r="AR172">
        <v>0</v>
      </c>
      <c r="AS172" t="s">
        <v>2</v>
      </c>
      <c r="AT172">
        <v>0.01</v>
      </c>
      <c r="AU172" t="s">
        <v>2</v>
      </c>
      <c r="AV172">
        <v>0</v>
      </c>
      <c r="AW172">
        <v>2</v>
      </c>
      <c r="AX172">
        <v>25554316</v>
      </c>
      <c r="AY172">
        <v>1</v>
      </c>
      <c r="AZ172">
        <v>0</v>
      </c>
      <c r="BA172">
        <v>172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</row>
    <row r="173" spans="1:75">
      <c r="A173">
        <f>ROW(Source!A60)</f>
        <v>60</v>
      </c>
      <c r="B173">
        <v>25554312</v>
      </c>
      <c r="C173">
        <v>25554308</v>
      </c>
      <c r="D173">
        <v>20145014</v>
      </c>
      <c r="E173">
        <v>1</v>
      </c>
      <c r="F173">
        <v>1</v>
      </c>
      <c r="G173">
        <v>1</v>
      </c>
      <c r="H173">
        <v>2</v>
      </c>
      <c r="I173" t="s">
        <v>344</v>
      </c>
      <c r="J173" t="s">
        <v>345</v>
      </c>
      <c r="K173" t="s">
        <v>346</v>
      </c>
      <c r="L173">
        <v>1480</v>
      </c>
      <c r="N173">
        <v>1013</v>
      </c>
      <c r="O173" t="s">
        <v>342</v>
      </c>
      <c r="P173" t="s">
        <v>343</v>
      </c>
      <c r="Q173">
        <v>1</v>
      </c>
      <c r="Y173">
        <v>0.03</v>
      </c>
      <c r="AA173">
        <v>0</v>
      </c>
      <c r="AB173">
        <v>68</v>
      </c>
      <c r="AC173">
        <v>10.24</v>
      </c>
      <c r="AD173">
        <v>0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2</v>
      </c>
      <c r="AT173">
        <v>0.03</v>
      </c>
      <c r="AU173" t="s">
        <v>2</v>
      </c>
      <c r="AV173">
        <v>0</v>
      </c>
      <c r="AW173">
        <v>2</v>
      </c>
      <c r="AX173">
        <v>25554317</v>
      </c>
      <c r="AY173">
        <v>1</v>
      </c>
      <c r="AZ173">
        <v>0</v>
      </c>
      <c r="BA173">
        <v>173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</row>
    <row r="174" spans="1:75">
      <c r="A174">
        <f>ROW(Source!A60)</f>
        <v>60</v>
      </c>
      <c r="B174">
        <v>25554313</v>
      </c>
      <c r="C174">
        <v>25554308</v>
      </c>
      <c r="D174">
        <v>20138404</v>
      </c>
      <c r="E174">
        <v>1</v>
      </c>
      <c r="F174">
        <v>1</v>
      </c>
      <c r="G174">
        <v>1</v>
      </c>
      <c r="H174">
        <v>3</v>
      </c>
      <c r="I174" t="s">
        <v>494</v>
      </c>
      <c r="J174" t="s">
        <v>495</v>
      </c>
      <c r="K174" t="s">
        <v>496</v>
      </c>
      <c r="L174">
        <v>1348</v>
      </c>
      <c r="N174">
        <v>1009</v>
      </c>
      <c r="O174" t="s">
        <v>43</v>
      </c>
      <c r="P174" t="s">
        <v>43</v>
      </c>
      <c r="Q174">
        <v>1000</v>
      </c>
      <c r="Y174">
        <v>0.03</v>
      </c>
      <c r="AA174">
        <v>3390</v>
      </c>
      <c r="AB174">
        <v>0</v>
      </c>
      <c r="AC174">
        <v>0</v>
      </c>
      <c r="AD174">
        <v>0</v>
      </c>
      <c r="AN174">
        <v>2</v>
      </c>
      <c r="AO174">
        <v>1</v>
      </c>
      <c r="AP174">
        <v>1</v>
      </c>
      <c r="AQ174">
        <v>0</v>
      </c>
      <c r="AR174">
        <v>0</v>
      </c>
      <c r="AS174" t="s">
        <v>2</v>
      </c>
      <c r="AT174">
        <v>0.03</v>
      </c>
      <c r="AU174" t="s">
        <v>2</v>
      </c>
      <c r="AV174">
        <v>0</v>
      </c>
      <c r="AW174">
        <v>2</v>
      </c>
      <c r="AX174">
        <v>25554318</v>
      </c>
      <c r="AY174">
        <v>1</v>
      </c>
      <c r="AZ174">
        <v>0</v>
      </c>
      <c r="BA174">
        <v>174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</row>
    <row r="175" spans="1:75">
      <c r="A175">
        <f>ROW(Source!A61)</f>
        <v>61</v>
      </c>
      <c r="B175">
        <v>25554320</v>
      </c>
      <c r="C175">
        <v>25554319</v>
      </c>
      <c r="D175">
        <v>6194201</v>
      </c>
      <c r="E175">
        <v>1</v>
      </c>
      <c r="F175">
        <v>1</v>
      </c>
      <c r="G175">
        <v>1</v>
      </c>
      <c r="H175">
        <v>1</v>
      </c>
      <c r="I175" t="s">
        <v>492</v>
      </c>
      <c r="J175" t="s">
        <v>2</v>
      </c>
      <c r="K175" t="s">
        <v>493</v>
      </c>
      <c r="L175">
        <v>1369</v>
      </c>
      <c r="N175">
        <v>1013</v>
      </c>
      <c r="O175" t="s">
        <v>336</v>
      </c>
      <c r="P175" t="s">
        <v>336</v>
      </c>
      <c r="Q175">
        <v>1</v>
      </c>
      <c r="Y175">
        <v>15.609</v>
      </c>
      <c r="AA175">
        <v>0</v>
      </c>
      <c r="AB175">
        <v>0</v>
      </c>
      <c r="AC175">
        <v>0</v>
      </c>
      <c r="AD175">
        <v>8.16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2</v>
      </c>
      <c r="AT175">
        <v>14.19</v>
      </c>
      <c r="AU175" t="s">
        <v>192</v>
      </c>
      <c r="AV175">
        <v>1</v>
      </c>
      <c r="AW175">
        <v>2</v>
      </c>
      <c r="AX175">
        <v>25554325</v>
      </c>
      <c r="AY175">
        <v>1</v>
      </c>
      <c r="AZ175">
        <v>0</v>
      </c>
      <c r="BA175">
        <v>175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</row>
    <row r="176" spans="1:75">
      <c r="A176">
        <f>ROW(Source!A61)</f>
        <v>61</v>
      </c>
      <c r="B176">
        <v>25554321</v>
      </c>
      <c r="C176">
        <v>25554319</v>
      </c>
      <c r="D176">
        <v>6697596</v>
      </c>
      <c r="E176">
        <v>1</v>
      </c>
      <c r="F176">
        <v>1</v>
      </c>
      <c r="G176">
        <v>1</v>
      </c>
      <c r="H176">
        <v>1</v>
      </c>
      <c r="I176" t="s">
        <v>337</v>
      </c>
      <c r="J176" t="s">
        <v>2</v>
      </c>
      <c r="K176" t="s">
        <v>338</v>
      </c>
      <c r="L176">
        <v>1369</v>
      </c>
      <c r="N176">
        <v>1013</v>
      </c>
      <c r="O176" t="s">
        <v>336</v>
      </c>
      <c r="P176" t="s">
        <v>336</v>
      </c>
      <c r="Q176">
        <v>1</v>
      </c>
      <c r="Y176">
        <v>4.4000000000000004E-2</v>
      </c>
      <c r="AA176">
        <v>0</v>
      </c>
      <c r="AB176">
        <v>0</v>
      </c>
      <c r="AC176">
        <v>0</v>
      </c>
      <c r="AD176">
        <v>0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2</v>
      </c>
      <c r="AT176">
        <v>0.04</v>
      </c>
      <c r="AU176" t="s">
        <v>192</v>
      </c>
      <c r="AV176">
        <v>2</v>
      </c>
      <c r="AW176">
        <v>2</v>
      </c>
      <c r="AX176">
        <v>25554326</v>
      </c>
      <c r="AY176">
        <v>1</v>
      </c>
      <c r="AZ176">
        <v>0</v>
      </c>
      <c r="BA176">
        <v>176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</row>
    <row r="177" spans="1:75">
      <c r="A177">
        <f>ROW(Source!A61)</f>
        <v>61</v>
      </c>
      <c r="B177">
        <v>25554322</v>
      </c>
      <c r="C177">
        <v>25554319</v>
      </c>
      <c r="D177">
        <v>20145275</v>
      </c>
      <c r="E177">
        <v>1</v>
      </c>
      <c r="F177">
        <v>1</v>
      </c>
      <c r="G177">
        <v>1</v>
      </c>
      <c r="H177">
        <v>2</v>
      </c>
      <c r="I177" t="s">
        <v>442</v>
      </c>
      <c r="J177" t="s">
        <v>443</v>
      </c>
      <c r="K177" t="s">
        <v>444</v>
      </c>
      <c r="L177">
        <v>1480</v>
      </c>
      <c r="N177">
        <v>1013</v>
      </c>
      <c r="O177" t="s">
        <v>342</v>
      </c>
      <c r="P177" t="s">
        <v>343</v>
      </c>
      <c r="Q177">
        <v>1</v>
      </c>
      <c r="Y177">
        <v>1.1000000000000001E-2</v>
      </c>
      <c r="AA177">
        <v>0</v>
      </c>
      <c r="AB177">
        <v>19.399999999999999</v>
      </c>
      <c r="AC177">
        <v>10.58</v>
      </c>
      <c r="AD177">
        <v>0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2</v>
      </c>
      <c r="AT177">
        <v>0.01</v>
      </c>
      <c r="AU177" t="s">
        <v>192</v>
      </c>
      <c r="AV177">
        <v>0</v>
      </c>
      <c r="AW177">
        <v>2</v>
      </c>
      <c r="AX177">
        <v>25554327</v>
      </c>
      <c r="AY177">
        <v>1</v>
      </c>
      <c r="AZ177">
        <v>0</v>
      </c>
      <c r="BA177">
        <v>177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</row>
    <row r="178" spans="1:75">
      <c r="A178">
        <f>ROW(Source!A61)</f>
        <v>61</v>
      </c>
      <c r="B178">
        <v>25554323</v>
      </c>
      <c r="C178">
        <v>25554319</v>
      </c>
      <c r="D178">
        <v>20145014</v>
      </c>
      <c r="E178">
        <v>1</v>
      </c>
      <c r="F178">
        <v>1</v>
      </c>
      <c r="G178">
        <v>1</v>
      </c>
      <c r="H178">
        <v>2</v>
      </c>
      <c r="I178" t="s">
        <v>344</v>
      </c>
      <c r="J178" t="s">
        <v>345</v>
      </c>
      <c r="K178" t="s">
        <v>346</v>
      </c>
      <c r="L178">
        <v>1480</v>
      </c>
      <c r="N178">
        <v>1013</v>
      </c>
      <c r="O178" t="s">
        <v>342</v>
      </c>
      <c r="P178" t="s">
        <v>343</v>
      </c>
      <c r="Q178">
        <v>1</v>
      </c>
      <c r="Y178">
        <v>3.3000000000000002E-2</v>
      </c>
      <c r="AA178">
        <v>0</v>
      </c>
      <c r="AB178">
        <v>68</v>
      </c>
      <c r="AC178">
        <v>10.24</v>
      </c>
      <c r="AD178">
        <v>0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2</v>
      </c>
      <c r="AT178">
        <v>0.03</v>
      </c>
      <c r="AU178" t="s">
        <v>192</v>
      </c>
      <c r="AV178">
        <v>0</v>
      </c>
      <c r="AW178">
        <v>2</v>
      </c>
      <c r="AX178">
        <v>25554328</v>
      </c>
      <c r="AY178">
        <v>1</v>
      </c>
      <c r="AZ178">
        <v>0</v>
      </c>
      <c r="BA178">
        <v>178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</row>
    <row r="179" spans="1:75">
      <c r="A179">
        <f>ROW(Source!A61)</f>
        <v>61</v>
      </c>
      <c r="B179">
        <v>25554324</v>
      </c>
      <c r="C179">
        <v>25554319</v>
      </c>
      <c r="D179">
        <v>20138404</v>
      </c>
      <c r="E179">
        <v>1</v>
      </c>
      <c r="F179">
        <v>1</v>
      </c>
      <c r="G179">
        <v>1</v>
      </c>
      <c r="H179">
        <v>3</v>
      </c>
      <c r="I179" t="s">
        <v>494</v>
      </c>
      <c r="J179" t="s">
        <v>495</v>
      </c>
      <c r="K179" t="s">
        <v>496</v>
      </c>
      <c r="L179">
        <v>1348</v>
      </c>
      <c r="N179">
        <v>1009</v>
      </c>
      <c r="O179" t="s">
        <v>43</v>
      </c>
      <c r="P179" t="s">
        <v>43</v>
      </c>
      <c r="Q179">
        <v>1000</v>
      </c>
      <c r="Y179">
        <v>0.03</v>
      </c>
      <c r="AA179">
        <v>3390</v>
      </c>
      <c r="AB179">
        <v>0</v>
      </c>
      <c r="AC179">
        <v>0</v>
      </c>
      <c r="AD179">
        <v>0</v>
      </c>
      <c r="AN179">
        <v>2</v>
      </c>
      <c r="AO179">
        <v>1</v>
      </c>
      <c r="AP179">
        <v>1</v>
      </c>
      <c r="AQ179">
        <v>0</v>
      </c>
      <c r="AR179">
        <v>0</v>
      </c>
      <c r="AS179" t="s">
        <v>2</v>
      </c>
      <c r="AT179">
        <v>0.03</v>
      </c>
      <c r="AU179" t="s">
        <v>2</v>
      </c>
      <c r="AV179">
        <v>0</v>
      </c>
      <c r="AW179">
        <v>2</v>
      </c>
      <c r="AX179">
        <v>25554329</v>
      </c>
      <c r="AY179">
        <v>1</v>
      </c>
      <c r="AZ179">
        <v>0</v>
      </c>
      <c r="BA179">
        <v>179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</row>
    <row r="180" spans="1:75">
      <c r="A180">
        <f>ROW(Source!A62)</f>
        <v>62</v>
      </c>
      <c r="B180">
        <v>25554331</v>
      </c>
      <c r="C180">
        <v>25554330</v>
      </c>
      <c r="D180">
        <v>6194201</v>
      </c>
      <c r="E180">
        <v>1</v>
      </c>
      <c r="F180">
        <v>1</v>
      </c>
      <c r="G180">
        <v>1</v>
      </c>
      <c r="H180">
        <v>1</v>
      </c>
      <c r="I180" t="s">
        <v>492</v>
      </c>
      <c r="J180" t="s">
        <v>2</v>
      </c>
      <c r="K180" t="s">
        <v>493</v>
      </c>
      <c r="L180">
        <v>1369</v>
      </c>
      <c r="N180">
        <v>1013</v>
      </c>
      <c r="O180" t="s">
        <v>336</v>
      </c>
      <c r="P180" t="s">
        <v>336</v>
      </c>
      <c r="Q180">
        <v>1</v>
      </c>
      <c r="Y180">
        <v>14.19</v>
      </c>
      <c r="AA180">
        <v>0</v>
      </c>
      <c r="AB180">
        <v>0</v>
      </c>
      <c r="AC180">
        <v>0</v>
      </c>
      <c r="AD180">
        <v>8.16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2</v>
      </c>
      <c r="AT180">
        <v>14.19</v>
      </c>
      <c r="AU180" t="s">
        <v>2</v>
      </c>
      <c r="AV180">
        <v>1</v>
      </c>
      <c r="AW180">
        <v>2</v>
      </c>
      <c r="AX180">
        <v>25554336</v>
      </c>
      <c r="AY180">
        <v>1</v>
      </c>
      <c r="AZ180">
        <v>0</v>
      </c>
      <c r="BA180">
        <v>180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</row>
    <row r="181" spans="1:75">
      <c r="A181">
        <f>ROW(Source!A62)</f>
        <v>62</v>
      </c>
      <c r="B181">
        <v>25554332</v>
      </c>
      <c r="C181">
        <v>25554330</v>
      </c>
      <c r="D181">
        <v>6697596</v>
      </c>
      <c r="E181">
        <v>1</v>
      </c>
      <c r="F181">
        <v>1</v>
      </c>
      <c r="G181">
        <v>1</v>
      </c>
      <c r="H181">
        <v>1</v>
      </c>
      <c r="I181" t="s">
        <v>337</v>
      </c>
      <c r="J181" t="s">
        <v>2</v>
      </c>
      <c r="K181" t="s">
        <v>338</v>
      </c>
      <c r="L181">
        <v>1369</v>
      </c>
      <c r="N181">
        <v>1013</v>
      </c>
      <c r="O181" t="s">
        <v>336</v>
      </c>
      <c r="P181" t="s">
        <v>336</v>
      </c>
      <c r="Q181">
        <v>1</v>
      </c>
      <c r="Y181">
        <v>0.04</v>
      </c>
      <c r="AA181">
        <v>0</v>
      </c>
      <c r="AB181">
        <v>0</v>
      </c>
      <c r="AC181">
        <v>0</v>
      </c>
      <c r="AD181">
        <v>0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2</v>
      </c>
      <c r="AT181">
        <v>0.04</v>
      </c>
      <c r="AU181" t="s">
        <v>2</v>
      </c>
      <c r="AV181">
        <v>2</v>
      </c>
      <c r="AW181">
        <v>2</v>
      </c>
      <c r="AX181">
        <v>25554337</v>
      </c>
      <c r="AY181">
        <v>1</v>
      </c>
      <c r="AZ181">
        <v>0</v>
      </c>
      <c r="BA181">
        <v>181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</row>
    <row r="182" spans="1:75">
      <c r="A182">
        <f>ROW(Source!A62)</f>
        <v>62</v>
      </c>
      <c r="B182">
        <v>25554333</v>
      </c>
      <c r="C182">
        <v>25554330</v>
      </c>
      <c r="D182">
        <v>20145275</v>
      </c>
      <c r="E182">
        <v>1</v>
      </c>
      <c r="F182">
        <v>1</v>
      </c>
      <c r="G182">
        <v>1</v>
      </c>
      <c r="H182">
        <v>2</v>
      </c>
      <c r="I182" t="s">
        <v>442</v>
      </c>
      <c r="J182" t="s">
        <v>443</v>
      </c>
      <c r="K182" t="s">
        <v>444</v>
      </c>
      <c r="L182">
        <v>1480</v>
      </c>
      <c r="N182">
        <v>1013</v>
      </c>
      <c r="O182" t="s">
        <v>342</v>
      </c>
      <c r="P182" t="s">
        <v>343</v>
      </c>
      <c r="Q182">
        <v>1</v>
      </c>
      <c r="Y182">
        <v>0.01</v>
      </c>
      <c r="AA182">
        <v>0</v>
      </c>
      <c r="AB182">
        <v>19.399999999999999</v>
      </c>
      <c r="AC182">
        <v>10.58</v>
      </c>
      <c r="AD182">
        <v>0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2</v>
      </c>
      <c r="AT182">
        <v>0.01</v>
      </c>
      <c r="AU182" t="s">
        <v>2</v>
      </c>
      <c r="AV182">
        <v>0</v>
      </c>
      <c r="AW182">
        <v>2</v>
      </c>
      <c r="AX182">
        <v>25554338</v>
      </c>
      <c r="AY182">
        <v>1</v>
      </c>
      <c r="AZ182">
        <v>0</v>
      </c>
      <c r="BA182">
        <v>182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</row>
    <row r="183" spans="1:75">
      <c r="A183">
        <f>ROW(Source!A62)</f>
        <v>62</v>
      </c>
      <c r="B183">
        <v>25554334</v>
      </c>
      <c r="C183">
        <v>25554330</v>
      </c>
      <c r="D183">
        <v>20145014</v>
      </c>
      <c r="E183">
        <v>1</v>
      </c>
      <c r="F183">
        <v>1</v>
      </c>
      <c r="G183">
        <v>1</v>
      </c>
      <c r="H183">
        <v>2</v>
      </c>
      <c r="I183" t="s">
        <v>344</v>
      </c>
      <c r="J183" t="s">
        <v>345</v>
      </c>
      <c r="K183" t="s">
        <v>346</v>
      </c>
      <c r="L183">
        <v>1480</v>
      </c>
      <c r="N183">
        <v>1013</v>
      </c>
      <c r="O183" t="s">
        <v>342</v>
      </c>
      <c r="P183" t="s">
        <v>343</v>
      </c>
      <c r="Q183">
        <v>1</v>
      </c>
      <c r="Y183">
        <v>0.03</v>
      </c>
      <c r="AA183">
        <v>0</v>
      </c>
      <c r="AB183">
        <v>68</v>
      </c>
      <c r="AC183">
        <v>10.24</v>
      </c>
      <c r="AD183">
        <v>0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2</v>
      </c>
      <c r="AT183">
        <v>0.03</v>
      </c>
      <c r="AU183" t="s">
        <v>2</v>
      </c>
      <c r="AV183">
        <v>0</v>
      </c>
      <c r="AW183">
        <v>2</v>
      </c>
      <c r="AX183">
        <v>25554339</v>
      </c>
      <c r="AY183">
        <v>1</v>
      </c>
      <c r="AZ183">
        <v>0</v>
      </c>
      <c r="BA183">
        <v>183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</row>
    <row r="184" spans="1:75">
      <c r="A184">
        <f>ROW(Source!A62)</f>
        <v>62</v>
      </c>
      <c r="B184">
        <v>25554335</v>
      </c>
      <c r="C184">
        <v>25554330</v>
      </c>
      <c r="D184">
        <v>20138404</v>
      </c>
      <c r="E184">
        <v>1</v>
      </c>
      <c r="F184">
        <v>1</v>
      </c>
      <c r="G184">
        <v>1</v>
      </c>
      <c r="H184">
        <v>3</v>
      </c>
      <c r="I184" t="s">
        <v>494</v>
      </c>
      <c r="J184" t="s">
        <v>495</v>
      </c>
      <c r="K184" t="s">
        <v>496</v>
      </c>
      <c r="L184">
        <v>1348</v>
      </c>
      <c r="N184">
        <v>1009</v>
      </c>
      <c r="O184" t="s">
        <v>43</v>
      </c>
      <c r="P184" t="s">
        <v>43</v>
      </c>
      <c r="Q184">
        <v>1000</v>
      </c>
      <c r="Y184">
        <v>0.03</v>
      </c>
      <c r="AA184">
        <v>3390</v>
      </c>
      <c r="AB184">
        <v>0</v>
      </c>
      <c r="AC184">
        <v>0</v>
      </c>
      <c r="AD184">
        <v>0</v>
      </c>
      <c r="AN184">
        <v>2</v>
      </c>
      <c r="AO184">
        <v>1</v>
      </c>
      <c r="AP184">
        <v>1</v>
      </c>
      <c r="AQ184">
        <v>0</v>
      </c>
      <c r="AR184">
        <v>0</v>
      </c>
      <c r="AS184" t="s">
        <v>2</v>
      </c>
      <c r="AT184">
        <v>0.03</v>
      </c>
      <c r="AU184" t="s">
        <v>2</v>
      </c>
      <c r="AV184">
        <v>0</v>
      </c>
      <c r="AW184">
        <v>2</v>
      </c>
      <c r="AX184">
        <v>25554340</v>
      </c>
      <c r="AY184">
        <v>1</v>
      </c>
      <c r="AZ184">
        <v>0</v>
      </c>
      <c r="BA184">
        <v>184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</row>
    <row r="185" spans="1:75">
      <c r="A185">
        <f>ROW(Source!A63)</f>
        <v>63</v>
      </c>
      <c r="B185">
        <v>25554342</v>
      </c>
      <c r="C185">
        <v>25554341</v>
      </c>
      <c r="D185">
        <v>6194208</v>
      </c>
      <c r="E185">
        <v>1</v>
      </c>
      <c r="F185">
        <v>1</v>
      </c>
      <c r="G185">
        <v>1</v>
      </c>
      <c r="H185">
        <v>1</v>
      </c>
      <c r="I185" t="s">
        <v>497</v>
      </c>
      <c r="J185" t="s">
        <v>2</v>
      </c>
      <c r="K185" t="s">
        <v>498</v>
      </c>
      <c r="L185">
        <v>1369</v>
      </c>
      <c r="N185">
        <v>1013</v>
      </c>
      <c r="O185" t="s">
        <v>336</v>
      </c>
      <c r="P185" t="s">
        <v>336</v>
      </c>
      <c r="Q185">
        <v>1</v>
      </c>
      <c r="Y185">
        <v>40.65</v>
      </c>
      <c r="AA185">
        <v>0</v>
      </c>
      <c r="AB185">
        <v>0</v>
      </c>
      <c r="AC185">
        <v>0</v>
      </c>
      <c r="AD185">
        <v>7.8</v>
      </c>
      <c r="AN185">
        <v>0</v>
      </c>
      <c r="AO185">
        <v>1</v>
      </c>
      <c r="AP185">
        <v>1</v>
      </c>
      <c r="AQ185">
        <v>0</v>
      </c>
      <c r="AR185">
        <v>0</v>
      </c>
      <c r="AS185" t="s">
        <v>2</v>
      </c>
      <c r="AT185">
        <v>40.65</v>
      </c>
      <c r="AU185" t="s">
        <v>2</v>
      </c>
      <c r="AV185">
        <v>1</v>
      </c>
      <c r="AW185">
        <v>2</v>
      </c>
      <c r="AX185">
        <v>25554348</v>
      </c>
      <c r="AY185">
        <v>1</v>
      </c>
      <c r="AZ185">
        <v>0</v>
      </c>
      <c r="BA185">
        <v>185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</row>
    <row r="186" spans="1:75">
      <c r="A186">
        <f>ROW(Source!A63)</f>
        <v>63</v>
      </c>
      <c r="B186">
        <v>25554343</v>
      </c>
      <c r="C186">
        <v>25554341</v>
      </c>
      <c r="D186">
        <v>6697596</v>
      </c>
      <c r="E186">
        <v>1</v>
      </c>
      <c r="F186">
        <v>1</v>
      </c>
      <c r="G186">
        <v>1</v>
      </c>
      <c r="H186">
        <v>1</v>
      </c>
      <c r="I186" t="s">
        <v>337</v>
      </c>
      <c r="J186" t="s">
        <v>2</v>
      </c>
      <c r="K186" t="s">
        <v>338</v>
      </c>
      <c r="L186">
        <v>1369</v>
      </c>
      <c r="N186">
        <v>1013</v>
      </c>
      <c r="O186" t="s">
        <v>336</v>
      </c>
      <c r="P186" t="s">
        <v>336</v>
      </c>
      <c r="Q186">
        <v>1</v>
      </c>
      <c r="Y186">
        <v>1.27</v>
      </c>
      <c r="AA186">
        <v>0</v>
      </c>
      <c r="AB186">
        <v>0</v>
      </c>
      <c r="AC186">
        <v>0</v>
      </c>
      <c r="AD186">
        <v>0</v>
      </c>
      <c r="AN186">
        <v>0</v>
      </c>
      <c r="AO186">
        <v>1</v>
      </c>
      <c r="AP186">
        <v>1</v>
      </c>
      <c r="AQ186">
        <v>0</v>
      </c>
      <c r="AR186">
        <v>0</v>
      </c>
      <c r="AS186" t="s">
        <v>2</v>
      </c>
      <c r="AT186">
        <v>1.27</v>
      </c>
      <c r="AU186" t="s">
        <v>2</v>
      </c>
      <c r="AV186">
        <v>2</v>
      </c>
      <c r="AW186">
        <v>2</v>
      </c>
      <c r="AX186">
        <v>25554349</v>
      </c>
      <c r="AY186">
        <v>1</v>
      </c>
      <c r="AZ186">
        <v>0</v>
      </c>
      <c r="BA186">
        <v>186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</row>
    <row r="187" spans="1:75">
      <c r="A187">
        <f>ROW(Source!A63)</f>
        <v>63</v>
      </c>
      <c r="B187">
        <v>25554344</v>
      </c>
      <c r="C187">
        <v>25554341</v>
      </c>
      <c r="D187">
        <v>20145275</v>
      </c>
      <c r="E187">
        <v>1</v>
      </c>
      <c r="F187">
        <v>1</v>
      </c>
      <c r="G187">
        <v>1</v>
      </c>
      <c r="H187">
        <v>2</v>
      </c>
      <c r="I187" t="s">
        <v>442</v>
      </c>
      <c r="J187" t="s">
        <v>443</v>
      </c>
      <c r="K187" t="s">
        <v>444</v>
      </c>
      <c r="L187">
        <v>1480</v>
      </c>
      <c r="N187">
        <v>1013</v>
      </c>
      <c r="O187" t="s">
        <v>342</v>
      </c>
      <c r="P187" t="s">
        <v>343</v>
      </c>
      <c r="Q187">
        <v>1</v>
      </c>
      <c r="Y187">
        <v>1.27</v>
      </c>
      <c r="AA187">
        <v>0</v>
      </c>
      <c r="AB187">
        <v>19.399999999999999</v>
      </c>
      <c r="AC187">
        <v>10.58</v>
      </c>
      <c r="AD187">
        <v>0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2</v>
      </c>
      <c r="AT187">
        <v>1.27</v>
      </c>
      <c r="AU187" t="s">
        <v>2</v>
      </c>
      <c r="AV187">
        <v>0</v>
      </c>
      <c r="AW187">
        <v>2</v>
      </c>
      <c r="AX187">
        <v>25554350</v>
      </c>
      <c r="AY187">
        <v>1</v>
      </c>
      <c r="AZ187">
        <v>0</v>
      </c>
      <c r="BA187">
        <v>187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</row>
    <row r="188" spans="1:75">
      <c r="A188">
        <f>ROW(Source!A63)</f>
        <v>63</v>
      </c>
      <c r="B188">
        <v>25554345</v>
      </c>
      <c r="C188">
        <v>25554341</v>
      </c>
      <c r="D188">
        <v>20134729</v>
      </c>
      <c r="E188">
        <v>1</v>
      </c>
      <c r="F188">
        <v>1</v>
      </c>
      <c r="G188">
        <v>1</v>
      </c>
      <c r="H188">
        <v>2</v>
      </c>
      <c r="I188" t="s">
        <v>445</v>
      </c>
      <c r="J188" t="s">
        <v>445</v>
      </c>
      <c r="K188" t="s">
        <v>446</v>
      </c>
      <c r="L188">
        <v>1480</v>
      </c>
      <c r="N188">
        <v>1013</v>
      </c>
      <c r="O188" t="s">
        <v>342</v>
      </c>
      <c r="P188" t="s">
        <v>343</v>
      </c>
      <c r="Q188">
        <v>1</v>
      </c>
      <c r="Y188">
        <v>4.7</v>
      </c>
      <c r="AA188">
        <v>0</v>
      </c>
      <c r="AB188">
        <v>0.5</v>
      </c>
      <c r="AC188">
        <v>0</v>
      </c>
      <c r="AD188">
        <v>0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2</v>
      </c>
      <c r="AT188">
        <v>4.7</v>
      </c>
      <c r="AU188" t="s">
        <v>2</v>
      </c>
      <c r="AV188">
        <v>0</v>
      </c>
      <c r="AW188">
        <v>2</v>
      </c>
      <c r="AX188">
        <v>25554351</v>
      </c>
      <c r="AY188">
        <v>1</v>
      </c>
      <c r="AZ188">
        <v>0</v>
      </c>
      <c r="BA188">
        <v>188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</row>
    <row r="189" spans="1:75">
      <c r="A189">
        <f>ROW(Source!A63)</f>
        <v>63</v>
      </c>
      <c r="B189">
        <v>25554346</v>
      </c>
      <c r="C189">
        <v>25554341</v>
      </c>
      <c r="D189">
        <v>20144721</v>
      </c>
      <c r="E189">
        <v>1</v>
      </c>
      <c r="F189">
        <v>1</v>
      </c>
      <c r="G189">
        <v>1</v>
      </c>
      <c r="H189">
        <v>3</v>
      </c>
      <c r="I189" t="s">
        <v>201</v>
      </c>
      <c r="J189" t="s">
        <v>203</v>
      </c>
      <c r="K189" t="s">
        <v>499</v>
      </c>
      <c r="L189">
        <v>1339</v>
      </c>
      <c r="N189">
        <v>1007</v>
      </c>
      <c r="O189" t="s">
        <v>123</v>
      </c>
      <c r="P189" t="s">
        <v>123</v>
      </c>
      <c r="Q189">
        <v>1</v>
      </c>
      <c r="Y189">
        <v>2.04</v>
      </c>
      <c r="AA189">
        <v>513</v>
      </c>
      <c r="AB189">
        <v>0</v>
      </c>
      <c r="AC189">
        <v>0</v>
      </c>
      <c r="AD189">
        <v>0</v>
      </c>
      <c r="AN189">
        <v>2</v>
      </c>
      <c r="AO189">
        <v>1</v>
      </c>
      <c r="AP189">
        <v>1</v>
      </c>
      <c r="AQ189">
        <v>0</v>
      </c>
      <c r="AR189">
        <v>0</v>
      </c>
      <c r="AS189" t="s">
        <v>2</v>
      </c>
      <c r="AT189">
        <v>2.04</v>
      </c>
      <c r="AU189" t="s">
        <v>2</v>
      </c>
      <c r="AV189">
        <v>0</v>
      </c>
      <c r="AW189">
        <v>2</v>
      </c>
      <c r="AX189">
        <v>25554352</v>
      </c>
      <c r="AY189">
        <v>1</v>
      </c>
      <c r="AZ189">
        <v>0</v>
      </c>
      <c r="BA189">
        <v>189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</row>
    <row r="190" spans="1:75">
      <c r="A190">
        <f>ROW(Source!A63)</f>
        <v>63</v>
      </c>
      <c r="B190">
        <v>25554347</v>
      </c>
      <c r="C190">
        <v>25554341</v>
      </c>
      <c r="D190">
        <v>20142736</v>
      </c>
      <c r="E190">
        <v>1</v>
      </c>
      <c r="F190">
        <v>1</v>
      </c>
      <c r="G190">
        <v>1</v>
      </c>
      <c r="H190">
        <v>3</v>
      </c>
      <c r="I190" t="s">
        <v>448</v>
      </c>
      <c r="J190" t="s">
        <v>449</v>
      </c>
      <c r="K190" t="s">
        <v>450</v>
      </c>
      <c r="L190">
        <v>1339</v>
      </c>
      <c r="N190">
        <v>1007</v>
      </c>
      <c r="O190" t="s">
        <v>123</v>
      </c>
      <c r="P190" t="s">
        <v>123</v>
      </c>
      <c r="Q190">
        <v>1</v>
      </c>
      <c r="Y190">
        <v>3.5</v>
      </c>
      <c r="AA190">
        <v>6.5</v>
      </c>
      <c r="AB190">
        <v>0</v>
      </c>
      <c r="AC190">
        <v>0</v>
      </c>
      <c r="AD190">
        <v>0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2</v>
      </c>
      <c r="AT190">
        <v>3.5</v>
      </c>
      <c r="AU190" t="s">
        <v>2</v>
      </c>
      <c r="AV190">
        <v>0</v>
      </c>
      <c r="AW190">
        <v>2</v>
      </c>
      <c r="AX190">
        <v>25554353</v>
      </c>
      <c r="AY190">
        <v>1</v>
      </c>
      <c r="AZ190">
        <v>0</v>
      </c>
      <c r="BA190">
        <v>190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</row>
    <row r="191" spans="1:75">
      <c r="A191">
        <f>ROW(Source!A66)</f>
        <v>66</v>
      </c>
      <c r="B191">
        <v>25554357</v>
      </c>
      <c r="C191">
        <v>25554356</v>
      </c>
      <c r="D191">
        <v>6194208</v>
      </c>
      <c r="E191">
        <v>1</v>
      </c>
      <c r="F191">
        <v>1</v>
      </c>
      <c r="G191">
        <v>1</v>
      </c>
      <c r="H191">
        <v>1</v>
      </c>
      <c r="I191" t="s">
        <v>497</v>
      </c>
      <c r="J191" t="s">
        <v>2</v>
      </c>
      <c r="K191" t="s">
        <v>498</v>
      </c>
      <c r="L191">
        <v>1369</v>
      </c>
      <c r="N191">
        <v>1013</v>
      </c>
      <c r="O191" t="s">
        <v>336</v>
      </c>
      <c r="P191" t="s">
        <v>336</v>
      </c>
      <c r="Q191">
        <v>1</v>
      </c>
      <c r="Y191">
        <v>6</v>
      </c>
      <c r="AA191">
        <v>0</v>
      </c>
      <c r="AB191">
        <v>0</v>
      </c>
      <c r="AC191">
        <v>0</v>
      </c>
      <c r="AD191">
        <v>7.8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2</v>
      </c>
      <c r="AT191">
        <v>0.5</v>
      </c>
      <c r="AU191" t="s">
        <v>212</v>
      </c>
      <c r="AV191">
        <v>1</v>
      </c>
      <c r="AW191">
        <v>2</v>
      </c>
      <c r="AX191">
        <v>25554362</v>
      </c>
      <c r="AY191">
        <v>1</v>
      </c>
      <c r="AZ191">
        <v>0</v>
      </c>
      <c r="BA191">
        <v>191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</row>
    <row r="192" spans="1:75">
      <c r="A192">
        <f>ROW(Source!A66)</f>
        <v>66</v>
      </c>
      <c r="B192">
        <v>25554358</v>
      </c>
      <c r="C192">
        <v>25554356</v>
      </c>
      <c r="D192">
        <v>6697596</v>
      </c>
      <c r="E192">
        <v>1</v>
      </c>
      <c r="F192">
        <v>1</v>
      </c>
      <c r="G192">
        <v>1</v>
      </c>
      <c r="H192">
        <v>1</v>
      </c>
      <c r="I192" t="s">
        <v>337</v>
      </c>
      <c r="J192" t="s">
        <v>2</v>
      </c>
      <c r="K192" t="s">
        <v>338</v>
      </c>
      <c r="L192">
        <v>1369</v>
      </c>
      <c r="N192">
        <v>1013</v>
      </c>
      <c r="O192" t="s">
        <v>336</v>
      </c>
      <c r="P192" t="s">
        <v>336</v>
      </c>
      <c r="Q192">
        <v>1</v>
      </c>
      <c r="Y192">
        <v>2.52</v>
      </c>
      <c r="AA192">
        <v>0</v>
      </c>
      <c r="AB192">
        <v>0</v>
      </c>
      <c r="AC192">
        <v>0</v>
      </c>
      <c r="AD192">
        <v>0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2</v>
      </c>
      <c r="AT192">
        <v>0.21</v>
      </c>
      <c r="AU192" t="s">
        <v>212</v>
      </c>
      <c r="AV192">
        <v>2</v>
      </c>
      <c r="AW192">
        <v>2</v>
      </c>
      <c r="AX192">
        <v>25554363</v>
      </c>
      <c r="AY192">
        <v>1</v>
      </c>
      <c r="AZ192">
        <v>0</v>
      </c>
      <c r="BA192">
        <v>192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</row>
    <row r="193" spans="1:75">
      <c r="A193">
        <f>ROW(Source!A66)</f>
        <v>66</v>
      </c>
      <c r="B193">
        <v>25554359</v>
      </c>
      <c r="C193">
        <v>25554356</v>
      </c>
      <c r="D193">
        <v>20145275</v>
      </c>
      <c r="E193">
        <v>1</v>
      </c>
      <c r="F193">
        <v>1</v>
      </c>
      <c r="G193">
        <v>1</v>
      </c>
      <c r="H193">
        <v>2</v>
      </c>
      <c r="I193" t="s">
        <v>442</v>
      </c>
      <c r="J193" t="s">
        <v>443</v>
      </c>
      <c r="K193" t="s">
        <v>444</v>
      </c>
      <c r="L193">
        <v>1480</v>
      </c>
      <c r="N193">
        <v>1013</v>
      </c>
      <c r="O193" t="s">
        <v>342</v>
      </c>
      <c r="P193" t="s">
        <v>343</v>
      </c>
      <c r="Q193">
        <v>1</v>
      </c>
      <c r="Y193">
        <v>2.52</v>
      </c>
      <c r="AA193">
        <v>0</v>
      </c>
      <c r="AB193">
        <v>19.399999999999999</v>
      </c>
      <c r="AC193">
        <v>10.58</v>
      </c>
      <c r="AD193">
        <v>0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2</v>
      </c>
      <c r="AT193">
        <v>0.21</v>
      </c>
      <c r="AU193" t="s">
        <v>212</v>
      </c>
      <c r="AV193">
        <v>0</v>
      </c>
      <c r="AW193">
        <v>2</v>
      </c>
      <c r="AX193">
        <v>25554364</v>
      </c>
      <c r="AY193">
        <v>1</v>
      </c>
      <c r="AZ193">
        <v>0</v>
      </c>
      <c r="BA193">
        <v>193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</row>
    <row r="194" spans="1:75">
      <c r="A194">
        <f>ROW(Source!A66)</f>
        <v>66</v>
      </c>
      <c r="B194">
        <v>25554360</v>
      </c>
      <c r="C194">
        <v>25554356</v>
      </c>
      <c r="D194">
        <v>20134729</v>
      </c>
      <c r="E194">
        <v>1</v>
      </c>
      <c r="F194">
        <v>1</v>
      </c>
      <c r="G194">
        <v>1</v>
      </c>
      <c r="H194">
        <v>2</v>
      </c>
      <c r="I194" t="s">
        <v>445</v>
      </c>
      <c r="J194" t="s">
        <v>445</v>
      </c>
      <c r="K194" t="s">
        <v>446</v>
      </c>
      <c r="L194">
        <v>1480</v>
      </c>
      <c r="N194">
        <v>1013</v>
      </c>
      <c r="O194" t="s">
        <v>342</v>
      </c>
      <c r="P194" t="s">
        <v>343</v>
      </c>
      <c r="Q194">
        <v>1</v>
      </c>
      <c r="Y194">
        <v>27.839999999999996</v>
      </c>
      <c r="AA194">
        <v>0</v>
      </c>
      <c r="AB194">
        <v>0.5</v>
      </c>
      <c r="AC194">
        <v>0</v>
      </c>
      <c r="AD194">
        <v>0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2</v>
      </c>
      <c r="AT194">
        <v>2.3199999999999998</v>
      </c>
      <c r="AU194" t="s">
        <v>212</v>
      </c>
      <c r="AV194">
        <v>0</v>
      </c>
      <c r="AW194">
        <v>2</v>
      </c>
      <c r="AX194">
        <v>25554365</v>
      </c>
      <c r="AY194">
        <v>1</v>
      </c>
      <c r="AZ194">
        <v>0</v>
      </c>
      <c r="BA194">
        <v>194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</row>
    <row r="195" spans="1:75">
      <c r="A195">
        <f>ROW(Source!A66)</f>
        <v>66</v>
      </c>
      <c r="B195">
        <v>25554361</v>
      </c>
      <c r="C195">
        <v>25554356</v>
      </c>
      <c r="D195">
        <v>20144721</v>
      </c>
      <c r="E195">
        <v>1</v>
      </c>
      <c r="F195">
        <v>1</v>
      </c>
      <c r="G195">
        <v>1</v>
      </c>
      <c r="H195">
        <v>3</v>
      </c>
      <c r="I195" t="s">
        <v>201</v>
      </c>
      <c r="J195" t="s">
        <v>203</v>
      </c>
      <c r="K195" t="s">
        <v>499</v>
      </c>
      <c r="L195">
        <v>1339</v>
      </c>
      <c r="N195">
        <v>1007</v>
      </c>
      <c r="O195" t="s">
        <v>123</v>
      </c>
      <c r="P195" t="s">
        <v>123</v>
      </c>
      <c r="Q195">
        <v>1</v>
      </c>
      <c r="Y195">
        <v>6.12</v>
      </c>
      <c r="AA195">
        <v>513</v>
      </c>
      <c r="AB195">
        <v>0</v>
      </c>
      <c r="AC195">
        <v>0</v>
      </c>
      <c r="AD195">
        <v>0</v>
      </c>
      <c r="AN195">
        <v>2</v>
      </c>
      <c r="AO195">
        <v>1</v>
      </c>
      <c r="AP195">
        <v>1</v>
      </c>
      <c r="AQ195">
        <v>0</v>
      </c>
      <c r="AR195">
        <v>0</v>
      </c>
      <c r="AS195" t="s">
        <v>2</v>
      </c>
      <c r="AT195">
        <v>0.51</v>
      </c>
      <c r="AU195" t="s">
        <v>212</v>
      </c>
      <c r="AV195">
        <v>0</v>
      </c>
      <c r="AW195">
        <v>2</v>
      </c>
      <c r="AX195">
        <v>25554366</v>
      </c>
      <c r="AY195">
        <v>1</v>
      </c>
      <c r="AZ195">
        <v>0</v>
      </c>
      <c r="BA195">
        <v>195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</row>
    <row r="196" spans="1:75">
      <c r="A196">
        <f>ROW(Source!A69)</f>
        <v>69</v>
      </c>
      <c r="B196">
        <v>25554370</v>
      </c>
      <c r="C196">
        <v>25554369</v>
      </c>
      <c r="D196">
        <v>6194200</v>
      </c>
      <c r="E196">
        <v>1</v>
      </c>
      <c r="F196">
        <v>1</v>
      </c>
      <c r="G196">
        <v>1</v>
      </c>
      <c r="H196">
        <v>1</v>
      </c>
      <c r="I196" t="s">
        <v>500</v>
      </c>
      <c r="J196" t="s">
        <v>2</v>
      </c>
      <c r="K196" t="s">
        <v>501</v>
      </c>
      <c r="L196">
        <v>1369</v>
      </c>
      <c r="N196">
        <v>1013</v>
      </c>
      <c r="O196" t="s">
        <v>336</v>
      </c>
      <c r="P196" t="s">
        <v>336</v>
      </c>
      <c r="Q196">
        <v>1</v>
      </c>
      <c r="Y196">
        <v>70.2</v>
      </c>
      <c r="AA196">
        <v>0</v>
      </c>
      <c r="AB196">
        <v>0</v>
      </c>
      <c r="AC196">
        <v>0</v>
      </c>
      <c r="AD196">
        <v>8.6199999999999992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2</v>
      </c>
      <c r="AT196">
        <v>70.2</v>
      </c>
      <c r="AU196" t="s">
        <v>2</v>
      </c>
      <c r="AV196">
        <v>1</v>
      </c>
      <c r="AW196">
        <v>2</v>
      </c>
      <c r="AX196">
        <v>25554376</v>
      </c>
      <c r="AY196">
        <v>1</v>
      </c>
      <c r="AZ196">
        <v>0</v>
      </c>
      <c r="BA196">
        <v>196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</row>
    <row r="197" spans="1:75">
      <c r="A197">
        <f>ROW(Source!A69)</f>
        <v>69</v>
      </c>
      <c r="B197">
        <v>25554371</v>
      </c>
      <c r="C197">
        <v>25554369</v>
      </c>
      <c r="D197">
        <v>6697596</v>
      </c>
      <c r="E197">
        <v>1</v>
      </c>
      <c r="F197">
        <v>1</v>
      </c>
      <c r="G197">
        <v>1</v>
      </c>
      <c r="H197">
        <v>1</v>
      </c>
      <c r="I197" t="s">
        <v>337</v>
      </c>
      <c r="J197" t="s">
        <v>2</v>
      </c>
      <c r="K197" t="s">
        <v>338</v>
      </c>
      <c r="L197">
        <v>1369</v>
      </c>
      <c r="N197">
        <v>1013</v>
      </c>
      <c r="O197" t="s">
        <v>336</v>
      </c>
      <c r="P197" t="s">
        <v>336</v>
      </c>
      <c r="Q197">
        <v>1</v>
      </c>
      <c r="Y197">
        <v>0.18</v>
      </c>
      <c r="AA197">
        <v>0</v>
      </c>
      <c r="AB197">
        <v>0</v>
      </c>
      <c r="AC197">
        <v>0</v>
      </c>
      <c r="AD197">
        <v>0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2</v>
      </c>
      <c r="AT197">
        <v>0.18</v>
      </c>
      <c r="AU197" t="s">
        <v>2</v>
      </c>
      <c r="AV197">
        <v>2</v>
      </c>
      <c r="AW197">
        <v>2</v>
      </c>
      <c r="AX197">
        <v>25554377</v>
      </c>
      <c r="AY197">
        <v>1</v>
      </c>
      <c r="AZ197">
        <v>0</v>
      </c>
      <c r="BA197">
        <v>197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</row>
    <row r="198" spans="1:75">
      <c r="A198">
        <f>ROW(Source!A69)</f>
        <v>69</v>
      </c>
      <c r="B198">
        <v>25554372</v>
      </c>
      <c r="C198">
        <v>25554369</v>
      </c>
      <c r="D198">
        <v>20145014</v>
      </c>
      <c r="E198">
        <v>1</v>
      </c>
      <c r="F198">
        <v>1</v>
      </c>
      <c r="G198">
        <v>1</v>
      </c>
      <c r="H198">
        <v>2</v>
      </c>
      <c r="I198" t="s">
        <v>344</v>
      </c>
      <c r="J198" t="s">
        <v>345</v>
      </c>
      <c r="K198" t="s">
        <v>346</v>
      </c>
      <c r="L198">
        <v>1480</v>
      </c>
      <c r="N198">
        <v>1013</v>
      </c>
      <c r="O198" t="s">
        <v>342</v>
      </c>
      <c r="P198" t="s">
        <v>343</v>
      </c>
      <c r="Q198">
        <v>1</v>
      </c>
      <c r="Y198">
        <v>0.18</v>
      </c>
      <c r="AA198">
        <v>0</v>
      </c>
      <c r="AB198">
        <v>68</v>
      </c>
      <c r="AC198">
        <v>10.24</v>
      </c>
      <c r="AD198">
        <v>0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2</v>
      </c>
      <c r="AT198">
        <v>0.18</v>
      </c>
      <c r="AU198" t="s">
        <v>2</v>
      </c>
      <c r="AV198">
        <v>0</v>
      </c>
      <c r="AW198">
        <v>2</v>
      </c>
      <c r="AX198">
        <v>25554378</v>
      </c>
      <c r="AY198">
        <v>1</v>
      </c>
      <c r="AZ198">
        <v>0</v>
      </c>
      <c r="BA198">
        <v>198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</row>
    <row r="199" spans="1:75">
      <c r="A199">
        <f>ROW(Source!A69)</f>
        <v>69</v>
      </c>
      <c r="B199">
        <v>25554373</v>
      </c>
      <c r="C199">
        <v>25554369</v>
      </c>
      <c r="D199">
        <v>20142627</v>
      </c>
      <c r="E199">
        <v>1</v>
      </c>
      <c r="F199">
        <v>1</v>
      </c>
      <c r="G199">
        <v>1</v>
      </c>
      <c r="H199">
        <v>3</v>
      </c>
      <c r="I199" t="s">
        <v>502</v>
      </c>
      <c r="J199" t="s">
        <v>503</v>
      </c>
      <c r="K199" t="s">
        <v>504</v>
      </c>
      <c r="L199">
        <v>1339</v>
      </c>
      <c r="N199">
        <v>1007</v>
      </c>
      <c r="O199" t="s">
        <v>123</v>
      </c>
      <c r="P199" t="s">
        <v>123</v>
      </c>
      <c r="Q199">
        <v>1</v>
      </c>
      <c r="Y199">
        <v>8.0000000000000002E-3</v>
      </c>
      <c r="AA199">
        <v>1324</v>
      </c>
      <c r="AB199">
        <v>0</v>
      </c>
      <c r="AC199">
        <v>0</v>
      </c>
      <c r="AD199">
        <v>0</v>
      </c>
      <c r="AN199">
        <v>2</v>
      </c>
      <c r="AO199">
        <v>1</v>
      </c>
      <c r="AP199">
        <v>1</v>
      </c>
      <c r="AQ199">
        <v>0</v>
      </c>
      <c r="AR199">
        <v>0</v>
      </c>
      <c r="AS199" t="s">
        <v>2</v>
      </c>
      <c r="AT199">
        <v>8.0000000000000002E-3</v>
      </c>
      <c r="AU199" t="s">
        <v>2</v>
      </c>
      <c r="AV199">
        <v>0</v>
      </c>
      <c r="AW199">
        <v>2</v>
      </c>
      <c r="AX199">
        <v>25554379</v>
      </c>
      <c r="AY199">
        <v>1</v>
      </c>
      <c r="AZ199">
        <v>0</v>
      </c>
      <c r="BA199">
        <v>199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</row>
    <row r="200" spans="1:75">
      <c r="A200">
        <f>ROW(Source!A69)</f>
        <v>69</v>
      </c>
      <c r="B200">
        <v>25554374</v>
      </c>
      <c r="C200">
        <v>25554369</v>
      </c>
      <c r="D200">
        <v>20148917</v>
      </c>
      <c r="E200">
        <v>1</v>
      </c>
      <c r="F200">
        <v>1</v>
      </c>
      <c r="G200">
        <v>1</v>
      </c>
      <c r="H200">
        <v>3</v>
      </c>
      <c r="I200" t="s">
        <v>505</v>
      </c>
      <c r="J200" t="s">
        <v>506</v>
      </c>
      <c r="K200" t="s">
        <v>507</v>
      </c>
      <c r="L200">
        <v>1348</v>
      </c>
      <c r="N200">
        <v>1009</v>
      </c>
      <c r="O200" t="s">
        <v>43</v>
      </c>
      <c r="P200" t="s">
        <v>43</v>
      </c>
      <c r="Q200">
        <v>1000</v>
      </c>
      <c r="Y200">
        <v>2.9000000000000001E-2</v>
      </c>
      <c r="AA200">
        <v>8415</v>
      </c>
      <c r="AB200">
        <v>0</v>
      </c>
      <c r="AC200">
        <v>0</v>
      </c>
      <c r="AD200">
        <v>0</v>
      </c>
      <c r="AN200">
        <v>2</v>
      </c>
      <c r="AO200">
        <v>1</v>
      </c>
      <c r="AP200">
        <v>1</v>
      </c>
      <c r="AQ200">
        <v>0</v>
      </c>
      <c r="AR200">
        <v>0</v>
      </c>
      <c r="AS200" t="s">
        <v>2</v>
      </c>
      <c r="AT200">
        <v>2.9000000000000001E-2</v>
      </c>
      <c r="AU200" t="s">
        <v>2</v>
      </c>
      <c r="AV200">
        <v>0</v>
      </c>
      <c r="AW200">
        <v>2</v>
      </c>
      <c r="AX200">
        <v>25554380</v>
      </c>
      <c r="AY200">
        <v>1</v>
      </c>
      <c r="AZ200">
        <v>0</v>
      </c>
      <c r="BA200">
        <v>200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</row>
    <row r="201" spans="1:75">
      <c r="A201">
        <f>ROW(Source!A69)</f>
        <v>69</v>
      </c>
      <c r="B201">
        <v>25554375</v>
      </c>
      <c r="C201">
        <v>25554369</v>
      </c>
      <c r="D201">
        <v>20144580</v>
      </c>
      <c r="E201">
        <v>1</v>
      </c>
      <c r="F201">
        <v>1</v>
      </c>
      <c r="G201">
        <v>1</v>
      </c>
      <c r="H201">
        <v>3</v>
      </c>
      <c r="I201" t="s">
        <v>508</v>
      </c>
      <c r="J201" t="s">
        <v>509</v>
      </c>
      <c r="K201" t="s">
        <v>510</v>
      </c>
      <c r="L201">
        <v>1327</v>
      </c>
      <c r="N201">
        <v>1005</v>
      </c>
      <c r="O201" t="s">
        <v>465</v>
      </c>
      <c r="P201" t="s">
        <v>465</v>
      </c>
      <c r="Q201">
        <v>1</v>
      </c>
      <c r="Y201">
        <v>5.5</v>
      </c>
      <c r="AA201">
        <v>36</v>
      </c>
      <c r="AB201">
        <v>0</v>
      </c>
      <c r="AC201">
        <v>0</v>
      </c>
      <c r="AD201">
        <v>0</v>
      </c>
      <c r="AN201">
        <v>0</v>
      </c>
      <c r="AO201">
        <v>1</v>
      </c>
      <c r="AP201">
        <v>1</v>
      </c>
      <c r="AQ201">
        <v>0</v>
      </c>
      <c r="AR201">
        <v>0</v>
      </c>
      <c r="AS201" t="s">
        <v>2</v>
      </c>
      <c r="AT201">
        <v>5.5</v>
      </c>
      <c r="AU201" t="s">
        <v>2</v>
      </c>
      <c r="AV201">
        <v>0</v>
      </c>
      <c r="AW201">
        <v>2</v>
      </c>
      <c r="AX201">
        <v>25554381</v>
      </c>
      <c r="AY201">
        <v>1</v>
      </c>
      <c r="AZ201">
        <v>0</v>
      </c>
      <c r="BA201">
        <v>201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</row>
    <row r="202" spans="1:75">
      <c r="A202">
        <f>ROW(Source!A70)</f>
        <v>70</v>
      </c>
      <c r="B202">
        <v>25554383</v>
      </c>
      <c r="C202">
        <v>25554382</v>
      </c>
      <c r="D202">
        <v>6194200</v>
      </c>
      <c r="E202">
        <v>1</v>
      </c>
      <c r="F202">
        <v>1</v>
      </c>
      <c r="G202">
        <v>1</v>
      </c>
      <c r="H202">
        <v>1</v>
      </c>
      <c r="I202" t="s">
        <v>500</v>
      </c>
      <c r="J202" t="s">
        <v>2</v>
      </c>
      <c r="K202" t="s">
        <v>501</v>
      </c>
      <c r="L202">
        <v>1369</v>
      </c>
      <c r="N202">
        <v>1013</v>
      </c>
      <c r="O202" t="s">
        <v>336</v>
      </c>
      <c r="P202" t="s">
        <v>336</v>
      </c>
      <c r="Q202">
        <v>1</v>
      </c>
      <c r="Y202">
        <v>49.8</v>
      </c>
      <c r="AA202">
        <v>0</v>
      </c>
      <c r="AB202">
        <v>0</v>
      </c>
      <c r="AC202">
        <v>0</v>
      </c>
      <c r="AD202">
        <v>8.6199999999999992</v>
      </c>
      <c r="AN202">
        <v>0</v>
      </c>
      <c r="AO202">
        <v>1</v>
      </c>
      <c r="AP202">
        <v>1</v>
      </c>
      <c r="AQ202">
        <v>0</v>
      </c>
      <c r="AR202">
        <v>0</v>
      </c>
      <c r="AS202" t="s">
        <v>2</v>
      </c>
      <c r="AT202">
        <v>49.8</v>
      </c>
      <c r="AU202" t="s">
        <v>2</v>
      </c>
      <c r="AV202">
        <v>1</v>
      </c>
      <c r="AW202">
        <v>2</v>
      </c>
      <c r="AX202">
        <v>25554389</v>
      </c>
      <c r="AY202">
        <v>1</v>
      </c>
      <c r="AZ202">
        <v>0</v>
      </c>
      <c r="BA202">
        <v>202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</row>
    <row r="203" spans="1:75">
      <c r="A203">
        <f>ROW(Source!A70)</f>
        <v>70</v>
      </c>
      <c r="B203">
        <v>25554384</v>
      </c>
      <c r="C203">
        <v>25554382</v>
      </c>
      <c r="D203">
        <v>6697596</v>
      </c>
      <c r="E203">
        <v>1</v>
      </c>
      <c r="F203">
        <v>1</v>
      </c>
      <c r="G203">
        <v>1</v>
      </c>
      <c r="H203">
        <v>1</v>
      </c>
      <c r="I203" t="s">
        <v>337</v>
      </c>
      <c r="J203" t="s">
        <v>2</v>
      </c>
      <c r="K203" t="s">
        <v>338</v>
      </c>
      <c r="L203">
        <v>1369</v>
      </c>
      <c r="N203">
        <v>1013</v>
      </c>
      <c r="O203" t="s">
        <v>336</v>
      </c>
      <c r="P203" t="s">
        <v>336</v>
      </c>
      <c r="Q203">
        <v>1</v>
      </c>
      <c r="Y203">
        <v>0.11</v>
      </c>
      <c r="AA203">
        <v>0</v>
      </c>
      <c r="AB203">
        <v>0</v>
      </c>
      <c r="AC203">
        <v>0</v>
      </c>
      <c r="AD203">
        <v>0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2</v>
      </c>
      <c r="AT203">
        <v>0.11</v>
      </c>
      <c r="AU203" t="s">
        <v>2</v>
      </c>
      <c r="AV203">
        <v>2</v>
      </c>
      <c r="AW203">
        <v>2</v>
      </c>
      <c r="AX203">
        <v>25554390</v>
      </c>
      <c r="AY203">
        <v>1</v>
      </c>
      <c r="AZ203">
        <v>0</v>
      </c>
      <c r="BA203">
        <v>203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</row>
    <row r="204" spans="1:75">
      <c r="A204">
        <f>ROW(Source!A70)</f>
        <v>70</v>
      </c>
      <c r="B204">
        <v>25554385</v>
      </c>
      <c r="C204">
        <v>25554382</v>
      </c>
      <c r="D204">
        <v>20145014</v>
      </c>
      <c r="E204">
        <v>1</v>
      </c>
      <c r="F204">
        <v>1</v>
      </c>
      <c r="G204">
        <v>1</v>
      </c>
      <c r="H204">
        <v>2</v>
      </c>
      <c r="I204" t="s">
        <v>344</v>
      </c>
      <c r="J204" t="s">
        <v>345</v>
      </c>
      <c r="K204" t="s">
        <v>346</v>
      </c>
      <c r="L204">
        <v>1480</v>
      </c>
      <c r="N204">
        <v>1013</v>
      </c>
      <c r="O204" t="s">
        <v>342</v>
      </c>
      <c r="P204" t="s">
        <v>343</v>
      </c>
      <c r="Q204">
        <v>1</v>
      </c>
      <c r="Y204">
        <v>0.11</v>
      </c>
      <c r="AA204">
        <v>0</v>
      </c>
      <c r="AB204">
        <v>68</v>
      </c>
      <c r="AC204">
        <v>10.24</v>
      </c>
      <c r="AD204">
        <v>0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2</v>
      </c>
      <c r="AT204">
        <v>0.11</v>
      </c>
      <c r="AU204" t="s">
        <v>2</v>
      </c>
      <c r="AV204">
        <v>0</v>
      </c>
      <c r="AW204">
        <v>2</v>
      </c>
      <c r="AX204">
        <v>25554391</v>
      </c>
      <c r="AY204">
        <v>1</v>
      </c>
      <c r="AZ204">
        <v>0</v>
      </c>
      <c r="BA204">
        <v>204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</row>
    <row r="205" spans="1:75">
      <c r="A205">
        <f>ROW(Source!A70)</f>
        <v>70</v>
      </c>
      <c r="B205">
        <v>25554386</v>
      </c>
      <c r="C205">
        <v>25554382</v>
      </c>
      <c r="D205">
        <v>20142627</v>
      </c>
      <c r="E205">
        <v>1</v>
      </c>
      <c r="F205">
        <v>1</v>
      </c>
      <c r="G205">
        <v>1</v>
      </c>
      <c r="H205">
        <v>3</v>
      </c>
      <c r="I205" t="s">
        <v>502</v>
      </c>
      <c r="J205" t="s">
        <v>503</v>
      </c>
      <c r="K205" t="s">
        <v>504</v>
      </c>
      <c r="L205">
        <v>1339</v>
      </c>
      <c r="N205">
        <v>1007</v>
      </c>
      <c r="O205" t="s">
        <v>123</v>
      </c>
      <c r="P205" t="s">
        <v>123</v>
      </c>
      <c r="Q205">
        <v>1</v>
      </c>
      <c r="Y205">
        <v>8.0000000000000002E-3</v>
      </c>
      <c r="AA205">
        <v>1324</v>
      </c>
      <c r="AB205">
        <v>0</v>
      </c>
      <c r="AC205">
        <v>0</v>
      </c>
      <c r="AD205">
        <v>0</v>
      </c>
      <c r="AN205">
        <v>2</v>
      </c>
      <c r="AO205">
        <v>1</v>
      </c>
      <c r="AP205">
        <v>1</v>
      </c>
      <c r="AQ205">
        <v>0</v>
      </c>
      <c r="AR205">
        <v>0</v>
      </c>
      <c r="AS205" t="s">
        <v>2</v>
      </c>
      <c r="AT205">
        <v>8.0000000000000002E-3</v>
      </c>
      <c r="AU205" t="s">
        <v>2</v>
      </c>
      <c r="AV205">
        <v>0</v>
      </c>
      <c r="AW205">
        <v>2</v>
      </c>
      <c r="AX205">
        <v>25554392</v>
      </c>
      <c r="AY205">
        <v>1</v>
      </c>
      <c r="AZ205">
        <v>0</v>
      </c>
      <c r="BA205">
        <v>205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</row>
    <row r="206" spans="1:75">
      <c r="A206">
        <f>ROW(Source!A70)</f>
        <v>70</v>
      </c>
      <c r="B206">
        <v>25554387</v>
      </c>
      <c r="C206">
        <v>25554382</v>
      </c>
      <c r="D206">
        <v>20148917</v>
      </c>
      <c r="E206">
        <v>1</v>
      </c>
      <c r="F206">
        <v>1</v>
      </c>
      <c r="G206">
        <v>1</v>
      </c>
      <c r="H206">
        <v>3</v>
      </c>
      <c r="I206" t="s">
        <v>505</v>
      </c>
      <c r="J206" t="s">
        <v>506</v>
      </c>
      <c r="K206" t="s">
        <v>507</v>
      </c>
      <c r="L206">
        <v>1348</v>
      </c>
      <c r="N206">
        <v>1009</v>
      </c>
      <c r="O206" t="s">
        <v>43</v>
      </c>
      <c r="P206" t="s">
        <v>43</v>
      </c>
      <c r="Q206">
        <v>1000</v>
      </c>
      <c r="Y206">
        <v>2.9000000000000001E-2</v>
      </c>
      <c r="AA206">
        <v>8415</v>
      </c>
      <c r="AB206">
        <v>0</v>
      </c>
      <c r="AC206">
        <v>0</v>
      </c>
      <c r="AD206">
        <v>0</v>
      </c>
      <c r="AN206">
        <v>2</v>
      </c>
      <c r="AO206">
        <v>1</v>
      </c>
      <c r="AP206">
        <v>1</v>
      </c>
      <c r="AQ206">
        <v>0</v>
      </c>
      <c r="AR206">
        <v>0</v>
      </c>
      <c r="AS206" t="s">
        <v>2</v>
      </c>
      <c r="AT206">
        <v>2.9000000000000001E-2</v>
      </c>
      <c r="AU206" t="s">
        <v>2</v>
      </c>
      <c r="AV206">
        <v>0</v>
      </c>
      <c r="AW206">
        <v>2</v>
      </c>
      <c r="AX206">
        <v>25554393</v>
      </c>
      <c r="AY206">
        <v>1</v>
      </c>
      <c r="AZ206">
        <v>0</v>
      </c>
      <c r="BA206">
        <v>206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</row>
    <row r="207" spans="1:75">
      <c r="A207">
        <f>ROW(Source!A70)</f>
        <v>70</v>
      </c>
      <c r="B207">
        <v>25554388</v>
      </c>
      <c r="C207">
        <v>25554382</v>
      </c>
      <c r="D207">
        <v>20144580</v>
      </c>
      <c r="E207">
        <v>1</v>
      </c>
      <c r="F207">
        <v>1</v>
      </c>
      <c r="G207">
        <v>1</v>
      </c>
      <c r="H207">
        <v>3</v>
      </c>
      <c r="I207" t="s">
        <v>508</v>
      </c>
      <c r="J207" t="s">
        <v>509</v>
      </c>
      <c r="K207" t="s">
        <v>510</v>
      </c>
      <c r="L207">
        <v>1327</v>
      </c>
      <c r="N207">
        <v>1005</v>
      </c>
      <c r="O207" t="s">
        <v>465</v>
      </c>
      <c r="P207" t="s">
        <v>465</v>
      </c>
      <c r="Q207">
        <v>1</v>
      </c>
      <c r="Y207">
        <v>1.4</v>
      </c>
      <c r="AA207">
        <v>36</v>
      </c>
      <c r="AB207">
        <v>0</v>
      </c>
      <c r="AC207">
        <v>0</v>
      </c>
      <c r="AD207">
        <v>0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2</v>
      </c>
      <c r="AT207">
        <v>1.4</v>
      </c>
      <c r="AU207" t="s">
        <v>2</v>
      </c>
      <c r="AV207">
        <v>0</v>
      </c>
      <c r="AW207">
        <v>2</v>
      </c>
      <c r="AX207">
        <v>25554394</v>
      </c>
      <c r="AY207">
        <v>1</v>
      </c>
      <c r="AZ207">
        <v>0</v>
      </c>
      <c r="BA207">
        <v>207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</row>
    <row r="208" spans="1:75">
      <c r="A208">
        <f>ROW(Source!A71)</f>
        <v>71</v>
      </c>
      <c r="B208">
        <v>25554396</v>
      </c>
      <c r="C208">
        <v>25554395</v>
      </c>
      <c r="D208">
        <v>6194200</v>
      </c>
      <c r="E208">
        <v>1</v>
      </c>
      <c r="F208">
        <v>1</v>
      </c>
      <c r="G208">
        <v>1</v>
      </c>
      <c r="H208">
        <v>1</v>
      </c>
      <c r="I208" t="s">
        <v>500</v>
      </c>
      <c r="J208" t="s">
        <v>2</v>
      </c>
      <c r="K208" t="s">
        <v>501</v>
      </c>
      <c r="L208">
        <v>1369</v>
      </c>
      <c r="N208">
        <v>1013</v>
      </c>
      <c r="O208" t="s">
        <v>336</v>
      </c>
      <c r="P208" t="s">
        <v>336</v>
      </c>
      <c r="Q208">
        <v>1</v>
      </c>
      <c r="Y208">
        <v>70.2</v>
      </c>
      <c r="AA208">
        <v>0</v>
      </c>
      <c r="AB208">
        <v>0</v>
      </c>
      <c r="AC208">
        <v>0</v>
      </c>
      <c r="AD208">
        <v>8.6199999999999992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2</v>
      </c>
      <c r="AT208">
        <v>70.2</v>
      </c>
      <c r="AU208" t="s">
        <v>2</v>
      </c>
      <c r="AV208">
        <v>1</v>
      </c>
      <c r="AW208">
        <v>2</v>
      </c>
      <c r="AX208">
        <v>25554402</v>
      </c>
      <c r="AY208">
        <v>1</v>
      </c>
      <c r="AZ208">
        <v>0</v>
      </c>
      <c r="BA208">
        <v>208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</row>
    <row r="209" spans="1:75">
      <c r="A209">
        <f>ROW(Source!A71)</f>
        <v>71</v>
      </c>
      <c r="B209">
        <v>25554397</v>
      </c>
      <c r="C209">
        <v>25554395</v>
      </c>
      <c r="D209">
        <v>6697596</v>
      </c>
      <c r="E209">
        <v>1</v>
      </c>
      <c r="F209">
        <v>1</v>
      </c>
      <c r="G209">
        <v>1</v>
      </c>
      <c r="H209">
        <v>1</v>
      </c>
      <c r="I209" t="s">
        <v>337</v>
      </c>
      <c r="J209" t="s">
        <v>2</v>
      </c>
      <c r="K209" t="s">
        <v>338</v>
      </c>
      <c r="L209">
        <v>1369</v>
      </c>
      <c r="N209">
        <v>1013</v>
      </c>
      <c r="O209" t="s">
        <v>336</v>
      </c>
      <c r="P209" t="s">
        <v>336</v>
      </c>
      <c r="Q209">
        <v>1</v>
      </c>
      <c r="Y209">
        <v>0.18</v>
      </c>
      <c r="AA209">
        <v>0</v>
      </c>
      <c r="AB209">
        <v>0</v>
      </c>
      <c r="AC209">
        <v>0</v>
      </c>
      <c r="AD209">
        <v>0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2</v>
      </c>
      <c r="AT209">
        <v>0.18</v>
      </c>
      <c r="AU209" t="s">
        <v>2</v>
      </c>
      <c r="AV209">
        <v>2</v>
      </c>
      <c r="AW209">
        <v>2</v>
      </c>
      <c r="AX209">
        <v>25554403</v>
      </c>
      <c r="AY209">
        <v>1</v>
      </c>
      <c r="AZ209">
        <v>0</v>
      </c>
      <c r="BA209">
        <v>209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</row>
    <row r="210" spans="1:75">
      <c r="A210">
        <f>ROW(Source!A71)</f>
        <v>71</v>
      </c>
      <c r="B210">
        <v>25554398</v>
      </c>
      <c r="C210">
        <v>25554395</v>
      </c>
      <c r="D210">
        <v>20145014</v>
      </c>
      <c r="E210">
        <v>1</v>
      </c>
      <c r="F210">
        <v>1</v>
      </c>
      <c r="G210">
        <v>1</v>
      </c>
      <c r="H210">
        <v>2</v>
      </c>
      <c r="I210" t="s">
        <v>344</v>
      </c>
      <c r="J210" t="s">
        <v>345</v>
      </c>
      <c r="K210" t="s">
        <v>346</v>
      </c>
      <c r="L210">
        <v>1480</v>
      </c>
      <c r="N210">
        <v>1013</v>
      </c>
      <c r="O210" t="s">
        <v>342</v>
      </c>
      <c r="P210" t="s">
        <v>343</v>
      </c>
      <c r="Q210">
        <v>1</v>
      </c>
      <c r="Y210">
        <v>0.18</v>
      </c>
      <c r="AA210">
        <v>0</v>
      </c>
      <c r="AB210">
        <v>68</v>
      </c>
      <c r="AC210">
        <v>10.24</v>
      </c>
      <c r="AD210">
        <v>0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2</v>
      </c>
      <c r="AT210">
        <v>0.18</v>
      </c>
      <c r="AU210" t="s">
        <v>2</v>
      </c>
      <c r="AV210">
        <v>0</v>
      </c>
      <c r="AW210">
        <v>2</v>
      </c>
      <c r="AX210">
        <v>25554404</v>
      </c>
      <c r="AY210">
        <v>1</v>
      </c>
      <c r="AZ210">
        <v>0</v>
      </c>
      <c r="BA210">
        <v>210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</row>
    <row r="211" spans="1:75">
      <c r="A211">
        <f>ROW(Source!A71)</f>
        <v>71</v>
      </c>
      <c r="B211">
        <v>25554399</v>
      </c>
      <c r="C211">
        <v>25554395</v>
      </c>
      <c r="D211">
        <v>20142627</v>
      </c>
      <c r="E211">
        <v>1</v>
      </c>
      <c r="F211">
        <v>1</v>
      </c>
      <c r="G211">
        <v>1</v>
      </c>
      <c r="H211">
        <v>3</v>
      </c>
      <c r="I211" t="s">
        <v>502</v>
      </c>
      <c r="J211" t="s">
        <v>503</v>
      </c>
      <c r="K211" t="s">
        <v>504</v>
      </c>
      <c r="L211">
        <v>1339</v>
      </c>
      <c r="N211">
        <v>1007</v>
      </c>
      <c r="O211" t="s">
        <v>123</v>
      </c>
      <c r="P211" t="s">
        <v>123</v>
      </c>
      <c r="Q211">
        <v>1</v>
      </c>
      <c r="Y211">
        <v>8.0000000000000002E-3</v>
      </c>
      <c r="AA211">
        <v>1324</v>
      </c>
      <c r="AB211">
        <v>0</v>
      </c>
      <c r="AC211">
        <v>0</v>
      </c>
      <c r="AD211">
        <v>0</v>
      </c>
      <c r="AN211">
        <v>2</v>
      </c>
      <c r="AO211">
        <v>1</v>
      </c>
      <c r="AP211">
        <v>1</v>
      </c>
      <c r="AQ211">
        <v>0</v>
      </c>
      <c r="AR211">
        <v>0</v>
      </c>
      <c r="AS211" t="s">
        <v>2</v>
      </c>
      <c r="AT211">
        <v>8.0000000000000002E-3</v>
      </c>
      <c r="AU211" t="s">
        <v>2</v>
      </c>
      <c r="AV211">
        <v>0</v>
      </c>
      <c r="AW211">
        <v>2</v>
      </c>
      <c r="AX211">
        <v>25554405</v>
      </c>
      <c r="AY211">
        <v>1</v>
      </c>
      <c r="AZ211">
        <v>0</v>
      </c>
      <c r="BA211">
        <v>211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</row>
    <row r="212" spans="1:75">
      <c r="A212">
        <f>ROW(Source!A71)</f>
        <v>71</v>
      </c>
      <c r="B212">
        <v>25554400</v>
      </c>
      <c r="C212">
        <v>25554395</v>
      </c>
      <c r="D212">
        <v>20148917</v>
      </c>
      <c r="E212">
        <v>1</v>
      </c>
      <c r="F212">
        <v>1</v>
      </c>
      <c r="G212">
        <v>1</v>
      </c>
      <c r="H212">
        <v>3</v>
      </c>
      <c r="I212" t="s">
        <v>505</v>
      </c>
      <c r="J212" t="s">
        <v>506</v>
      </c>
      <c r="K212" t="s">
        <v>507</v>
      </c>
      <c r="L212">
        <v>1348</v>
      </c>
      <c r="N212">
        <v>1009</v>
      </c>
      <c r="O212" t="s">
        <v>43</v>
      </c>
      <c r="P212" t="s">
        <v>43</v>
      </c>
      <c r="Q212">
        <v>1000</v>
      </c>
      <c r="Y212">
        <v>2.9000000000000001E-2</v>
      </c>
      <c r="AA212">
        <v>8415</v>
      </c>
      <c r="AB212">
        <v>0</v>
      </c>
      <c r="AC212">
        <v>0</v>
      </c>
      <c r="AD212">
        <v>0</v>
      </c>
      <c r="AN212">
        <v>2</v>
      </c>
      <c r="AO212">
        <v>1</v>
      </c>
      <c r="AP212">
        <v>1</v>
      </c>
      <c r="AQ212">
        <v>0</v>
      </c>
      <c r="AR212">
        <v>0</v>
      </c>
      <c r="AS212" t="s">
        <v>2</v>
      </c>
      <c r="AT212">
        <v>2.9000000000000001E-2</v>
      </c>
      <c r="AU212" t="s">
        <v>2</v>
      </c>
      <c r="AV212">
        <v>0</v>
      </c>
      <c r="AW212">
        <v>2</v>
      </c>
      <c r="AX212">
        <v>25554406</v>
      </c>
      <c r="AY212">
        <v>1</v>
      </c>
      <c r="AZ212">
        <v>0</v>
      </c>
      <c r="BA212">
        <v>212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</row>
    <row r="213" spans="1:75">
      <c r="A213">
        <f>ROW(Source!A71)</f>
        <v>71</v>
      </c>
      <c r="B213">
        <v>25554401</v>
      </c>
      <c r="C213">
        <v>25554395</v>
      </c>
      <c r="D213">
        <v>20144580</v>
      </c>
      <c r="E213">
        <v>1</v>
      </c>
      <c r="F213">
        <v>1</v>
      </c>
      <c r="G213">
        <v>1</v>
      </c>
      <c r="H213">
        <v>3</v>
      </c>
      <c r="I213" t="s">
        <v>508</v>
      </c>
      <c r="J213" t="s">
        <v>509</v>
      </c>
      <c r="K213" t="s">
        <v>510</v>
      </c>
      <c r="L213">
        <v>1327</v>
      </c>
      <c r="N213">
        <v>1005</v>
      </c>
      <c r="O213" t="s">
        <v>465</v>
      </c>
      <c r="P213" t="s">
        <v>465</v>
      </c>
      <c r="Q213">
        <v>1</v>
      </c>
      <c r="Y213">
        <v>5.5</v>
      </c>
      <c r="AA213">
        <v>36</v>
      </c>
      <c r="AB213">
        <v>0</v>
      </c>
      <c r="AC213">
        <v>0</v>
      </c>
      <c r="AD213">
        <v>0</v>
      </c>
      <c r="AN213">
        <v>0</v>
      </c>
      <c r="AO213">
        <v>1</v>
      </c>
      <c r="AP213">
        <v>1</v>
      </c>
      <c r="AQ213">
        <v>0</v>
      </c>
      <c r="AR213">
        <v>0</v>
      </c>
      <c r="AS213" t="s">
        <v>2</v>
      </c>
      <c r="AT213">
        <v>5.5</v>
      </c>
      <c r="AU213" t="s">
        <v>2</v>
      </c>
      <c r="AV213">
        <v>0</v>
      </c>
      <c r="AW213">
        <v>2</v>
      </c>
      <c r="AX213">
        <v>25554407</v>
      </c>
      <c r="AY213">
        <v>1</v>
      </c>
      <c r="AZ213">
        <v>0</v>
      </c>
      <c r="BA213">
        <v>213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</row>
    <row r="214" spans="1:75">
      <c r="A214">
        <f>ROW(Source!A72)</f>
        <v>72</v>
      </c>
      <c r="B214">
        <v>25554409</v>
      </c>
      <c r="C214">
        <v>25554408</v>
      </c>
      <c r="D214">
        <v>6194200</v>
      </c>
      <c r="E214">
        <v>1</v>
      </c>
      <c r="F214">
        <v>1</v>
      </c>
      <c r="G214">
        <v>1</v>
      </c>
      <c r="H214">
        <v>1</v>
      </c>
      <c r="I214" t="s">
        <v>500</v>
      </c>
      <c r="J214" t="s">
        <v>2</v>
      </c>
      <c r="K214" t="s">
        <v>501</v>
      </c>
      <c r="L214">
        <v>1369</v>
      </c>
      <c r="N214">
        <v>1013</v>
      </c>
      <c r="O214" t="s">
        <v>336</v>
      </c>
      <c r="P214" t="s">
        <v>336</v>
      </c>
      <c r="Q214">
        <v>1</v>
      </c>
      <c r="Y214">
        <v>99.6</v>
      </c>
      <c r="AA214">
        <v>0</v>
      </c>
      <c r="AB214">
        <v>0</v>
      </c>
      <c r="AC214">
        <v>0</v>
      </c>
      <c r="AD214">
        <v>8.6199999999999992</v>
      </c>
      <c r="AN214">
        <v>0</v>
      </c>
      <c r="AO214">
        <v>1</v>
      </c>
      <c r="AP214">
        <v>1</v>
      </c>
      <c r="AQ214">
        <v>0</v>
      </c>
      <c r="AR214">
        <v>0</v>
      </c>
      <c r="AS214" t="s">
        <v>2</v>
      </c>
      <c r="AT214">
        <v>49.8</v>
      </c>
      <c r="AU214" t="s">
        <v>107</v>
      </c>
      <c r="AV214">
        <v>1</v>
      </c>
      <c r="AW214">
        <v>2</v>
      </c>
      <c r="AX214">
        <v>25554415</v>
      </c>
      <c r="AY214">
        <v>1</v>
      </c>
      <c r="AZ214">
        <v>0</v>
      </c>
      <c r="BA214">
        <v>214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</row>
    <row r="215" spans="1:75">
      <c r="A215">
        <f>ROW(Source!A72)</f>
        <v>72</v>
      </c>
      <c r="B215">
        <v>25554410</v>
      </c>
      <c r="C215">
        <v>25554408</v>
      </c>
      <c r="D215">
        <v>6697596</v>
      </c>
      <c r="E215">
        <v>1</v>
      </c>
      <c r="F215">
        <v>1</v>
      </c>
      <c r="G215">
        <v>1</v>
      </c>
      <c r="H215">
        <v>1</v>
      </c>
      <c r="I215" t="s">
        <v>337</v>
      </c>
      <c r="J215" t="s">
        <v>2</v>
      </c>
      <c r="K215" t="s">
        <v>338</v>
      </c>
      <c r="L215">
        <v>1369</v>
      </c>
      <c r="N215">
        <v>1013</v>
      </c>
      <c r="O215" t="s">
        <v>336</v>
      </c>
      <c r="P215" t="s">
        <v>336</v>
      </c>
      <c r="Q215">
        <v>1</v>
      </c>
      <c r="Y215">
        <v>0.22</v>
      </c>
      <c r="AA215">
        <v>0</v>
      </c>
      <c r="AB215">
        <v>0</v>
      </c>
      <c r="AC215">
        <v>0</v>
      </c>
      <c r="AD215">
        <v>0</v>
      </c>
      <c r="AN215">
        <v>0</v>
      </c>
      <c r="AO215">
        <v>1</v>
      </c>
      <c r="AP215">
        <v>1</v>
      </c>
      <c r="AQ215">
        <v>0</v>
      </c>
      <c r="AR215">
        <v>0</v>
      </c>
      <c r="AS215" t="s">
        <v>2</v>
      </c>
      <c r="AT215">
        <v>0.11</v>
      </c>
      <c r="AU215" t="s">
        <v>107</v>
      </c>
      <c r="AV215">
        <v>2</v>
      </c>
      <c r="AW215">
        <v>2</v>
      </c>
      <c r="AX215">
        <v>25554416</v>
      </c>
      <c r="AY215">
        <v>1</v>
      </c>
      <c r="AZ215">
        <v>0</v>
      </c>
      <c r="BA215">
        <v>215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</row>
    <row r="216" spans="1:75">
      <c r="A216">
        <f>ROW(Source!A72)</f>
        <v>72</v>
      </c>
      <c r="B216">
        <v>25554411</v>
      </c>
      <c r="C216">
        <v>25554408</v>
      </c>
      <c r="D216">
        <v>20145014</v>
      </c>
      <c r="E216">
        <v>1</v>
      </c>
      <c r="F216">
        <v>1</v>
      </c>
      <c r="G216">
        <v>1</v>
      </c>
      <c r="H216">
        <v>2</v>
      </c>
      <c r="I216" t="s">
        <v>344</v>
      </c>
      <c r="J216" t="s">
        <v>345</v>
      </c>
      <c r="K216" t="s">
        <v>346</v>
      </c>
      <c r="L216">
        <v>1480</v>
      </c>
      <c r="N216">
        <v>1013</v>
      </c>
      <c r="O216" t="s">
        <v>342</v>
      </c>
      <c r="P216" t="s">
        <v>343</v>
      </c>
      <c r="Q216">
        <v>1</v>
      </c>
      <c r="Y216">
        <v>0.22</v>
      </c>
      <c r="AA216">
        <v>0</v>
      </c>
      <c r="AB216">
        <v>68</v>
      </c>
      <c r="AC216">
        <v>10.24</v>
      </c>
      <c r="AD216">
        <v>0</v>
      </c>
      <c r="AN216">
        <v>0</v>
      </c>
      <c r="AO216">
        <v>1</v>
      </c>
      <c r="AP216">
        <v>1</v>
      </c>
      <c r="AQ216">
        <v>0</v>
      </c>
      <c r="AR216">
        <v>0</v>
      </c>
      <c r="AS216" t="s">
        <v>2</v>
      </c>
      <c r="AT216">
        <v>0.11</v>
      </c>
      <c r="AU216" t="s">
        <v>107</v>
      </c>
      <c r="AV216">
        <v>0</v>
      </c>
      <c r="AW216">
        <v>2</v>
      </c>
      <c r="AX216">
        <v>25554417</v>
      </c>
      <c r="AY216">
        <v>1</v>
      </c>
      <c r="AZ216">
        <v>0</v>
      </c>
      <c r="BA216">
        <v>216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</row>
    <row r="217" spans="1:75">
      <c r="A217">
        <f>ROW(Source!A72)</f>
        <v>72</v>
      </c>
      <c r="B217">
        <v>25554412</v>
      </c>
      <c r="C217">
        <v>25554408</v>
      </c>
      <c r="D217">
        <v>20142627</v>
      </c>
      <c r="E217">
        <v>1</v>
      </c>
      <c r="F217">
        <v>1</v>
      </c>
      <c r="G217">
        <v>1</v>
      </c>
      <c r="H217">
        <v>3</v>
      </c>
      <c r="I217" t="s">
        <v>502</v>
      </c>
      <c r="J217" t="s">
        <v>503</v>
      </c>
      <c r="K217" t="s">
        <v>504</v>
      </c>
      <c r="L217">
        <v>1339</v>
      </c>
      <c r="N217">
        <v>1007</v>
      </c>
      <c r="O217" t="s">
        <v>123</v>
      </c>
      <c r="P217" t="s">
        <v>123</v>
      </c>
      <c r="Q217">
        <v>1</v>
      </c>
      <c r="Y217">
        <v>1.6E-2</v>
      </c>
      <c r="AA217">
        <v>1324</v>
      </c>
      <c r="AB217">
        <v>0</v>
      </c>
      <c r="AC217">
        <v>0</v>
      </c>
      <c r="AD217">
        <v>0</v>
      </c>
      <c r="AN217">
        <v>2</v>
      </c>
      <c r="AO217">
        <v>1</v>
      </c>
      <c r="AP217">
        <v>1</v>
      </c>
      <c r="AQ217">
        <v>0</v>
      </c>
      <c r="AR217">
        <v>0</v>
      </c>
      <c r="AS217" t="s">
        <v>2</v>
      </c>
      <c r="AT217">
        <v>8.0000000000000002E-3</v>
      </c>
      <c r="AU217" t="s">
        <v>107</v>
      </c>
      <c r="AV217">
        <v>0</v>
      </c>
      <c r="AW217">
        <v>2</v>
      </c>
      <c r="AX217">
        <v>25554418</v>
      </c>
      <c r="AY217">
        <v>1</v>
      </c>
      <c r="AZ217">
        <v>0</v>
      </c>
      <c r="BA217">
        <v>217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</row>
    <row r="218" spans="1:75">
      <c r="A218">
        <f>ROW(Source!A72)</f>
        <v>72</v>
      </c>
      <c r="B218">
        <v>25554413</v>
      </c>
      <c r="C218">
        <v>25554408</v>
      </c>
      <c r="D218">
        <v>20148917</v>
      </c>
      <c r="E218">
        <v>1</v>
      </c>
      <c r="F218">
        <v>1</v>
      </c>
      <c r="G218">
        <v>1</v>
      </c>
      <c r="H218">
        <v>3</v>
      </c>
      <c r="I218" t="s">
        <v>505</v>
      </c>
      <c r="J218" t="s">
        <v>506</v>
      </c>
      <c r="K218" t="s">
        <v>507</v>
      </c>
      <c r="L218">
        <v>1348</v>
      </c>
      <c r="N218">
        <v>1009</v>
      </c>
      <c r="O218" t="s">
        <v>43</v>
      </c>
      <c r="P218" t="s">
        <v>43</v>
      </c>
      <c r="Q218">
        <v>1000</v>
      </c>
      <c r="Y218">
        <v>5.8000000000000003E-2</v>
      </c>
      <c r="AA218">
        <v>8415</v>
      </c>
      <c r="AB218">
        <v>0</v>
      </c>
      <c r="AC218">
        <v>0</v>
      </c>
      <c r="AD218">
        <v>0</v>
      </c>
      <c r="AN218">
        <v>2</v>
      </c>
      <c r="AO218">
        <v>1</v>
      </c>
      <c r="AP218">
        <v>1</v>
      </c>
      <c r="AQ218">
        <v>0</v>
      </c>
      <c r="AR218">
        <v>0</v>
      </c>
      <c r="AS218" t="s">
        <v>2</v>
      </c>
      <c r="AT218">
        <v>2.9000000000000001E-2</v>
      </c>
      <c r="AU218" t="s">
        <v>107</v>
      </c>
      <c r="AV218">
        <v>0</v>
      </c>
      <c r="AW218">
        <v>2</v>
      </c>
      <c r="AX218">
        <v>25554419</v>
      </c>
      <c r="AY218">
        <v>1</v>
      </c>
      <c r="AZ218">
        <v>0</v>
      </c>
      <c r="BA218">
        <v>218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</row>
    <row r="219" spans="1:75">
      <c r="A219">
        <f>ROW(Source!A72)</f>
        <v>72</v>
      </c>
      <c r="B219">
        <v>25554414</v>
      </c>
      <c r="C219">
        <v>25554408</v>
      </c>
      <c r="D219">
        <v>20144580</v>
      </c>
      <c r="E219">
        <v>1</v>
      </c>
      <c r="F219">
        <v>1</v>
      </c>
      <c r="G219">
        <v>1</v>
      </c>
      <c r="H219">
        <v>3</v>
      </c>
      <c r="I219" t="s">
        <v>508</v>
      </c>
      <c r="J219" t="s">
        <v>509</v>
      </c>
      <c r="K219" t="s">
        <v>510</v>
      </c>
      <c r="L219">
        <v>1327</v>
      </c>
      <c r="N219">
        <v>1005</v>
      </c>
      <c r="O219" t="s">
        <v>465</v>
      </c>
      <c r="P219" t="s">
        <v>465</v>
      </c>
      <c r="Q219">
        <v>1</v>
      </c>
      <c r="Y219">
        <v>2.8</v>
      </c>
      <c r="AA219">
        <v>36</v>
      </c>
      <c r="AB219">
        <v>0</v>
      </c>
      <c r="AC219">
        <v>0</v>
      </c>
      <c r="AD219">
        <v>0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2</v>
      </c>
      <c r="AT219">
        <v>1.4</v>
      </c>
      <c r="AU219" t="s">
        <v>107</v>
      </c>
      <c r="AV219">
        <v>0</v>
      </c>
      <c r="AW219">
        <v>2</v>
      </c>
      <c r="AX219">
        <v>25554420</v>
      </c>
      <c r="AY219">
        <v>1</v>
      </c>
      <c r="AZ219">
        <v>0</v>
      </c>
      <c r="BA219">
        <v>219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</row>
    <row r="220" spans="1:75">
      <c r="A220">
        <f>ROW(Source!A73)</f>
        <v>73</v>
      </c>
      <c r="B220">
        <v>25554422</v>
      </c>
      <c r="C220">
        <v>25554421</v>
      </c>
      <c r="D220">
        <v>6194200</v>
      </c>
      <c r="E220">
        <v>1</v>
      </c>
      <c r="F220">
        <v>1</v>
      </c>
      <c r="G220">
        <v>1</v>
      </c>
      <c r="H220">
        <v>1</v>
      </c>
      <c r="I220" t="s">
        <v>500</v>
      </c>
      <c r="J220" t="s">
        <v>2</v>
      </c>
      <c r="K220" t="s">
        <v>501</v>
      </c>
      <c r="L220">
        <v>1369</v>
      </c>
      <c r="N220">
        <v>1013</v>
      </c>
      <c r="O220" t="s">
        <v>336</v>
      </c>
      <c r="P220" t="s">
        <v>336</v>
      </c>
      <c r="Q220">
        <v>1</v>
      </c>
      <c r="Y220">
        <v>70.2</v>
      </c>
      <c r="AA220">
        <v>0</v>
      </c>
      <c r="AB220">
        <v>0</v>
      </c>
      <c r="AC220">
        <v>0</v>
      </c>
      <c r="AD220">
        <v>8.6199999999999992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2</v>
      </c>
      <c r="AT220">
        <v>70.2</v>
      </c>
      <c r="AU220" t="s">
        <v>2</v>
      </c>
      <c r="AV220">
        <v>1</v>
      </c>
      <c r="AW220">
        <v>2</v>
      </c>
      <c r="AX220">
        <v>25554428</v>
      </c>
      <c r="AY220">
        <v>1</v>
      </c>
      <c r="AZ220">
        <v>0</v>
      </c>
      <c r="BA220">
        <v>220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</row>
    <row r="221" spans="1:75">
      <c r="A221">
        <f>ROW(Source!A73)</f>
        <v>73</v>
      </c>
      <c r="B221">
        <v>25554423</v>
      </c>
      <c r="C221">
        <v>25554421</v>
      </c>
      <c r="D221">
        <v>6697596</v>
      </c>
      <c r="E221">
        <v>1</v>
      </c>
      <c r="F221">
        <v>1</v>
      </c>
      <c r="G221">
        <v>1</v>
      </c>
      <c r="H221">
        <v>1</v>
      </c>
      <c r="I221" t="s">
        <v>337</v>
      </c>
      <c r="J221" t="s">
        <v>2</v>
      </c>
      <c r="K221" t="s">
        <v>338</v>
      </c>
      <c r="L221">
        <v>1369</v>
      </c>
      <c r="N221">
        <v>1013</v>
      </c>
      <c r="O221" t="s">
        <v>336</v>
      </c>
      <c r="P221" t="s">
        <v>336</v>
      </c>
      <c r="Q221">
        <v>1</v>
      </c>
      <c r="Y221">
        <v>0.18</v>
      </c>
      <c r="AA221">
        <v>0</v>
      </c>
      <c r="AB221">
        <v>0</v>
      </c>
      <c r="AC221">
        <v>0</v>
      </c>
      <c r="AD221">
        <v>0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2</v>
      </c>
      <c r="AT221">
        <v>0.18</v>
      </c>
      <c r="AU221" t="s">
        <v>2</v>
      </c>
      <c r="AV221">
        <v>2</v>
      </c>
      <c r="AW221">
        <v>2</v>
      </c>
      <c r="AX221">
        <v>25554429</v>
      </c>
      <c r="AY221">
        <v>1</v>
      </c>
      <c r="AZ221">
        <v>0</v>
      </c>
      <c r="BA221">
        <v>221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</row>
    <row r="222" spans="1:75">
      <c r="A222">
        <f>ROW(Source!A73)</f>
        <v>73</v>
      </c>
      <c r="B222">
        <v>25554424</v>
      </c>
      <c r="C222">
        <v>25554421</v>
      </c>
      <c r="D222">
        <v>20145014</v>
      </c>
      <c r="E222">
        <v>1</v>
      </c>
      <c r="F222">
        <v>1</v>
      </c>
      <c r="G222">
        <v>1</v>
      </c>
      <c r="H222">
        <v>2</v>
      </c>
      <c r="I222" t="s">
        <v>344</v>
      </c>
      <c r="J222" t="s">
        <v>345</v>
      </c>
      <c r="K222" t="s">
        <v>346</v>
      </c>
      <c r="L222">
        <v>1480</v>
      </c>
      <c r="N222">
        <v>1013</v>
      </c>
      <c r="O222" t="s">
        <v>342</v>
      </c>
      <c r="P222" t="s">
        <v>343</v>
      </c>
      <c r="Q222">
        <v>1</v>
      </c>
      <c r="Y222">
        <v>0.18</v>
      </c>
      <c r="AA222">
        <v>0</v>
      </c>
      <c r="AB222">
        <v>68</v>
      </c>
      <c r="AC222">
        <v>10.24</v>
      </c>
      <c r="AD222">
        <v>0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2</v>
      </c>
      <c r="AT222">
        <v>0.18</v>
      </c>
      <c r="AU222" t="s">
        <v>2</v>
      </c>
      <c r="AV222">
        <v>0</v>
      </c>
      <c r="AW222">
        <v>2</v>
      </c>
      <c r="AX222">
        <v>25554430</v>
      </c>
      <c r="AY222">
        <v>1</v>
      </c>
      <c r="AZ222">
        <v>0</v>
      </c>
      <c r="BA222">
        <v>222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</row>
    <row r="223" spans="1:75">
      <c r="A223">
        <f>ROW(Source!A73)</f>
        <v>73</v>
      </c>
      <c r="B223">
        <v>25554425</v>
      </c>
      <c r="C223">
        <v>25554421</v>
      </c>
      <c r="D223">
        <v>20142627</v>
      </c>
      <c r="E223">
        <v>1</v>
      </c>
      <c r="F223">
        <v>1</v>
      </c>
      <c r="G223">
        <v>1</v>
      </c>
      <c r="H223">
        <v>3</v>
      </c>
      <c r="I223" t="s">
        <v>502</v>
      </c>
      <c r="J223" t="s">
        <v>503</v>
      </c>
      <c r="K223" t="s">
        <v>504</v>
      </c>
      <c r="L223">
        <v>1339</v>
      </c>
      <c r="N223">
        <v>1007</v>
      </c>
      <c r="O223" t="s">
        <v>123</v>
      </c>
      <c r="P223" t="s">
        <v>123</v>
      </c>
      <c r="Q223">
        <v>1</v>
      </c>
      <c r="Y223">
        <v>8.0000000000000002E-3</v>
      </c>
      <c r="AA223">
        <v>1324</v>
      </c>
      <c r="AB223">
        <v>0</v>
      </c>
      <c r="AC223">
        <v>0</v>
      </c>
      <c r="AD223">
        <v>0</v>
      </c>
      <c r="AN223">
        <v>2</v>
      </c>
      <c r="AO223">
        <v>1</v>
      </c>
      <c r="AP223">
        <v>1</v>
      </c>
      <c r="AQ223">
        <v>0</v>
      </c>
      <c r="AR223">
        <v>0</v>
      </c>
      <c r="AS223" t="s">
        <v>2</v>
      </c>
      <c r="AT223">
        <v>8.0000000000000002E-3</v>
      </c>
      <c r="AU223" t="s">
        <v>2</v>
      </c>
      <c r="AV223">
        <v>0</v>
      </c>
      <c r="AW223">
        <v>2</v>
      </c>
      <c r="AX223">
        <v>25554431</v>
      </c>
      <c r="AY223">
        <v>1</v>
      </c>
      <c r="AZ223">
        <v>0</v>
      </c>
      <c r="BA223">
        <v>223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</row>
    <row r="224" spans="1:75">
      <c r="A224">
        <f>ROW(Source!A73)</f>
        <v>73</v>
      </c>
      <c r="B224">
        <v>25554426</v>
      </c>
      <c r="C224">
        <v>25554421</v>
      </c>
      <c r="D224">
        <v>20148917</v>
      </c>
      <c r="E224">
        <v>1</v>
      </c>
      <c r="F224">
        <v>1</v>
      </c>
      <c r="G224">
        <v>1</v>
      </c>
      <c r="H224">
        <v>3</v>
      </c>
      <c r="I224" t="s">
        <v>505</v>
      </c>
      <c r="J224" t="s">
        <v>506</v>
      </c>
      <c r="K224" t="s">
        <v>507</v>
      </c>
      <c r="L224">
        <v>1348</v>
      </c>
      <c r="N224">
        <v>1009</v>
      </c>
      <c r="O224" t="s">
        <v>43</v>
      </c>
      <c r="P224" t="s">
        <v>43</v>
      </c>
      <c r="Q224">
        <v>1000</v>
      </c>
      <c r="Y224">
        <v>2.9000000000000001E-2</v>
      </c>
      <c r="AA224">
        <v>8415</v>
      </c>
      <c r="AB224">
        <v>0</v>
      </c>
      <c r="AC224">
        <v>0</v>
      </c>
      <c r="AD224">
        <v>0</v>
      </c>
      <c r="AN224">
        <v>2</v>
      </c>
      <c r="AO224">
        <v>1</v>
      </c>
      <c r="AP224">
        <v>1</v>
      </c>
      <c r="AQ224">
        <v>0</v>
      </c>
      <c r="AR224">
        <v>0</v>
      </c>
      <c r="AS224" t="s">
        <v>2</v>
      </c>
      <c r="AT224">
        <v>2.9000000000000001E-2</v>
      </c>
      <c r="AU224" t="s">
        <v>2</v>
      </c>
      <c r="AV224">
        <v>0</v>
      </c>
      <c r="AW224">
        <v>2</v>
      </c>
      <c r="AX224">
        <v>25554432</v>
      </c>
      <c r="AY224">
        <v>1</v>
      </c>
      <c r="AZ224">
        <v>0</v>
      </c>
      <c r="BA224">
        <v>224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</row>
    <row r="225" spans="1:75">
      <c r="A225">
        <f>ROW(Source!A73)</f>
        <v>73</v>
      </c>
      <c r="B225">
        <v>25554427</v>
      </c>
      <c r="C225">
        <v>25554421</v>
      </c>
      <c r="D225">
        <v>20144580</v>
      </c>
      <c r="E225">
        <v>1</v>
      </c>
      <c r="F225">
        <v>1</v>
      </c>
      <c r="G225">
        <v>1</v>
      </c>
      <c r="H225">
        <v>3</v>
      </c>
      <c r="I225" t="s">
        <v>508</v>
      </c>
      <c r="J225" t="s">
        <v>509</v>
      </c>
      <c r="K225" t="s">
        <v>510</v>
      </c>
      <c r="L225">
        <v>1327</v>
      </c>
      <c r="N225">
        <v>1005</v>
      </c>
      <c r="O225" t="s">
        <v>465</v>
      </c>
      <c r="P225" t="s">
        <v>465</v>
      </c>
      <c r="Q225">
        <v>1</v>
      </c>
      <c r="Y225">
        <v>5.5</v>
      </c>
      <c r="AA225">
        <v>36</v>
      </c>
      <c r="AB225">
        <v>0</v>
      </c>
      <c r="AC225">
        <v>0</v>
      </c>
      <c r="AD225">
        <v>0</v>
      </c>
      <c r="AN225">
        <v>0</v>
      </c>
      <c r="AO225">
        <v>1</v>
      </c>
      <c r="AP225">
        <v>1</v>
      </c>
      <c r="AQ225">
        <v>0</v>
      </c>
      <c r="AR225">
        <v>0</v>
      </c>
      <c r="AS225" t="s">
        <v>2</v>
      </c>
      <c r="AT225">
        <v>5.5</v>
      </c>
      <c r="AU225" t="s">
        <v>2</v>
      </c>
      <c r="AV225">
        <v>0</v>
      </c>
      <c r="AW225">
        <v>2</v>
      </c>
      <c r="AX225">
        <v>25554433</v>
      </c>
      <c r="AY225">
        <v>1</v>
      </c>
      <c r="AZ225">
        <v>0</v>
      </c>
      <c r="BA225">
        <v>225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</row>
    <row r="226" spans="1:75">
      <c r="A226">
        <f>ROW(Source!A74)</f>
        <v>74</v>
      </c>
      <c r="B226">
        <v>25554435</v>
      </c>
      <c r="C226">
        <v>25554434</v>
      </c>
      <c r="D226">
        <v>6194200</v>
      </c>
      <c r="E226">
        <v>1</v>
      </c>
      <c r="F226">
        <v>1</v>
      </c>
      <c r="G226">
        <v>1</v>
      </c>
      <c r="H226">
        <v>1</v>
      </c>
      <c r="I226" t="s">
        <v>500</v>
      </c>
      <c r="J226" t="s">
        <v>2</v>
      </c>
      <c r="K226" t="s">
        <v>501</v>
      </c>
      <c r="L226">
        <v>1369</v>
      </c>
      <c r="N226">
        <v>1013</v>
      </c>
      <c r="O226" t="s">
        <v>336</v>
      </c>
      <c r="P226" t="s">
        <v>336</v>
      </c>
      <c r="Q226">
        <v>1</v>
      </c>
      <c r="Y226">
        <v>149.39999999999998</v>
      </c>
      <c r="AA226">
        <v>0</v>
      </c>
      <c r="AB226">
        <v>0</v>
      </c>
      <c r="AC226">
        <v>0</v>
      </c>
      <c r="AD226">
        <v>8.6199999999999992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2</v>
      </c>
      <c r="AT226">
        <v>49.8</v>
      </c>
      <c r="AU226" t="s">
        <v>181</v>
      </c>
      <c r="AV226">
        <v>1</v>
      </c>
      <c r="AW226">
        <v>2</v>
      </c>
      <c r="AX226">
        <v>25554441</v>
      </c>
      <c r="AY226">
        <v>1</v>
      </c>
      <c r="AZ226">
        <v>0</v>
      </c>
      <c r="BA226">
        <v>226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</row>
    <row r="227" spans="1:75">
      <c r="A227">
        <f>ROW(Source!A74)</f>
        <v>74</v>
      </c>
      <c r="B227">
        <v>25554436</v>
      </c>
      <c r="C227">
        <v>25554434</v>
      </c>
      <c r="D227">
        <v>6697596</v>
      </c>
      <c r="E227">
        <v>1</v>
      </c>
      <c r="F227">
        <v>1</v>
      </c>
      <c r="G227">
        <v>1</v>
      </c>
      <c r="H227">
        <v>1</v>
      </c>
      <c r="I227" t="s">
        <v>337</v>
      </c>
      <c r="J227" t="s">
        <v>2</v>
      </c>
      <c r="K227" t="s">
        <v>338</v>
      </c>
      <c r="L227">
        <v>1369</v>
      </c>
      <c r="N227">
        <v>1013</v>
      </c>
      <c r="O227" t="s">
        <v>336</v>
      </c>
      <c r="P227" t="s">
        <v>336</v>
      </c>
      <c r="Q227">
        <v>1</v>
      </c>
      <c r="Y227">
        <v>0.33</v>
      </c>
      <c r="AA227">
        <v>0</v>
      </c>
      <c r="AB227">
        <v>0</v>
      </c>
      <c r="AC227">
        <v>0</v>
      </c>
      <c r="AD227">
        <v>0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2</v>
      </c>
      <c r="AT227">
        <v>0.11</v>
      </c>
      <c r="AU227" t="s">
        <v>181</v>
      </c>
      <c r="AV227">
        <v>2</v>
      </c>
      <c r="AW227">
        <v>2</v>
      </c>
      <c r="AX227">
        <v>25554442</v>
      </c>
      <c r="AY227">
        <v>1</v>
      </c>
      <c r="AZ227">
        <v>0</v>
      </c>
      <c r="BA227">
        <v>227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</row>
    <row r="228" spans="1:75">
      <c r="A228">
        <f>ROW(Source!A74)</f>
        <v>74</v>
      </c>
      <c r="B228">
        <v>25554437</v>
      </c>
      <c r="C228">
        <v>25554434</v>
      </c>
      <c r="D228">
        <v>20145014</v>
      </c>
      <c r="E228">
        <v>1</v>
      </c>
      <c r="F228">
        <v>1</v>
      </c>
      <c r="G228">
        <v>1</v>
      </c>
      <c r="H228">
        <v>2</v>
      </c>
      <c r="I228" t="s">
        <v>344</v>
      </c>
      <c r="J228" t="s">
        <v>345</v>
      </c>
      <c r="K228" t="s">
        <v>346</v>
      </c>
      <c r="L228">
        <v>1480</v>
      </c>
      <c r="N228">
        <v>1013</v>
      </c>
      <c r="O228" t="s">
        <v>342</v>
      </c>
      <c r="P228" t="s">
        <v>343</v>
      </c>
      <c r="Q228">
        <v>1</v>
      </c>
      <c r="Y228">
        <v>0.33</v>
      </c>
      <c r="AA228">
        <v>0</v>
      </c>
      <c r="AB228">
        <v>68</v>
      </c>
      <c r="AC228">
        <v>10.24</v>
      </c>
      <c r="AD228">
        <v>0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2</v>
      </c>
      <c r="AT228">
        <v>0.11</v>
      </c>
      <c r="AU228" t="s">
        <v>181</v>
      </c>
      <c r="AV228">
        <v>0</v>
      </c>
      <c r="AW228">
        <v>2</v>
      </c>
      <c r="AX228">
        <v>25554443</v>
      </c>
      <c r="AY228">
        <v>1</v>
      </c>
      <c r="AZ228">
        <v>0</v>
      </c>
      <c r="BA228">
        <v>228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</row>
    <row r="229" spans="1:75">
      <c r="A229">
        <f>ROW(Source!A74)</f>
        <v>74</v>
      </c>
      <c r="B229">
        <v>25554438</v>
      </c>
      <c r="C229">
        <v>25554434</v>
      </c>
      <c r="D229">
        <v>20142627</v>
      </c>
      <c r="E229">
        <v>1</v>
      </c>
      <c r="F229">
        <v>1</v>
      </c>
      <c r="G229">
        <v>1</v>
      </c>
      <c r="H229">
        <v>3</v>
      </c>
      <c r="I229" t="s">
        <v>502</v>
      </c>
      <c r="J229" t="s">
        <v>503</v>
      </c>
      <c r="K229" t="s">
        <v>504</v>
      </c>
      <c r="L229">
        <v>1339</v>
      </c>
      <c r="N229">
        <v>1007</v>
      </c>
      <c r="O229" t="s">
        <v>123</v>
      </c>
      <c r="P229" t="s">
        <v>123</v>
      </c>
      <c r="Q229">
        <v>1</v>
      </c>
      <c r="Y229">
        <v>2.4E-2</v>
      </c>
      <c r="AA229">
        <v>1324</v>
      </c>
      <c r="AB229">
        <v>0</v>
      </c>
      <c r="AC229">
        <v>0</v>
      </c>
      <c r="AD229">
        <v>0</v>
      </c>
      <c r="AN229">
        <v>2</v>
      </c>
      <c r="AO229">
        <v>1</v>
      </c>
      <c r="AP229">
        <v>1</v>
      </c>
      <c r="AQ229">
        <v>0</v>
      </c>
      <c r="AR229">
        <v>0</v>
      </c>
      <c r="AS229" t="s">
        <v>2</v>
      </c>
      <c r="AT229">
        <v>8.0000000000000002E-3</v>
      </c>
      <c r="AU229" t="s">
        <v>181</v>
      </c>
      <c r="AV229">
        <v>0</v>
      </c>
      <c r="AW229">
        <v>2</v>
      </c>
      <c r="AX229">
        <v>25554444</v>
      </c>
      <c r="AY229">
        <v>1</v>
      </c>
      <c r="AZ229">
        <v>0</v>
      </c>
      <c r="BA229">
        <v>229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</row>
    <row r="230" spans="1:75">
      <c r="A230">
        <f>ROW(Source!A74)</f>
        <v>74</v>
      </c>
      <c r="B230">
        <v>25554439</v>
      </c>
      <c r="C230">
        <v>25554434</v>
      </c>
      <c r="D230">
        <v>20148917</v>
      </c>
      <c r="E230">
        <v>1</v>
      </c>
      <c r="F230">
        <v>1</v>
      </c>
      <c r="G230">
        <v>1</v>
      </c>
      <c r="H230">
        <v>3</v>
      </c>
      <c r="I230" t="s">
        <v>505</v>
      </c>
      <c r="J230" t="s">
        <v>506</v>
      </c>
      <c r="K230" t="s">
        <v>507</v>
      </c>
      <c r="L230">
        <v>1348</v>
      </c>
      <c r="N230">
        <v>1009</v>
      </c>
      <c r="O230" t="s">
        <v>43</v>
      </c>
      <c r="P230" t="s">
        <v>43</v>
      </c>
      <c r="Q230">
        <v>1000</v>
      </c>
      <c r="Y230">
        <v>8.7000000000000008E-2</v>
      </c>
      <c r="AA230">
        <v>8415</v>
      </c>
      <c r="AB230">
        <v>0</v>
      </c>
      <c r="AC230">
        <v>0</v>
      </c>
      <c r="AD230">
        <v>0</v>
      </c>
      <c r="AN230">
        <v>2</v>
      </c>
      <c r="AO230">
        <v>1</v>
      </c>
      <c r="AP230">
        <v>1</v>
      </c>
      <c r="AQ230">
        <v>0</v>
      </c>
      <c r="AR230">
        <v>0</v>
      </c>
      <c r="AS230" t="s">
        <v>2</v>
      </c>
      <c r="AT230">
        <v>2.9000000000000001E-2</v>
      </c>
      <c r="AU230" t="s">
        <v>181</v>
      </c>
      <c r="AV230">
        <v>0</v>
      </c>
      <c r="AW230">
        <v>2</v>
      </c>
      <c r="AX230">
        <v>25554445</v>
      </c>
      <c r="AY230">
        <v>1</v>
      </c>
      <c r="AZ230">
        <v>0</v>
      </c>
      <c r="BA230">
        <v>230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</row>
    <row r="231" spans="1:75">
      <c r="A231">
        <f>ROW(Source!A74)</f>
        <v>74</v>
      </c>
      <c r="B231">
        <v>25554440</v>
      </c>
      <c r="C231">
        <v>25554434</v>
      </c>
      <c r="D231">
        <v>20144580</v>
      </c>
      <c r="E231">
        <v>1</v>
      </c>
      <c r="F231">
        <v>1</v>
      </c>
      <c r="G231">
        <v>1</v>
      </c>
      <c r="H231">
        <v>3</v>
      </c>
      <c r="I231" t="s">
        <v>508</v>
      </c>
      <c r="J231" t="s">
        <v>509</v>
      </c>
      <c r="K231" t="s">
        <v>510</v>
      </c>
      <c r="L231">
        <v>1327</v>
      </c>
      <c r="N231">
        <v>1005</v>
      </c>
      <c r="O231" t="s">
        <v>465</v>
      </c>
      <c r="P231" t="s">
        <v>465</v>
      </c>
      <c r="Q231">
        <v>1</v>
      </c>
      <c r="Y231">
        <v>4.1999999999999993</v>
      </c>
      <c r="AA231">
        <v>36</v>
      </c>
      <c r="AB231">
        <v>0</v>
      </c>
      <c r="AC231">
        <v>0</v>
      </c>
      <c r="AD231">
        <v>0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2</v>
      </c>
      <c r="AT231">
        <v>1.4</v>
      </c>
      <c r="AU231" t="s">
        <v>181</v>
      </c>
      <c r="AV231">
        <v>0</v>
      </c>
      <c r="AW231">
        <v>2</v>
      </c>
      <c r="AX231">
        <v>25554446</v>
      </c>
      <c r="AY231">
        <v>1</v>
      </c>
      <c r="AZ231">
        <v>0</v>
      </c>
      <c r="BA231">
        <v>231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R231"/>
  <sheetViews>
    <sheetView workbookViewId="0"/>
  </sheetViews>
  <sheetFormatPr defaultRowHeight="12.75"/>
  <sheetData>
    <row r="1" spans="1:44">
      <c r="A1">
        <f>ROW(Source!A24)</f>
        <v>24</v>
      </c>
      <c r="B1">
        <v>25553958</v>
      </c>
      <c r="C1">
        <v>25553952</v>
      </c>
      <c r="D1">
        <v>6194211</v>
      </c>
      <c r="E1">
        <v>1</v>
      </c>
      <c r="F1">
        <v>1</v>
      </c>
      <c r="G1">
        <v>1</v>
      </c>
      <c r="H1">
        <v>1</v>
      </c>
      <c r="I1" t="s">
        <v>334</v>
      </c>
      <c r="J1" t="s">
        <v>2</v>
      </c>
      <c r="K1" t="s">
        <v>335</v>
      </c>
      <c r="L1">
        <v>1369</v>
      </c>
      <c r="N1">
        <v>1013</v>
      </c>
      <c r="O1" t="s">
        <v>336</v>
      </c>
      <c r="P1" t="s">
        <v>336</v>
      </c>
      <c r="Q1">
        <v>1</v>
      </c>
      <c r="X1">
        <v>215.82</v>
      </c>
      <c r="Y1">
        <v>0</v>
      </c>
      <c r="Z1">
        <v>0</v>
      </c>
      <c r="AA1">
        <v>0</v>
      </c>
      <c r="AB1">
        <v>9.07</v>
      </c>
      <c r="AC1">
        <v>0</v>
      </c>
      <c r="AD1">
        <v>1</v>
      </c>
      <c r="AE1">
        <v>1</v>
      </c>
      <c r="AF1" t="s">
        <v>2</v>
      </c>
      <c r="AG1">
        <v>215.82</v>
      </c>
      <c r="AH1">
        <v>2</v>
      </c>
      <c r="AI1">
        <v>25553953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>ROW(Source!A24)</f>
        <v>24</v>
      </c>
      <c r="B2">
        <v>25553959</v>
      </c>
      <c r="C2">
        <v>25553952</v>
      </c>
      <c r="D2">
        <v>6697596</v>
      </c>
      <c r="E2">
        <v>1</v>
      </c>
      <c r="F2">
        <v>1</v>
      </c>
      <c r="G2">
        <v>1</v>
      </c>
      <c r="H2">
        <v>1</v>
      </c>
      <c r="I2" t="s">
        <v>337</v>
      </c>
      <c r="J2" t="s">
        <v>2</v>
      </c>
      <c r="K2" t="s">
        <v>338</v>
      </c>
      <c r="L2">
        <v>1369</v>
      </c>
      <c r="N2">
        <v>1013</v>
      </c>
      <c r="O2" t="s">
        <v>336</v>
      </c>
      <c r="P2" t="s">
        <v>336</v>
      </c>
      <c r="Q2">
        <v>1</v>
      </c>
      <c r="X2">
        <v>0.36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</v>
      </c>
      <c r="AG2">
        <v>0.36</v>
      </c>
      <c r="AH2">
        <v>2</v>
      </c>
      <c r="AI2">
        <v>25553954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>ROW(Source!A24)</f>
        <v>24</v>
      </c>
      <c r="B3">
        <v>25553960</v>
      </c>
      <c r="C3">
        <v>25553952</v>
      </c>
      <c r="D3">
        <v>20159485</v>
      </c>
      <c r="E3">
        <v>1</v>
      </c>
      <c r="F3">
        <v>1</v>
      </c>
      <c r="G3">
        <v>1</v>
      </c>
      <c r="H3">
        <v>2</v>
      </c>
      <c r="I3" t="s">
        <v>339</v>
      </c>
      <c r="J3" t="s">
        <v>340</v>
      </c>
      <c r="K3" t="s">
        <v>341</v>
      </c>
      <c r="L3">
        <v>1480</v>
      </c>
      <c r="N3">
        <v>1013</v>
      </c>
      <c r="O3" t="s">
        <v>342</v>
      </c>
      <c r="P3" t="s">
        <v>343</v>
      </c>
      <c r="Q3">
        <v>1</v>
      </c>
      <c r="X3">
        <v>0.15</v>
      </c>
      <c r="Y3">
        <v>0</v>
      </c>
      <c r="Z3">
        <v>108.6</v>
      </c>
      <c r="AA3">
        <v>10.58</v>
      </c>
      <c r="AB3">
        <v>0</v>
      </c>
      <c r="AC3">
        <v>0</v>
      </c>
      <c r="AD3">
        <v>1</v>
      </c>
      <c r="AE3">
        <v>0</v>
      </c>
      <c r="AF3" t="s">
        <v>2</v>
      </c>
      <c r="AG3">
        <v>0.15</v>
      </c>
      <c r="AH3">
        <v>2</v>
      </c>
      <c r="AI3">
        <v>25553955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>ROW(Source!A24)</f>
        <v>24</v>
      </c>
      <c r="B4">
        <v>25553961</v>
      </c>
      <c r="C4">
        <v>25553952</v>
      </c>
      <c r="D4">
        <v>20145014</v>
      </c>
      <c r="E4">
        <v>1</v>
      </c>
      <c r="F4">
        <v>1</v>
      </c>
      <c r="G4">
        <v>1</v>
      </c>
      <c r="H4">
        <v>2</v>
      </c>
      <c r="I4" t="s">
        <v>344</v>
      </c>
      <c r="J4" t="s">
        <v>345</v>
      </c>
      <c r="K4" t="s">
        <v>346</v>
      </c>
      <c r="L4">
        <v>1480</v>
      </c>
      <c r="N4">
        <v>1013</v>
      </c>
      <c r="O4" t="s">
        <v>342</v>
      </c>
      <c r="P4" t="s">
        <v>343</v>
      </c>
      <c r="Q4">
        <v>1</v>
      </c>
      <c r="X4">
        <v>0.21</v>
      </c>
      <c r="Y4">
        <v>0</v>
      </c>
      <c r="Z4">
        <v>68</v>
      </c>
      <c r="AA4">
        <v>10.24</v>
      </c>
      <c r="AB4">
        <v>0</v>
      </c>
      <c r="AC4">
        <v>0</v>
      </c>
      <c r="AD4">
        <v>1</v>
      </c>
      <c r="AE4">
        <v>0</v>
      </c>
      <c r="AF4" t="s">
        <v>2</v>
      </c>
      <c r="AG4">
        <v>0.21</v>
      </c>
      <c r="AH4">
        <v>2</v>
      </c>
      <c r="AI4">
        <v>25553956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>ROW(Source!A24)</f>
        <v>24</v>
      </c>
      <c r="B5">
        <v>25553962</v>
      </c>
      <c r="C5">
        <v>25553952</v>
      </c>
      <c r="D5">
        <v>20145003</v>
      </c>
      <c r="E5">
        <v>1</v>
      </c>
      <c r="F5">
        <v>1</v>
      </c>
      <c r="G5">
        <v>1</v>
      </c>
      <c r="H5">
        <v>3</v>
      </c>
      <c r="I5" t="s">
        <v>347</v>
      </c>
      <c r="J5" t="s">
        <v>348</v>
      </c>
      <c r="K5" t="s">
        <v>349</v>
      </c>
      <c r="L5">
        <v>1348</v>
      </c>
      <c r="N5">
        <v>1009</v>
      </c>
      <c r="O5" t="s">
        <v>43</v>
      </c>
      <c r="P5" t="s">
        <v>43</v>
      </c>
      <c r="Q5">
        <v>1000</v>
      </c>
      <c r="X5">
        <v>1</v>
      </c>
      <c r="Y5">
        <v>8900</v>
      </c>
      <c r="Z5">
        <v>0</v>
      </c>
      <c r="AA5">
        <v>0</v>
      </c>
      <c r="AB5">
        <v>0</v>
      </c>
      <c r="AC5">
        <v>2</v>
      </c>
      <c r="AD5">
        <v>1</v>
      </c>
      <c r="AE5">
        <v>0</v>
      </c>
      <c r="AF5" t="s">
        <v>2</v>
      </c>
      <c r="AG5">
        <v>1</v>
      </c>
      <c r="AH5">
        <v>2</v>
      </c>
      <c r="AI5">
        <v>25553957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>ROW(Source!A25)</f>
        <v>25</v>
      </c>
      <c r="B6">
        <v>25553969</v>
      </c>
      <c r="C6">
        <v>25553963</v>
      </c>
      <c r="D6">
        <v>6194211</v>
      </c>
      <c r="E6">
        <v>1</v>
      </c>
      <c r="F6">
        <v>1</v>
      </c>
      <c r="G6">
        <v>1</v>
      </c>
      <c r="H6">
        <v>1</v>
      </c>
      <c r="I6" t="s">
        <v>334</v>
      </c>
      <c r="J6" t="s">
        <v>2</v>
      </c>
      <c r="K6" t="s">
        <v>335</v>
      </c>
      <c r="L6">
        <v>1369</v>
      </c>
      <c r="N6">
        <v>1013</v>
      </c>
      <c r="O6" t="s">
        <v>336</v>
      </c>
      <c r="P6" t="s">
        <v>336</v>
      </c>
      <c r="Q6">
        <v>1</v>
      </c>
      <c r="X6">
        <v>63.22</v>
      </c>
      <c r="Y6">
        <v>0</v>
      </c>
      <c r="Z6">
        <v>0</v>
      </c>
      <c r="AA6">
        <v>0</v>
      </c>
      <c r="AB6">
        <v>9.07</v>
      </c>
      <c r="AC6">
        <v>0</v>
      </c>
      <c r="AD6">
        <v>1</v>
      </c>
      <c r="AE6">
        <v>1</v>
      </c>
      <c r="AF6" t="s">
        <v>2</v>
      </c>
      <c r="AG6">
        <v>63.22</v>
      </c>
      <c r="AH6">
        <v>2</v>
      </c>
      <c r="AI6">
        <v>25553964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>ROW(Source!A25)</f>
        <v>25</v>
      </c>
      <c r="B7">
        <v>25553970</v>
      </c>
      <c r="C7">
        <v>25553963</v>
      </c>
      <c r="D7">
        <v>6697596</v>
      </c>
      <c r="E7">
        <v>1</v>
      </c>
      <c r="F7">
        <v>1</v>
      </c>
      <c r="G7">
        <v>1</v>
      </c>
      <c r="H7">
        <v>1</v>
      </c>
      <c r="I7" t="s">
        <v>337</v>
      </c>
      <c r="J7" t="s">
        <v>2</v>
      </c>
      <c r="K7" t="s">
        <v>338</v>
      </c>
      <c r="L7">
        <v>1369</v>
      </c>
      <c r="N7">
        <v>1013</v>
      </c>
      <c r="O7" t="s">
        <v>336</v>
      </c>
      <c r="P7" t="s">
        <v>336</v>
      </c>
      <c r="Q7">
        <v>1</v>
      </c>
      <c r="X7">
        <v>0.36</v>
      </c>
      <c r="Y7">
        <v>0</v>
      </c>
      <c r="Z7">
        <v>0</v>
      </c>
      <c r="AA7">
        <v>0</v>
      </c>
      <c r="AB7">
        <v>0</v>
      </c>
      <c r="AC7">
        <v>0</v>
      </c>
      <c r="AD7">
        <v>1</v>
      </c>
      <c r="AE7">
        <v>2</v>
      </c>
      <c r="AF7" t="s">
        <v>2</v>
      </c>
      <c r="AG7">
        <v>0.36</v>
      </c>
      <c r="AH7">
        <v>2</v>
      </c>
      <c r="AI7">
        <v>25553965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>ROW(Source!A25)</f>
        <v>25</v>
      </c>
      <c r="B8">
        <v>25553971</v>
      </c>
      <c r="C8">
        <v>25553963</v>
      </c>
      <c r="D8">
        <v>20159485</v>
      </c>
      <c r="E8">
        <v>1</v>
      </c>
      <c r="F8">
        <v>1</v>
      </c>
      <c r="G8">
        <v>1</v>
      </c>
      <c r="H8">
        <v>2</v>
      </c>
      <c r="I8" t="s">
        <v>339</v>
      </c>
      <c r="J8" t="s">
        <v>340</v>
      </c>
      <c r="K8" t="s">
        <v>341</v>
      </c>
      <c r="L8">
        <v>1480</v>
      </c>
      <c r="N8">
        <v>1013</v>
      </c>
      <c r="O8" t="s">
        <v>342</v>
      </c>
      <c r="P8" t="s">
        <v>343</v>
      </c>
      <c r="Q8">
        <v>1</v>
      </c>
      <c r="X8">
        <v>0.15</v>
      </c>
      <c r="Y8">
        <v>0</v>
      </c>
      <c r="Z8">
        <v>108.6</v>
      </c>
      <c r="AA8">
        <v>10.58</v>
      </c>
      <c r="AB8">
        <v>0</v>
      </c>
      <c r="AC8">
        <v>0</v>
      </c>
      <c r="AD8">
        <v>1</v>
      </c>
      <c r="AE8">
        <v>0</v>
      </c>
      <c r="AF8" t="s">
        <v>2</v>
      </c>
      <c r="AG8">
        <v>0.15</v>
      </c>
      <c r="AH8">
        <v>2</v>
      </c>
      <c r="AI8">
        <v>25553966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>ROW(Source!A25)</f>
        <v>25</v>
      </c>
      <c r="B9">
        <v>25553972</v>
      </c>
      <c r="C9">
        <v>25553963</v>
      </c>
      <c r="D9">
        <v>20145014</v>
      </c>
      <c r="E9">
        <v>1</v>
      </c>
      <c r="F9">
        <v>1</v>
      </c>
      <c r="G9">
        <v>1</v>
      </c>
      <c r="H9">
        <v>2</v>
      </c>
      <c r="I9" t="s">
        <v>344</v>
      </c>
      <c r="J9" t="s">
        <v>345</v>
      </c>
      <c r="K9" t="s">
        <v>346</v>
      </c>
      <c r="L9">
        <v>1480</v>
      </c>
      <c r="N9">
        <v>1013</v>
      </c>
      <c r="O9" t="s">
        <v>342</v>
      </c>
      <c r="P9" t="s">
        <v>343</v>
      </c>
      <c r="Q9">
        <v>1</v>
      </c>
      <c r="X9">
        <v>0.21</v>
      </c>
      <c r="Y9">
        <v>0</v>
      </c>
      <c r="Z9">
        <v>68</v>
      </c>
      <c r="AA9">
        <v>10.24</v>
      </c>
      <c r="AB9">
        <v>0</v>
      </c>
      <c r="AC9">
        <v>0</v>
      </c>
      <c r="AD9">
        <v>1</v>
      </c>
      <c r="AE9">
        <v>0</v>
      </c>
      <c r="AF9" t="s">
        <v>2</v>
      </c>
      <c r="AG9">
        <v>0.21</v>
      </c>
      <c r="AH9">
        <v>2</v>
      </c>
      <c r="AI9">
        <v>25553967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>ROW(Source!A25)</f>
        <v>25</v>
      </c>
      <c r="B10">
        <v>25553973</v>
      </c>
      <c r="C10">
        <v>25553963</v>
      </c>
      <c r="D10">
        <v>20145003</v>
      </c>
      <c r="E10">
        <v>1</v>
      </c>
      <c r="F10">
        <v>1</v>
      </c>
      <c r="G10">
        <v>1</v>
      </c>
      <c r="H10">
        <v>3</v>
      </c>
      <c r="I10" t="s">
        <v>347</v>
      </c>
      <c r="J10" t="s">
        <v>348</v>
      </c>
      <c r="K10" t="s">
        <v>349</v>
      </c>
      <c r="L10">
        <v>1348</v>
      </c>
      <c r="N10">
        <v>1009</v>
      </c>
      <c r="O10" t="s">
        <v>43</v>
      </c>
      <c r="P10" t="s">
        <v>43</v>
      </c>
      <c r="Q10">
        <v>1000</v>
      </c>
      <c r="X10">
        <v>1</v>
      </c>
      <c r="Y10">
        <v>8900</v>
      </c>
      <c r="Z10">
        <v>0</v>
      </c>
      <c r="AA10">
        <v>0</v>
      </c>
      <c r="AB10">
        <v>0</v>
      </c>
      <c r="AC10">
        <v>2</v>
      </c>
      <c r="AD10">
        <v>1</v>
      </c>
      <c r="AE10">
        <v>0</v>
      </c>
      <c r="AF10" t="s">
        <v>2</v>
      </c>
      <c r="AG10">
        <v>1</v>
      </c>
      <c r="AH10">
        <v>2</v>
      </c>
      <c r="AI10">
        <v>25553968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>ROW(Source!A26)</f>
        <v>26</v>
      </c>
      <c r="B11">
        <v>25553980</v>
      </c>
      <c r="C11">
        <v>25553974</v>
      </c>
      <c r="D11">
        <v>6194211</v>
      </c>
      <c r="E11">
        <v>1</v>
      </c>
      <c r="F11">
        <v>1</v>
      </c>
      <c r="G11">
        <v>1</v>
      </c>
      <c r="H11">
        <v>1</v>
      </c>
      <c r="I11" t="s">
        <v>334</v>
      </c>
      <c r="J11" t="s">
        <v>2</v>
      </c>
      <c r="K11" t="s">
        <v>335</v>
      </c>
      <c r="L11">
        <v>1369</v>
      </c>
      <c r="N11">
        <v>1013</v>
      </c>
      <c r="O11" t="s">
        <v>336</v>
      </c>
      <c r="P11" t="s">
        <v>336</v>
      </c>
      <c r="Q11">
        <v>1</v>
      </c>
      <c r="X11">
        <v>21.8</v>
      </c>
      <c r="Y11">
        <v>0</v>
      </c>
      <c r="Z11">
        <v>0</v>
      </c>
      <c r="AA11">
        <v>0</v>
      </c>
      <c r="AB11">
        <v>9.07</v>
      </c>
      <c r="AC11">
        <v>0</v>
      </c>
      <c r="AD11">
        <v>1</v>
      </c>
      <c r="AE11">
        <v>1</v>
      </c>
      <c r="AF11" t="s">
        <v>2</v>
      </c>
      <c r="AG11">
        <v>21.8</v>
      </c>
      <c r="AH11">
        <v>2</v>
      </c>
      <c r="AI11">
        <v>25553975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>ROW(Source!A26)</f>
        <v>26</v>
      </c>
      <c r="B12">
        <v>25553981</v>
      </c>
      <c r="C12">
        <v>25553974</v>
      </c>
      <c r="D12">
        <v>6697596</v>
      </c>
      <c r="E12">
        <v>1</v>
      </c>
      <c r="F12">
        <v>1</v>
      </c>
      <c r="G12">
        <v>1</v>
      </c>
      <c r="H12">
        <v>1</v>
      </c>
      <c r="I12" t="s">
        <v>337</v>
      </c>
      <c r="J12" t="s">
        <v>2</v>
      </c>
      <c r="K12" t="s">
        <v>338</v>
      </c>
      <c r="L12">
        <v>1369</v>
      </c>
      <c r="N12">
        <v>1013</v>
      </c>
      <c r="O12" t="s">
        <v>336</v>
      </c>
      <c r="P12" t="s">
        <v>336</v>
      </c>
      <c r="Q12">
        <v>1</v>
      </c>
      <c r="X12">
        <v>0.36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2</v>
      </c>
      <c r="AF12" t="s">
        <v>2</v>
      </c>
      <c r="AG12">
        <v>0.36</v>
      </c>
      <c r="AH12">
        <v>2</v>
      </c>
      <c r="AI12">
        <v>25553976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>ROW(Source!A26)</f>
        <v>26</v>
      </c>
      <c r="B13">
        <v>25553982</v>
      </c>
      <c r="C13">
        <v>25553974</v>
      </c>
      <c r="D13">
        <v>20159485</v>
      </c>
      <c r="E13">
        <v>1</v>
      </c>
      <c r="F13">
        <v>1</v>
      </c>
      <c r="G13">
        <v>1</v>
      </c>
      <c r="H13">
        <v>2</v>
      </c>
      <c r="I13" t="s">
        <v>339</v>
      </c>
      <c r="J13" t="s">
        <v>340</v>
      </c>
      <c r="K13" t="s">
        <v>341</v>
      </c>
      <c r="L13">
        <v>1480</v>
      </c>
      <c r="N13">
        <v>1013</v>
      </c>
      <c r="O13" t="s">
        <v>342</v>
      </c>
      <c r="P13" t="s">
        <v>343</v>
      </c>
      <c r="Q13">
        <v>1</v>
      </c>
      <c r="X13">
        <v>0.15</v>
      </c>
      <c r="Y13">
        <v>0</v>
      </c>
      <c r="Z13">
        <v>108.6</v>
      </c>
      <c r="AA13">
        <v>10.58</v>
      </c>
      <c r="AB13">
        <v>0</v>
      </c>
      <c r="AC13">
        <v>0</v>
      </c>
      <c r="AD13">
        <v>1</v>
      </c>
      <c r="AE13">
        <v>0</v>
      </c>
      <c r="AF13" t="s">
        <v>2</v>
      </c>
      <c r="AG13">
        <v>0.15</v>
      </c>
      <c r="AH13">
        <v>2</v>
      </c>
      <c r="AI13">
        <v>25553977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>ROW(Source!A26)</f>
        <v>26</v>
      </c>
      <c r="B14">
        <v>25553983</v>
      </c>
      <c r="C14">
        <v>25553974</v>
      </c>
      <c r="D14">
        <v>20145014</v>
      </c>
      <c r="E14">
        <v>1</v>
      </c>
      <c r="F14">
        <v>1</v>
      </c>
      <c r="G14">
        <v>1</v>
      </c>
      <c r="H14">
        <v>2</v>
      </c>
      <c r="I14" t="s">
        <v>344</v>
      </c>
      <c r="J14" t="s">
        <v>345</v>
      </c>
      <c r="K14" t="s">
        <v>346</v>
      </c>
      <c r="L14">
        <v>1480</v>
      </c>
      <c r="N14">
        <v>1013</v>
      </c>
      <c r="O14" t="s">
        <v>342</v>
      </c>
      <c r="P14" t="s">
        <v>343</v>
      </c>
      <c r="Q14">
        <v>1</v>
      </c>
      <c r="X14">
        <v>0.21</v>
      </c>
      <c r="Y14">
        <v>0</v>
      </c>
      <c r="Z14">
        <v>68</v>
      </c>
      <c r="AA14">
        <v>10.24</v>
      </c>
      <c r="AB14">
        <v>0</v>
      </c>
      <c r="AC14">
        <v>0</v>
      </c>
      <c r="AD14">
        <v>1</v>
      </c>
      <c r="AE14">
        <v>0</v>
      </c>
      <c r="AF14" t="s">
        <v>2</v>
      </c>
      <c r="AG14">
        <v>0.21</v>
      </c>
      <c r="AH14">
        <v>2</v>
      </c>
      <c r="AI14">
        <v>25553978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>ROW(Source!A26)</f>
        <v>26</v>
      </c>
      <c r="B15">
        <v>25553984</v>
      </c>
      <c r="C15">
        <v>25553974</v>
      </c>
      <c r="D15">
        <v>20145003</v>
      </c>
      <c r="E15">
        <v>1</v>
      </c>
      <c r="F15">
        <v>1</v>
      </c>
      <c r="G15">
        <v>1</v>
      </c>
      <c r="H15">
        <v>3</v>
      </c>
      <c r="I15" t="s">
        <v>347</v>
      </c>
      <c r="J15" t="s">
        <v>348</v>
      </c>
      <c r="K15" t="s">
        <v>349</v>
      </c>
      <c r="L15">
        <v>1348</v>
      </c>
      <c r="N15">
        <v>1009</v>
      </c>
      <c r="O15" t="s">
        <v>43</v>
      </c>
      <c r="P15" t="s">
        <v>43</v>
      </c>
      <c r="Q15">
        <v>1000</v>
      </c>
      <c r="X15">
        <v>1</v>
      </c>
      <c r="Y15">
        <v>8900</v>
      </c>
      <c r="Z15">
        <v>0</v>
      </c>
      <c r="AA15">
        <v>0</v>
      </c>
      <c r="AB15">
        <v>0</v>
      </c>
      <c r="AC15">
        <v>2</v>
      </c>
      <c r="AD15">
        <v>1</v>
      </c>
      <c r="AE15">
        <v>0</v>
      </c>
      <c r="AF15" t="s">
        <v>2</v>
      </c>
      <c r="AG15">
        <v>1</v>
      </c>
      <c r="AH15">
        <v>2</v>
      </c>
      <c r="AI15">
        <v>25553979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>ROW(Source!A27)</f>
        <v>27</v>
      </c>
      <c r="B16">
        <v>25554005</v>
      </c>
      <c r="C16">
        <v>25553985</v>
      </c>
      <c r="D16">
        <v>6194212</v>
      </c>
      <c r="E16">
        <v>1</v>
      </c>
      <c r="F16">
        <v>1</v>
      </c>
      <c r="G16">
        <v>1</v>
      </c>
      <c r="H16">
        <v>1</v>
      </c>
      <c r="I16" t="s">
        <v>350</v>
      </c>
      <c r="J16" t="s">
        <v>2</v>
      </c>
      <c r="K16" t="s">
        <v>351</v>
      </c>
      <c r="L16">
        <v>1369</v>
      </c>
      <c r="N16">
        <v>1013</v>
      </c>
      <c r="O16" t="s">
        <v>336</v>
      </c>
      <c r="P16" t="s">
        <v>336</v>
      </c>
      <c r="Q16">
        <v>1</v>
      </c>
      <c r="X16">
        <v>39.57</v>
      </c>
      <c r="Y16">
        <v>0</v>
      </c>
      <c r="Z16">
        <v>0</v>
      </c>
      <c r="AA16">
        <v>0</v>
      </c>
      <c r="AB16">
        <v>9.6199999999999992</v>
      </c>
      <c r="AC16">
        <v>0</v>
      </c>
      <c r="AD16">
        <v>1</v>
      </c>
      <c r="AE16">
        <v>1</v>
      </c>
      <c r="AF16" t="s">
        <v>2</v>
      </c>
      <c r="AG16">
        <v>39.57</v>
      </c>
      <c r="AH16">
        <v>2</v>
      </c>
      <c r="AI16">
        <v>25553986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>
      <c r="A17">
        <f>ROW(Source!A27)</f>
        <v>27</v>
      </c>
      <c r="B17">
        <v>25554006</v>
      </c>
      <c r="C17">
        <v>25553985</v>
      </c>
      <c r="D17">
        <v>6697596</v>
      </c>
      <c r="E17">
        <v>1</v>
      </c>
      <c r="F17">
        <v>1</v>
      </c>
      <c r="G17">
        <v>1</v>
      </c>
      <c r="H17">
        <v>1</v>
      </c>
      <c r="I17" t="s">
        <v>337</v>
      </c>
      <c r="J17" t="s">
        <v>2</v>
      </c>
      <c r="K17" t="s">
        <v>338</v>
      </c>
      <c r="L17">
        <v>1369</v>
      </c>
      <c r="N17">
        <v>1013</v>
      </c>
      <c r="O17" t="s">
        <v>336</v>
      </c>
      <c r="P17" t="s">
        <v>336</v>
      </c>
      <c r="Q17">
        <v>1</v>
      </c>
      <c r="X17">
        <v>2.2599999999999998</v>
      </c>
      <c r="Y17">
        <v>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2</v>
      </c>
      <c r="AF17" t="s">
        <v>2</v>
      </c>
      <c r="AG17">
        <v>2.2599999999999998</v>
      </c>
      <c r="AH17">
        <v>2</v>
      </c>
      <c r="AI17">
        <v>25553987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>
      <c r="A18">
        <f>ROW(Source!A27)</f>
        <v>27</v>
      </c>
      <c r="B18">
        <v>25554007</v>
      </c>
      <c r="C18">
        <v>25553985</v>
      </c>
      <c r="D18">
        <v>20134794</v>
      </c>
      <c r="E18">
        <v>1</v>
      </c>
      <c r="F18">
        <v>1</v>
      </c>
      <c r="G18">
        <v>1</v>
      </c>
      <c r="H18">
        <v>2</v>
      </c>
      <c r="I18" t="s">
        <v>352</v>
      </c>
      <c r="J18" t="s">
        <v>352</v>
      </c>
      <c r="K18" t="s">
        <v>353</v>
      </c>
      <c r="L18">
        <v>1480</v>
      </c>
      <c r="N18">
        <v>1013</v>
      </c>
      <c r="O18" t="s">
        <v>342</v>
      </c>
      <c r="P18" t="s">
        <v>343</v>
      </c>
      <c r="Q18">
        <v>1</v>
      </c>
      <c r="X18">
        <v>0.16</v>
      </c>
      <c r="Y18">
        <v>0</v>
      </c>
      <c r="Z18">
        <v>126.33</v>
      </c>
      <c r="AA18">
        <v>10.58</v>
      </c>
      <c r="AB18">
        <v>0</v>
      </c>
      <c r="AC18">
        <v>0</v>
      </c>
      <c r="AD18">
        <v>1</v>
      </c>
      <c r="AE18">
        <v>0</v>
      </c>
      <c r="AF18" t="s">
        <v>2</v>
      </c>
      <c r="AG18">
        <v>0.16</v>
      </c>
      <c r="AH18">
        <v>2</v>
      </c>
      <c r="AI18">
        <v>25553988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>
      <c r="A19">
        <f>ROW(Source!A27)</f>
        <v>27</v>
      </c>
      <c r="B19">
        <v>25554008</v>
      </c>
      <c r="C19">
        <v>25553985</v>
      </c>
      <c r="D19">
        <v>20134401</v>
      </c>
      <c r="E19">
        <v>1</v>
      </c>
      <c r="F19">
        <v>1</v>
      </c>
      <c r="G19">
        <v>1</v>
      </c>
      <c r="H19">
        <v>2</v>
      </c>
      <c r="I19" t="s">
        <v>339</v>
      </c>
      <c r="J19" t="s">
        <v>339</v>
      </c>
      <c r="K19" t="s">
        <v>341</v>
      </c>
      <c r="L19">
        <v>1480</v>
      </c>
      <c r="N19">
        <v>1013</v>
      </c>
      <c r="O19" t="s">
        <v>342</v>
      </c>
      <c r="P19" t="s">
        <v>343</v>
      </c>
      <c r="Q19">
        <v>1</v>
      </c>
      <c r="X19">
        <v>0.84</v>
      </c>
      <c r="Y19">
        <v>0</v>
      </c>
      <c r="Z19">
        <v>108.6</v>
      </c>
      <c r="AA19">
        <v>10.58</v>
      </c>
      <c r="AB19">
        <v>0</v>
      </c>
      <c r="AC19">
        <v>0</v>
      </c>
      <c r="AD19">
        <v>1</v>
      </c>
      <c r="AE19">
        <v>0</v>
      </c>
      <c r="AF19" t="s">
        <v>2</v>
      </c>
      <c r="AG19">
        <v>0.84</v>
      </c>
      <c r="AH19">
        <v>2</v>
      </c>
      <c r="AI19">
        <v>25553989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>
      <c r="A20">
        <f>ROW(Source!A27)</f>
        <v>27</v>
      </c>
      <c r="B20">
        <v>25554009</v>
      </c>
      <c r="C20">
        <v>25553985</v>
      </c>
      <c r="D20">
        <v>20134823</v>
      </c>
      <c r="E20">
        <v>1</v>
      </c>
      <c r="F20">
        <v>1</v>
      </c>
      <c r="G20">
        <v>1</v>
      </c>
      <c r="H20">
        <v>2</v>
      </c>
      <c r="I20" t="s">
        <v>354</v>
      </c>
      <c r="J20" t="s">
        <v>354</v>
      </c>
      <c r="K20" t="s">
        <v>355</v>
      </c>
      <c r="L20">
        <v>1480</v>
      </c>
      <c r="N20">
        <v>1013</v>
      </c>
      <c r="O20" t="s">
        <v>342</v>
      </c>
      <c r="P20" t="s">
        <v>343</v>
      </c>
      <c r="Q20">
        <v>1</v>
      </c>
      <c r="X20">
        <v>12.41</v>
      </c>
      <c r="Y20">
        <v>0</v>
      </c>
      <c r="Z20">
        <v>4.97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2</v>
      </c>
      <c r="AG20">
        <v>12.41</v>
      </c>
      <c r="AH20">
        <v>2</v>
      </c>
      <c r="AI20">
        <v>25553990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>
      <c r="A21">
        <f>ROW(Source!A27)</f>
        <v>27</v>
      </c>
      <c r="B21">
        <v>25554010</v>
      </c>
      <c r="C21">
        <v>25553985</v>
      </c>
      <c r="D21">
        <v>20134696</v>
      </c>
      <c r="E21">
        <v>1</v>
      </c>
      <c r="F21">
        <v>1</v>
      </c>
      <c r="G21">
        <v>1</v>
      </c>
      <c r="H21">
        <v>2</v>
      </c>
      <c r="I21" t="s">
        <v>356</v>
      </c>
      <c r="J21" t="s">
        <v>356</v>
      </c>
      <c r="K21" t="s">
        <v>357</v>
      </c>
      <c r="L21">
        <v>1480</v>
      </c>
      <c r="N21">
        <v>1013</v>
      </c>
      <c r="O21" t="s">
        <v>342</v>
      </c>
      <c r="P21" t="s">
        <v>343</v>
      </c>
      <c r="Q21">
        <v>1</v>
      </c>
      <c r="X21">
        <v>1.62</v>
      </c>
      <c r="Y21">
        <v>0</v>
      </c>
      <c r="Z21">
        <v>1.2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2</v>
      </c>
      <c r="AG21">
        <v>1.62</v>
      </c>
      <c r="AH21">
        <v>2</v>
      </c>
      <c r="AI21">
        <v>25553991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>
      <c r="A22">
        <f>ROW(Source!A27)</f>
        <v>27</v>
      </c>
      <c r="B22">
        <v>25554011</v>
      </c>
      <c r="C22">
        <v>25553985</v>
      </c>
      <c r="D22">
        <v>20134399</v>
      </c>
      <c r="E22">
        <v>1</v>
      </c>
      <c r="F22">
        <v>1</v>
      </c>
      <c r="G22">
        <v>1</v>
      </c>
      <c r="H22">
        <v>2</v>
      </c>
      <c r="I22" t="s">
        <v>344</v>
      </c>
      <c r="J22" t="s">
        <v>344</v>
      </c>
      <c r="K22" t="s">
        <v>346</v>
      </c>
      <c r="L22">
        <v>1480</v>
      </c>
      <c r="N22">
        <v>1013</v>
      </c>
      <c r="O22" t="s">
        <v>342</v>
      </c>
      <c r="P22" t="s">
        <v>343</v>
      </c>
      <c r="Q22">
        <v>1</v>
      </c>
      <c r="X22">
        <v>1.26</v>
      </c>
      <c r="Y22">
        <v>0</v>
      </c>
      <c r="Z22">
        <v>68</v>
      </c>
      <c r="AA22">
        <v>10.24</v>
      </c>
      <c r="AB22">
        <v>0</v>
      </c>
      <c r="AC22">
        <v>0</v>
      </c>
      <c r="AD22">
        <v>1</v>
      </c>
      <c r="AE22">
        <v>0</v>
      </c>
      <c r="AF22" t="s">
        <v>2</v>
      </c>
      <c r="AG22">
        <v>1.26</v>
      </c>
      <c r="AH22">
        <v>2</v>
      </c>
      <c r="AI22">
        <v>25553992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>
      <c r="A23">
        <f>ROW(Source!A27)</f>
        <v>27</v>
      </c>
      <c r="B23">
        <v>25554012</v>
      </c>
      <c r="C23">
        <v>25553985</v>
      </c>
      <c r="D23">
        <v>20136437</v>
      </c>
      <c r="E23">
        <v>1</v>
      </c>
      <c r="F23">
        <v>1</v>
      </c>
      <c r="G23">
        <v>1</v>
      </c>
      <c r="H23">
        <v>3</v>
      </c>
      <c r="I23" t="s">
        <v>358</v>
      </c>
      <c r="J23" t="s">
        <v>359</v>
      </c>
      <c r="K23" t="s">
        <v>360</v>
      </c>
      <c r="L23">
        <v>1348</v>
      </c>
      <c r="N23">
        <v>1009</v>
      </c>
      <c r="O23" t="s">
        <v>43</v>
      </c>
      <c r="P23" t="s">
        <v>43</v>
      </c>
      <c r="Q23">
        <v>1000</v>
      </c>
      <c r="X23">
        <v>1E-4</v>
      </c>
      <c r="Y23">
        <v>45386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2</v>
      </c>
      <c r="AG23">
        <v>1E-4</v>
      </c>
      <c r="AH23">
        <v>2</v>
      </c>
      <c r="AI23">
        <v>25553993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>
      <c r="A24">
        <f>ROW(Source!A27)</f>
        <v>27</v>
      </c>
      <c r="B24">
        <v>25554013</v>
      </c>
      <c r="C24">
        <v>25553985</v>
      </c>
      <c r="D24">
        <v>20136451</v>
      </c>
      <c r="E24">
        <v>1</v>
      </c>
      <c r="F24">
        <v>1</v>
      </c>
      <c r="G24">
        <v>1</v>
      </c>
      <c r="H24">
        <v>3</v>
      </c>
      <c r="I24" t="s">
        <v>361</v>
      </c>
      <c r="J24" t="s">
        <v>362</v>
      </c>
      <c r="K24" t="s">
        <v>363</v>
      </c>
      <c r="L24">
        <v>1339</v>
      </c>
      <c r="N24">
        <v>1007</v>
      </c>
      <c r="O24" t="s">
        <v>123</v>
      </c>
      <c r="P24" t="s">
        <v>123</v>
      </c>
      <c r="Q24">
        <v>1</v>
      </c>
      <c r="X24">
        <v>1.3</v>
      </c>
      <c r="Y24">
        <v>6</v>
      </c>
      <c r="Z24">
        <v>0</v>
      </c>
      <c r="AA24">
        <v>0</v>
      </c>
      <c r="AB24">
        <v>0</v>
      </c>
      <c r="AC24">
        <v>0</v>
      </c>
      <c r="AD24">
        <v>1</v>
      </c>
      <c r="AE24">
        <v>0</v>
      </c>
      <c r="AF24" t="s">
        <v>2</v>
      </c>
      <c r="AG24">
        <v>1.3</v>
      </c>
      <c r="AH24">
        <v>2</v>
      </c>
      <c r="AI24">
        <v>25553994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>
      <c r="A25">
        <f>ROW(Source!A27)</f>
        <v>27</v>
      </c>
      <c r="B25">
        <v>25554014</v>
      </c>
      <c r="C25">
        <v>25553985</v>
      </c>
      <c r="D25">
        <v>20136859</v>
      </c>
      <c r="E25">
        <v>1</v>
      </c>
      <c r="F25">
        <v>1</v>
      </c>
      <c r="G25">
        <v>1</v>
      </c>
      <c r="H25">
        <v>3</v>
      </c>
      <c r="I25" t="s">
        <v>364</v>
      </c>
      <c r="J25" t="s">
        <v>365</v>
      </c>
      <c r="K25" t="s">
        <v>366</v>
      </c>
      <c r="L25">
        <v>1348</v>
      </c>
      <c r="N25">
        <v>1009</v>
      </c>
      <c r="O25" t="s">
        <v>43</v>
      </c>
      <c r="P25" t="s">
        <v>43</v>
      </c>
      <c r="Q25">
        <v>1000</v>
      </c>
      <c r="X25">
        <v>3.0000000000000001E-5</v>
      </c>
      <c r="Y25">
        <v>5088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2</v>
      </c>
      <c r="AG25">
        <v>3.0000000000000001E-5</v>
      </c>
      <c r="AH25">
        <v>2</v>
      </c>
      <c r="AI25">
        <v>25553995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>
      <c r="A26">
        <f>ROW(Source!A27)</f>
        <v>27</v>
      </c>
      <c r="B26">
        <v>25554015</v>
      </c>
      <c r="C26">
        <v>25553985</v>
      </c>
      <c r="D26">
        <v>20137198</v>
      </c>
      <c r="E26">
        <v>1</v>
      </c>
      <c r="F26">
        <v>1</v>
      </c>
      <c r="G26">
        <v>1</v>
      </c>
      <c r="H26">
        <v>3</v>
      </c>
      <c r="I26" t="s">
        <v>367</v>
      </c>
      <c r="J26" t="s">
        <v>368</v>
      </c>
      <c r="K26" t="s">
        <v>369</v>
      </c>
      <c r="L26">
        <v>1348</v>
      </c>
      <c r="N26">
        <v>1009</v>
      </c>
      <c r="O26" t="s">
        <v>43</v>
      </c>
      <c r="P26" t="s">
        <v>43</v>
      </c>
      <c r="Q26">
        <v>1000</v>
      </c>
      <c r="X26">
        <v>1.9400000000000001E-3</v>
      </c>
      <c r="Y26">
        <v>5135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2</v>
      </c>
      <c r="AG26">
        <v>1.9400000000000001E-3</v>
      </c>
      <c r="AH26">
        <v>2</v>
      </c>
      <c r="AI26">
        <v>25553996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>
      <c r="A27">
        <f>ROW(Source!A27)</f>
        <v>27</v>
      </c>
      <c r="B27">
        <v>25554016</v>
      </c>
      <c r="C27">
        <v>25553985</v>
      </c>
      <c r="D27">
        <v>20137991</v>
      </c>
      <c r="E27">
        <v>1</v>
      </c>
      <c r="F27">
        <v>1</v>
      </c>
      <c r="G27">
        <v>1</v>
      </c>
      <c r="H27">
        <v>3</v>
      </c>
      <c r="I27" t="s">
        <v>370</v>
      </c>
      <c r="J27" t="s">
        <v>371</v>
      </c>
      <c r="K27" t="s">
        <v>372</v>
      </c>
      <c r="L27">
        <v>1348</v>
      </c>
      <c r="N27">
        <v>1009</v>
      </c>
      <c r="O27" t="s">
        <v>43</v>
      </c>
      <c r="P27" t="s">
        <v>43</v>
      </c>
      <c r="Q27">
        <v>1000</v>
      </c>
      <c r="X27">
        <v>1.8000000000000001E-4</v>
      </c>
      <c r="Y27">
        <v>16560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2</v>
      </c>
      <c r="AG27">
        <v>1.8000000000000001E-4</v>
      </c>
      <c r="AH27">
        <v>2</v>
      </c>
      <c r="AI27">
        <v>25553997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>
      <c r="A28">
        <f>ROW(Source!A27)</f>
        <v>27</v>
      </c>
      <c r="B28">
        <v>25554017</v>
      </c>
      <c r="C28">
        <v>25553985</v>
      </c>
      <c r="D28">
        <v>20138315</v>
      </c>
      <c r="E28">
        <v>1</v>
      </c>
      <c r="F28">
        <v>1</v>
      </c>
      <c r="G28">
        <v>1</v>
      </c>
      <c r="H28">
        <v>3</v>
      </c>
      <c r="I28" t="s">
        <v>373</v>
      </c>
      <c r="J28" t="s">
        <v>374</v>
      </c>
      <c r="K28" t="s">
        <v>375</v>
      </c>
      <c r="L28">
        <v>1348</v>
      </c>
      <c r="N28">
        <v>1009</v>
      </c>
      <c r="O28" t="s">
        <v>43</v>
      </c>
      <c r="P28" t="s">
        <v>43</v>
      </c>
      <c r="Q28">
        <v>1000</v>
      </c>
      <c r="X28">
        <v>1.0000000000000001E-5</v>
      </c>
      <c r="Y28">
        <v>7810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2</v>
      </c>
      <c r="AG28">
        <v>1.0000000000000001E-5</v>
      </c>
      <c r="AH28">
        <v>2</v>
      </c>
      <c r="AI28">
        <v>25553998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>
      <c r="A29">
        <f>ROW(Source!A27)</f>
        <v>27</v>
      </c>
      <c r="B29">
        <v>25554018</v>
      </c>
      <c r="C29">
        <v>25553985</v>
      </c>
      <c r="D29">
        <v>20142104</v>
      </c>
      <c r="E29">
        <v>1</v>
      </c>
      <c r="F29">
        <v>1</v>
      </c>
      <c r="G29">
        <v>1</v>
      </c>
      <c r="H29">
        <v>3</v>
      </c>
      <c r="I29" t="s">
        <v>376</v>
      </c>
      <c r="J29" t="s">
        <v>377</v>
      </c>
      <c r="K29" t="s">
        <v>378</v>
      </c>
      <c r="L29">
        <v>1339</v>
      </c>
      <c r="N29">
        <v>1007</v>
      </c>
      <c r="O29" t="s">
        <v>123</v>
      </c>
      <c r="P29" t="s">
        <v>123</v>
      </c>
      <c r="Q29">
        <v>1</v>
      </c>
      <c r="X29">
        <v>5.0000000000000001E-4</v>
      </c>
      <c r="Y29">
        <v>2350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2</v>
      </c>
      <c r="AG29">
        <v>5.0000000000000001E-4</v>
      </c>
      <c r="AH29">
        <v>2</v>
      </c>
      <c r="AI29">
        <v>25553999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>
      <c r="A30">
        <f>ROW(Source!A27)</f>
        <v>27</v>
      </c>
      <c r="B30">
        <v>25554019</v>
      </c>
      <c r="C30">
        <v>25553985</v>
      </c>
      <c r="D30">
        <v>20149045</v>
      </c>
      <c r="E30">
        <v>1</v>
      </c>
      <c r="F30">
        <v>1</v>
      </c>
      <c r="G30">
        <v>1</v>
      </c>
      <c r="H30">
        <v>3</v>
      </c>
      <c r="I30" t="s">
        <v>379</v>
      </c>
      <c r="J30" t="s">
        <v>380</v>
      </c>
      <c r="K30" t="s">
        <v>381</v>
      </c>
      <c r="L30">
        <v>1348</v>
      </c>
      <c r="N30">
        <v>1009</v>
      </c>
      <c r="O30" t="s">
        <v>43</v>
      </c>
      <c r="P30" t="s">
        <v>43</v>
      </c>
      <c r="Q30">
        <v>1000</v>
      </c>
      <c r="X30">
        <v>3.1E-4</v>
      </c>
      <c r="Y30">
        <v>18330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2</v>
      </c>
      <c r="AG30">
        <v>3.1E-4</v>
      </c>
      <c r="AH30">
        <v>2</v>
      </c>
      <c r="AI30">
        <v>25554000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>
      <c r="A31">
        <f>ROW(Source!A27)</f>
        <v>27</v>
      </c>
      <c r="B31">
        <v>25554020</v>
      </c>
      <c r="C31">
        <v>25553985</v>
      </c>
      <c r="D31">
        <v>20149150</v>
      </c>
      <c r="E31">
        <v>1</v>
      </c>
      <c r="F31">
        <v>1</v>
      </c>
      <c r="G31">
        <v>1</v>
      </c>
      <c r="H31">
        <v>3</v>
      </c>
      <c r="I31" t="s">
        <v>382</v>
      </c>
      <c r="J31" t="s">
        <v>383</v>
      </c>
      <c r="K31" t="s">
        <v>384</v>
      </c>
      <c r="L31">
        <v>1348</v>
      </c>
      <c r="N31">
        <v>1009</v>
      </c>
      <c r="O31" t="s">
        <v>43</v>
      </c>
      <c r="P31" t="s">
        <v>43</v>
      </c>
      <c r="Q31">
        <v>1000</v>
      </c>
      <c r="X31">
        <v>5.9999999999999995E-4</v>
      </c>
      <c r="Y31">
        <v>12500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2</v>
      </c>
      <c r="AG31">
        <v>5.9999999999999995E-4</v>
      </c>
      <c r="AH31">
        <v>2</v>
      </c>
      <c r="AI31">
        <v>25554001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>
      <c r="A32">
        <f>ROW(Source!A27)</f>
        <v>27</v>
      </c>
      <c r="B32">
        <v>25554021</v>
      </c>
      <c r="C32">
        <v>25553985</v>
      </c>
      <c r="D32">
        <v>20150643</v>
      </c>
      <c r="E32">
        <v>1</v>
      </c>
      <c r="F32">
        <v>1</v>
      </c>
      <c r="G32">
        <v>1</v>
      </c>
      <c r="H32">
        <v>3</v>
      </c>
      <c r="I32" t="s">
        <v>53</v>
      </c>
      <c r="J32" t="s">
        <v>55</v>
      </c>
      <c r="K32" t="s">
        <v>54</v>
      </c>
      <c r="L32">
        <v>1348</v>
      </c>
      <c r="N32">
        <v>1009</v>
      </c>
      <c r="O32" t="s">
        <v>43</v>
      </c>
      <c r="P32" t="s">
        <v>43</v>
      </c>
      <c r="Q32">
        <v>1000</v>
      </c>
      <c r="X32">
        <v>1</v>
      </c>
      <c r="Y32">
        <v>8909</v>
      </c>
      <c r="Z32">
        <v>0</v>
      </c>
      <c r="AA32">
        <v>0</v>
      </c>
      <c r="AB32">
        <v>0</v>
      </c>
      <c r="AC32">
        <v>2</v>
      </c>
      <c r="AD32">
        <v>0</v>
      </c>
      <c r="AE32">
        <v>0</v>
      </c>
      <c r="AF32" t="s">
        <v>2</v>
      </c>
      <c r="AG32">
        <v>1</v>
      </c>
      <c r="AH32">
        <v>2</v>
      </c>
      <c r="AI32">
        <v>25554002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>
      <c r="A33">
        <f>ROW(Source!A27)</f>
        <v>27</v>
      </c>
      <c r="B33">
        <v>25554022</v>
      </c>
      <c r="C33">
        <v>25553985</v>
      </c>
      <c r="D33">
        <v>20153297</v>
      </c>
      <c r="E33">
        <v>1</v>
      </c>
      <c r="F33">
        <v>1</v>
      </c>
      <c r="G33">
        <v>1</v>
      </c>
      <c r="H33">
        <v>3</v>
      </c>
      <c r="I33" t="s">
        <v>385</v>
      </c>
      <c r="J33" t="s">
        <v>386</v>
      </c>
      <c r="K33" t="s">
        <v>387</v>
      </c>
      <c r="L33">
        <v>1398</v>
      </c>
      <c r="N33">
        <v>1013</v>
      </c>
      <c r="O33" t="s">
        <v>388</v>
      </c>
      <c r="P33" t="s">
        <v>388</v>
      </c>
      <c r="Q33">
        <v>1</v>
      </c>
      <c r="X33">
        <v>1.8700000000000001E-2</v>
      </c>
      <c r="Y33">
        <v>54.2</v>
      </c>
      <c r="Z33">
        <v>0</v>
      </c>
      <c r="AA33">
        <v>0</v>
      </c>
      <c r="AB33">
        <v>0</v>
      </c>
      <c r="AC33">
        <v>2</v>
      </c>
      <c r="AD33">
        <v>1</v>
      </c>
      <c r="AE33">
        <v>0</v>
      </c>
      <c r="AF33" t="s">
        <v>2</v>
      </c>
      <c r="AG33">
        <v>1.8700000000000001E-2</v>
      </c>
      <c r="AH33">
        <v>2</v>
      </c>
      <c r="AI33">
        <v>25554003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>
      <c r="A34">
        <f>ROW(Source!A27)</f>
        <v>27</v>
      </c>
      <c r="B34">
        <v>25554023</v>
      </c>
      <c r="C34">
        <v>25553985</v>
      </c>
      <c r="D34">
        <v>20188200</v>
      </c>
      <c r="E34">
        <v>1</v>
      </c>
      <c r="F34">
        <v>1</v>
      </c>
      <c r="G34">
        <v>1</v>
      </c>
      <c r="H34">
        <v>3</v>
      </c>
      <c r="I34" t="s">
        <v>389</v>
      </c>
      <c r="J34" t="s">
        <v>390</v>
      </c>
      <c r="K34" t="s">
        <v>391</v>
      </c>
      <c r="L34">
        <v>1346</v>
      </c>
      <c r="N34">
        <v>1009</v>
      </c>
      <c r="O34" t="s">
        <v>392</v>
      </c>
      <c r="P34" t="s">
        <v>392</v>
      </c>
      <c r="Q34">
        <v>1</v>
      </c>
      <c r="X34">
        <v>0.39</v>
      </c>
      <c r="Y34">
        <v>6.2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2</v>
      </c>
      <c r="AG34">
        <v>0.39</v>
      </c>
      <c r="AH34">
        <v>2</v>
      </c>
      <c r="AI34">
        <v>25554004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>
      <c r="A35">
        <f>ROW(Source!A29)</f>
        <v>29</v>
      </c>
      <c r="B35">
        <v>25554033</v>
      </c>
      <c r="C35">
        <v>25554025</v>
      </c>
      <c r="D35">
        <v>6194212</v>
      </c>
      <c r="E35">
        <v>1</v>
      </c>
      <c r="F35">
        <v>1</v>
      </c>
      <c r="G35">
        <v>1</v>
      </c>
      <c r="H35">
        <v>1</v>
      </c>
      <c r="I35" t="s">
        <v>350</v>
      </c>
      <c r="J35" t="s">
        <v>2</v>
      </c>
      <c r="K35" t="s">
        <v>351</v>
      </c>
      <c r="L35">
        <v>1369</v>
      </c>
      <c r="N35">
        <v>1013</v>
      </c>
      <c r="O35" t="s">
        <v>336</v>
      </c>
      <c r="P35" t="s">
        <v>336</v>
      </c>
      <c r="Q35">
        <v>1</v>
      </c>
      <c r="X35">
        <v>46.33</v>
      </c>
      <c r="Y35">
        <v>0</v>
      </c>
      <c r="Z35">
        <v>0</v>
      </c>
      <c r="AA35">
        <v>0</v>
      </c>
      <c r="AB35">
        <v>9.6199999999999992</v>
      </c>
      <c r="AC35">
        <v>0</v>
      </c>
      <c r="AD35">
        <v>1</v>
      </c>
      <c r="AE35">
        <v>1</v>
      </c>
      <c r="AF35" t="s">
        <v>2</v>
      </c>
      <c r="AG35">
        <v>46.33</v>
      </c>
      <c r="AH35">
        <v>2</v>
      </c>
      <c r="AI35">
        <v>25554026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>
      <c r="A36">
        <f>ROW(Source!A29)</f>
        <v>29</v>
      </c>
      <c r="B36">
        <v>25554034</v>
      </c>
      <c r="C36">
        <v>25554025</v>
      </c>
      <c r="D36">
        <v>6697596</v>
      </c>
      <c r="E36">
        <v>1</v>
      </c>
      <c r="F36">
        <v>1</v>
      </c>
      <c r="G36">
        <v>1</v>
      </c>
      <c r="H36">
        <v>1</v>
      </c>
      <c r="I36" t="s">
        <v>337</v>
      </c>
      <c r="J36" t="s">
        <v>2</v>
      </c>
      <c r="K36" t="s">
        <v>338</v>
      </c>
      <c r="L36">
        <v>1369</v>
      </c>
      <c r="N36">
        <v>1013</v>
      </c>
      <c r="O36" t="s">
        <v>336</v>
      </c>
      <c r="P36" t="s">
        <v>336</v>
      </c>
      <c r="Q36">
        <v>1</v>
      </c>
      <c r="X36">
        <v>4.38</v>
      </c>
      <c r="Y36">
        <v>0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2</v>
      </c>
      <c r="AF36" t="s">
        <v>2</v>
      </c>
      <c r="AG36">
        <v>4.38</v>
      </c>
      <c r="AH36">
        <v>2</v>
      </c>
      <c r="AI36">
        <v>25554027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>
      <c r="A37">
        <f>ROW(Source!A29)</f>
        <v>29</v>
      </c>
      <c r="B37">
        <v>25554035</v>
      </c>
      <c r="C37">
        <v>25554025</v>
      </c>
      <c r="D37">
        <v>20159485</v>
      </c>
      <c r="E37">
        <v>1</v>
      </c>
      <c r="F37">
        <v>1</v>
      </c>
      <c r="G37">
        <v>1</v>
      </c>
      <c r="H37">
        <v>2</v>
      </c>
      <c r="I37" t="s">
        <v>339</v>
      </c>
      <c r="J37" t="s">
        <v>340</v>
      </c>
      <c r="K37" t="s">
        <v>341</v>
      </c>
      <c r="L37">
        <v>1480</v>
      </c>
      <c r="N37">
        <v>1013</v>
      </c>
      <c r="O37" t="s">
        <v>342</v>
      </c>
      <c r="P37" t="s">
        <v>343</v>
      </c>
      <c r="Q37">
        <v>1</v>
      </c>
      <c r="X37">
        <v>1.75</v>
      </c>
      <c r="Y37">
        <v>0</v>
      </c>
      <c r="Z37">
        <v>108.6</v>
      </c>
      <c r="AA37">
        <v>10.58</v>
      </c>
      <c r="AB37">
        <v>0</v>
      </c>
      <c r="AC37">
        <v>0</v>
      </c>
      <c r="AD37">
        <v>1</v>
      </c>
      <c r="AE37">
        <v>0</v>
      </c>
      <c r="AF37" t="s">
        <v>2</v>
      </c>
      <c r="AG37">
        <v>1.75</v>
      </c>
      <c r="AH37">
        <v>2</v>
      </c>
      <c r="AI37">
        <v>25554028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>
      <c r="A38">
        <f>ROW(Source!A29)</f>
        <v>29</v>
      </c>
      <c r="B38">
        <v>25554036</v>
      </c>
      <c r="C38">
        <v>25554025</v>
      </c>
      <c r="D38">
        <v>20148948</v>
      </c>
      <c r="E38">
        <v>1</v>
      </c>
      <c r="F38">
        <v>1</v>
      </c>
      <c r="G38">
        <v>1</v>
      </c>
      <c r="H38">
        <v>2</v>
      </c>
      <c r="I38" t="s">
        <v>393</v>
      </c>
      <c r="J38" t="s">
        <v>394</v>
      </c>
      <c r="K38" t="s">
        <v>395</v>
      </c>
      <c r="L38">
        <v>1480</v>
      </c>
      <c r="N38">
        <v>1013</v>
      </c>
      <c r="O38" t="s">
        <v>342</v>
      </c>
      <c r="P38" t="s">
        <v>343</v>
      </c>
      <c r="Q38">
        <v>1</v>
      </c>
      <c r="X38">
        <v>8.82</v>
      </c>
      <c r="Y38">
        <v>0</v>
      </c>
      <c r="Z38">
        <v>7.9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2</v>
      </c>
      <c r="AG38">
        <v>8.82</v>
      </c>
      <c r="AH38">
        <v>2</v>
      </c>
      <c r="AI38">
        <v>25554029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>
      <c r="A39">
        <f>ROW(Source!A29)</f>
        <v>29</v>
      </c>
      <c r="B39">
        <v>25554037</v>
      </c>
      <c r="C39">
        <v>25554025</v>
      </c>
      <c r="D39">
        <v>20145014</v>
      </c>
      <c r="E39">
        <v>1</v>
      </c>
      <c r="F39">
        <v>1</v>
      </c>
      <c r="G39">
        <v>1</v>
      </c>
      <c r="H39">
        <v>2</v>
      </c>
      <c r="I39" t="s">
        <v>344</v>
      </c>
      <c r="J39" t="s">
        <v>345</v>
      </c>
      <c r="K39" t="s">
        <v>346</v>
      </c>
      <c r="L39">
        <v>1480</v>
      </c>
      <c r="N39">
        <v>1013</v>
      </c>
      <c r="O39" t="s">
        <v>342</v>
      </c>
      <c r="P39" t="s">
        <v>343</v>
      </c>
      <c r="Q39">
        <v>1</v>
      </c>
      <c r="X39">
        <v>2.63</v>
      </c>
      <c r="Y39">
        <v>0</v>
      </c>
      <c r="Z39">
        <v>68</v>
      </c>
      <c r="AA39">
        <v>10.24</v>
      </c>
      <c r="AB39">
        <v>0</v>
      </c>
      <c r="AC39">
        <v>0</v>
      </c>
      <c r="AD39">
        <v>1</v>
      </c>
      <c r="AE39">
        <v>0</v>
      </c>
      <c r="AF39" t="s">
        <v>2</v>
      </c>
      <c r="AG39">
        <v>2.63</v>
      </c>
      <c r="AH39">
        <v>2</v>
      </c>
      <c r="AI39">
        <v>25554030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>
      <c r="A40">
        <f>ROW(Source!A29)</f>
        <v>29</v>
      </c>
      <c r="B40">
        <v>25554038</v>
      </c>
      <c r="C40">
        <v>25554025</v>
      </c>
      <c r="D40">
        <v>20137674</v>
      </c>
      <c r="E40">
        <v>1</v>
      </c>
      <c r="F40">
        <v>1</v>
      </c>
      <c r="G40">
        <v>1</v>
      </c>
      <c r="H40">
        <v>3</v>
      </c>
      <c r="I40" t="s">
        <v>396</v>
      </c>
      <c r="J40" t="s">
        <v>397</v>
      </c>
      <c r="K40" t="s">
        <v>398</v>
      </c>
      <c r="L40">
        <v>1348</v>
      </c>
      <c r="N40">
        <v>1009</v>
      </c>
      <c r="O40" t="s">
        <v>43</v>
      </c>
      <c r="P40" t="s">
        <v>43</v>
      </c>
      <c r="Q40">
        <v>1000</v>
      </c>
      <c r="X40">
        <v>7.0000000000000001E-3</v>
      </c>
      <c r="Y40">
        <v>10013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2</v>
      </c>
      <c r="AG40">
        <v>7.0000000000000001E-3</v>
      </c>
      <c r="AH40">
        <v>2</v>
      </c>
      <c r="AI40">
        <v>25554031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>
      <c r="A41">
        <f>ROW(Source!A29)</f>
        <v>29</v>
      </c>
      <c r="B41">
        <v>25554039</v>
      </c>
      <c r="C41">
        <v>25554025</v>
      </c>
      <c r="D41">
        <v>20150643</v>
      </c>
      <c r="E41">
        <v>1</v>
      </c>
      <c r="F41">
        <v>1</v>
      </c>
      <c r="G41">
        <v>1</v>
      </c>
      <c r="H41">
        <v>3</v>
      </c>
      <c r="I41" t="s">
        <v>53</v>
      </c>
      <c r="J41" t="s">
        <v>55</v>
      </c>
      <c r="K41" t="s">
        <v>54</v>
      </c>
      <c r="L41">
        <v>1348</v>
      </c>
      <c r="N41">
        <v>1009</v>
      </c>
      <c r="O41" t="s">
        <v>43</v>
      </c>
      <c r="P41" t="s">
        <v>43</v>
      </c>
      <c r="Q41">
        <v>1000</v>
      </c>
      <c r="X41">
        <v>1</v>
      </c>
      <c r="Y41">
        <v>8909</v>
      </c>
      <c r="Z41">
        <v>0</v>
      </c>
      <c r="AA41">
        <v>0</v>
      </c>
      <c r="AB41">
        <v>0</v>
      </c>
      <c r="AC41">
        <v>2</v>
      </c>
      <c r="AD41">
        <v>1</v>
      </c>
      <c r="AE41">
        <v>0</v>
      </c>
      <c r="AF41" t="s">
        <v>2</v>
      </c>
      <c r="AG41">
        <v>1</v>
      </c>
      <c r="AH41">
        <v>2</v>
      </c>
      <c r="AI41">
        <v>25554032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>
      <c r="A42">
        <f>ROW(Source!A34)</f>
        <v>34</v>
      </c>
      <c r="B42">
        <v>25554050</v>
      </c>
      <c r="C42">
        <v>25554043</v>
      </c>
      <c r="D42">
        <v>6194230</v>
      </c>
      <c r="E42">
        <v>1</v>
      </c>
      <c r="F42">
        <v>1</v>
      </c>
      <c r="G42">
        <v>1</v>
      </c>
      <c r="H42">
        <v>1</v>
      </c>
      <c r="I42" t="s">
        <v>399</v>
      </c>
      <c r="J42" t="s">
        <v>2</v>
      </c>
      <c r="K42" t="s">
        <v>400</v>
      </c>
      <c r="L42">
        <v>1369</v>
      </c>
      <c r="N42">
        <v>1013</v>
      </c>
      <c r="O42" t="s">
        <v>336</v>
      </c>
      <c r="P42" t="s">
        <v>336</v>
      </c>
      <c r="Q42">
        <v>1</v>
      </c>
      <c r="X42">
        <v>42.7</v>
      </c>
      <c r="Y42">
        <v>0</v>
      </c>
      <c r="Z42">
        <v>0</v>
      </c>
      <c r="AA42">
        <v>0</v>
      </c>
      <c r="AB42">
        <v>10.210000000000001</v>
      </c>
      <c r="AC42">
        <v>0</v>
      </c>
      <c r="AD42">
        <v>1</v>
      </c>
      <c r="AE42">
        <v>1</v>
      </c>
      <c r="AF42" t="s">
        <v>2</v>
      </c>
      <c r="AG42">
        <v>42.7</v>
      </c>
      <c r="AH42">
        <v>2</v>
      </c>
      <c r="AI42">
        <v>25554044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>
      <c r="A43">
        <f>ROW(Source!A34)</f>
        <v>34</v>
      </c>
      <c r="B43">
        <v>25554051</v>
      </c>
      <c r="C43">
        <v>25554043</v>
      </c>
      <c r="D43">
        <v>6697596</v>
      </c>
      <c r="E43">
        <v>1</v>
      </c>
      <c r="F43">
        <v>1</v>
      </c>
      <c r="G43">
        <v>1</v>
      </c>
      <c r="H43">
        <v>1</v>
      </c>
      <c r="I43" t="s">
        <v>337</v>
      </c>
      <c r="J43" t="s">
        <v>2</v>
      </c>
      <c r="K43" t="s">
        <v>338</v>
      </c>
      <c r="L43">
        <v>1369</v>
      </c>
      <c r="N43">
        <v>1013</v>
      </c>
      <c r="O43" t="s">
        <v>336</v>
      </c>
      <c r="P43" t="s">
        <v>336</v>
      </c>
      <c r="Q43">
        <v>1</v>
      </c>
      <c r="X43">
        <v>1.03</v>
      </c>
      <c r="Y43">
        <v>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2</v>
      </c>
      <c r="AF43" t="s">
        <v>2</v>
      </c>
      <c r="AG43">
        <v>1.03</v>
      </c>
      <c r="AH43">
        <v>2</v>
      </c>
      <c r="AI43">
        <v>25554045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>
      <c r="A44">
        <f>ROW(Source!A34)</f>
        <v>34</v>
      </c>
      <c r="B44">
        <v>25554052</v>
      </c>
      <c r="C44">
        <v>25554043</v>
      </c>
      <c r="D44">
        <v>20148948</v>
      </c>
      <c r="E44">
        <v>1</v>
      </c>
      <c r="F44">
        <v>1</v>
      </c>
      <c r="G44">
        <v>1</v>
      </c>
      <c r="H44">
        <v>2</v>
      </c>
      <c r="I44" t="s">
        <v>393</v>
      </c>
      <c r="J44" t="s">
        <v>394</v>
      </c>
      <c r="K44" t="s">
        <v>395</v>
      </c>
      <c r="L44">
        <v>1480</v>
      </c>
      <c r="N44">
        <v>1013</v>
      </c>
      <c r="O44" t="s">
        <v>342</v>
      </c>
      <c r="P44" t="s">
        <v>343</v>
      </c>
      <c r="Q44">
        <v>1</v>
      </c>
      <c r="X44">
        <v>21.25</v>
      </c>
      <c r="Y44">
        <v>0</v>
      </c>
      <c r="Z44">
        <v>7.9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2</v>
      </c>
      <c r="AG44">
        <v>21.25</v>
      </c>
      <c r="AH44">
        <v>2</v>
      </c>
      <c r="AI44">
        <v>25554046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>
      <c r="A45">
        <f>ROW(Source!A34)</f>
        <v>34</v>
      </c>
      <c r="B45">
        <v>25554053</v>
      </c>
      <c r="C45">
        <v>25554043</v>
      </c>
      <c r="D45">
        <v>20145014</v>
      </c>
      <c r="E45">
        <v>1</v>
      </c>
      <c r="F45">
        <v>1</v>
      </c>
      <c r="G45">
        <v>1</v>
      </c>
      <c r="H45">
        <v>2</v>
      </c>
      <c r="I45" t="s">
        <v>344</v>
      </c>
      <c r="J45" t="s">
        <v>345</v>
      </c>
      <c r="K45" t="s">
        <v>346</v>
      </c>
      <c r="L45">
        <v>1480</v>
      </c>
      <c r="N45">
        <v>1013</v>
      </c>
      <c r="O45" t="s">
        <v>342</v>
      </c>
      <c r="P45" t="s">
        <v>343</v>
      </c>
      <c r="Q45">
        <v>1</v>
      </c>
      <c r="X45">
        <v>1.03</v>
      </c>
      <c r="Y45">
        <v>0</v>
      </c>
      <c r="Z45">
        <v>68</v>
      </c>
      <c r="AA45">
        <v>10.24</v>
      </c>
      <c r="AB45">
        <v>0</v>
      </c>
      <c r="AC45">
        <v>0</v>
      </c>
      <c r="AD45">
        <v>1</v>
      </c>
      <c r="AE45">
        <v>0</v>
      </c>
      <c r="AF45" t="s">
        <v>2</v>
      </c>
      <c r="AG45">
        <v>1.03</v>
      </c>
      <c r="AH45">
        <v>2</v>
      </c>
      <c r="AI45">
        <v>25554047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>
      <c r="A46">
        <f>ROW(Source!A34)</f>
        <v>34</v>
      </c>
      <c r="B46">
        <v>25554054</v>
      </c>
      <c r="C46">
        <v>25554043</v>
      </c>
      <c r="D46">
        <v>20137714</v>
      </c>
      <c r="E46">
        <v>1</v>
      </c>
      <c r="F46">
        <v>1</v>
      </c>
      <c r="G46">
        <v>1</v>
      </c>
      <c r="H46">
        <v>3</v>
      </c>
      <c r="I46" t="s">
        <v>401</v>
      </c>
      <c r="J46" t="s">
        <v>402</v>
      </c>
      <c r="K46" t="s">
        <v>403</v>
      </c>
      <c r="L46">
        <v>1348</v>
      </c>
      <c r="N46">
        <v>1009</v>
      </c>
      <c r="O46" t="s">
        <v>43</v>
      </c>
      <c r="P46" t="s">
        <v>43</v>
      </c>
      <c r="Q46">
        <v>1000</v>
      </c>
      <c r="X46">
        <v>0.04</v>
      </c>
      <c r="Y46">
        <v>9860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2</v>
      </c>
      <c r="AG46">
        <v>0.04</v>
      </c>
      <c r="AH46">
        <v>2</v>
      </c>
      <c r="AI46">
        <v>25554048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>
      <c r="A47">
        <f>ROW(Source!A34)</f>
        <v>34</v>
      </c>
      <c r="B47">
        <v>25554055</v>
      </c>
      <c r="C47">
        <v>25554043</v>
      </c>
      <c r="D47">
        <v>20150455</v>
      </c>
      <c r="E47">
        <v>1</v>
      </c>
      <c r="F47">
        <v>1</v>
      </c>
      <c r="G47">
        <v>1</v>
      </c>
      <c r="H47">
        <v>3</v>
      </c>
      <c r="I47" t="s">
        <v>404</v>
      </c>
      <c r="J47" t="s">
        <v>405</v>
      </c>
      <c r="K47" t="s">
        <v>406</v>
      </c>
      <c r="L47">
        <v>1348</v>
      </c>
      <c r="N47">
        <v>1009</v>
      </c>
      <c r="O47" t="s">
        <v>43</v>
      </c>
      <c r="P47" t="s">
        <v>43</v>
      </c>
      <c r="Q47">
        <v>1000</v>
      </c>
      <c r="X47">
        <v>1</v>
      </c>
      <c r="Y47">
        <v>7843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2</v>
      </c>
      <c r="AG47">
        <v>1</v>
      </c>
      <c r="AH47">
        <v>2</v>
      </c>
      <c r="AI47">
        <v>25554049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>
      <c r="A48">
        <f>ROW(Source!A35)</f>
        <v>35</v>
      </c>
      <c r="B48">
        <v>25554063</v>
      </c>
      <c r="C48">
        <v>25554056</v>
      </c>
      <c r="D48">
        <v>6194230</v>
      </c>
      <c r="E48">
        <v>1</v>
      </c>
      <c r="F48">
        <v>1</v>
      </c>
      <c r="G48">
        <v>1</v>
      </c>
      <c r="H48">
        <v>1</v>
      </c>
      <c r="I48" t="s">
        <v>399</v>
      </c>
      <c r="J48" t="s">
        <v>2</v>
      </c>
      <c r="K48" t="s">
        <v>400</v>
      </c>
      <c r="L48">
        <v>1369</v>
      </c>
      <c r="N48">
        <v>1013</v>
      </c>
      <c r="O48" t="s">
        <v>336</v>
      </c>
      <c r="P48" t="s">
        <v>336</v>
      </c>
      <c r="Q48">
        <v>1</v>
      </c>
      <c r="X48">
        <v>31.4</v>
      </c>
      <c r="Y48">
        <v>0</v>
      </c>
      <c r="Z48">
        <v>0</v>
      </c>
      <c r="AA48">
        <v>0</v>
      </c>
      <c r="AB48">
        <v>10.210000000000001</v>
      </c>
      <c r="AC48">
        <v>0</v>
      </c>
      <c r="AD48">
        <v>1</v>
      </c>
      <c r="AE48">
        <v>1</v>
      </c>
      <c r="AF48" t="s">
        <v>2</v>
      </c>
      <c r="AG48">
        <v>31.4</v>
      </c>
      <c r="AH48">
        <v>2</v>
      </c>
      <c r="AI48">
        <v>25554057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>
      <c r="A49">
        <f>ROW(Source!A35)</f>
        <v>35</v>
      </c>
      <c r="B49">
        <v>25554064</v>
      </c>
      <c r="C49">
        <v>25554056</v>
      </c>
      <c r="D49">
        <v>6697596</v>
      </c>
      <c r="E49">
        <v>1</v>
      </c>
      <c r="F49">
        <v>1</v>
      </c>
      <c r="G49">
        <v>1</v>
      </c>
      <c r="H49">
        <v>1</v>
      </c>
      <c r="I49" t="s">
        <v>337</v>
      </c>
      <c r="J49" t="s">
        <v>2</v>
      </c>
      <c r="K49" t="s">
        <v>338</v>
      </c>
      <c r="L49">
        <v>1369</v>
      </c>
      <c r="N49">
        <v>1013</v>
      </c>
      <c r="O49" t="s">
        <v>336</v>
      </c>
      <c r="P49" t="s">
        <v>336</v>
      </c>
      <c r="Q49">
        <v>1</v>
      </c>
      <c r="X49">
        <v>1.02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2</v>
      </c>
      <c r="AF49" t="s">
        <v>2</v>
      </c>
      <c r="AG49">
        <v>1.02</v>
      </c>
      <c r="AH49">
        <v>2</v>
      </c>
      <c r="AI49">
        <v>25554058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>
      <c r="A50">
        <f>ROW(Source!A35)</f>
        <v>35</v>
      </c>
      <c r="B50">
        <v>25554065</v>
      </c>
      <c r="C50">
        <v>25554056</v>
      </c>
      <c r="D50">
        <v>20148948</v>
      </c>
      <c r="E50">
        <v>1</v>
      </c>
      <c r="F50">
        <v>1</v>
      </c>
      <c r="G50">
        <v>1</v>
      </c>
      <c r="H50">
        <v>2</v>
      </c>
      <c r="I50" t="s">
        <v>393</v>
      </c>
      <c r="J50" t="s">
        <v>394</v>
      </c>
      <c r="K50" t="s">
        <v>395</v>
      </c>
      <c r="L50">
        <v>1480</v>
      </c>
      <c r="N50">
        <v>1013</v>
      </c>
      <c r="O50" t="s">
        <v>342</v>
      </c>
      <c r="P50" t="s">
        <v>343</v>
      </c>
      <c r="Q50">
        <v>1</v>
      </c>
      <c r="X50">
        <v>20.329999999999998</v>
      </c>
      <c r="Y50">
        <v>0</v>
      </c>
      <c r="Z50">
        <v>7.9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2</v>
      </c>
      <c r="AG50">
        <v>20.329999999999998</v>
      </c>
      <c r="AH50">
        <v>2</v>
      </c>
      <c r="AI50">
        <v>25554059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>
      <c r="A51">
        <f>ROW(Source!A35)</f>
        <v>35</v>
      </c>
      <c r="B51">
        <v>25554066</v>
      </c>
      <c r="C51">
        <v>25554056</v>
      </c>
      <c r="D51">
        <v>20145014</v>
      </c>
      <c r="E51">
        <v>1</v>
      </c>
      <c r="F51">
        <v>1</v>
      </c>
      <c r="G51">
        <v>1</v>
      </c>
      <c r="H51">
        <v>2</v>
      </c>
      <c r="I51" t="s">
        <v>344</v>
      </c>
      <c r="J51" t="s">
        <v>345</v>
      </c>
      <c r="K51" t="s">
        <v>346</v>
      </c>
      <c r="L51">
        <v>1480</v>
      </c>
      <c r="N51">
        <v>1013</v>
      </c>
      <c r="O51" t="s">
        <v>342</v>
      </c>
      <c r="P51" t="s">
        <v>343</v>
      </c>
      <c r="Q51">
        <v>1</v>
      </c>
      <c r="X51">
        <v>1.02</v>
      </c>
      <c r="Y51">
        <v>0</v>
      </c>
      <c r="Z51">
        <v>68</v>
      </c>
      <c r="AA51">
        <v>10.24</v>
      </c>
      <c r="AB51">
        <v>0</v>
      </c>
      <c r="AC51">
        <v>0</v>
      </c>
      <c r="AD51">
        <v>1</v>
      </c>
      <c r="AE51">
        <v>0</v>
      </c>
      <c r="AF51" t="s">
        <v>2</v>
      </c>
      <c r="AG51">
        <v>1.02</v>
      </c>
      <c r="AH51">
        <v>2</v>
      </c>
      <c r="AI51">
        <v>25554060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>
      <c r="A52">
        <f>ROW(Source!A35)</f>
        <v>35</v>
      </c>
      <c r="B52">
        <v>25554067</v>
      </c>
      <c r="C52">
        <v>25554056</v>
      </c>
      <c r="D52">
        <v>20137714</v>
      </c>
      <c r="E52">
        <v>1</v>
      </c>
      <c r="F52">
        <v>1</v>
      </c>
      <c r="G52">
        <v>1</v>
      </c>
      <c r="H52">
        <v>3</v>
      </c>
      <c r="I52" t="s">
        <v>401</v>
      </c>
      <c r="J52" t="s">
        <v>402</v>
      </c>
      <c r="K52" t="s">
        <v>403</v>
      </c>
      <c r="L52">
        <v>1348</v>
      </c>
      <c r="N52">
        <v>1009</v>
      </c>
      <c r="O52" t="s">
        <v>43</v>
      </c>
      <c r="P52" t="s">
        <v>43</v>
      </c>
      <c r="Q52">
        <v>1000</v>
      </c>
      <c r="X52">
        <v>0.03</v>
      </c>
      <c r="Y52">
        <v>9860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2</v>
      </c>
      <c r="AG52">
        <v>0.03</v>
      </c>
      <c r="AH52">
        <v>2</v>
      </c>
      <c r="AI52">
        <v>25554061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>
      <c r="A53">
        <f>ROW(Source!A35)</f>
        <v>35</v>
      </c>
      <c r="B53">
        <v>25554068</v>
      </c>
      <c r="C53">
        <v>25554056</v>
      </c>
      <c r="D53">
        <v>20150455</v>
      </c>
      <c r="E53">
        <v>1</v>
      </c>
      <c r="F53">
        <v>1</v>
      </c>
      <c r="G53">
        <v>1</v>
      </c>
      <c r="H53">
        <v>3</v>
      </c>
      <c r="I53" t="s">
        <v>404</v>
      </c>
      <c r="J53" t="s">
        <v>405</v>
      </c>
      <c r="K53" t="s">
        <v>406</v>
      </c>
      <c r="L53">
        <v>1348</v>
      </c>
      <c r="N53">
        <v>1009</v>
      </c>
      <c r="O53" t="s">
        <v>43</v>
      </c>
      <c r="P53" t="s">
        <v>43</v>
      </c>
      <c r="Q53">
        <v>1000</v>
      </c>
      <c r="X53">
        <v>1</v>
      </c>
      <c r="Y53">
        <v>7843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2</v>
      </c>
      <c r="AG53">
        <v>1</v>
      </c>
      <c r="AH53">
        <v>2</v>
      </c>
      <c r="AI53">
        <v>25554062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>
      <c r="A54">
        <f>ROW(Source!A36)</f>
        <v>36</v>
      </c>
      <c r="B54">
        <v>25554078</v>
      </c>
      <c r="C54">
        <v>25554069</v>
      </c>
      <c r="D54">
        <v>6194211</v>
      </c>
      <c r="E54">
        <v>1</v>
      </c>
      <c r="F54">
        <v>1</v>
      </c>
      <c r="G54">
        <v>1</v>
      </c>
      <c r="H54">
        <v>1</v>
      </c>
      <c r="I54" t="s">
        <v>334</v>
      </c>
      <c r="J54" t="s">
        <v>2</v>
      </c>
      <c r="K54" t="s">
        <v>335</v>
      </c>
      <c r="L54">
        <v>1369</v>
      </c>
      <c r="N54">
        <v>1013</v>
      </c>
      <c r="O54" t="s">
        <v>336</v>
      </c>
      <c r="P54" t="s">
        <v>336</v>
      </c>
      <c r="Q54">
        <v>1</v>
      </c>
      <c r="X54">
        <v>36.08</v>
      </c>
      <c r="Y54">
        <v>0</v>
      </c>
      <c r="Z54">
        <v>0</v>
      </c>
      <c r="AA54">
        <v>0</v>
      </c>
      <c r="AB54">
        <v>9.07</v>
      </c>
      <c r="AC54">
        <v>0</v>
      </c>
      <c r="AD54">
        <v>1</v>
      </c>
      <c r="AE54">
        <v>1</v>
      </c>
      <c r="AF54" t="s">
        <v>2</v>
      </c>
      <c r="AG54">
        <v>36.08</v>
      </c>
      <c r="AH54">
        <v>2</v>
      </c>
      <c r="AI54">
        <v>25554070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>
      <c r="A55">
        <f>ROW(Source!A36)</f>
        <v>36</v>
      </c>
      <c r="B55">
        <v>25554079</v>
      </c>
      <c r="C55">
        <v>25554069</v>
      </c>
      <c r="D55">
        <v>6697596</v>
      </c>
      <c r="E55">
        <v>1</v>
      </c>
      <c r="F55">
        <v>1</v>
      </c>
      <c r="G55">
        <v>1</v>
      </c>
      <c r="H55">
        <v>1</v>
      </c>
      <c r="I55" t="s">
        <v>337</v>
      </c>
      <c r="J55" t="s">
        <v>2</v>
      </c>
      <c r="K55" t="s">
        <v>338</v>
      </c>
      <c r="L55">
        <v>1369</v>
      </c>
      <c r="N55">
        <v>1013</v>
      </c>
      <c r="O55" t="s">
        <v>336</v>
      </c>
      <c r="P55" t="s">
        <v>336</v>
      </c>
      <c r="Q55">
        <v>1</v>
      </c>
      <c r="X55">
        <v>0.63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2</v>
      </c>
      <c r="AF55" t="s">
        <v>2</v>
      </c>
      <c r="AG55">
        <v>0.63</v>
      </c>
      <c r="AH55">
        <v>2</v>
      </c>
      <c r="AI55">
        <v>25554071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>
      <c r="A56">
        <f>ROW(Source!A36)</f>
        <v>36</v>
      </c>
      <c r="B56">
        <v>25554080</v>
      </c>
      <c r="C56">
        <v>25554069</v>
      </c>
      <c r="D56">
        <v>20159485</v>
      </c>
      <c r="E56">
        <v>1</v>
      </c>
      <c r="F56">
        <v>1</v>
      </c>
      <c r="G56">
        <v>1</v>
      </c>
      <c r="H56">
        <v>2</v>
      </c>
      <c r="I56" t="s">
        <v>339</v>
      </c>
      <c r="J56" t="s">
        <v>340</v>
      </c>
      <c r="K56" t="s">
        <v>341</v>
      </c>
      <c r="L56">
        <v>1480</v>
      </c>
      <c r="N56">
        <v>1013</v>
      </c>
      <c r="O56" t="s">
        <v>342</v>
      </c>
      <c r="P56" t="s">
        <v>343</v>
      </c>
      <c r="Q56">
        <v>1</v>
      </c>
      <c r="X56">
        <v>0.37</v>
      </c>
      <c r="Y56">
        <v>0</v>
      </c>
      <c r="Z56">
        <v>108.6</v>
      </c>
      <c r="AA56">
        <v>10.58</v>
      </c>
      <c r="AB56">
        <v>0</v>
      </c>
      <c r="AC56">
        <v>0</v>
      </c>
      <c r="AD56">
        <v>1</v>
      </c>
      <c r="AE56">
        <v>0</v>
      </c>
      <c r="AF56" t="s">
        <v>2</v>
      </c>
      <c r="AG56">
        <v>0.37</v>
      </c>
      <c r="AH56">
        <v>2</v>
      </c>
      <c r="AI56">
        <v>25554072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>
      <c r="A57">
        <f>ROW(Source!A36)</f>
        <v>36</v>
      </c>
      <c r="B57">
        <v>25554081</v>
      </c>
      <c r="C57">
        <v>25554069</v>
      </c>
      <c r="D57">
        <v>20148948</v>
      </c>
      <c r="E57">
        <v>1</v>
      </c>
      <c r="F57">
        <v>1</v>
      </c>
      <c r="G57">
        <v>1</v>
      </c>
      <c r="H57">
        <v>2</v>
      </c>
      <c r="I57" t="s">
        <v>393</v>
      </c>
      <c r="J57" t="s">
        <v>394</v>
      </c>
      <c r="K57" t="s">
        <v>395</v>
      </c>
      <c r="L57">
        <v>1480</v>
      </c>
      <c r="N57">
        <v>1013</v>
      </c>
      <c r="O57" t="s">
        <v>342</v>
      </c>
      <c r="P57" t="s">
        <v>343</v>
      </c>
      <c r="Q57">
        <v>1</v>
      </c>
      <c r="X57">
        <v>1.62</v>
      </c>
      <c r="Y57">
        <v>0</v>
      </c>
      <c r="Z57">
        <v>7.9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2</v>
      </c>
      <c r="AG57">
        <v>1.62</v>
      </c>
      <c r="AH57">
        <v>2</v>
      </c>
      <c r="AI57">
        <v>25554073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>
      <c r="A58">
        <f>ROW(Source!A36)</f>
        <v>36</v>
      </c>
      <c r="B58">
        <v>25554082</v>
      </c>
      <c r="C58">
        <v>25554069</v>
      </c>
      <c r="D58">
        <v>20145014</v>
      </c>
      <c r="E58">
        <v>1</v>
      </c>
      <c r="F58">
        <v>1</v>
      </c>
      <c r="G58">
        <v>1</v>
      </c>
      <c r="H58">
        <v>2</v>
      </c>
      <c r="I58" t="s">
        <v>344</v>
      </c>
      <c r="J58" t="s">
        <v>345</v>
      </c>
      <c r="K58" t="s">
        <v>346</v>
      </c>
      <c r="L58">
        <v>1480</v>
      </c>
      <c r="N58">
        <v>1013</v>
      </c>
      <c r="O58" t="s">
        <v>342</v>
      </c>
      <c r="P58" t="s">
        <v>343</v>
      </c>
      <c r="Q58">
        <v>1</v>
      </c>
      <c r="X58">
        <v>0.26</v>
      </c>
      <c r="Y58">
        <v>0</v>
      </c>
      <c r="Z58">
        <v>68</v>
      </c>
      <c r="AA58">
        <v>10.24</v>
      </c>
      <c r="AB58">
        <v>0</v>
      </c>
      <c r="AC58">
        <v>0</v>
      </c>
      <c r="AD58">
        <v>1</v>
      </c>
      <c r="AE58">
        <v>0</v>
      </c>
      <c r="AF58" t="s">
        <v>2</v>
      </c>
      <c r="AG58">
        <v>0.26</v>
      </c>
      <c r="AH58">
        <v>2</v>
      </c>
      <c r="AI58">
        <v>25554074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>
      <c r="A59">
        <f>ROW(Source!A36)</f>
        <v>36</v>
      </c>
      <c r="B59">
        <v>25554083</v>
      </c>
      <c r="C59">
        <v>25554069</v>
      </c>
      <c r="D59">
        <v>20137674</v>
      </c>
      <c r="E59">
        <v>1</v>
      </c>
      <c r="F59">
        <v>1</v>
      </c>
      <c r="G59">
        <v>1</v>
      </c>
      <c r="H59">
        <v>3</v>
      </c>
      <c r="I59" t="s">
        <v>396</v>
      </c>
      <c r="J59" t="s">
        <v>397</v>
      </c>
      <c r="K59" t="s">
        <v>398</v>
      </c>
      <c r="L59">
        <v>1348</v>
      </c>
      <c r="N59">
        <v>1009</v>
      </c>
      <c r="O59" t="s">
        <v>43</v>
      </c>
      <c r="P59" t="s">
        <v>43</v>
      </c>
      <c r="Q59">
        <v>1000</v>
      </c>
      <c r="X59">
        <v>2E-3</v>
      </c>
      <c r="Y59">
        <v>10013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2</v>
      </c>
      <c r="AG59">
        <v>2E-3</v>
      </c>
      <c r="AH59">
        <v>2</v>
      </c>
      <c r="AI59">
        <v>25554075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>
      <c r="A60">
        <f>ROW(Source!A36)</f>
        <v>36</v>
      </c>
      <c r="B60">
        <v>25554084</v>
      </c>
      <c r="C60">
        <v>25554069</v>
      </c>
      <c r="D60">
        <v>20151539</v>
      </c>
      <c r="E60">
        <v>1</v>
      </c>
      <c r="F60">
        <v>1</v>
      </c>
      <c r="G60">
        <v>1</v>
      </c>
      <c r="H60">
        <v>3</v>
      </c>
      <c r="I60" t="s">
        <v>407</v>
      </c>
      <c r="J60" t="s">
        <v>408</v>
      </c>
      <c r="K60" t="s">
        <v>409</v>
      </c>
      <c r="L60">
        <v>1354</v>
      </c>
      <c r="N60">
        <v>1010</v>
      </c>
      <c r="O60" t="s">
        <v>410</v>
      </c>
      <c r="P60" t="s">
        <v>410</v>
      </c>
      <c r="Q60">
        <v>1</v>
      </c>
      <c r="X60">
        <v>0.01</v>
      </c>
      <c r="Y60">
        <v>655</v>
      </c>
      <c r="Z60">
        <v>0</v>
      </c>
      <c r="AA60">
        <v>0</v>
      </c>
      <c r="AB60">
        <v>0</v>
      </c>
      <c r="AC60">
        <v>2</v>
      </c>
      <c r="AD60">
        <v>1</v>
      </c>
      <c r="AE60">
        <v>0</v>
      </c>
      <c r="AF60" t="s">
        <v>2</v>
      </c>
      <c r="AG60">
        <v>0.01</v>
      </c>
      <c r="AH60">
        <v>2</v>
      </c>
      <c r="AI60">
        <v>25554076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>
      <c r="A61">
        <f>ROW(Source!A36)</f>
        <v>36</v>
      </c>
      <c r="B61">
        <v>25554085</v>
      </c>
      <c r="C61">
        <v>25554069</v>
      </c>
      <c r="D61">
        <v>20144936</v>
      </c>
      <c r="E61">
        <v>1</v>
      </c>
      <c r="F61">
        <v>1</v>
      </c>
      <c r="G61">
        <v>1</v>
      </c>
      <c r="H61">
        <v>3</v>
      </c>
      <c r="I61" t="s">
        <v>411</v>
      </c>
      <c r="J61" t="s">
        <v>412</v>
      </c>
      <c r="K61" t="s">
        <v>413</v>
      </c>
      <c r="L61">
        <v>1348</v>
      </c>
      <c r="N61">
        <v>1009</v>
      </c>
      <c r="O61" t="s">
        <v>43</v>
      </c>
      <c r="P61" t="s">
        <v>43</v>
      </c>
      <c r="Q61">
        <v>1000</v>
      </c>
      <c r="X61">
        <v>1</v>
      </c>
      <c r="Y61">
        <v>10970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2</v>
      </c>
      <c r="AG61">
        <v>1</v>
      </c>
      <c r="AH61">
        <v>2</v>
      </c>
      <c r="AI61">
        <v>25554077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>
      <c r="A62">
        <f>ROW(Source!A37)</f>
        <v>37</v>
      </c>
      <c r="B62">
        <v>25554093</v>
      </c>
      <c r="C62">
        <v>25554086</v>
      </c>
      <c r="D62">
        <v>6194210</v>
      </c>
      <c r="E62">
        <v>1</v>
      </c>
      <c r="F62">
        <v>1</v>
      </c>
      <c r="G62">
        <v>1</v>
      </c>
      <c r="H62">
        <v>1</v>
      </c>
      <c r="I62" t="s">
        <v>414</v>
      </c>
      <c r="J62" t="s">
        <v>2</v>
      </c>
      <c r="K62" t="s">
        <v>415</v>
      </c>
      <c r="L62">
        <v>1369</v>
      </c>
      <c r="N62">
        <v>1013</v>
      </c>
      <c r="O62" t="s">
        <v>336</v>
      </c>
      <c r="P62" t="s">
        <v>336</v>
      </c>
      <c r="Q62">
        <v>1</v>
      </c>
      <c r="X62">
        <v>12.64</v>
      </c>
      <c r="Y62">
        <v>0</v>
      </c>
      <c r="Z62">
        <v>0</v>
      </c>
      <c r="AA62">
        <v>0</v>
      </c>
      <c r="AB62">
        <v>8.85</v>
      </c>
      <c r="AC62">
        <v>0</v>
      </c>
      <c r="AD62">
        <v>1</v>
      </c>
      <c r="AE62">
        <v>1</v>
      </c>
      <c r="AF62" t="s">
        <v>2</v>
      </c>
      <c r="AG62">
        <v>12.64</v>
      </c>
      <c r="AH62">
        <v>2</v>
      </c>
      <c r="AI62">
        <v>25554087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>
      <c r="A63">
        <f>ROW(Source!A37)</f>
        <v>37</v>
      </c>
      <c r="B63">
        <v>25554094</v>
      </c>
      <c r="C63">
        <v>25554086</v>
      </c>
      <c r="D63">
        <v>6697596</v>
      </c>
      <c r="E63">
        <v>1</v>
      </c>
      <c r="F63">
        <v>1</v>
      </c>
      <c r="G63">
        <v>1</v>
      </c>
      <c r="H63">
        <v>1</v>
      </c>
      <c r="I63" t="s">
        <v>337</v>
      </c>
      <c r="J63" t="s">
        <v>2</v>
      </c>
      <c r="K63" t="s">
        <v>338</v>
      </c>
      <c r="L63">
        <v>1369</v>
      </c>
      <c r="N63">
        <v>1013</v>
      </c>
      <c r="O63" t="s">
        <v>336</v>
      </c>
      <c r="P63" t="s">
        <v>336</v>
      </c>
      <c r="Q63">
        <v>1</v>
      </c>
      <c r="X63">
        <v>0.38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2</v>
      </c>
      <c r="AF63" t="s">
        <v>2</v>
      </c>
      <c r="AG63">
        <v>0.38</v>
      </c>
      <c r="AH63">
        <v>2</v>
      </c>
      <c r="AI63">
        <v>25554088</v>
      </c>
      <c r="AJ63">
        <v>63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>
      <c r="A64">
        <f>ROW(Source!A37)</f>
        <v>37</v>
      </c>
      <c r="B64">
        <v>25554095</v>
      </c>
      <c r="C64">
        <v>25554086</v>
      </c>
      <c r="D64">
        <v>20159485</v>
      </c>
      <c r="E64">
        <v>1</v>
      </c>
      <c r="F64">
        <v>1</v>
      </c>
      <c r="G64">
        <v>1</v>
      </c>
      <c r="H64">
        <v>2</v>
      </c>
      <c r="I64" t="s">
        <v>339</v>
      </c>
      <c r="J64" t="s">
        <v>340</v>
      </c>
      <c r="K64" t="s">
        <v>341</v>
      </c>
      <c r="L64">
        <v>1480</v>
      </c>
      <c r="N64">
        <v>1013</v>
      </c>
      <c r="O64" t="s">
        <v>342</v>
      </c>
      <c r="P64" t="s">
        <v>343</v>
      </c>
      <c r="Q64">
        <v>1</v>
      </c>
      <c r="X64">
        <v>0.16</v>
      </c>
      <c r="Y64">
        <v>0</v>
      </c>
      <c r="Z64">
        <v>108.6</v>
      </c>
      <c r="AA64">
        <v>10.58</v>
      </c>
      <c r="AB64">
        <v>0</v>
      </c>
      <c r="AC64">
        <v>0</v>
      </c>
      <c r="AD64">
        <v>1</v>
      </c>
      <c r="AE64">
        <v>0</v>
      </c>
      <c r="AF64" t="s">
        <v>2</v>
      </c>
      <c r="AG64">
        <v>0.16</v>
      </c>
      <c r="AH64">
        <v>2</v>
      </c>
      <c r="AI64">
        <v>25554089</v>
      </c>
      <c r="AJ64">
        <v>64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>
      <c r="A65">
        <f>ROW(Source!A37)</f>
        <v>37</v>
      </c>
      <c r="B65">
        <v>25554096</v>
      </c>
      <c r="C65">
        <v>25554086</v>
      </c>
      <c r="D65">
        <v>20145014</v>
      </c>
      <c r="E65">
        <v>1</v>
      </c>
      <c r="F65">
        <v>1</v>
      </c>
      <c r="G65">
        <v>1</v>
      </c>
      <c r="H65">
        <v>2</v>
      </c>
      <c r="I65" t="s">
        <v>344</v>
      </c>
      <c r="J65" t="s">
        <v>345</v>
      </c>
      <c r="K65" t="s">
        <v>346</v>
      </c>
      <c r="L65">
        <v>1480</v>
      </c>
      <c r="N65">
        <v>1013</v>
      </c>
      <c r="O65" t="s">
        <v>342</v>
      </c>
      <c r="P65" t="s">
        <v>343</v>
      </c>
      <c r="Q65">
        <v>1</v>
      </c>
      <c r="X65">
        <v>0.22</v>
      </c>
      <c r="Y65">
        <v>0</v>
      </c>
      <c r="Z65">
        <v>68</v>
      </c>
      <c r="AA65">
        <v>10.24</v>
      </c>
      <c r="AB65">
        <v>0</v>
      </c>
      <c r="AC65">
        <v>0</v>
      </c>
      <c r="AD65">
        <v>1</v>
      </c>
      <c r="AE65">
        <v>0</v>
      </c>
      <c r="AF65" t="s">
        <v>2</v>
      </c>
      <c r="AG65">
        <v>0.22</v>
      </c>
      <c r="AH65">
        <v>2</v>
      </c>
      <c r="AI65">
        <v>25554090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>
      <c r="A66">
        <f>ROW(Source!A37)</f>
        <v>37</v>
      </c>
      <c r="B66">
        <v>25554097</v>
      </c>
      <c r="C66">
        <v>25554086</v>
      </c>
      <c r="D66">
        <v>20136943</v>
      </c>
      <c r="E66">
        <v>1</v>
      </c>
      <c r="F66">
        <v>1</v>
      </c>
      <c r="G66">
        <v>1</v>
      </c>
      <c r="H66">
        <v>3</v>
      </c>
      <c r="I66" t="s">
        <v>416</v>
      </c>
      <c r="J66" t="s">
        <v>417</v>
      </c>
      <c r="K66" t="s">
        <v>418</v>
      </c>
      <c r="L66">
        <v>1348</v>
      </c>
      <c r="N66">
        <v>1009</v>
      </c>
      <c r="O66" t="s">
        <v>43</v>
      </c>
      <c r="P66" t="s">
        <v>43</v>
      </c>
      <c r="Q66">
        <v>1000</v>
      </c>
      <c r="X66">
        <v>2.8000000000000001E-2</v>
      </c>
      <c r="Y66">
        <v>6660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2</v>
      </c>
      <c r="AG66">
        <v>2.8000000000000001E-2</v>
      </c>
      <c r="AH66">
        <v>2</v>
      </c>
      <c r="AI66">
        <v>25554091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>
      <c r="A67">
        <f>ROW(Source!A37)</f>
        <v>37</v>
      </c>
      <c r="B67">
        <v>25554098</v>
      </c>
      <c r="C67">
        <v>25554086</v>
      </c>
      <c r="D67">
        <v>20152222</v>
      </c>
      <c r="E67">
        <v>1</v>
      </c>
      <c r="F67">
        <v>1</v>
      </c>
      <c r="G67">
        <v>1</v>
      </c>
      <c r="H67">
        <v>3</v>
      </c>
      <c r="I67" t="s">
        <v>89</v>
      </c>
      <c r="J67" t="s">
        <v>91</v>
      </c>
      <c r="K67" t="s">
        <v>90</v>
      </c>
      <c r="L67">
        <v>1348</v>
      </c>
      <c r="N67">
        <v>1009</v>
      </c>
      <c r="O67" t="s">
        <v>43</v>
      </c>
      <c r="P67" t="s">
        <v>43</v>
      </c>
      <c r="Q67">
        <v>1000</v>
      </c>
      <c r="X67">
        <v>1</v>
      </c>
      <c r="Y67">
        <v>4599</v>
      </c>
      <c r="Z67">
        <v>0</v>
      </c>
      <c r="AA67">
        <v>0</v>
      </c>
      <c r="AB67">
        <v>0</v>
      </c>
      <c r="AC67">
        <v>2</v>
      </c>
      <c r="AD67">
        <v>1</v>
      </c>
      <c r="AE67">
        <v>0</v>
      </c>
      <c r="AF67" t="s">
        <v>2</v>
      </c>
      <c r="AG67">
        <v>1</v>
      </c>
      <c r="AH67">
        <v>2</v>
      </c>
      <c r="AI67">
        <v>25554092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>
      <c r="A68">
        <f>ROW(Source!A40)</f>
        <v>40</v>
      </c>
      <c r="B68">
        <v>25554110</v>
      </c>
      <c r="C68">
        <v>25554101</v>
      </c>
      <c r="D68">
        <v>6194218</v>
      </c>
      <c r="E68">
        <v>1</v>
      </c>
      <c r="F68">
        <v>1</v>
      </c>
      <c r="G68">
        <v>1</v>
      </c>
      <c r="H68">
        <v>1</v>
      </c>
      <c r="I68" t="s">
        <v>419</v>
      </c>
      <c r="J68" t="s">
        <v>2</v>
      </c>
      <c r="K68" t="s">
        <v>420</v>
      </c>
      <c r="L68">
        <v>1369</v>
      </c>
      <c r="N68">
        <v>1013</v>
      </c>
      <c r="O68" t="s">
        <v>336</v>
      </c>
      <c r="P68" t="s">
        <v>336</v>
      </c>
      <c r="Q68">
        <v>1</v>
      </c>
      <c r="X68">
        <v>5.31</v>
      </c>
      <c r="Y68">
        <v>0</v>
      </c>
      <c r="Z68">
        <v>0</v>
      </c>
      <c r="AA68">
        <v>0</v>
      </c>
      <c r="AB68">
        <v>10.64</v>
      </c>
      <c r="AC68">
        <v>0</v>
      </c>
      <c r="AD68">
        <v>1</v>
      </c>
      <c r="AE68">
        <v>1</v>
      </c>
      <c r="AF68" t="s">
        <v>2</v>
      </c>
      <c r="AG68">
        <v>5.31</v>
      </c>
      <c r="AH68">
        <v>2</v>
      </c>
      <c r="AI68">
        <v>25554102</v>
      </c>
      <c r="AJ68">
        <v>68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>
      <c r="A69">
        <f>ROW(Source!A40)</f>
        <v>40</v>
      </c>
      <c r="B69">
        <v>25554111</v>
      </c>
      <c r="C69">
        <v>25554101</v>
      </c>
      <c r="D69">
        <v>6697596</v>
      </c>
      <c r="E69">
        <v>1</v>
      </c>
      <c r="F69">
        <v>1</v>
      </c>
      <c r="G69">
        <v>1</v>
      </c>
      <c r="H69">
        <v>1</v>
      </c>
      <c r="I69" t="s">
        <v>337</v>
      </c>
      <c r="J69" t="s">
        <v>2</v>
      </c>
      <c r="K69" t="s">
        <v>338</v>
      </c>
      <c r="L69">
        <v>1369</v>
      </c>
      <c r="N69">
        <v>1013</v>
      </c>
      <c r="O69" t="s">
        <v>336</v>
      </c>
      <c r="P69" t="s">
        <v>336</v>
      </c>
      <c r="Q69">
        <v>1</v>
      </c>
      <c r="X69">
        <v>0.02</v>
      </c>
      <c r="Y69">
        <v>0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2</v>
      </c>
      <c r="AF69" t="s">
        <v>2</v>
      </c>
      <c r="AG69">
        <v>0.02</v>
      </c>
      <c r="AH69">
        <v>2</v>
      </c>
      <c r="AI69">
        <v>25554103</v>
      </c>
      <c r="AJ69">
        <v>69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>
      <c r="A70">
        <f>ROW(Source!A40)</f>
        <v>40</v>
      </c>
      <c r="B70">
        <v>25554112</v>
      </c>
      <c r="C70">
        <v>25554101</v>
      </c>
      <c r="D70">
        <v>20134534</v>
      </c>
      <c r="E70">
        <v>1</v>
      </c>
      <c r="F70">
        <v>1</v>
      </c>
      <c r="G70">
        <v>1</v>
      </c>
      <c r="H70">
        <v>2</v>
      </c>
      <c r="I70" t="s">
        <v>421</v>
      </c>
      <c r="J70" t="s">
        <v>421</v>
      </c>
      <c r="K70" t="s">
        <v>422</v>
      </c>
      <c r="L70">
        <v>1480</v>
      </c>
      <c r="N70">
        <v>1013</v>
      </c>
      <c r="O70" t="s">
        <v>342</v>
      </c>
      <c r="P70" t="s">
        <v>343</v>
      </c>
      <c r="Q70">
        <v>1</v>
      </c>
      <c r="X70">
        <v>0.01</v>
      </c>
      <c r="Y70">
        <v>0</v>
      </c>
      <c r="Z70">
        <v>73.56</v>
      </c>
      <c r="AA70">
        <v>10.58</v>
      </c>
      <c r="AB70">
        <v>0</v>
      </c>
      <c r="AC70">
        <v>0</v>
      </c>
      <c r="AD70">
        <v>1</v>
      </c>
      <c r="AE70">
        <v>0</v>
      </c>
      <c r="AF70" t="s">
        <v>2</v>
      </c>
      <c r="AG70">
        <v>0.01</v>
      </c>
      <c r="AH70">
        <v>2</v>
      </c>
      <c r="AI70">
        <v>25554104</v>
      </c>
      <c r="AJ70">
        <v>70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>
      <c r="A71">
        <f>ROW(Source!A40)</f>
        <v>40</v>
      </c>
      <c r="B71">
        <v>25554113</v>
      </c>
      <c r="C71">
        <v>25554101</v>
      </c>
      <c r="D71">
        <v>20145207</v>
      </c>
      <c r="E71">
        <v>1</v>
      </c>
      <c r="F71">
        <v>1</v>
      </c>
      <c r="G71">
        <v>1</v>
      </c>
      <c r="H71">
        <v>2</v>
      </c>
      <c r="I71" t="s">
        <v>423</v>
      </c>
      <c r="J71" t="s">
        <v>424</v>
      </c>
      <c r="K71" t="s">
        <v>425</v>
      </c>
      <c r="L71">
        <v>1480</v>
      </c>
      <c r="N71">
        <v>1013</v>
      </c>
      <c r="O71" t="s">
        <v>342</v>
      </c>
      <c r="P71" t="s">
        <v>343</v>
      </c>
      <c r="Q71">
        <v>1</v>
      </c>
      <c r="X71">
        <v>0.01</v>
      </c>
      <c r="Y71">
        <v>0</v>
      </c>
      <c r="Z71">
        <v>2952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2</v>
      </c>
      <c r="AG71">
        <v>0.01</v>
      </c>
      <c r="AH71">
        <v>2</v>
      </c>
      <c r="AI71">
        <v>25554105</v>
      </c>
      <c r="AJ71">
        <v>71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>
      <c r="A72">
        <f>ROW(Source!A40)</f>
        <v>40</v>
      </c>
      <c r="B72">
        <v>25554114</v>
      </c>
      <c r="C72">
        <v>25554101</v>
      </c>
      <c r="D72">
        <v>20135165</v>
      </c>
      <c r="E72">
        <v>1</v>
      </c>
      <c r="F72">
        <v>1</v>
      </c>
      <c r="G72">
        <v>1</v>
      </c>
      <c r="H72">
        <v>2</v>
      </c>
      <c r="I72" t="s">
        <v>426</v>
      </c>
      <c r="J72" t="s">
        <v>426</v>
      </c>
      <c r="K72" t="s">
        <v>427</v>
      </c>
      <c r="L72">
        <v>1480</v>
      </c>
      <c r="N72">
        <v>1013</v>
      </c>
      <c r="O72" t="s">
        <v>342</v>
      </c>
      <c r="P72" t="s">
        <v>343</v>
      </c>
      <c r="Q72">
        <v>1</v>
      </c>
      <c r="X72">
        <v>1.1200000000000001</v>
      </c>
      <c r="Y72">
        <v>0</v>
      </c>
      <c r="Z72">
        <v>6.8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2</v>
      </c>
      <c r="AG72">
        <v>1.1200000000000001</v>
      </c>
      <c r="AH72">
        <v>2</v>
      </c>
      <c r="AI72">
        <v>25554106</v>
      </c>
      <c r="AJ72">
        <v>72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>
      <c r="A73">
        <f>ROW(Source!A40)</f>
        <v>40</v>
      </c>
      <c r="B73">
        <v>25554115</v>
      </c>
      <c r="C73">
        <v>25554101</v>
      </c>
      <c r="D73">
        <v>20145014</v>
      </c>
      <c r="E73">
        <v>1</v>
      </c>
      <c r="F73">
        <v>1</v>
      </c>
      <c r="G73">
        <v>1</v>
      </c>
      <c r="H73">
        <v>2</v>
      </c>
      <c r="I73" t="s">
        <v>344</v>
      </c>
      <c r="J73" t="s">
        <v>345</v>
      </c>
      <c r="K73" t="s">
        <v>346</v>
      </c>
      <c r="L73">
        <v>1480</v>
      </c>
      <c r="N73">
        <v>1013</v>
      </c>
      <c r="O73" t="s">
        <v>342</v>
      </c>
      <c r="P73" t="s">
        <v>343</v>
      </c>
      <c r="Q73">
        <v>1</v>
      </c>
      <c r="X73">
        <v>0.01</v>
      </c>
      <c r="Y73">
        <v>0</v>
      </c>
      <c r="Z73">
        <v>68</v>
      </c>
      <c r="AA73">
        <v>10.24</v>
      </c>
      <c r="AB73">
        <v>0</v>
      </c>
      <c r="AC73">
        <v>0</v>
      </c>
      <c r="AD73">
        <v>1</v>
      </c>
      <c r="AE73">
        <v>0</v>
      </c>
      <c r="AF73" t="s">
        <v>2</v>
      </c>
      <c r="AG73">
        <v>0.01</v>
      </c>
      <c r="AH73">
        <v>2</v>
      </c>
      <c r="AI73">
        <v>25554107</v>
      </c>
      <c r="AJ73">
        <v>73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>
      <c r="A74">
        <f>ROW(Source!A40)</f>
        <v>40</v>
      </c>
      <c r="B74">
        <v>25554116</v>
      </c>
      <c r="C74">
        <v>25554101</v>
      </c>
      <c r="D74">
        <v>20149045</v>
      </c>
      <c r="E74">
        <v>1</v>
      </c>
      <c r="F74">
        <v>1</v>
      </c>
      <c r="G74">
        <v>1</v>
      </c>
      <c r="H74">
        <v>3</v>
      </c>
      <c r="I74" t="s">
        <v>379</v>
      </c>
      <c r="J74" t="s">
        <v>380</v>
      </c>
      <c r="K74" t="s">
        <v>381</v>
      </c>
      <c r="L74">
        <v>1348</v>
      </c>
      <c r="N74">
        <v>1009</v>
      </c>
      <c r="O74" t="s">
        <v>43</v>
      </c>
      <c r="P74" t="s">
        <v>43</v>
      </c>
      <c r="Q74">
        <v>1000</v>
      </c>
      <c r="X74">
        <v>1.2E-2</v>
      </c>
      <c r="Y74">
        <v>18330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2</v>
      </c>
      <c r="AG74">
        <v>1.2E-2</v>
      </c>
      <c r="AH74">
        <v>2</v>
      </c>
      <c r="AI74">
        <v>25554108</v>
      </c>
      <c r="AJ74">
        <v>74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>
      <c r="A75">
        <f>ROW(Source!A40)</f>
        <v>40</v>
      </c>
      <c r="B75">
        <v>25554117</v>
      </c>
      <c r="C75">
        <v>25554101</v>
      </c>
      <c r="D75">
        <v>20149106</v>
      </c>
      <c r="E75">
        <v>1</v>
      </c>
      <c r="F75">
        <v>1</v>
      </c>
      <c r="G75">
        <v>1</v>
      </c>
      <c r="H75">
        <v>3</v>
      </c>
      <c r="I75" t="s">
        <v>428</v>
      </c>
      <c r="J75" t="s">
        <v>429</v>
      </c>
      <c r="K75" t="s">
        <v>430</v>
      </c>
      <c r="L75">
        <v>1348</v>
      </c>
      <c r="N75">
        <v>1009</v>
      </c>
      <c r="O75" t="s">
        <v>43</v>
      </c>
      <c r="P75" t="s">
        <v>43</v>
      </c>
      <c r="Q75">
        <v>1000</v>
      </c>
      <c r="X75">
        <v>2E-3</v>
      </c>
      <c r="Y75">
        <v>17260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2</v>
      </c>
      <c r="AG75">
        <v>2E-3</v>
      </c>
      <c r="AH75">
        <v>2</v>
      </c>
      <c r="AI75">
        <v>25554109</v>
      </c>
      <c r="AJ75">
        <v>75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>
      <c r="A76">
        <f>ROW(Source!A41)</f>
        <v>41</v>
      </c>
      <c r="B76">
        <v>25554127</v>
      </c>
      <c r="C76">
        <v>25554118</v>
      </c>
      <c r="D76">
        <v>6194211</v>
      </c>
      <c r="E76">
        <v>1</v>
      </c>
      <c r="F76">
        <v>1</v>
      </c>
      <c r="G76">
        <v>1</v>
      </c>
      <c r="H76">
        <v>1</v>
      </c>
      <c r="I76" t="s">
        <v>334</v>
      </c>
      <c r="J76" t="s">
        <v>2</v>
      </c>
      <c r="K76" t="s">
        <v>335</v>
      </c>
      <c r="L76">
        <v>1369</v>
      </c>
      <c r="N76">
        <v>1013</v>
      </c>
      <c r="O76" t="s">
        <v>336</v>
      </c>
      <c r="P76" t="s">
        <v>336</v>
      </c>
      <c r="Q76">
        <v>1</v>
      </c>
      <c r="X76">
        <v>3.83</v>
      </c>
      <c r="Y76">
        <v>0</v>
      </c>
      <c r="Z76">
        <v>0</v>
      </c>
      <c r="AA76">
        <v>0</v>
      </c>
      <c r="AB76">
        <v>9.07</v>
      </c>
      <c r="AC76">
        <v>0</v>
      </c>
      <c r="AD76">
        <v>1</v>
      </c>
      <c r="AE76">
        <v>1</v>
      </c>
      <c r="AF76" t="s">
        <v>107</v>
      </c>
      <c r="AG76">
        <v>7.66</v>
      </c>
      <c r="AH76">
        <v>2</v>
      </c>
      <c r="AI76">
        <v>25554119</v>
      </c>
      <c r="AJ76">
        <v>76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>
      <c r="A77">
        <f>ROW(Source!A41)</f>
        <v>41</v>
      </c>
      <c r="B77">
        <v>25554128</v>
      </c>
      <c r="C77">
        <v>25554118</v>
      </c>
      <c r="D77">
        <v>6697596</v>
      </c>
      <c r="E77">
        <v>1</v>
      </c>
      <c r="F77">
        <v>1</v>
      </c>
      <c r="G77">
        <v>1</v>
      </c>
      <c r="H77">
        <v>1</v>
      </c>
      <c r="I77" t="s">
        <v>337</v>
      </c>
      <c r="J77" t="s">
        <v>2</v>
      </c>
      <c r="K77" t="s">
        <v>338</v>
      </c>
      <c r="L77">
        <v>1369</v>
      </c>
      <c r="N77">
        <v>1013</v>
      </c>
      <c r="O77" t="s">
        <v>336</v>
      </c>
      <c r="P77" t="s">
        <v>336</v>
      </c>
      <c r="Q77">
        <v>1</v>
      </c>
      <c r="X77">
        <v>0.02</v>
      </c>
      <c r="Y77">
        <v>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2</v>
      </c>
      <c r="AF77" t="s">
        <v>107</v>
      </c>
      <c r="AG77">
        <v>0.04</v>
      </c>
      <c r="AH77">
        <v>2</v>
      </c>
      <c r="AI77">
        <v>25554120</v>
      </c>
      <c r="AJ77">
        <v>77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>
      <c r="A78">
        <f>ROW(Source!A41)</f>
        <v>41</v>
      </c>
      <c r="B78">
        <v>25554129</v>
      </c>
      <c r="C78">
        <v>25554118</v>
      </c>
      <c r="D78">
        <v>20134534</v>
      </c>
      <c r="E78">
        <v>1</v>
      </c>
      <c r="F78">
        <v>1</v>
      </c>
      <c r="G78">
        <v>1</v>
      </c>
      <c r="H78">
        <v>2</v>
      </c>
      <c r="I78" t="s">
        <v>421</v>
      </c>
      <c r="J78" t="s">
        <v>421</v>
      </c>
      <c r="K78" t="s">
        <v>422</v>
      </c>
      <c r="L78">
        <v>1480</v>
      </c>
      <c r="N78">
        <v>1013</v>
      </c>
      <c r="O78" t="s">
        <v>342</v>
      </c>
      <c r="P78" t="s">
        <v>343</v>
      </c>
      <c r="Q78">
        <v>1</v>
      </c>
      <c r="X78">
        <v>0.01</v>
      </c>
      <c r="Y78">
        <v>0</v>
      </c>
      <c r="Z78">
        <v>73.56</v>
      </c>
      <c r="AA78">
        <v>10.58</v>
      </c>
      <c r="AB78">
        <v>0</v>
      </c>
      <c r="AC78">
        <v>0</v>
      </c>
      <c r="AD78">
        <v>1</v>
      </c>
      <c r="AE78">
        <v>0</v>
      </c>
      <c r="AF78" t="s">
        <v>107</v>
      </c>
      <c r="AG78">
        <v>0.02</v>
      </c>
      <c r="AH78">
        <v>2</v>
      </c>
      <c r="AI78">
        <v>25554121</v>
      </c>
      <c r="AJ78">
        <v>78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>
      <c r="A79">
        <f>ROW(Source!A41)</f>
        <v>41</v>
      </c>
      <c r="B79">
        <v>25554130</v>
      </c>
      <c r="C79">
        <v>25554118</v>
      </c>
      <c r="D79">
        <v>20145207</v>
      </c>
      <c r="E79">
        <v>1</v>
      </c>
      <c r="F79">
        <v>1</v>
      </c>
      <c r="G79">
        <v>1</v>
      </c>
      <c r="H79">
        <v>2</v>
      </c>
      <c r="I79" t="s">
        <v>423</v>
      </c>
      <c r="J79" t="s">
        <v>424</v>
      </c>
      <c r="K79" t="s">
        <v>425</v>
      </c>
      <c r="L79">
        <v>1480</v>
      </c>
      <c r="N79">
        <v>1013</v>
      </c>
      <c r="O79" t="s">
        <v>342</v>
      </c>
      <c r="P79" t="s">
        <v>343</v>
      </c>
      <c r="Q79">
        <v>1</v>
      </c>
      <c r="X79">
        <v>0.01</v>
      </c>
      <c r="Y79">
        <v>0</v>
      </c>
      <c r="Z79">
        <v>2952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107</v>
      </c>
      <c r="AG79">
        <v>0.02</v>
      </c>
      <c r="AH79">
        <v>2</v>
      </c>
      <c r="AI79">
        <v>25554122</v>
      </c>
      <c r="AJ79">
        <v>79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>
      <c r="A80">
        <f>ROW(Source!A41)</f>
        <v>41</v>
      </c>
      <c r="B80">
        <v>25554131</v>
      </c>
      <c r="C80">
        <v>25554118</v>
      </c>
      <c r="D80">
        <v>20135165</v>
      </c>
      <c r="E80">
        <v>1</v>
      </c>
      <c r="F80">
        <v>1</v>
      </c>
      <c r="G80">
        <v>1</v>
      </c>
      <c r="H80">
        <v>2</v>
      </c>
      <c r="I80" t="s">
        <v>426</v>
      </c>
      <c r="J80" t="s">
        <v>426</v>
      </c>
      <c r="K80" t="s">
        <v>427</v>
      </c>
      <c r="L80">
        <v>1480</v>
      </c>
      <c r="N80">
        <v>1013</v>
      </c>
      <c r="O80" t="s">
        <v>342</v>
      </c>
      <c r="P80" t="s">
        <v>343</v>
      </c>
      <c r="Q80">
        <v>1</v>
      </c>
      <c r="X80">
        <v>0.65</v>
      </c>
      <c r="Y80">
        <v>0</v>
      </c>
      <c r="Z80">
        <v>6.8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107</v>
      </c>
      <c r="AG80">
        <v>1.3</v>
      </c>
      <c r="AH80">
        <v>2</v>
      </c>
      <c r="AI80">
        <v>25554123</v>
      </c>
      <c r="AJ80">
        <v>80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>
      <c r="A81">
        <f>ROW(Source!A41)</f>
        <v>41</v>
      </c>
      <c r="B81">
        <v>25554132</v>
      </c>
      <c r="C81">
        <v>25554118</v>
      </c>
      <c r="D81">
        <v>20145014</v>
      </c>
      <c r="E81">
        <v>1</v>
      </c>
      <c r="F81">
        <v>1</v>
      </c>
      <c r="G81">
        <v>1</v>
      </c>
      <c r="H81">
        <v>2</v>
      </c>
      <c r="I81" t="s">
        <v>344</v>
      </c>
      <c r="J81" t="s">
        <v>345</v>
      </c>
      <c r="K81" t="s">
        <v>346</v>
      </c>
      <c r="L81">
        <v>1480</v>
      </c>
      <c r="N81">
        <v>1013</v>
      </c>
      <c r="O81" t="s">
        <v>342</v>
      </c>
      <c r="P81" t="s">
        <v>343</v>
      </c>
      <c r="Q81">
        <v>1</v>
      </c>
      <c r="X81">
        <v>0.01</v>
      </c>
      <c r="Y81">
        <v>0</v>
      </c>
      <c r="Z81">
        <v>68</v>
      </c>
      <c r="AA81">
        <v>10.24</v>
      </c>
      <c r="AB81">
        <v>0</v>
      </c>
      <c r="AC81">
        <v>0</v>
      </c>
      <c r="AD81">
        <v>1</v>
      </c>
      <c r="AE81">
        <v>0</v>
      </c>
      <c r="AF81" t="s">
        <v>107</v>
      </c>
      <c r="AG81">
        <v>0.02</v>
      </c>
      <c r="AH81">
        <v>2</v>
      </c>
      <c r="AI81">
        <v>25554124</v>
      </c>
      <c r="AJ81">
        <v>81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>
      <c r="A82">
        <f>ROW(Source!A41)</f>
        <v>41</v>
      </c>
      <c r="B82">
        <v>25554133</v>
      </c>
      <c r="C82">
        <v>25554118</v>
      </c>
      <c r="D82">
        <v>20137484</v>
      </c>
      <c r="E82">
        <v>1</v>
      </c>
      <c r="F82">
        <v>1</v>
      </c>
      <c r="G82">
        <v>1</v>
      </c>
      <c r="H82">
        <v>3</v>
      </c>
      <c r="I82" t="s">
        <v>431</v>
      </c>
      <c r="J82" t="s">
        <v>432</v>
      </c>
      <c r="K82" t="s">
        <v>433</v>
      </c>
      <c r="L82">
        <v>1348</v>
      </c>
      <c r="N82">
        <v>1009</v>
      </c>
      <c r="O82" t="s">
        <v>43</v>
      </c>
      <c r="P82" t="s">
        <v>43</v>
      </c>
      <c r="Q82">
        <v>1000</v>
      </c>
      <c r="X82">
        <v>1.4E-3</v>
      </c>
      <c r="Y82">
        <v>6393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107</v>
      </c>
      <c r="AG82">
        <v>2.8E-3</v>
      </c>
      <c r="AH82">
        <v>2</v>
      </c>
      <c r="AI82">
        <v>25554125</v>
      </c>
      <c r="AJ82">
        <v>82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>
      <c r="A83">
        <f>ROW(Source!A41)</f>
        <v>41</v>
      </c>
      <c r="B83">
        <v>25554134</v>
      </c>
      <c r="C83">
        <v>25554118</v>
      </c>
      <c r="D83">
        <v>20149236</v>
      </c>
      <c r="E83">
        <v>1</v>
      </c>
      <c r="F83">
        <v>1</v>
      </c>
      <c r="G83">
        <v>1</v>
      </c>
      <c r="H83">
        <v>3</v>
      </c>
      <c r="I83" t="s">
        <v>434</v>
      </c>
      <c r="J83" t="s">
        <v>435</v>
      </c>
      <c r="K83" t="s">
        <v>436</v>
      </c>
      <c r="L83">
        <v>1348</v>
      </c>
      <c r="N83">
        <v>1009</v>
      </c>
      <c r="O83" t="s">
        <v>43</v>
      </c>
      <c r="P83" t="s">
        <v>43</v>
      </c>
      <c r="Q83">
        <v>1000</v>
      </c>
      <c r="X83">
        <v>1.9E-2</v>
      </c>
      <c r="Y83">
        <v>19020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107</v>
      </c>
      <c r="AG83">
        <v>3.7999999999999999E-2</v>
      </c>
      <c r="AH83">
        <v>2</v>
      </c>
      <c r="AI83">
        <v>25554126</v>
      </c>
      <c r="AJ83">
        <v>83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>
      <c r="A84">
        <f>ROW(Source!A42)</f>
        <v>42</v>
      </c>
      <c r="B84">
        <v>25555053</v>
      </c>
      <c r="C84">
        <v>25555052</v>
      </c>
      <c r="D84">
        <v>6194211</v>
      </c>
      <c r="E84">
        <v>1</v>
      </c>
      <c r="F84">
        <v>1</v>
      </c>
      <c r="G84">
        <v>1</v>
      </c>
      <c r="H84">
        <v>1</v>
      </c>
      <c r="I84" t="s">
        <v>334</v>
      </c>
      <c r="J84" t="s">
        <v>2</v>
      </c>
      <c r="K84" t="s">
        <v>335</v>
      </c>
      <c r="L84">
        <v>1369</v>
      </c>
      <c r="N84">
        <v>1013</v>
      </c>
      <c r="O84" t="s">
        <v>336</v>
      </c>
      <c r="P84" t="s">
        <v>336</v>
      </c>
      <c r="Q84">
        <v>1</v>
      </c>
      <c r="X84">
        <v>2.88</v>
      </c>
      <c r="Y84">
        <v>0</v>
      </c>
      <c r="Z84">
        <v>0</v>
      </c>
      <c r="AA84">
        <v>0</v>
      </c>
      <c r="AB84">
        <v>9.07</v>
      </c>
      <c r="AC84">
        <v>0</v>
      </c>
      <c r="AD84">
        <v>1</v>
      </c>
      <c r="AE84">
        <v>1</v>
      </c>
      <c r="AF84" t="s">
        <v>2</v>
      </c>
      <c r="AG84">
        <v>2.88</v>
      </c>
      <c r="AH84">
        <v>2</v>
      </c>
      <c r="AI84">
        <v>25555053</v>
      </c>
      <c r="AJ84">
        <v>84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>
      <c r="A85">
        <f>ROW(Source!A42)</f>
        <v>42</v>
      </c>
      <c r="B85">
        <v>25555054</v>
      </c>
      <c r="C85">
        <v>25555052</v>
      </c>
      <c r="D85">
        <v>6697596</v>
      </c>
      <c r="E85">
        <v>1</v>
      </c>
      <c r="F85">
        <v>1</v>
      </c>
      <c r="G85">
        <v>1</v>
      </c>
      <c r="H85">
        <v>1</v>
      </c>
      <c r="I85" t="s">
        <v>337</v>
      </c>
      <c r="J85" t="s">
        <v>2</v>
      </c>
      <c r="K85" t="s">
        <v>338</v>
      </c>
      <c r="L85">
        <v>1369</v>
      </c>
      <c r="N85">
        <v>1013</v>
      </c>
      <c r="O85" t="s">
        <v>336</v>
      </c>
      <c r="P85" t="s">
        <v>336</v>
      </c>
      <c r="Q85">
        <v>1</v>
      </c>
      <c r="X85">
        <v>0.03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2</v>
      </c>
      <c r="AF85" t="s">
        <v>2</v>
      </c>
      <c r="AG85">
        <v>0.03</v>
      </c>
      <c r="AH85">
        <v>2</v>
      </c>
      <c r="AI85">
        <v>25555054</v>
      </c>
      <c r="AJ85">
        <v>85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>
      <c r="A86">
        <f>ROW(Source!A42)</f>
        <v>42</v>
      </c>
      <c r="B86">
        <v>25555055</v>
      </c>
      <c r="C86">
        <v>25555052</v>
      </c>
      <c r="D86">
        <v>20134534</v>
      </c>
      <c r="E86">
        <v>1</v>
      </c>
      <c r="F86">
        <v>1</v>
      </c>
      <c r="G86">
        <v>1</v>
      </c>
      <c r="H86">
        <v>2</v>
      </c>
      <c r="I86" t="s">
        <v>421</v>
      </c>
      <c r="J86" t="s">
        <v>421</v>
      </c>
      <c r="K86" t="s">
        <v>422</v>
      </c>
      <c r="L86">
        <v>1480</v>
      </c>
      <c r="N86">
        <v>1013</v>
      </c>
      <c r="O86" t="s">
        <v>342</v>
      </c>
      <c r="P86" t="s">
        <v>343</v>
      </c>
      <c r="Q86">
        <v>1</v>
      </c>
      <c r="X86">
        <v>0.01</v>
      </c>
      <c r="Y86">
        <v>0</v>
      </c>
      <c r="Z86">
        <v>73.56</v>
      </c>
      <c r="AA86">
        <v>10.58</v>
      </c>
      <c r="AB86">
        <v>0</v>
      </c>
      <c r="AC86">
        <v>0</v>
      </c>
      <c r="AD86">
        <v>1</v>
      </c>
      <c r="AE86">
        <v>0</v>
      </c>
      <c r="AF86" t="s">
        <v>2</v>
      </c>
      <c r="AG86">
        <v>0.01</v>
      </c>
      <c r="AH86">
        <v>2</v>
      </c>
      <c r="AI86">
        <v>25555055</v>
      </c>
      <c r="AJ86">
        <v>86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>
      <c r="A87">
        <f>ROW(Source!A42)</f>
        <v>42</v>
      </c>
      <c r="B87">
        <v>25555056</v>
      </c>
      <c r="C87">
        <v>25555052</v>
      </c>
      <c r="D87">
        <v>20145207</v>
      </c>
      <c r="E87">
        <v>1</v>
      </c>
      <c r="F87">
        <v>1</v>
      </c>
      <c r="G87">
        <v>1</v>
      </c>
      <c r="H87">
        <v>2</v>
      </c>
      <c r="I87" t="s">
        <v>423</v>
      </c>
      <c r="J87" t="s">
        <v>424</v>
      </c>
      <c r="K87" t="s">
        <v>425</v>
      </c>
      <c r="L87">
        <v>1480</v>
      </c>
      <c r="N87">
        <v>1013</v>
      </c>
      <c r="O87" t="s">
        <v>342</v>
      </c>
      <c r="P87" t="s">
        <v>343</v>
      </c>
      <c r="Q87">
        <v>1</v>
      </c>
      <c r="X87">
        <v>0.01</v>
      </c>
      <c r="Y87">
        <v>0</v>
      </c>
      <c r="Z87">
        <v>2952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2</v>
      </c>
      <c r="AG87">
        <v>0.01</v>
      </c>
      <c r="AH87">
        <v>2</v>
      </c>
      <c r="AI87">
        <v>25555056</v>
      </c>
      <c r="AJ87">
        <v>87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>
      <c r="A88">
        <f>ROW(Source!A42)</f>
        <v>42</v>
      </c>
      <c r="B88">
        <v>25555057</v>
      </c>
      <c r="C88">
        <v>25555052</v>
      </c>
      <c r="D88">
        <v>20135165</v>
      </c>
      <c r="E88">
        <v>1</v>
      </c>
      <c r="F88">
        <v>1</v>
      </c>
      <c r="G88">
        <v>1</v>
      </c>
      <c r="H88">
        <v>2</v>
      </c>
      <c r="I88" t="s">
        <v>426</v>
      </c>
      <c r="J88" t="s">
        <v>426</v>
      </c>
      <c r="K88" t="s">
        <v>427</v>
      </c>
      <c r="L88">
        <v>1480</v>
      </c>
      <c r="N88">
        <v>1013</v>
      </c>
      <c r="O88" t="s">
        <v>342</v>
      </c>
      <c r="P88" t="s">
        <v>343</v>
      </c>
      <c r="Q88">
        <v>1</v>
      </c>
      <c r="X88">
        <v>1.4</v>
      </c>
      <c r="Y88">
        <v>0</v>
      </c>
      <c r="Z88">
        <v>6.8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2</v>
      </c>
      <c r="AG88">
        <v>1.4</v>
      </c>
      <c r="AH88">
        <v>2</v>
      </c>
      <c r="AI88">
        <v>25555057</v>
      </c>
      <c r="AJ88">
        <v>88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>
      <c r="A89">
        <f>ROW(Source!A42)</f>
        <v>42</v>
      </c>
      <c r="B89">
        <v>25555058</v>
      </c>
      <c r="C89">
        <v>25555052</v>
      </c>
      <c r="D89">
        <v>20145014</v>
      </c>
      <c r="E89">
        <v>1</v>
      </c>
      <c r="F89">
        <v>1</v>
      </c>
      <c r="G89">
        <v>1</v>
      </c>
      <c r="H89">
        <v>2</v>
      </c>
      <c r="I89" t="s">
        <v>344</v>
      </c>
      <c r="J89" t="s">
        <v>345</v>
      </c>
      <c r="K89" t="s">
        <v>346</v>
      </c>
      <c r="L89">
        <v>1480</v>
      </c>
      <c r="N89">
        <v>1013</v>
      </c>
      <c r="O89" t="s">
        <v>342</v>
      </c>
      <c r="P89" t="s">
        <v>343</v>
      </c>
      <c r="Q89">
        <v>1</v>
      </c>
      <c r="X89">
        <v>0.02</v>
      </c>
      <c r="Y89">
        <v>0</v>
      </c>
      <c r="Z89">
        <v>68</v>
      </c>
      <c r="AA89">
        <v>10.24</v>
      </c>
      <c r="AB89">
        <v>0</v>
      </c>
      <c r="AC89">
        <v>0</v>
      </c>
      <c r="AD89">
        <v>1</v>
      </c>
      <c r="AE89">
        <v>0</v>
      </c>
      <c r="AF89" t="s">
        <v>2</v>
      </c>
      <c r="AG89">
        <v>0.02</v>
      </c>
      <c r="AH89">
        <v>2</v>
      </c>
      <c r="AI89">
        <v>25555058</v>
      </c>
      <c r="AJ89">
        <v>89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>
      <c r="A90">
        <f>ROW(Source!A42)</f>
        <v>42</v>
      </c>
      <c r="B90">
        <v>25555059</v>
      </c>
      <c r="C90">
        <v>25555052</v>
      </c>
      <c r="D90">
        <v>20138300</v>
      </c>
      <c r="E90">
        <v>1</v>
      </c>
      <c r="F90">
        <v>1</v>
      </c>
      <c r="G90">
        <v>1</v>
      </c>
      <c r="H90">
        <v>3</v>
      </c>
      <c r="I90" t="s">
        <v>437</v>
      </c>
      <c r="J90" t="s">
        <v>438</v>
      </c>
      <c r="K90" t="s">
        <v>439</v>
      </c>
      <c r="L90">
        <v>1348</v>
      </c>
      <c r="N90">
        <v>1009</v>
      </c>
      <c r="O90" t="s">
        <v>43</v>
      </c>
      <c r="P90" t="s">
        <v>43</v>
      </c>
      <c r="Q90">
        <v>1000</v>
      </c>
      <c r="X90">
        <v>8.9999999999999993E-3</v>
      </c>
      <c r="Y90">
        <v>52380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2</v>
      </c>
      <c r="AG90">
        <v>8.9999999999999993E-3</v>
      </c>
      <c r="AH90">
        <v>2</v>
      </c>
      <c r="AI90">
        <v>25555059</v>
      </c>
      <c r="AJ90">
        <v>90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>
      <c r="A91">
        <f>ROW(Source!A42)</f>
        <v>42</v>
      </c>
      <c r="B91">
        <v>25555060</v>
      </c>
      <c r="C91">
        <v>25555052</v>
      </c>
      <c r="D91">
        <v>20149106</v>
      </c>
      <c r="E91">
        <v>1</v>
      </c>
      <c r="F91">
        <v>1</v>
      </c>
      <c r="G91">
        <v>1</v>
      </c>
      <c r="H91">
        <v>3</v>
      </c>
      <c r="I91" t="s">
        <v>428</v>
      </c>
      <c r="J91" t="s">
        <v>429</v>
      </c>
      <c r="K91" t="s">
        <v>430</v>
      </c>
      <c r="L91">
        <v>1348</v>
      </c>
      <c r="N91">
        <v>1009</v>
      </c>
      <c r="O91" t="s">
        <v>43</v>
      </c>
      <c r="P91" t="s">
        <v>43</v>
      </c>
      <c r="Q91">
        <v>1000</v>
      </c>
      <c r="X91">
        <v>1.2999999999999999E-3</v>
      </c>
      <c r="Y91">
        <v>17260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2</v>
      </c>
      <c r="AG91">
        <v>1.2999999999999999E-3</v>
      </c>
      <c r="AH91">
        <v>2</v>
      </c>
      <c r="AI91">
        <v>25555060</v>
      </c>
      <c r="AJ91">
        <v>91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>
      <c r="A92">
        <f>ROW(Source!A43)</f>
        <v>43</v>
      </c>
      <c r="B92">
        <v>25554142</v>
      </c>
      <c r="C92">
        <v>25554135</v>
      </c>
      <c r="D92">
        <v>6194198</v>
      </c>
      <c r="E92">
        <v>1</v>
      </c>
      <c r="F92">
        <v>1</v>
      </c>
      <c r="G92">
        <v>1</v>
      </c>
      <c r="H92">
        <v>1</v>
      </c>
      <c r="I92" t="s">
        <v>440</v>
      </c>
      <c r="J92" t="s">
        <v>2</v>
      </c>
      <c r="K92" t="s">
        <v>441</v>
      </c>
      <c r="L92">
        <v>1369</v>
      </c>
      <c r="N92">
        <v>1013</v>
      </c>
      <c r="O92" t="s">
        <v>336</v>
      </c>
      <c r="P92" t="s">
        <v>336</v>
      </c>
      <c r="Q92">
        <v>1</v>
      </c>
      <c r="X92">
        <v>39.51</v>
      </c>
      <c r="Y92">
        <v>0</v>
      </c>
      <c r="Z92">
        <v>0</v>
      </c>
      <c r="AA92">
        <v>0</v>
      </c>
      <c r="AB92">
        <v>7.93</v>
      </c>
      <c r="AC92">
        <v>0</v>
      </c>
      <c r="AD92">
        <v>1</v>
      </c>
      <c r="AE92">
        <v>1</v>
      </c>
      <c r="AF92" t="s">
        <v>2</v>
      </c>
      <c r="AG92">
        <v>39.51</v>
      </c>
      <c r="AH92">
        <v>2</v>
      </c>
      <c r="AI92">
        <v>25554136</v>
      </c>
      <c r="AJ92">
        <v>92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>
      <c r="A93">
        <f>ROW(Source!A43)</f>
        <v>43</v>
      </c>
      <c r="B93">
        <v>25554143</v>
      </c>
      <c r="C93">
        <v>25554135</v>
      </c>
      <c r="D93">
        <v>6697596</v>
      </c>
      <c r="E93">
        <v>1</v>
      </c>
      <c r="F93">
        <v>1</v>
      </c>
      <c r="G93">
        <v>1</v>
      </c>
      <c r="H93">
        <v>1</v>
      </c>
      <c r="I93" t="s">
        <v>337</v>
      </c>
      <c r="J93" t="s">
        <v>2</v>
      </c>
      <c r="K93" t="s">
        <v>338</v>
      </c>
      <c r="L93">
        <v>1369</v>
      </c>
      <c r="N93">
        <v>1013</v>
      </c>
      <c r="O93" t="s">
        <v>336</v>
      </c>
      <c r="P93" t="s">
        <v>336</v>
      </c>
      <c r="Q93">
        <v>1</v>
      </c>
      <c r="X93">
        <v>1.27</v>
      </c>
      <c r="Y93">
        <v>0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2</v>
      </c>
      <c r="AF93" t="s">
        <v>2</v>
      </c>
      <c r="AG93">
        <v>1.27</v>
      </c>
      <c r="AH93">
        <v>2</v>
      </c>
      <c r="AI93">
        <v>25554137</v>
      </c>
      <c r="AJ93">
        <v>93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>
      <c r="A94">
        <f>ROW(Source!A43)</f>
        <v>43</v>
      </c>
      <c r="B94">
        <v>25554144</v>
      </c>
      <c r="C94">
        <v>25554135</v>
      </c>
      <c r="D94">
        <v>20145275</v>
      </c>
      <c r="E94">
        <v>1</v>
      </c>
      <c r="F94">
        <v>1</v>
      </c>
      <c r="G94">
        <v>1</v>
      </c>
      <c r="H94">
        <v>2</v>
      </c>
      <c r="I94" t="s">
        <v>442</v>
      </c>
      <c r="J94" t="s">
        <v>443</v>
      </c>
      <c r="K94" t="s">
        <v>444</v>
      </c>
      <c r="L94">
        <v>1480</v>
      </c>
      <c r="N94">
        <v>1013</v>
      </c>
      <c r="O94" t="s">
        <v>342</v>
      </c>
      <c r="P94" t="s">
        <v>343</v>
      </c>
      <c r="Q94">
        <v>1</v>
      </c>
      <c r="X94">
        <v>1.27</v>
      </c>
      <c r="Y94">
        <v>0</v>
      </c>
      <c r="Z94">
        <v>19.399999999999999</v>
      </c>
      <c r="AA94">
        <v>10.58</v>
      </c>
      <c r="AB94">
        <v>0</v>
      </c>
      <c r="AC94">
        <v>0</v>
      </c>
      <c r="AD94">
        <v>1</v>
      </c>
      <c r="AE94">
        <v>0</v>
      </c>
      <c r="AF94" t="s">
        <v>2</v>
      </c>
      <c r="AG94">
        <v>1.27</v>
      </c>
      <c r="AH94">
        <v>2</v>
      </c>
      <c r="AI94">
        <v>25554138</v>
      </c>
      <c r="AJ94">
        <v>94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>
      <c r="A95">
        <f>ROW(Source!A43)</f>
        <v>43</v>
      </c>
      <c r="B95">
        <v>25554145</v>
      </c>
      <c r="C95">
        <v>25554135</v>
      </c>
      <c r="D95">
        <v>20134729</v>
      </c>
      <c r="E95">
        <v>1</v>
      </c>
      <c r="F95">
        <v>1</v>
      </c>
      <c r="G95">
        <v>1</v>
      </c>
      <c r="H95">
        <v>2</v>
      </c>
      <c r="I95" t="s">
        <v>445</v>
      </c>
      <c r="J95" t="s">
        <v>445</v>
      </c>
      <c r="K95" t="s">
        <v>446</v>
      </c>
      <c r="L95">
        <v>1480</v>
      </c>
      <c r="N95">
        <v>1013</v>
      </c>
      <c r="O95" t="s">
        <v>342</v>
      </c>
      <c r="P95" t="s">
        <v>343</v>
      </c>
      <c r="Q95">
        <v>1</v>
      </c>
      <c r="X95">
        <v>9.07</v>
      </c>
      <c r="Y95">
        <v>0</v>
      </c>
      <c r="Z95">
        <v>0.5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2</v>
      </c>
      <c r="AG95">
        <v>9.07</v>
      </c>
      <c r="AH95">
        <v>2</v>
      </c>
      <c r="AI95">
        <v>25554139</v>
      </c>
      <c r="AJ95">
        <v>95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>
      <c r="A96">
        <f>ROW(Source!A43)</f>
        <v>43</v>
      </c>
      <c r="B96">
        <v>25554146</v>
      </c>
      <c r="C96">
        <v>25554135</v>
      </c>
      <c r="D96">
        <v>20145079</v>
      </c>
      <c r="E96">
        <v>1</v>
      </c>
      <c r="F96">
        <v>1</v>
      </c>
      <c r="G96">
        <v>1</v>
      </c>
      <c r="H96">
        <v>3</v>
      </c>
      <c r="I96" t="s">
        <v>121</v>
      </c>
      <c r="J96" t="s">
        <v>124</v>
      </c>
      <c r="K96" t="s">
        <v>447</v>
      </c>
      <c r="L96">
        <v>1339</v>
      </c>
      <c r="N96">
        <v>1007</v>
      </c>
      <c r="O96" t="s">
        <v>123</v>
      </c>
      <c r="P96" t="s">
        <v>123</v>
      </c>
      <c r="Q96">
        <v>1</v>
      </c>
      <c r="X96">
        <v>2.04</v>
      </c>
      <c r="Y96">
        <v>425</v>
      </c>
      <c r="Z96">
        <v>0</v>
      </c>
      <c r="AA96">
        <v>0</v>
      </c>
      <c r="AB96">
        <v>0</v>
      </c>
      <c r="AC96">
        <v>2</v>
      </c>
      <c r="AD96">
        <v>1</v>
      </c>
      <c r="AE96">
        <v>0</v>
      </c>
      <c r="AF96" t="s">
        <v>2</v>
      </c>
      <c r="AG96">
        <v>2.04</v>
      </c>
      <c r="AH96">
        <v>2</v>
      </c>
      <c r="AI96">
        <v>25554140</v>
      </c>
      <c r="AJ96">
        <v>96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>
      <c r="A97">
        <f>ROW(Source!A43)</f>
        <v>43</v>
      </c>
      <c r="B97">
        <v>25554147</v>
      </c>
      <c r="C97">
        <v>25554135</v>
      </c>
      <c r="D97">
        <v>20142736</v>
      </c>
      <c r="E97">
        <v>1</v>
      </c>
      <c r="F97">
        <v>1</v>
      </c>
      <c r="G97">
        <v>1</v>
      </c>
      <c r="H97">
        <v>3</v>
      </c>
      <c r="I97" t="s">
        <v>448</v>
      </c>
      <c r="J97" t="s">
        <v>449</v>
      </c>
      <c r="K97" t="s">
        <v>450</v>
      </c>
      <c r="L97">
        <v>1339</v>
      </c>
      <c r="N97">
        <v>1007</v>
      </c>
      <c r="O97" t="s">
        <v>123</v>
      </c>
      <c r="P97" t="s">
        <v>123</v>
      </c>
      <c r="Q97">
        <v>1</v>
      </c>
      <c r="X97">
        <v>3.5</v>
      </c>
      <c r="Y97">
        <v>6.5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2</v>
      </c>
      <c r="AG97">
        <v>3.5</v>
      </c>
      <c r="AH97">
        <v>2</v>
      </c>
      <c r="AI97">
        <v>25554141</v>
      </c>
      <c r="AJ97">
        <v>97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>
      <c r="A98">
        <f>ROW(Source!A46)</f>
        <v>46</v>
      </c>
      <c r="B98">
        <v>25554156</v>
      </c>
      <c r="C98">
        <v>25554150</v>
      </c>
      <c r="D98">
        <v>6194198</v>
      </c>
      <c r="E98">
        <v>1</v>
      </c>
      <c r="F98">
        <v>1</v>
      </c>
      <c r="G98">
        <v>1</v>
      </c>
      <c r="H98">
        <v>1</v>
      </c>
      <c r="I98" t="s">
        <v>440</v>
      </c>
      <c r="J98" t="s">
        <v>2</v>
      </c>
      <c r="K98" t="s">
        <v>441</v>
      </c>
      <c r="L98">
        <v>1369</v>
      </c>
      <c r="N98">
        <v>1013</v>
      </c>
      <c r="O98" t="s">
        <v>336</v>
      </c>
      <c r="P98" t="s">
        <v>336</v>
      </c>
      <c r="Q98">
        <v>1</v>
      </c>
      <c r="X98">
        <v>0.5</v>
      </c>
      <c r="Y98">
        <v>0</v>
      </c>
      <c r="Z98">
        <v>0</v>
      </c>
      <c r="AA98">
        <v>0</v>
      </c>
      <c r="AB98">
        <v>7.93</v>
      </c>
      <c r="AC98">
        <v>0</v>
      </c>
      <c r="AD98">
        <v>1</v>
      </c>
      <c r="AE98">
        <v>1</v>
      </c>
      <c r="AF98" t="s">
        <v>133</v>
      </c>
      <c r="AG98">
        <v>2</v>
      </c>
      <c r="AH98">
        <v>2</v>
      </c>
      <c r="AI98">
        <v>25554151</v>
      </c>
      <c r="AJ98">
        <v>98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>
      <c r="A99">
        <f>ROW(Source!A46)</f>
        <v>46</v>
      </c>
      <c r="B99">
        <v>25554157</v>
      </c>
      <c r="C99">
        <v>25554150</v>
      </c>
      <c r="D99">
        <v>6697596</v>
      </c>
      <c r="E99">
        <v>1</v>
      </c>
      <c r="F99">
        <v>1</v>
      </c>
      <c r="G99">
        <v>1</v>
      </c>
      <c r="H99">
        <v>1</v>
      </c>
      <c r="I99" t="s">
        <v>337</v>
      </c>
      <c r="J99" t="s">
        <v>2</v>
      </c>
      <c r="K99" t="s">
        <v>338</v>
      </c>
      <c r="L99">
        <v>1369</v>
      </c>
      <c r="N99">
        <v>1013</v>
      </c>
      <c r="O99" t="s">
        <v>336</v>
      </c>
      <c r="P99" t="s">
        <v>336</v>
      </c>
      <c r="Q99">
        <v>1</v>
      </c>
      <c r="X99">
        <v>0.21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2</v>
      </c>
      <c r="AF99" t="s">
        <v>133</v>
      </c>
      <c r="AG99">
        <v>0.84</v>
      </c>
      <c r="AH99">
        <v>2</v>
      </c>
      <c r="AI99">
        <v>25554152</v>
      </c>
      <c r="AJ99">
        <v>99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>
      <c r="A100">
        <f>ROW(Source!A46)</f>
        <v>46</v>
      </c>
      <c r="B100">
        <v>25554158</v>
      </c>
      <c r="C100">
        <v>25554150</v>
      </c>
      <c r="D100">
        <v>20145275</v>
      </c>
      <c r="E100">
        <v>1</v>
      </c>
      <c r="F100">
        <v>1</v>
      </c>
      <c r="G100">
        <v>1</v>
      </c>
      <c r="H100">
        <v>2</v>
      </c>
      <c r="I100" t="s">
        <v>442</v>
      </c>
      <c r="J100" t="s">
        <v>443</v>
      </c>
      <c r="K100" t="s">
        <v>444</v>
      </c>
      <c r="L100">
        <v>1480</v>
      </c>
      <c r="N100">
        <v>1013</v>
      </c>
      <c r="O100" t="s">
        <v>342</v>
      </c>
      <c r="P100" t="s">
        <v>343</v>
      </c>
      <c r="Q100">
        <v>1</v>
      </c>
      <c r="X100">
        <v>0.21</v>
      </c>
      <c r="Y100">
        <v>0</v>
      </c>
      <c r="Z100">
        <v>19.399999999999999</v>
      </c>
      <c r="AA100">
        <v>10.58</v>
      </c>
      <c r="AB100">
        <v>0</v>
      </c>
      <c r="AC100">
        <v>0</v>
      </c>
      <c r="AD100">
        <v>1</v>
      </c>
      <c r="AE100">
        <v>0</v>
      </c>
      <c r="AF100" t="s">
        <v>133</v>
      </c>
      <c r="AG100">
        <v>0.84</v>
      </c>
      <c r="AH100">
        <v>2</v>
      </c>
      <c r="AI100">
        <v>25554153</v>
      </c>
      <c r="AJ100">
        <v>100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>
      <c r="A101">
        <f>ROW(Source!A46)</f>
        <v>46</v>
      </c>
      <c r="B101">
        <v>25554159</v>
      </c>
      <c r="C101">
        <v>25554150</v>
      </c>
      <c r="D101">
        <v>20134729</v>
      </c>
      <c r="E101">
        <v>1</v>
      </c>
      <c r="F101">
        <v>1</v>
      </c>
      <c r="G101">
        <v>1</v>
      </c>
      <c r="H101">
        <v>2</v>
      </c>
      <c r="I101" t="s">
        <v>445</v>
      </c>
      <c r="J101" t="s">
        <v>445</v>
      </c>
      <c r="K101" t="s">
        <v>446</v>
      </c>
      <c r="L101">
        <v>1480</v>
      </c>
      <c r="N101">
        <v>1013</v>
      </c>
      <c r="O101" t="s">
        <v>342</v>
      </c>
      <c r="P101" t="s">
        <v>343</v>
      </c>
      <c r="Q101">
        <v>1</v>
      </c>
      <c r="X101">
        <v>2.3199999999999998</v>
      </c>
      <c r="Y101">
        <v>0</v>
      </c>
      <c r="Z101">
        <v>0.5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133</v>
      </c>
      <c r="AG101">
        <v>9.2799999999999994</v>
      </c>
      <c r="AH101">
        <v>2</v>
      </c>
      <c r="AI101">
        <v>25554154</v>
      </c>
      <c r="AJ101">
        <v>101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>
      <c r="A102">
        <f>ROW(Source!A46)</f>
        <v>46</v>
      </c>
      <c r="B102">
        <v>25554160</v>
      </c>
      <c r="C102">
        <v>25554150</v>
      </c>
      <c r="D102">
        <v>20145079</v>
      </c>
      <c r="E102">
        <v>1</v>
      </c>
      <c r="F102">
        <v>1</v>
      </c>
      <c r="G102">
        <v>1</v>
      </c>
      <c r="H102">
        <v>3</v>
      </c>
      <c r="I102" t="s">
        <v>121</v>
      </c>
      <c r="J102" t="s">
        <v>124</v>
      </c>
      <c r="K102" t="s">
        <v>447</v>
      </c>
      <c r="L102">
        <v>1339</v>
      </c>
      <c r="N102">
        <v>1007</v>
      </c>
      <c r="O102" t="s">
        <v>123</v>
      </c>
      <c r="P102" t="s">
        <v>123</v>
      </c>
      <c r="Q102">
        <v>1</v>
      </c>
      <c r="X102">
        <v>0.51</v>
      </c>
      <c r="Y102">
        <v>425</v>
      </c>
      <c r="Z102">
        <v>0</v>
      </c>
      <c r="AA102">
        <v>0</v>
      </c>
      <c r="AB102">
        <v>0</v>
      </c>
      <c r="AC102">
        <v>2</v>
      </c>
      <c r="AD102">
        <v>1</v>
      </c>
      <c r="AE102">
        <v>0</v>
      </c>
      <c r="AF102" t="s">
        <v>133</v>
      </c>
      <c r="AG102">
        <v>2.04</v>
      </c>
      <c r="AH102">
        <v>2</v>
      </c>
      <c r="AI102">
        <v>25554155</v>
      </c>
      <c r="AJ102">
        <v>102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>
      <c r="A103">
        <f>ROW(Source!A49)</f>
        <v>49</v>
      </c>
      <c r="B103">
        <v>25554183</v>
      </c>
      <c r="C103">
        <v>25554163</v>
      </c>
      <c r="D103">
        <v>6194199</v>
      </c>
      <c r="E103">
        <v>1</v>
      </c>
      <c r="F103">
        <v>1</v>
      </c>
      <c r="G103">
        <v>1</v>
      </c>
      <c r="H103">
        <v>1</v>
      </c>
      <c r="I103" t="s">
        <v>451</v>
      </c>
      <c r="J103" t="s">
        <v>2</v>
      </c>
      <c r="K103" t="s">
        <v>452</v>
      </c>
      <c r="L103">
        <v>1369</v>
      </c>
      <c r="N103">
        <v>1013</v>
      </c>
      <c r="O103" t="s">
        <v>336</v>
      </c>
      <c r="P103" t="s">
        <v>336</v>
      </c>
      <c r="Q103">
        <v>1</v>
      </c>
      <c r="X103">
        <v>441.28</v>
      </c>
      <c r="Y103">
        <v>0</v>
      </c>
      <c r="Z103">
        <v>0</v>
      </c>
      <c r="AA103">
        <v>0</v>
      </c>
      <c r="AB103">
        <v>8.4499999999999993</v>
      </c>
      <c r="AC103">
        <v>0</v>
      </c>
      <c r="AD103">
        <v>1</v>
      </c>
      <c r="AE103">
        <v>1</v>
      </c>
      <c r="AF103" t="s">
        <v>2</v>
      </c>
      <c r="AG103">
        <v>441.28</v>
      </c>
      <c r="AH103">
        <v>2</v>
      </c>
      <c r="AI103">
        <v>25554164</v>
      </c>
      <c r="AJ103">
        <v>103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>
      <c r="A104">
        <f>ROW(Source!A49)</f>
        <v>49</v>
      </c>
      <c r="B104">
        <v>25554184</v>
      </c>
      <c r="C104">
        <v>25554163</v>
      </c>
      <c r="D104">
        <v>6697596</v>
      </c>
      <c r="E104">
        <v>1</v>
      </c>
      <c r="F104">
        <v>1</v>
      </c>
      <c r="G104">
        <v>1</v>
      </c>
      <c r="H104">
        <v>1</v>
      </c>
      <c r="I104" t="s">
        <v>337</v>
      </c>
      <c r="J104" t="s">
        <v>2</v>
      </c>
      <c r="K104" t="s">
        <v>338</v>
      </c>
      <c r="L104">
        <v>1369</v>
      </c>
      <c r="N104">
        <v>1013</v>
      </c>
      <c r="O104" t="s">
        <v>336</v>
      </c>
      <c r="P104" t="s">
        <v>336</v>
      </c>
      <c r="Q104">
        <v>1</v>
      </c>
      <c r="X104">
        <v>36.11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2</v>
      </c>
      <c r="AF104" t="s">
        <v>2</v>
      </c>
      <c r="AG104">
        <v>36.11</v>
      </c>
      <c r="AH104">
        <v>2</v>
      </c>
      <c r="AI104">
        <v>25554165</v>
      </c>
      <c r="AJ104">
        <v>104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>
      <c r="A105">
        <f>ROW(Source!A49)</f>
        <v>49</v>
      </c>
      <c r="B105">
        <v>25554185</v>
      </c>
      <c r="C105">
        <v>25554163</v>
      </c>
      <c r="D105">
        <v>20159485</v>
      </c>
      <c r="E105">
        <v>1</v>
      </c>
      <c r="F105">
        <v>1</v>
      </c>
      <c r="G105">
        <v>1</v>
      </c>
      <c r="H105">
        <v>2</v>
      </c>
      <c r="I105" t="s">
        <v>339</v>
      </c>
      <c r="J105" t="s">
        <v>340</v>
      </c>
      <c r="K105" t="s">
        <v>341</v>
      </c>
      <c r="L105">
        <v>1480</v>
      </c>
      <c r="N105">
        <v>1013</v>
      </c>
      <c r="O105" t="s">
        <v>342</v>
      </c>
      <c r="P105" t="s">
        <v>343</v>
      </c>
      <c r="Q105">
        <v>1</v>
      </c>
      <c r="X105">
        <v>1.05</v>
      </c>
      <c r="Y105">
        <v>0</v>
      </c>
      <c r="Z105">
        <v>108.6</v>
      </c>
      <c r="AA105">
        <v>10.58</v>
      </c>
      <c r="AB105">
        <v>0</v>
      </c>
      <c r="AC105">
        <v>0</v>
      </c>
      <c r="AD105">
        <v>1</v>
      </c>
      <c r="AE105">
        <v>0</v>
      </c>
      <c r="AF105" t="s">
        <v>2</v>
      </c>
      <c r="AG105">
        <v>1.05</v>
      </c>
      <c r="AH105">
        <v>2</v>
      </c>
      <c r="AI105">
        <v>25554166</v>
      </c>
      <c r="AJ105">
        <v>105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>
      <c r="A106">
        <f>ROW(Source!A49)</f>
        <v>49</v>
      </c>
      <c r="B106">
        <v>25554186</v>
      </c>
      <c r="C106">
        <v>25554163</v>
      </c>
      <c r="D106">
        <v>20134570</v>
      </c>
      <c r="E106">
        <v>1</v>
      </c>
      <c r="F106">
        <v>1</v>
      </c>
      <c r="G106">
        <v>1</v>
      </c>
      <c r="H106">
        <v>2</v>
      </c>
      <c r="I106" t="s">
        <v>453</v>
      </c>
      <c r="J106" t="s">
        <v>453</v>
      </c>
      <c r="K106" t="s">
        <v>454</v>
      </c>
      <c r="L106">
        <v>1480</v>
      </c>
      <c r="N106">
        <v>1013</v>
      </c>
      <c r="O106" t="s">
        <v>342</v>
      </c>
      <c r="P106" t="s">
        <v>343</v>
      </c>
      <c r="Q106">
        <v>1</v>
      </c>
      <c r="X106">
        <v>33.26</v>
      </c>
      <c r="Y106">
        <v>0</v>
      </c>
      <c r="Z106">
        <v>83.91</v>
      </c>
      <c r="AA106">
        <v>10.58</v>
      </c>
      <c r="AB106">
        <v>0</v>
      </c>
      <c r="AC106">
        <v>0</v>
      </c>
      <c r="AD106">
        <v>1</v>
      </c>
      <c r="AE106">
        <v>0</v>
      </c>
      <c r="AF106" t="s">
        <v>2</v>
      </c>
      <c r="AG106">
        <v>33.26</v>
      </c>
      <c r="AH106">
        <v>2</v>
      </c>
      <c r="AI106">
        <v>25554167</v>
      </c>
      <c r="AJ106">
        <v>106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>
      <c r="A107">
        <f>ROW(Source!A49)</f>
        <v>49</v>
      </c>
      <c r="B107">
        <v>25554187</v>
      </c>
      <c r="C107">
        <v>25554163</v>
      </c>
      <c r="D107">
        <v>20134534</v>
      </c>
      <c r="E107">
        <v>1</v>
      </c>
      <c r="F107">
        <v>1</v>
      </c>
      <c r="G107">
        <v>1</v>
      </c>
      <c r="H107">
        <v>2</v>
      </c>
      <c r="I107" t="s">
        <v>421</v>
      </c>
      <c r="J107" t="s">
        <v>421</v>
      </c>
      <c r="K107" t="s">
        <v>422</v>
      </c>
      <c r="L107">
        <v>1480</v>
      </c>
      <c r="N107">
        <v>1013</v>
      </c>
      <c r="O107" t="s">
        <v>342</v>
      </c>
      <c r="P107" t="s">
        <v>343</v>
      </c>
      <c r="Q107">
        <v>1</v>
      </c>
      <c r="X107">
        <v>0.27</v>
      </c>
      <c r="Y107">
        <v>0</v>
      </c>
      <c r="Z107">
        <v>73.56</v>
      </c>
      <c r="AA107">
        <v>10.58</v>
      </c>
      <c r="AB107">
        <v>0</v>
      </c>
      <c r="AC107">
        <v>0</v>
      </c>
      <c r="AD107">
        <v>1</v>
      </c>
      <c r="AE107">
        <v>0</v>
      </c>
      <c r="AF107" t="s">
        <v>2</v>
      </c>
      <c r="AG107">
        <v>0.27</v>
      </c>
      <c r="AH107">
        <v>2</v>
      </c>
      <c r="AI107">
        <v>25554168</v>
      </c>
      <c r="AJ107">
        <v>107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>
      <c r="A108">
        <f>ROW(Source!A49)</f>
        <v>49</v>
      </c>
      <c r="B108">
        <v>25554188</v>
      </c>
      <c r="C108">
        <v>25554163</v>
      </c>
      <c r="D108">
        <v>20134720</v>
      </c>
      <c r="E108">
        <v>1</v>
      </c>
      <c r="F108">
        <v>1</v>
      </c>
      <c r="G108">
        <v>1</v>
      </c>
      <c r="H108">
        <v>2</v>
      </c>
      <c r="I108" t="s">
        <v>455</v>
      </c>
      <c r="J108" t="s">
        <v>455</v>
      </c>
      <c r="K108" t="s">
        <v>456</v>
      </c>
      <c r="L108">
        <v>1480</v>
      </c>
      <c r="N108">
        <v>1013</v>
      </c>
      <c r="O108" t="s">
        <v>342</v>
      </c>
      <c r="P108" t="s">
        <v>343</v>
      </c>
      <c r="Q108">
        <v>1</v>
      </c>
      <c r="X108">
        <v>23.52</v>
      </c>
      <c r="Y108">
        <v>0</v>
      </c>
      <c r="Z108">
        <v>1.8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2</v>
      </c>
      <c r="AG108">
        <v>23.52</v>
      </c>
      <c r="AH108">
        <v>2</v>
      </c>
      <c r="AI108">
        <v>25554169</v>
      </c>
      <c r="AJ108">
        <v>108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>
      <c r="A109">
        <f>ROW(Source!A49)</f>
        <v>49</v>
      </c>
      <c r="B109">
        <v>25554189</v>
      </c>
      <c r="C109">
        <v>25554163</v>
      </c>
      <c r="D109">
        <v>20134737</v>
      </c>
      <c r="E109">
        <v>1</v>
      </c>
      <c r="F109">
        <v>1</v>
      </c>
      <c r="G109">
        <v>1</v>
      </c>
      <c r="H109">
        <v>2</v>
      </c>
      <c r="I109" t="s">
        <v>457</v>
      </c>
      <c r="J109" t="s">
        <v>457</v>
      </c>
      <c r="K109" t="s">
        <v>458</v>
      </c>
      <c r="L109">
        <v>1480</v>
      </c>
      <c r="N109">
        <v>1013</v>
      </c>
      <c r="O109" t="s">
        <v>342</v>
      </c>
      <c r="P109" t="s">
        <v>343</v>
      </c>
      <c r="Q109">
        <v>1</v>
      </c>
      <c r="X109">
        <v>1.1000000000000001</v>
      </c>
      <c r="Y109">
        <v>0</v>
      </c>
      <c r="Z109">
        <v>3.27</v>
      </c>
      <c r="AA109">
        <v>0</v>
      </c>
      <c r="AB109">
        <v>0</v>
      </c>
      <c r="AC109">
        <v>0</v>
      </c>
      <c r="AD109">
        <v>1</v>
      </c>
      <c r="AE109">
        <v>0</v>
      </c>
      <c r="AF109" t="s">
        <v>2</v>
      </c>
      <c r="AG109">
        <v>1.1000000000000001</v>
      </c>
      <c r="AH109">
        <v>2</v>
      </c>
      <c r="AI109">
        <v>25554170</v>
      </c>
      <c r="AJ109">
        <v>109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>
      <c r="A110">
        <f>ROW(Source!A49)</f>
        <v>49</v>
      </c>
      <c r="B110">
        <v>25554190</v>
      </c>
      <c r="C110">
        <v>25554163</v>
      </c>
      <c r="D110">
        <v>20145014</v>
      </c>
      <c r="E110">
        <v>1</v>
      </c>
      <c r="F110">
        <v>1</v>
      </c>
      <c r="G110">
        <v>1</v>
      </c>
      <c r="H110">
        <v>2</v>
      </c>
      <c r="I110" t="s">
        <v>344</v>
      </c>
      <c r="J110" t="s">
        <v>345</v>
      </c>
      <c r="K110" t="s">
        <v>346</v>
      </c>
      <c r="L110">
        <v>1480</v>
      </c>
      <c r="N110">
        <v>1013</v>
      </c>
      <c r="O110" t="s">
        <v>342</v>
      </c>
      <c r="P110" t="s">
        <v>343</v>
      </c>
      <c r="Q110">
        <v>1</v>
      </c>
      <c r="X110">
        <v>1.53</v>
      </c>
      <c r="Y110">
        <v>0</v>
      </c>
      <c r="Z110">
        <v>68</v>
      </c>
      <c r="AA110">
        <v>10.24</v>
      </c>
      <c r="AB110">
        <v>0</v>
      </c>
      <c r="AC110">
        <v>0</v>
      </c>
      <c r="AD110">
        <v>1</v>
      </c>
      <c r="AE110">
        <v>0</v>
      </c>
      <c r="AF110" t="s">
        <v>2</v>
      </c>
      <c r="AG110">
        <v>1.53</v>
      </c>
      <c r="AH110">
        <v>2</v>
      </c>
      <c r="AI110">
        <v>25554171</v>
      </c>
      <c r="AJ110">
        <v>110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>
      <c r="A111">
        <f>ROW(Source!A49)</f>
        <v>49</v>
      </c>
      <c r="B111">
        <v>25554191</v>
      </c>
      <c r="C111">
        <v>25554163</v>
      </c>
      <c r="D111">
        <v>20136384</v>
      </c>
      <c r="E111">
        <v>1</v>
      </c>
      <c r="F111">
        <v>1</v>
      </c>
      <c r="G111">
        <v>1</v>
      </c>
      <c r="H111">
        <v>3</v>
      </c>
      <c r="I111" t="s">
        <v>459</v>
      </c>
      <c r="J111" t="s">
        <v>460</v>
      </c>
      <c r="K111" t="s">
        <v>461</v>
      </c>
      <c r="L111">
        <v>1348</v>
      </c>
      <c r="N111">
        <v>1009</v>
      </c>
      <c r="O111" t="s">
        <v>43</v>
      </c>
      <c r="P111" t="s">
        <v>43</v>
      </c>
      <c r="Q111">
        <v>1000</v>
      </c>
      <c r="X111">
        <v>0.05</v>
      </c>
      <c r="Y111">
        <v>626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2</v>
      </c>
      <c r="AG111">
        <v>0.05</v>
      </c>
      <c r="AH111">
        <v>2</v>
      </c>
      <c r="AI111">
        <v>25554172</v>
      </c>
      <c r="AJ111">
        <v>111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>
      <c r="A112">
        <f>ROW(Source!A49)</f>
        <v>49</v>
      </c>
      <c r="B112">
        <v>25554192</v>
      </c>
      <c r="C112">
        <v>25554163</v>
      </c>
      <c r="D112">
        <v>20136859</v>
      </c>
      <c r="E112">
        <v>1</v>
      </c>
      <c r="F112">
        <v>1</v>
      </c>
      <c r="G112">
        <v>1</v>
      </c>
      <c r="H112">
        <v>3</v>
      </c>
      <c r="I112" t="s">
        <v>364</v>
      </c>
      <c r="J112" t="s">
        <v>365</v>
      </c>
      <c r="K112" t="s">
        <v>366</v>
      </c>
      <c r="L112">
        <v>1348</v>
      </c>
      <c r="N112">
        <v>1009</v>
      </c>
      <c r="O112" t="s">
        <v>43</v>
      </c>
      <c r="P112" t="s">
        <v>43</v>
      </c>
      <c r="Q112">
        <v>1000</v>
      </c>
      <c r="X112">
        <v>0.04</v>
      </c>
      <c r="Y112">
        <v>5088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2</v>
      </c>
      <c r="AG112">
        <v>0.04</v>
      </c>
      <c r="AH112">
        <v>2</v>
      </c>
      <c r="AI112">
        <v>25554173</v>
      </c>
      <c r="AJ112">
        <v>112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>
      <c r="A113">
        <f>ROW(Source!A49)</f>
        <v>49</v>
      </c>
      <c r="B113">
        <v>25554193</v>
      </c>
      <c r="C113">
        <v>25554163</v>
      </c>
      <c r="D113">
        <v>20137852</v>
      </c>
      <c r="E113">
        <v>1</v>
      </c>
      <c r="F113">
        <v>1</v>
      </c>
      <c r="G113">
        <v>1</v>
      </c>
      <c r="H113">
        <v>3</v>
      </c>
      <c r="I113" t="s">
        <v>462</v>
      </c>
      <c r="J113" t="s">
        <v>463</v>
      </c>
      <c r="K113" t="s">
        <v>464</v>
      </c>
      <c r="L113">
        <v>1327</v>
      </c>
      <c r="N113">
        <v>1005</v>
      </c>
      <c r="O113" t="s">
        <v>465</v>
      </c>
      <c r="P113" t="s">
        <v>465</v>
      </c>
      <c r="Q113">
        <v>1</v>
      </c>
      <c r="X113">
        <v>5.6</v>
      </c>
      <c r="Y113">
        <v>8.48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2</v>
      </c>
      <c r="AG113">
        <v>5.6</v>
      </c>
      <c r="AH113">
        <v>2</v>
      </c>
      <c r="AI113">
        <v>25554174</v>
      </c>
      <c r="AJ113">
        <v>113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>
      <c r="A114">
        <f>ROW(Source!A49)</f>
        <v>49</v>
      </c>
      <c r="B114">
        <v>25554194</v>
      </c>
      <c r="C114">
        <v>25554163</v>
      </c>
      <c r="D114">
        <v>20138315</v>
      </c>
      <c r="E114">
        <v>1</v>
      </c>
      <c r="F114">
        <v>1</v>
      </c>
      <c r="G114">
        <v>1</v>
      </c>
      <c r="H114">
        <v>3</v>
      </c>
      <c r="I114" t="s">
        <v>373</v>
      </c>
      <c r="J114" t="s">
        <v>374</v>
      </c>
      <c r="K114" t="s">
        <v>375</v>
      </c>
      <c r="L114">
        <v>1348</v>
      </c>
      <c r="N114">
        <v>1009</v>
      </c>
      <c r="O114" t="s">
        <v>43</v>
      </c>
      <c r="P114" t="s">
        <v>43</v>
      </c>
      <c r="Q114">
        <v>1000</v>
      </c>
      <c r="X114">
        <v>3.6999999999999998E-2</v>
      </c>
      <c r="Y114">
        <v>7810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2</v>
      </c>
      <c r="AG114">
        <v>3.6999999999999998E-2</v>
      </c>
      <c r="AH114">
        <v>2</v>
      </c>
      <c r="AI114">
        <v>25554175</v>
      </c>
      <c r="AJ114">
        <v>114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>
      <c r="A115">
        <f>ROW(Source!A49)</f>
        <v>49</v>
      </c>
      <c r="B115">
        <v>25554195</v>
      </c>
      <c r="C115">
        <v>25554163</v>
      </c>
      <c r="D115">
        <v>20142074</v>
      </c>
      <c r="E115">
        <v>1</v>
      </c>
      <c r="F115">
        <v>1</v>
      </c>
      <c r="G115">
        <v>1</v>
      </c>
      <c r="H115">
        <v>3</v>
      </c>
      <c r="I115" t="s">
        <v>466</v>
      </c>
      <c r="J115" t="s">
        <v>467</v>
      </c>
      <c r="K115" t="s">
        <v>468</v>
      </c>
      <c r="L115">
        <v>1339</v>
      </c>
      <c r="N115">
        <v>1007</v>
      </c>
      <c r="O115" t="s">
        <v>123</v>
      </c>
      <c r="P115" t="s">
        <v>123</v>
      </c>
      <c r="Q115">
        <v>1</v>
      </c>
      <c r="X115">
        <v>0.69</v>
      </c>
      <c r="Y115">
        <v>686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2</v>
      </c>
      <c r="AG115">
        <v>0.69</v>
      </c>
      <c r="AH115">
        <v>2</v>
      </c>
      <c r="AI115">
        <v>25554176</v>
      </c>
      <c r="AJ115">
        <v>115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>
      <c r="A116">
        <f>ROW(Source!A49)</f>
        <v>49</v>
      </c>
      <c r="B116">
        <v>25554196</v>
      </c>
      <c r="C116">
        <v>25554163</v>
      </c>
      <c r="D116">
        <v>20142108</v>
      </c>
      <c r="E116">
        <v>1</v>
      </c>
      <c r="F116">
        <v>1</v>
      </c>
      <c r="G116">
        <v>1</v>
      </c>
      <c r="H116">
        <v>3</v>
      </c>
      <c r="I116" t="s">
        <v>469</v>
      </c>
      <c r="J116" t="s">
        <v>470</v>
      </c>
      <c r="K116" t="s">
        <v>471</v>
      </c>
      <c r="L116">
        <v>1339</v>
      </c>
      <c r="N116">
        <v>1007</v>
      </c>
      <c r="O116" t="s">
        <v>123</v>
      </c>
      <c r="P116" t="s">
        <v>123</v>
      </c>
      <c r="Q116">
        <v>1</v>
      </c>
      <c r="X116">
        <v>0.08</v>
      </c>
      <c r="Y116">
        <v>1602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2</v>
      </c>
      <c r="AG116">
        <v>0.08</v>
      </c>
      <c r="AH116">
        <v>2</v>
      </c>
      <c r="AI116">
        <v>25554177</v>
      </c>
      <c r="AJ116">
        <v>116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>
      <c r="A117">
        <f>ROW(Source!A49)</f>
        <v>49</v>
      </c>
      <c r="B117">
        <v>25554197</v>
      </c>
      <c r="C117">
        <v>25554163</v>
      </c>
      <c r="D117">
        <v>20142164</v>
      </c>
      <c r="E117">
        <v>1</v>
      </c>
      <c r="F117">
        <v>1</v>
      </c>
      <c r="G117">
        <v>1</v>
      </c>
      <c r="H117">
        <v>3</v>
      </c>
      <c r="I117" t="s">
        <v>472</v>
      </c>
      <c r="J117" t="s">
        <v>473</v>
      </c>
      <c r="K117" t="s">
        <v>474</v>
      </c>
      <c r="L117">
        <v>1339</v>
      </c>
      <c r="N117">
        <v>1007</v>
      </c>
      <c r="O117" t="s">
        <v>123</v>
      </c>
      <c r="P117" t="s">
        <v>123</v>
      </c>
      <c r="Q117">
        <v>1</v>
      </c>
      <c r="X117">
        <v>0.2</v>
      </c>
      <c r="Y117">
        <v>1327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2</v>
      </c>
      <c r="AG117">
        <v>0.2</v>
      </c>
      <c r="AH117">
        <v>2</v>
      </c>
      <c r="AI117">
        <v>25554178</v>
      </c>
      <c r="AJ117">
        <v>117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>
      <c r="A118">
        <f>ROW(Source!A49)</f>
        <v>49</v>
      </c>
      <c r="B118">
        <v>25554198</v>
      </c>
      <c r="C118">
        <v>25554163</v>
      </c>
      <c r="D118">
        <v>20142180</v>
      </c>
      <c r="E118">
        <v>1</v>
      </c>
      <c r="F118">
        <v>1</v>
      </c>
      <c r="G118">
        <v>1</v>
      </c>
      <c r="H118">
        <v>3</v>
      </c>
      <c r="I118" t="s">
        <v>475</v>
      </c>
      <c r="J118" t="s">
        <v>476</v>
      </c>
      <c r="K118" t="s">
        <v>477</v>
      </c>
      <c r="L118">
        <v>1339</v>
      </c>
      <c r="N118">
        <v>1007</v>
      </c>
      <c r="O118" t="s">
        <v>123</v>
      </c>
      <c r="P118" t="s">
        <v>123</v>
      </c>
      <c r="Q118">
        <v>1</v>
      </c>
      <c r="X118">
        <v>0.69</v>
      </c>
      <c r="Y118">
        <v>1278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2</v>
      </c>
      <c r="AG118">
        <v>0.69</v>
      </c>
      <c r="AH118">
        <v>2</v>
      </c>
      <c r="AI118">
        <v>25554179</v>
      </c>
      <c r="AJ118">
        <v>118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>
      <c r="A119">
        <f>ROW(Source!A49)</f>
        <v>49</v>
      </c>
      <c r="B119">
        <v>25554199</v>
      </c>
      <c r="C119">
        <v>25554163</v>
      </c>
      <c r="D119">
        <v>20144576</v>
      </c>
      <c r="E119">
        <v>1</v>
      </c>
      <c r="F119">
        <v>1</v>
      </c>
      <c r="G119">
        <v>1</v>
      </c>
      <c r="H119">
        <v>3</v>
      </c>
      <c r="I119" t="s">
        <v>478</v>
      </c>
      <c r="J119" t="s">
        <v>479</v>
      </c>
      <c r="K119" t="s">
        <v>480</v>
      </c>
      <c r="L119">
        <v>1327</v>
      </c>
      <c r="N119">
        <v>1005</v>
      </c>
      <c r="O119" t="s">
        <v>465</v>
      </c>
      <c r="P119" t="s">
        <v>465</v>
      </c>
      <c r="Q119">
        <v>1</v>
      </c>
      <c r="X119">
        <v>49.5</v>
      </c>
      <c r="Y119">
        <v>40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2</v>
      </c>
      <c r="AG119">
        <v>49.5</v>
      </c>
      <c r="AH119">
        <v>2</v>
      </c>
      <c r="AI119">
        <v>25554180</v>
      </c>
      <c r="AJ119">
        <v>119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>
      <c r="A120">
        <f>ROW(Source!A49)</f>
        <v>49</v>
      </c>
      <c r="B120">
        <v>25554200</v>
      </c>
      <c r="C120">
        <v>25554163</v>
      </c>
      <c r="D120">
        <v>20144865</v>
      </c>
      <c r="E120">
        <v>1</v>
      </c>
      <c r="F120">
        <v>1</v>
      </c>
      <c r="G120">
        <v>1</v>
      </c>
      <c r="H120">
        <v>3</v>
      </c>
      <c r="I120" t="s">
        <v>481</v>
      </c>
      <c r="J120" t="s">
        <v>482</v>
      </c>
      <c r="K120" t="s">
        <v>483</v>
      </c>
      <c r="L120">
        <v>1339</v>
      </c>
      <c r="N120">
        <v>1007</v>
      </c>
      <c r="O120" t="s">
        <v>123</v>
      </c>
      <c r="P120" t="s">
        <v>123</v>
      </c>
      <c r="Q120">
        <v>1</v>
      </c>
      <c r="X120">
        <v>102</v>
      </c>
      <c r="Y120">
        <v>0</v>
      </c>
      <c r="Z120">
        <v>0</v>
      </c>
      <c r="AA120">
        <v>0</v>
      </c>
      <c r="AB120">
        <v>0</v>
      </c>
      <c r="AC120">
        <v>2</v>
      </c>
      <c r="AD120">
        <v>0</v>
      </c>
      <c r="AE120">
        <v>0</v>
      </c>
      <c r="AF120" t="s">
        <v>2</v>
      </c>
      <c r="AG120">
        <v>102</v>
      </c>
      <c r="AH120">
        <v>2</v>
      </c>
      <c r="AI120">
        <v>25554181</v>
      </c>
      <c r="AJ120">
        <v>120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>
      <c r="A121">
        <f>ROW(Source!A49)</f>
        <v>49</v>
      </c>
      <c r="B121">
        <v>25554201</v>
      </c>
      <c r="C121">
        <v>25554163</v>
      </c>
      <c r="D121">
        <v>20142736</v>
      </c>
      <c r="E121">
        <v>1</v>
      </c>
      <c r="F121">
        <v>1</v>
      </c>
      <c r="G121">
        <v>1</v>
      </c>
      <c r="H121">
        <v>3</v>
      </c>
      <c r="I121" t="s">
        <v>448</v>
      </c>
      <c r="J121" t="s">
        <v>449</v>
      </c>
      <c r="K121" t="s">
        <v>450</v>
      </c>
      <c r="L121">
        <v>1339</v>
      </c>
      <c r="N121">
        <v>1007</v>
      </c>
      <c r="O121" t="s">
        <v>123</v>
      </c>
      <c r="P121" t="s">
        <v>123</v>
      </c>
      <c r="Q121">
        <v>1</v>
      </c>
      <c r="X121">
        <v>1.75</v>
      </c>
      <c r="Y121">
        <v>6.5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2</v>
      </c>
      <c r="AG121">
        <v>1.75</v>
      </c>
      <c r="AH121">
        <v>2</v>
      </c>
      <c r="AI121">
        <v>25554182</v>
      </c>
      <c r="AJ121">
        <v>121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>
      <c r="A122">
        <f>ROW(Source!A51)</f>
        <v>51</v>
      </c>
      <c r="B122">
        <v>25554209</v>
      </c>
      <c r="C122">
        <v>25554203</v>
      </c>
      <c r="D122">
        <v>6194211</v>
      </c>
      <c r="E122">
        <v>1</v>
      </c>
      <c r="F122">
        <v>1</v>
      </c>
      <c r="G122">
        <v>1</v>
      </c>
      <c r="H122">
        <v>1</v>
      </c>
      <c r="I122" t="s">
        <v>334</v>
      </c>
      <c r="J122" t="s">
        <v>2</v>
      </c>
      <c r="K122" t="s">
        <v>335</v>
      </c>
      <c r="L122">
        <v>1369</v>
      </c>
      <c r="N122">
        <v>1013</v>
      </c>
      <c r="O122" t="s">
        <v>336</v>
      </c>
      <c r="P122" t="s">
        <v>336</v>
      </c>
      <c r="Q122">
        <v>1</v>
      </c>
      <c r="X122">
        <v>63.22</v>
      </c>
      <c r="Y122">
        <v>0</v>
      </c>
      <c r="Z122">
        <v>0</v>
      </c>
      <c r="AA122">
        <v>0</v>
      </c>
      <c r="AB122">
        <v>9.07</v>
      </c>
      <c r="AC122">
        <v>0</v>
      </c>
      <c r="AD122">
        <v>1</v>
      </c>
      <c r="AE122">
        <v>1</v>
      </c>
      <c r="AF122" t="s">
        <v>2</v>
      </c>
      <c r="AG122">
        <v>63.22</v>
      </c>
      <c r="AH122">
        <v>2</v>
      </c>
      <c r="AI122">
        <v>25554204</v>
      </c>
      <c r="AJ122">
        <v>122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>
      <c r="A123">
        <f>ROW(Source!A51)</f>
        <v>51</v>
      </c>
      <c r="B123">
        <v>25554210</v>
      </c>
      <c r="C123">
        <v>25554203</v>
      </c>
      <c r="D123">
        <v>6697596</v>
      </c>
      <c r="E123">
        <v>1</v>
      </c>
      <c r="F123">
        <v>1</v>
      </c>
      <c r="G123">
        <v>1</v>
      </c>
      <c r="H123">
        <v>1</v>
      </c>
      <c r="I123" t="s">
        <v>337</v>
      </c>
      <c r="J123" t="s">
        <v>2</v>
      </c>
      <c r="K123" t="s">
        <v>338</v>
      </c>
      <c r="L123">
        <v>1369</v>
      </c>
      <c r="N123">
        <v>1013</v>
      </c>
      <c r="O123" t="s">
        <v>336</v>
      </c>
      <c r="P123" t="s">
        <v>336</v>
      </c>
      <c r="Q123">
        <v>1</v>
      </c>
      <c r="X123">
        <v>0.36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2</v>
      </c>
      <c r="AF123" t="s">
        <v>2</v>
      </c>
      <c r="AG123">
        <v>0.36</v>
      </c>
      <c r="AH123">
        <v>2</v>
      </c>
      <c r="AI123">
        <v>25554205</v>
      </c>
      <c r="AJ123">
        <v>123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>
      <c r="A124">
        <f>ROW(Source!A51)</f>
        <v>51</v>
      </c>
      <c r="B124">
        <v>25554211</v>
      </c>
      <c r="C124">
        <v>25554203</v>
      </c>
      <c r="D124">
        <v>20159485</v>
      </c>
      <c r="E124">
        <v>1</v>
      </c>
      <c r="F124">
        <v>1</v>
      </c>
      <c r="G124">
        <v>1</v>
      </c>
      <c r="H124">
        <v>2</v>
      </c>
      <c r="I124" t="s">
        <v>339</v>
      </c>
      <c r="J124" t="s">
        <v>340</v>
      </c>
      <c r="K124" t="s">
        <v>341</v>
      </c>
      <c r="L124">
        <v>1480</v>
      </c>
      <c r="N124">
        <v>1013</v>
      </c>
      <c r="O124" t="s">
        <v>342</v>
      </c>
      <c r="P124" t="s">
        <v>343</v>
      </c>
      <c r="Q124">
        <v>1</v>
      </c>
      <c r="X124">
        <v>0.15</v>
      </c>
      <c r="Y124">
        <v>0</v>
      </c>
      <c r="Z124">
        <v>108.6</v>
      </c>
      <c r="AA124">
        <v>10.58</v>
      </c>
      <c r="AB124">
        <v>0</v>
      </c>
      <c r="AC124">
        <v>0</v>
      </c>
      <c r="AD124">
        <v>1</v>
      </c>
      <c r="AE124">
        <v>0</v>
      </c>
      <c r="AF124" t="s">
        <v>2</v>
      </c>
      <c r="AG124">
        <v>0.15</v>
      </c>
      <c r="AH124">
        <v>2</v>
      </c>
      <c r="AI124">
        <v>25554206</v>
      </c>
      <c r="AJ124">
        <v>124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>
      <c r="A125">
        <f>ROW(Source!A51)</f>
        <v>51</v>
      </c>
      <c r="B125">
        <v>25554212</v>
      </c>
      <c r="C125">
        <v>25554203</v>
      </c>
      <c r="D125">
        <v>20145014</v>
      </c>
      <c r="E125">
        <v>1</v>
      </c>
      <c r="F125">
        <v>1</v>
      </c>
      <c r="G125">
        <v>1</v>
      </c>
      <c r="H125">
        <v>2</v>
      </c>
      <c r="I125" t="s">
        <v>344</v>
      </c>
      <c r="J125" t="s">
        <v>345</v>
      </c>
      <c r="K125" t="s">
        <v>346</v>
      </c>
      <c r="L125">
        <v>1480</v>
      </c>
      <c r="N125">
        <v>1013</v>
      </c>
      <c r="O125" t="s">
        <v>342</v>
      </c>
      <c r="P125" t="s">
        <v>343</v>
      </c>
      <c r="Q125">
        <v>1</v>
      </c>
      <c r="X125">
        <v>0.21</v>
      </c>
      <c r="Y125">
        <v>0</v>
      </c>
      <c r="Z125">
        <v>68</v>
      </c>
      <c r="AA125">
        <v>10.24</v>
      </c>
      <c r="AB125">
        <v>0</v>
      </c>
      <c r="AC125">
        <v>0</v>
      </c>
      <c r="AD125">
        <v>1</v>
      </c>
      <c r="AE125">
        <v>0</v>
      </c>
      <c r="AF125" t="s">
        <v>2</v>
      </c>
      <c r="AG125">
        <v>0.21</v>
      </c>
      <c r="AH125">
        <v>2</v>
      </c>
      <c r="AI125">
        <v>25554207</v>
      </c>
      <c r="AJ125">
        <v>125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>
      <c r="A126">
        <f>ROW(Source!A51)</f>
        <v>51</v>
      </c>
      <c r="B126">
        <v>25554213</v>
      </c>
      <c r="C126">
        <v>25554203</v>
      </c>
      <c r="D126">
        <v>20145003</v>
      </c>
      <c r="E126">
        <v>1</v>
      </c>
      <c r="F126">
        <v>1</v>
      </c>
      <c r="G126">
        <v>1</v>
      </c>
      <c r="H126">
        <v>3</v>
      </c>
      <c r="I126" t="s">
        <v>347</v>
      </c>
      <c r="J126" t="s">
        <v>348</v>
      </c>
      <c r="K126" t="s">
        <v>349</v>
      </c>
      <c r="L126">
        <v>1348</v>
      </c>
      <c r="N126">
        <v>1009</v>
      </c>
      <c r="O126" t="s">
        <v>43</v>
      </c>
      <c r="P126" t="s">
        <v>43</v>
      </c>
      <c r="Q126">
        <v>1000</v>
      </c>
      <c r="X126">
        <v>1</v>
      </c>
      <c r="Y126">
        <v>8900</v>
      </c>
      <c r="Z126">
        <v>0</v>
      </c>
      <c r="AA126">
        <v>0</v>
      </c>
      <c r="AB126">
        <v>0</v>
      </c>
      <c r="AC126">
        <v>2</v>
      </c>
      <c r="AD126">
        <v>1</v>
      </c>
      <c r="AE126">
        <v>0</v>
      </c>
      <c r="AF126" t="s">
        <v>2</v>
      </c>
      <c r="AG126">
        <v>1</v>
      </c>
      <c r="AH126">
        <v>2</v>
      </c>
      <c r="AI126">
        <v>25554208</v>
      </c>
      <c r="AJ126">
        <v>126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>
      <c r="A127">
        <f>ROW(Source!A52)</f>
        <v>52</v>
      </c>
      <c r="B127">
        <v>25554223</v>
      </c>
      <c r="C127">
        <v>25554214</v>
      </c>
      <c r="D127">
        <v>6194218</v>
      </c>
      <c r="E127">
        <v>1</v>
      </c>
      <c r="F127">
        <v>1</v>
      </c>
      <c r="G127">
        <v>1</v>
      </c>
      <c r="H127">
        <v>1</v>
      </c>
      <c r="I127" t="s">
        <v>419</v>
      </c>
      <c r="J127" t="s">
        <v>2</v>
      </c>
      <c r="K127" t="s">
        <v>420</v>
      </c>
      <c r="L127">
        <v>1369</v>
      </c>
      <c r="N127">
        <v>1013</v>
      </c>
      <c r="O127" t="s">
        <v>336</v>
      </c>
      <c r="P127" t="s">
        <v>336</v>
      </c>
      <c r="Q127">
        <v>1</v>
      </c>
      <c r="X127">
        <v>5.31</v>
      </c>
      <c r="Y127">
        <v>0</v>
      </c>
      <c r="Z127">
        <v>0</v>
      </c>
      <c r="AA127">
        <v>0</v>
      </c>
      <c r="AB127">
        <v>10.64</v>
      </c>
      <c r="AC127">
        <v>0</v>
      </c>
      <c r="AD127">
        <v>1</v>
      </c>
      <c r="AE127">
        <v>1</v>
      </c>
      <c r="AF127" t="s">
        <v>2</v>
      </c>
      <c r="AG127">
        <v>5.31</v>
      </c>
      <c r="AH127">
        <v>2</v>
      </c>
      <c r="AI127">
        <v>25554215</v>
      </c>
      <c r="AJ127">
        <v>127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>
      <c r="A128">
        <f>ROW(Source!A52)</f>
        <v>52</v>
      </c>
      <c r="B128">
        <v>25554224</v>
      </c>
      <c r="C128">
        <v>25554214</v>
      </c>
      <c r="D128">
        <v>6697596</v>
      </c>
      <c r="E128">
        <v>1</v>
      </c>
      <c r="F128">
        <v>1</v>
      </c>
      <c r="G128">
        <v>1</v>
      </c>
      <c r="H128">
        <v>1</v>
      </c>
      <c r="I128" t="s">
        <v>337</v>
      </c>
      <c r="J128" t="s">
        <v>2</v>
      </c>
      <c r="K128" t="s">
        <v>338</v>
      </c>
      <c r="L128">
        <v>1369</v>
      </c>
      <c r="N128">
        <v>1013</v>
      </c>
      <c r="O128" t="s">
        <v>336</v>
      </c>
      <c r="P128" t="s">
        <v>336</v>
      </c>
      <c r="Q128">
        <v>1</v>
      </c>
      <c r="X128">
        <v>0.02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2</v>
      </c>
      <c r="AF128" t="s">
        <v>2</v>
      </c>
      <c r="AG128">
        <v>0.02</v>
      </c>
      <c r="AH128">
        <v>2</v>
      </c>
      <c r="AI128">
        <v>25554216</v>
      </c>
      <c r="AJ128">
        <v>128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>
      <c r="A129">
        <f>ROW(Source!A52)</f>
        <v>52</v>
      </c>
      <c r="B129">
        <v>25554225</v>
      </c>
      <c r="C129">
        <v>25554214</v>
      </c>
      <c r="D129">
        <v>20134534</v>
      </c>
      <c r="E129">
        <v>1</v>
      </c>
      <c r="F129">
        <v>1</v>
      </c>
      <c r="G129">
        <v>1</v>
      </c>
      <c r="H129">
        <v>2</v>
      </c>
      <c r="I129" t="s">
        <v>421</v>
      </c>
      <c r="J129" t="s">
        <v>421</v>
      </c>
      <c r="K129" t="s">
        <v>422</v>
      </c>
      <c r="L129">
        <v>1480</v>
      </c>
      <c r="N129">
        <v>1013</v>
      </c>
      <c r="O129" t="s">
        <v>342</v>
      </c>
      <c r="P129" t="s">
        <v>343</v>
      </c>
      <c r="Q129">
        <v>1</v>
      </c>
      <c r="X129">
        <v>0.01</v>
      </c>
      <c r="Y129">
        <v>0</v>
      </c>
      <c r="Z129">
        <v>73.56</v>
      </c>
      <c r="AA129">
        <v>10.58</v>
      </c>
      <c r="AB129">
        <v>0</v>
      </c>
      <c r="AC129">
        <v>0</v>
      </c>
      <c r="AD129">
        <v>1</v>
      </c>
      <c r="AE129">
        <v>0</v>
      </c>
      <c r="AF129" t="s">
        <v>2</v>
      </c>
      <c r="AG129">
        <v>0.01</v>
      </c>
      <c r="AH129">
        <v>2</v>
      </c>
      <c r="AI129">
        <v>25554217</v>
      </c>
      <c r="AJ129">
        <v>129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>
      <c r="A130">
        <f>ROW(Source!A52)</f>
        <v>52</v>
      </c>
      <c r="B130">
        <v>25554226</v>
      </c>
      <c r="C130">
        <v>25554214</v>
      </c>
      <c r="D130">
        <v>20145207</v>
      </c>
      <c r="E130">
        <v>1</v>
      </c>
      <c r="F130">
        <v>1</v>
      </c>
      <c r="G130">
        <v>1</v>
      </c>
      <c r="H130">
        <v>2</v>
      </c>
      <c r="I130" t="s">
        <v>423</v>
      </c>
      <c r="J130" t="s">
        <v>424</v>
      </c>
      <c r="K130" t="s">
        <v>425</v>
      </c>
      <c r="L130">
        <v>1480</v>
      </c>
      <c r="N130">
        <v>1013</v>
      </c>
      <c r="O130" t="s">
        <v>342</v>
      </c>
      <c r="P130" t="s">
        <v>343</v>
      </c>
      <c r="Q130">
        <v>1</v>
      </c>
      <c r="X130">
        <v>0.01</v>
      </c>
      <c r="Y130">
        <v>0</v>
      </c>
      <c r="Z130">
        <v>2952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2</v>
      </c>
      <c r="AG130">
        <v>0.01</v>
      </c>
      <c r="AH130">
        <v>2</v>
      </c>
      <c r="AI130">
        <v>25554218</v>
      </c>
      <c r="AJ130">
        <v>130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>
      <c r="A131">
        <f>ROW(Source!A52)</f>
        <v>52</v>
      </c>
      <c r="B131">
        <v>25554227</v>
      </c>
      <c r="C131">
        <v>25554214</v>
      </c>
      <c r="D131">
        <v>20135165</v>
      </c>
      <c r="E131">
        <v>1</v>
      </c>
      <c r="F131">
        <v>1</v>
      </c>
      <c r="G131">
        <v>1</v>
      </c>
      <c r="H131">
        <v>2</v>
      </c>
      <c r="I131" t="s">
        <v>426</v>
      </c>
      <c r="J131" t="s">
        <v>426</v>
      </c>
      <c r="K131" t="s">
        <v>427</v>
      </c>
      <c r="L131">
        <v>1480</v>
      </c>
      <c r="N131">
        <v>1013</v>
      </c>
      <c r="O131" t="s">
        <v>342</v>
      </c>
      <c r="P131" t="s">
        <v>343</v>
      </c>
      <c r="Q131">
        <v>1</v>
      </c>
      <c r="X131">
        <v>1.1200000000000001</v>
      </c>
      <c r="Y131">
        <v>0</v>
      </c>
      <c r="Z131">
        <v>6.8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2</v>
      </c>
      <c r="AG131">
        <v>1.1200000000000001</v>
      </c>
      <c r="AH131">
        <v>2</v>
      </c>
      <c r="AI131">
        <v>25554219</v>
      </c>
      <c r="AJ131">
        <v>131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>
      <c r="A132">
        <f>ROW(Source!A52)</f>
        <v>52</v>
      </c>
      <c r="B132">
        <v>25554228</v>
      </c>
      <c r="C132">
        <v>25554214</v>
      </c>
      <c r="D132">
        <v>20145014</v>
      </c>
      <c r="E132">
        <v>1</v>
      </c>
      <c r="F132">
        <v>1</v>
      </c>
      <c r="G132">
        <v>1</v>
      </c>
      <c r="H132">
        <v>2</v>
      </c>
      <c r="I132" t="s">
        <v>344</v>
      </c>
      <c r="J132" t="s">
        <v>345</v>
      </c>
      <c r="K132" t="s">
        <v>346</v>
      </c>
      <c r="L132">
        <v>1480</v>
      </c>
      <c r="N132">
        <v>1013</v>
      </c>
      <c r="O132" t="s">
        <v>342</v>
      </c>
      <c r="P132" t="s">
        <v>343</v>
      </c>
      <c r="Q132">
        <v>1</v>
      </c>
      <c r="X132">
        <v>0.01</v>
      </c>
      <c r="Y132">
        <v>0</v>
      </c>
      <c r="Z132">
        <v>68</v>
      </c>
      <c r="AA132">
        <v>10.24</v>
      </c>
      <c r="AB132">
        <v>0</v>
      </c>
      <c r="AC132">
        <v>0</v>
      </c>
      <c r="AD132">
        <v>1</v>
      </c>
      <c r="AE132">
        <v>0</v>
      </c>
      <c r="AF132" t="s">
        <v>2</v>
      </c>
      <c r="AG132">
        <v>0.01</v>
      </c>
      <c r="AH132">
        <v>2</v>
      </c>
      <c r="AI132">
        <v>25554220</v>
      </c>
      <c r="AJ132">
        <v>132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>
      <c r="A133">
        <f>ROW(Source!A52)</f>
        <v>52</v>
      </c>
      <c r="B133">
        <v>25554229</v>
      </c>
      <c r="C133">
        <v>25554214</v>
      </c>
      <c r="D133">
        <v>20149045</v>
      </c>
      <c r="E133">
        <v>1</v>
      </c>
      <c r="F133">
        <v>1</v>
      </c>
      <c r="G133">
        <v>1</v>
      </c>
      <c r="H133">
        <v>3</v>
      </c>
      <c r="I133" t="s">
        <v>379</v>
      </c>
      <c r="J133" t="s">
        <v>380</v>
      </c>
      <c r="K133" t="s">
        <v>381</v>
      </c>
      <c r="L133">
        <v>1348</v>
      </c>
      <c r="N133">
        <v>1009</v>
      </c>
      <c r="O133" t="s">
        <v>43</v>
      </c>
      <c r="P133" t="s">
        <v>43</v>
      </c>
      <c r="Q133">
        <v>1000</v>
      </c>
      <c r="X133">
        <v>1.2E-2</v>
      </c>
      <c r="Y133">
        <v>18330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2</v>
      </c>
      <c r="AG133">
        <v>1.2E-2</v>
      </c>
      <c r="AH133">
        <v>2</v>
      </c>
      <c r="AI133">
        <v>25554221</v>
      </c>
      <c r="AJ133">
        <v>133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>
      <c r="A134">
        <f>ROW(Source!A52)</f>
        <v>52</v>
      </c>
      <c r="B134">
        <v>25554230</v>
      </c>
      <c r="C134">
        <v>25554214</v>
      </c>
      <c r="D134">
        <v>20149106</v>
      </c>
      <c r="E134">
        <v>1</v>
      </c>
      <c r="F134">
        <v>1</v>
      </c>
      <c r="G134">
        <v>1</v>
      </c>
      <c r="H134">
        <v>3</v>
      </c>
      <c r="I134" t="s">
        <v>428</v>
      </c>
      <c r="J134" t="s">
        <v>429</v>
      </c>
      <c r="K134" t="s">
        <v>430</v>
      </c>
      <c r="L134">
        <v>1348</v>
      </c>
      <c r="N134">
        <v>1009</v>
      </c>
      <c r="O134" t="s">
        <v>43</v>
      </c>
      <c r="P134" t="s">
        <v>43</v>
      </c>
      <c r="Q134">
        <v>1000</v>
      </c>
      <c r="X134">
        <v>2E-3</v>
      </c>
      <c r="Y134">
        <v>17260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2</v>
      </c>
      <c r="AG134">
        <v>2E-3</v>
      </c>
      <c r="AH134">
        <v>2</v>
      </c>
      <c r="AI134">
        <v>25554222</v>
      </c>
      <c r="AJ134">
        <v>134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>
      <c r="A135">
        <f>ROW(Source!A53)</f>
        <v>53</v>
      </c>
      <c r="B135">
        <v>25554240</v>
      </c>
      <c r="C135">
        <v>25554231</v>
      </c>
      <c r="D135">
        <v>6194211</v>
      </c>
      <c r="E135">
        <v>1</v>
      </c>
      <c r="F135">
        <v>1</v>
      </c>
      <c r="G135">
        <v>1</v>
      </c>
      <c r="H135">
        <v>1</v>
      </c>
      <c r="I135" t="s">
        <v>334</v>
      </c>
      <c r="J135" t="s">
        <v>2</v>
      </c>
      <c r="K135" t="s">
        <v>335</v>
      </c>
      <c r="L135">
        <v>1369</v>
      </c>
      <c r="N135">
        <v>1013</v>
      </c>
      <c r="O135" t="s">
        <v>336</v>
      </c>
      <c r="P135" t="s">
        <v>336</v>
      </c>
      <c r="Q135">
        <v>1</v>
      </c>
      <c r="X135">
        <v>3.83</v>
      </c>
      <c r="Y135">
        <v>0</v>
      </c>
      <c r="Z135">
        <v>0</v>
      </c>
      <c r="AA135">
        <v>0</v>
      </c>
      <c r="AB135">
        <v>9.07</v>
      </c>
      <c r="AC135">
        <v>0</v>
      </c>
      <c r="AD135">
        <v>1</v>
      </c>
      <c r="AE135">
        <v>1</v>
      </c>
      <c r="AF135" t="s">
        <v>107</v>
      </c>
      <c r="AG135">
        <v>7.66</v>
      </c>
      <c r="AH135">
        <v>2</v>
      </c>
      <c r="AI135">
        <v>25554232</v>
      </c>
      <c r="AJ135">
        <v>135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>
      <c r="A136">
        <f>ROW(Source!A53)</f>
        <v>53</v>
      </c>
      <c r="B136">
        <v>25554241</v>
      </c>
      <c r="C136">
        <v>25554231</v>
      </c>
      <c r="D136">
        <v>6697596</v>
      </c>
      <c r="E136">
        <v>1</v>
      </c>
      <c r="F136">
        <v>1</v>
      </c>
      <c r="G136">
        <v>1</v>
      </c>
      <c r="H136">
        <v>1</v>
      </c>
      <c r="I136" t="s">
        <v>337</v>
      </c>
      <c r="J136" t="s">
        <v>2</v>
      </c>
      <c r="K136" t="s">
        <v>338</v>
      </c>
      <c r="L136">
        <v>1369</v>
      </c>
      <c r="N136">
        <v>1013</v>
      </c>
      <c r="O136" t="s">
        <v>336</v>
      </c>
      <c r="P136" t="s">
        <v>336</v>
      </c>
      <c r="Q136">
        <v>1</v>
      </c>
      <c r="X136">
        <v>0.02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2</v>
      </c>
      <c r="AF136" t="s">
        <v>107</v>
      </c>
      <c r="AG136">
        <v>0.04</v>
      </c>
      <c r="AH136">
        <v>2</v>
      </c>
      <c r="AI136">
        <v>25554233</v>
      </c>
      <c r="AJ136">
        <v>136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>
      <c r="A137">
        <f>ROW(Source!A53)</f>
        <v>53</v>
      </c>
      <c r="B137">
        <v>25554242</v>
      </c>
      <c r="C137">
        <v>25554231</v>
      </c>
      <c r="D137">
        <v>20134534</v>
      </c>
      <c r="E137">
        <v>1</v>
      </c>
      <c r="F137">
        <v>1</v>
      </c>
      <c r="G137">
        <v>1</v>
      </c>
      <c r="H137">
        <v>2</v>
      </c>
      <c r="I137" t="s">
        <v>421</v>
      </c>
      <c r="J137" t="s">
        <v>421</v>
      </c>
      <c r="K137" t="s">
        <v>422</v>
      </c>
      <c r="L137">
        <v>1480</v>
      </c>
      <c r="N137">
        <v>1013</v>
      </c>
      <c r="O137" t="s">
        <v>342</v>
      </c>
      <c r="P137" t="s">
        <v>343</v>
      </c>
      <c r="Q137">
        <v>1</v>
      </c>
      <c r="X137">
        <v>0.01</v>
      </c>
      <c r="Y137">
        <v>0</v>
      </c>
      <c r="Z137">
        <v>73.56</v>
      </c>
      <c r="AA137">
        <v>10.58</v>
      </c>
      <c r="AB137">
        <v>0</v>
      </c>
      <c r="AC137">
        <v>0</v>
      </c>
      <c r="AD137">
        <v>1</v>
      </c>
      <c r="AE137">
        <v>0</v>
      </c>
      <c r="AF137" t="s">
        <v>107</v>
      </c>
      <c r="AG137">
        <v>0.02</v>
      </c>
      <c r="AH137">
        <v>2</v>
      </c>
      <c r="AI137">
        <v>25554234</v>
      </c>
      <c r="AJ137">
        <v>137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>
      <c r="A138">
        <f>ROW(Source!A53)</f>
        <v>53</v>
      </c>
      <c r="B138">
        <v>25554243</v>
      </c>
      <c r="C138">
        <v>25554231</v>
      </c>
      <c r="D138">
        <v>20145207</v>
      </c>
      <c r="E138">
        <v>1</v>
      </c>
      <c r="F138">
        <v>1</v>
      </c>
      <c r="G138">
        <v>1</v>
      </c>
      <c r="H138">
        <v>2</v>
      </c>
      <c r="I138" t="s">
        <v>423</v>
      </c>
      <c r="J138" t="s">
        <v>424</v>
      </c>
      <c r="K138" t="s">
        <v>425</v>
      </c>
      <c r="L138">
        <v>1480</v>
      </c>
      <c r="N138">
        <v>1013</v>
      </c>
      <c r="O138" t="s">
        <v>342</v>
      </c>
      <c r="P138" t="s">
        <v>343</v>
      </c>
      <c r="Q138">
        <v>1</v>
      </c>
      <c r="X138">
        <v>0.01</v>
      </c>
      <c r="Y138">
        <v>0</v>
      </c>
      <c r="Z138">
        <v>2952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107</v>
      </c>
      <c r="AG138">
        <v>0.02</v>
      </c>
      <c r="AH138">
        <v>2</v>
      </c>
      <c r="AI138">
        <v>25554235</v>
      </c>
      <c r="AJ138">
        <v>138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>
      <c r="A139">
        <f>ROW(Source!A53)</f>
        <v>53</v>
      </c>
      <c r="B139">
        <v>25554244</v>
      </c>
      <c r="C139">
        <v>25554231</v>
      </c>
      <c r="D139">
        <v>20135165</v>
      </c>
      <c r="E139">
        <v>1</v>
      </c>
      <c r="F139">
        <v>1</v>
      </c>
      <c r="G139">
        <v>1</v>
      </c>
      <c r="H139">
        <v>2</v>
      </c>
      <c r="I139" t="s">
        <v>426</v>
      </c>
      <c r="J139" t="s">
        <v>426</v>
      </c>
      <c r="K139" t="s">
        <v>427</v>
      </c>
      <c r="L139">
        <v>1480</v>
      </c>
      <c r="N139">
        <v>1013</v>
      </c>
      <c r="O139" t="s">
        <v>342</v>
      </c>
      <c r="P139" t="s">
        <v>343</v>
      </c>
      <c r="Q139">
        <v>1</v>
      </c>
      <c r="X139">
        <v>0.65</v>
      </c>
      <c r="Y139">
        <v>0</v>
      </c>
      <c r="Z139">
        <v>6.8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107</v>
      </c>
      <c r="AG139">
        <v>1.3</v>
      </c>
      <c r="AH139">
        <v>2</v>
      </c>
      <c r="AI139">
        <v>25554236</v>
      </c>
      <c r="AJ139">
        <v>139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>
      <c r="A140">
        <f>ROW(Source!A53)</f>
        <v>53</v>
      </c>
      <c r="B140">
        <v>25554245</v>
      </c>
      <c r="C140">
        <v>25554231</v>
      </c>
      <c r="D140">
        <v>20145014</v>
      </c>
      <c r="E140">
        <v>1</v>
      </c>
      <c r="F140">
        <v>1</v>
      </c>
      <c r="G140">
        <v>1</v>
      </c>
      <c r="H140">
        <v>2</v>
      </c>
      <c r="I140" t="s">
        <v>344</v>
      </c>
      <c r="J140" t="s">
        <v>345</v>
      </c>
      <c r="K140" t="s">
        <v>346</v>
      </c>
      <c r="L140">
        <v>1480</v>
      </c>
      <c r="N140">
        <v>1013</v>
      </c>
      <c r="O140" t="s">
        <v>342</v>
      </c>
      <c r="P140" t="s">
        <v>343</v>
      </c>
      <c r="Q140">
        <v>1</v>
      </c>
      <c r="X140">
        <v>0.01</v>
      </c>
      <c r="Y140">
        <v>0</v>
      </c>
      <c r="Z140">
        <v>68</v>
      </c>
      <c r="AA140">
        <v>10.24</v>
      </c>
      <c r="AB140">
        <v>0</v>
      </c>
      <c r="AC140">
        <v>0</v>
      </c>
      <c r="AD140">
        <v>1</v>
      </c>
      <c r="AE140">
        <v>0</v>
      </c>
      <c r="AF140" t="s">
        <v>107</v>
      </c>
      <c r="AG140">
        <v>0.02</v>
      </c>
      <c r="AH140">
        <v>2</v>
      </c>
      <c r="AI140">
        <v>25554237</v>
      </c>
      <c r="AJ140">
        <v>140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>
      <c r="A141">
        <f>ROW(Source!A53)</f>
        <v>53</v>
      </c>
      <c r="B141">
        <v>25554246</v>
      </c>
      <c r="C141">
        <v>25554231</v>
      </c>
      <c r="D141">
        <v>20137484</v>
      </c>
      <c r="E141">
        <v>1</v>
      </c>
      <c r="F141">
        <v>1</v>
      </c>
      <c r="G141">
        <v>1</v>
      </c>
      <c r="H141">
        <v>3</v>
      </c>
      <c r="I141" t="s">
        <v>431</v>
      </c>
      <c r="J141" t="s">
        <v>432</v>
      </c>
      <c r="K141" t="s">
        <v>433</v>
      </c>
      <c r="L141">
        <v>1348</v>
      </c>
      <c r="N141">
        <v>1009</v>
      </c>
      <c r="O141" t="s">
        <v>43</v>
      </c>
      <c r="P141" t="s">
        <v>43</v>
      </c>
      <c r="Q141">
        <v>1000</v>
      </c>
      <c r="X141">
        <v>1.4E-3</v>
      </c>
      <c r="Y141">
        <v>6393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107</v>
      </c>
      <c r="AG141">
        <v>2.8E-3</v>
      </c>
      <c r="AH141">
        <v>2</v>
      </c>
      <c r="AI141">
        <v>25554238</v>
      </c>
      <c r="AJ141">
        <v>141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>
      <c r="A142">
        <f>ROW(Source!A53)</f>
        <v>53</v>
      </c>
      <c r="B142">
        <v>25554247</v>
      </c>
      <c r="C142">
        <v>25554231</v>
      </c>
      <c r="D142">
        <v>20149236</v>
      </c>
      <c r="E142">
        <v>1</v>
      </c>
      <c r="F142">
        <v>1</v>
      </c>
      <c r="G142">
        <v>1</v>
      </c>
      <c r="H142">
        <v>3</v>
      </c>
      <c r="I142" t="s">
        <v>434</v>
      </c>
      <c r="J142" t="s">
        <v>435</v>
      </c>
      <c r="K142" t="s">
        <v>436</v>
      </c>
      <c r="L142">
        <v>1348</v>
      </c>
      <c r="N142">
        <v>1009</v>
      </c>
      <c r="O142" t="s">
        <v>43</v>
      </c>
      <c r="P142" t="s">
        <v>43</v>
      </c>
      <c r="Q142">
        <v>1000</v>
      </c>
      <c r="X142">
        <v>1.9E-2</v>
      </c>
      <c r="Y142">
        <v>19020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107</v>
      </c>
      <c r="AG142">
        <v>3.7999999999999999E-2</v>
      </c>
      <c r="AH142">
        <v>2</v>
      </c>
      <c r="AI142">
        <v>25554239</v>
      </c>
      <c r="AJ142">
        <v>142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>
      <c r="A143">
        <f>ROW(Source!A54)</f>
        <v>54</v>
      </c>
      <c r="B143">
        <v>25554250</v>
      </c>
      <c r="C143">
        <v>25554248</v>
      </c>
      <c r="D143">
        <v>6194205</v>
      </c>
      <c r="E143">
        <v>1</v>
      </c>
      <c r="F143">
        <v>1</v>
      </c>
      <c r="G143">
        <v>1</v>
      </c>
      <c r="H143">
        <v>1</v>
      </c>
      <c r="I143" t="s">
        <v>484</v>
      </c>
      <c r="J143" t="s">
        <v>2</v>
      </c>
      <c r="K143" t="s">
        <v>485</v>
      </c>
      <c r="L143">
        <v>1369</v>
      </c>
      <c r="N143">
        <v>1013</v>
      </c>
      <c r="O143" t="s">
        <v>336</v>
      </c>
      <c r="P143" t="s">
        <v>336</v>
      </c>
      <c r="Q143">
        <v>1</v>
      </c>
      <c r="X143">
        <v>37</v>
      </c>
      <c r="Y143">
        <v>0</v>
      </c>
      <c r="Z143">
        <v>0</v>
      </c>
      <c r="AA143">
        <v>0</v>
      </c>
      <c r="AB143">
        <v>8.5299999999999994</v>
      </c>
      <c r="AC143">
        <v>0</v>
      </c>
      <c r="AD143">
        <v>1</v>
      </c>
      <c r="AE143">
        <v>1</v>
      </c>
      <c r="AF143" t="s">
        <v>2</v>
      </c>
      <c r="AG143">
        <v>37</v>
      </c>
      <c r="AH143">
        <v>2</v>
      </c>
      <c r="AI143">
        <v>25554249</v>
      </c>
      <c r="AJ143">
        <v>143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>
      <c r="A144">
        <f>ROW(Source!A55)</f>
        <v>55</v>
      </c>
      <c r="B144">
        <v>25554253</v>
      </c>
      <c r="C144">
        <v>25554251</v>
      </c>
      <c r="D144">
        <v>6194205</v>
      </c>
      <c r="E144">
        <v>1</v>
      </c>
      <c r="F144">
        <v>1</v>
      </c>
      <c r="G144">
        <v>1</v>
      </c>
      <c r="H144">
        <v>1</v>
      </c>
      <c r="I144" t="s">
        <v>484</v>
      </c>
      <c r="J144" t="s">
        <v>2</v>
      </c>
      <c r="K144" t="s">
        <v>485</v>
      </c>
      <c r="L144">
        <v>1369</v>
      </c>
      <c r="N144">
        <v>1013</v>
      </c>
      <c r="O144" t="s">
        <v>336</v>
      </c>
      <c r="P144" t="s">
        <v>336</v>
      </c>
      <c r="Q144">
        <v>1</v>
      </c>
      <c r="X144">
        <v>0.9</v>
      </c>
      <c r="Y144">
        <v>0</v>
      </c>
      <c r="Z144">
        <v>0</v>
      </c>
      <c r="AA144">
        <v>0</v>
      </c>
      <c r="AB144">
        <v>8.5299999999999994</v>
      </c>
      <c r="AC144">
        <v>0</v>
      </c>
      <c r="AD144">
        <v>1</v>
      </c>
      <c r="AE144">
        <v>1</v>
      </c>
      <c r="AF144" t="s">
        <v>2</v>
      </c>
      <c r="AG144">
        <v>0.9</v>
      </c>
      <c r="AH144">
        <v>2</v>
      </c>
      <c r="AI144">
        <v>25554252</v>
      </c>
      <c r="AJ144">
        <v>144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>
      <c r="A145">
        <f>ROW(Source!A56)</f>
        <v>56</v>
      </c>
      <c r="B145">
        <v>25554257</v>
      </c>
      <c r="C145">
        <v>25554254</v>
      </c>
      <c r="D145">
        <v>6697596</v>
      </c>
      <c r="E145">
        <v>1</v>
      </c>
      <c r="F145">
        <v>1</v>
      </c>
      <c r="G145">
        <v>1</v>
      </c>
      <c r="H145">
        <v>1</v>
      </c>
      <c r="I145" t="s">
        <v>337</v>
      </c>
      <c r="J145" t="s">
        <v>2</v>
      </c>
      <c r="K145" t="s">
        <v>338</v>
      </c>
      <c r="L145">
        <v>1369</v>
      </c>
      <c r="N145">
        <v>1013</v>
      </c>
      <c r="O145" t="s">
        <v>336</v>
      </c>
      <c r="P145" t="s">
        <v>336</v>
      </c>
      <c r="Q145">
        <v>1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2</v>
      </c>
      <c r="AF145" t="s">
        <v>2</v>
      </c>
      <c r="AG145">
        <v>0</v>
      </c>
      <c r="AH145">
        <v>2</v>
      </c>
      <c r="AI145">
        <v>25554255</v>
      </c>
      <c r="AJ145">
        <v>145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>
      <c r="A146">
        <f>ROW(Source!A56)</f>
        <v>56</v>
      </c>
      <c r="B146">
        <v>25554258</v>
      </c>
      <c r="C146">
        <v>25554254</v>
      </c>
      <c r="D146">
        <v>20142736</v>
      </c>
      <c r="E146">
        <v>1</v>
      </c>
      <c r="F146">
        <v>1</v>
      </c>
      <c r="G146">
        <v>1</v>
      </c>
      <c r="H146">
        <v>3</v>
      </c>
      <c r="I146" t="s">
        <v>448</v>
      </c>
      <c r="J146" t="s">
        <v>449</v>
      </c>
      <c r="K146" t="s">
        <v>450</v>
      </c>
      <c r="L146">
        <v>1339</v>
      </c>
      <c r="N146">
        <v>1007</v>
      </c>
      <c r="O146" t="s">
        <v>123</v>
      </c>
      <c r="P146" t="s">
        <v>123</v>
      </c>
      <c r="Q146">
        <v>1</v>
      </c>
      <c r="X146">
        <v>1</v>
      </c>
      <c r="Y146">
        <v>6.5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2</v>
      </c>
      <c r="AG146">
        <v>1</v>
      </c>
      <c r="AH146">
        <v>2</v>
      </c>
      <c r="AI146">
        <v>25554256</v>
      </c>
      <c r="AJ146">
        <v>146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>
      <c r="A147">
        <f>ROW(Source!A57)</f>
        <v>57</v>
      </c>
      <c r="B147">
        <v>25554269</v>
      </c>
      <c r="C147">
        <v>25554259</v>
      </c>
      <c r="D147">
        <v>6194211</v>
      </c>
      <c r="E147">
        <v>1</v>
      </c>
      <c r="F147">
        <v>1</v>
      </c>
      <c r="G147">
        <v>1</v>
      </c>
      <c r="H147">
        <v>1</v>
      </c>
      <c r="I147" t="s">
        <v>334</v>
      </c>
      <c r="J147" t="s">
        <v>2</v>
      </c>
      <c r="K147" t="s">
        <v>335</v>
      </c>
      <c r="L147">
        <v>1369</v>
      </c>
      <c r="N147">
        <v>1013</v>
      </c>
      <c r="O147" t="s">
        <v>336</v>
      </c>
      <c r="P147" t="s">
        <v>336</v>
      </c>
      <c r="Q147">
        <v>1</v>
      </c>
      <c r="X147">
        <v>3.26</v>
      </c>
      <c r="Y147">
        <v>0</v>
      </c>
      <c r="Z147">
        <v>0</v>
      </c>
      <c r="AA147">
        <v>0</v>
      </c>
      <c r="AB147">
        <v>9.07</v>
      </c>
      <c r="AC147">
        <v>0</v>
      </c>
      <c r="AD147">
        <v>1</v>
      </c>
      <c r="AE147">
        <v>1</v>
      </c>
      <c r="AF147" t="s">
        <v>2</v>
      </c>
      <c r="AG147">
        <v>3.26</v>
      </c>
      <c r="AH147">
        <v>2</v>
      </c>
      <c r="AI147">
        <v>25554260</v>
      </c>
      <c r="AJ147">
        <v>147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>
      <c r="A148">
        <f>ROW(Source!A57)</f>
        <v>57</v>
      </c>
      <c r="B148">
        <v>25554270</v>
      </c>
      <c r="C148">
        <v>25554259</v>
      </c>
      <c r="D148">
        <v>6697596</v>
      </c>
      <c r="E148">
        <v>1</v>
      </c>
      <c r="F148">
        <v>1</v>
      </c>
      <c r="G148">
        <v>1</v>
      </c>
      <c r="H148">
        <v>1</v>
      </c>
      <c r="I148" t="s">
        <v>337</v>
      </c>
      <c r="J148" t="s">
        <v>2</v>
      </c>
      <c r="K148" t="s">
        <v>338</v>
      </c>
      <c r="L148">
        <v>1369</v>
      </c>
      <c r="N148">
        <v>1013</v>
      </c>
      <c r="O148" t="s">
        <v>336</v>
      </c>
      <c r="P148" t="s">
        <v>336</v>
      </c>
      <c r="Q148">
        <v>1</v>
      </c>
      <c r="X148">
        <v>0.02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2</v>
      </c>
      <c r="AF148" t="s">
        <v>2</v>
      </c>
      <c r="AG148">
        <v>0.02</v>
      </c>
      <c r="AH148">
        <v>2</v>
      </c>
      <c r="AI148">
        <v>25554261</v>
      </c>
      <c r="AJ148">
        <v>148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>
      <c r="A149">
        <f>ROW(Source!A57)</f>
        <v>57</v>
      </c>
      <c r="B149">
        <v>25554271</v>
      </c>
      <c r="C149">
        <v>25554259</v>
      </c>
      <c r="D149">
        <v>20134534</v>
      </c>
      <c r="E149">
        <v>1</v>
      </c>
      <c r="F149">
        <v>1</v>
      </c>
      <c r="G149">
        <v>1</v>
      </c>
      <c r="H149">
        <v>2</v>
      </c>
      <c r="I149" t="s">
        <v>421</v>
      </c>
      <c r="J149" t="s">
        <v>421</v>
      </c>
      <c r="K149" t="s">
        <v>422</v>
      </c>
      <c r="L149">
        <v>1480</v>
      </c>
      <c r="N149">
        <v>1013</v>
      </c>
      <c r="O149" t="s">
        <v>342</v>
      </c>
      <c r="P149" t="s">
        <v>343</v>
      </c>
      <c r="Q149">
        <v>1</v>
      </c>
      <c r="X149">
        <v>0.01</v>
      </c>
      <c r="Y149">
        <v>0</v>
      </c>
      <c r="Z149">
        <v>73.56</v>
      </c>
      <c r="AA149">
        <v>10.58</v>
      </c>
      <c r="AB149">
        <v>0</v>
      </c>
      <c r="AC149">
        <v>0</v>
      </c>
      <c r="AD149">
        <v>1</v>
      </c>
      <c r="AE149">
        <v>0</v>
      </c>
      <c r="AF149" t="s">
        <v>2</v>
      </c>
      <c r="AG149">
        <v>0.01</v>
      </c>
      <c r="AH149">
        <v>2</v>
      </c>
      <c r="AI149">
        <v>25554262</v>
      </c>
      <c r="AJ149">
        <v>149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>
      <c r="A150">
        <f>ROW(Source!A57)</f>
        <v>57</v>
      </c>
      <c r="B150">
        <v>25554272</v>
      </c>
      <c r="C150">
        <v>25554259</v>
      </c>
      <c r="D150">
        <v>20145207</v>
      </c>
      <c r="E150">
        <v>1</v>
      </c>
      <c r="F150">
        <v>1</v>
      </c>
      <c r="G150">
        <v>1</v>
      </c>
      <c r="H150">
        <v>2</v>
      </c>
      <c r="I150" t="s">
        <v>423</v>
      </c>
      <c r="J150" t="s">
        <v>424</v>
      </c>
      <c r="K150" t="s">
        <v>425</v>
      </c>
      <c r="L150">
        <v>1480</v>
      </c>
      <c r="N150">
        <v>1013</v>
      </c>
      <c r="O150" t="s">
        <v>342</v>
      </c>
      <c r="P150" t="s">
        <v>343</v>
      </c>
      <c r="Q150">
        <v>1</v>
      </c>
      <c r="X150">
        <v>0.01</v>
      </c>
      <c r="Y150">
        <v>0</v>
      </c>
      <c r="Z150">
        <v>2952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2</v>
      </c>
      <c r="AG150">
        <v>0.01</v>
      </c>
      <c r="AH150">
        <v>2</v>
      </c>
      <c r="AI150">
        <v>25554263</v>
      </c>
      <c r="AJ150">
        <v>150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>
      <c r="A151">
        <f>ROW(Source!A57)</f>
        <v>57</v>
      </c>
      <c r="B151">
        <v>25554273</v>
      </c>
      <c r="C151">
        <v>25554259</v>
      </c>
      <c r="D151">
        <v>20135165</v>
      </c>
      <c r="E151">
        <v>1</v>
      </c>
      <c r="F151">
        <v>1</v>
      </c>
      <c r="G151">
        <v>1</v>
      </c>
      <c r="H151">
        <v>2</v>
      </c>
      <c r="I151" t="s">
        <v>426</v>
      </c>
      <c r="J151" t="s">
        <v>426</v>
      </c>
      <c r="K151" t="s">
        <v>427</v>
      </c>
      <c r="L151">
        <v>1480</v>
      </c>
      <c r="N151">
        <v>1013</v>
      </c>
      <c r="O151" t="s">
        <v>342</v>
      </c>
      <c r="P151" t="s">
        <v>343</v>
      </c>
      <c r="Q151">
        <v>1</v>
      </c>
      <c r="X151">
        <v>0.65</v>
      </c>
      <c r="Y151">
        <v>0</v>
      </c>
      <c r="Z151">
        <v>6.8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2</v>
      </c>
      <c r="AG151">
        <v>0.65</v>
      </c>
      <c r="AH151">
        <v>2</v>
      </c>
      <c r="AI151">
        <v>25554264</v>
      </c>
      <c r="AJ151">
        <v>151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>
      <c r="A152">
        <f>ROW(Source!A57)</f>
        <v>57</v>
      </c>
      <c r="B152">
        <v>25554274</v>
      </c>
      <c r="C152">
        <v>25554259</v>
      </c>
      <c r="D152">
        <v>20145014</v>
      </c>
      <c r="E152">
        <v>1</v>
      </c>
      <c r="F152">
        <v>1</v>
      </c>
      <c r="G152">
        <v>1</v>
      </c>
      <c r="H152">
        <v>2</v>
      </c>
      <c r="I152" t="s">
        <v>344</v>
      </c>
      <c r="J152" t="s">
        <v>345</v>
      </c>
      <c r="K152" t="s">
        <v>346</v>
      </c>
      <c r="L152">
        <v>1480</v>
      </c>
      <c r="N152">
        <v>1013</v>
      </c>
      <c r="O152" t="s">
        <v>342</v>
      </c>
      <c r="P152" t="s">
        <v>343</v>
      </c>
      <c r="Q152">
        <v>1</v>
      </c>
      <c r="X152">
        <v>0.01</v>
      </c>
      <c r="Y152">
        <v>0</v>
      </c>
      <c r="Z152">
        <v>68</v>
      </c>
      <c r="AA152">
        <v>10.24</v>
      </c>
      <c r="AB152">
        <v>0</v>
      </c>
      <c r="AC152">
        <v>0</v>
      </c>
      <c r="AD152">
        <v>1</v>
      </c>
      <c r="AE152">
        <v>0</v>
      </c>
      <c r="AF152" t="s">
        <v>2</v>
      </c>
      <c r="AG152">
        <v>0.01</v>
      </c>
      <c r="AH152">
        <v>2</v>
      </c>
      <c r="AI152">
        <v>25554265</v>
      </c>
      <c r="AJ152">
        <v>152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>
      <c r="A153">
        <f>ROW(Source!A57)</f>
        <v>57</v>
      </c>
      <c r="B153">
        <v>25554275</v>
      </c>
      <c r="C153">
        <v>25554259</v>
      </c>
      <c r="D153">
        <v>20149127</v>
      </c>
      <c r="E153">
        <v>1</v>
      </c>
      <c r="F153">
        <v>1</v>
      </c>
      <c r="G153">
        <v>1</v>
      </c>
      <c r="H153">
        <v>3</v>
      </c>
      <c r="I153" t="s">
        <v>486</v>
      </c>
      <c r="J153" t="s">
        <v>487</v>
      </c>
      <c r="K153" t="s">
        <v>488</v>
      </c>
      <c r="L153">
        <v>1348</v>
      </c>
      <c r="N153">
        <v>1009</v>
      </c>
      <c r="O153" t="s">
        <v>43</v>
      </c>
      <c r="P153" t="s">
        <v>43</v>
      </c>
      <c r="Q153">
        <v>1000</v>
      </c>
      <c r="X153">
        <v>4.0000000000000002E-4</v>
      </c>
      <c r="Y153">
        <v>52380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2</v>
      </c>
      <c r="AG153">
        <v>4.0000000000000002E-4</v>
      </c>
      <c r="AH153">
        <v>2</v>
      </c>
      <c r="AI153">
        <v>25554266</v>
      </c>
      <c r="AJ153">
        <v>153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>
      <c r="A154">
        <f>ROW(Source!A57)</f>
        <v>57</v>
      </c>
      <c r="B154">
        <v>25554276</v>
      </c>
      <c r="C154">
        <v>25554259</v>
      </c>
      <c r="D154">
        <v>20149150</v>
      </c>
      <c r="E154">
        <v>1</v>
      </c>
      <c r="F154">
        <v>1</v>
      </c>
      <c r="G154">
        <v>1</v>
      </c>
      <c r="H154">
        <v>3</v>
      </c>
      <c r="I154" t="s">
        <v>382</v>
      </c>
      <c r="J154" t="s">
        <v>383</v>
      </c>
      <c r="K154" t="s">
        <v>384</v>
      </c>
      <c r="L154">
        <v>1348</v>
      </c>
      <c r="N154">
        <v>1009</v>
      </c>
      <c r="O154" t="s">
        <v>43</v>
      </c>
      <c r="P154" t="s">
        <v>43</v>
      </c>
      <c r="Q154">
        <v>1000</v>
      </c>
      <c r="X154">
        <v>2E-3</v>
      </c>
      <c r="Y154">
        <v>12500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2</v>
      </c>
      <c r="AG154">
        <v>2E-3</v>
      </c>
      <c r="AH154">
        <v>2</v>
      </c>
      <c r="AI154">
        <v>25554267</v>
      </c>
      <c r="AJ154">
        <v>154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>
      <c r="A155">
        <f>ROW(Source!A57)</f>
        <v>57</v>
      </c>
      <c r="B155">
        <v>25554277</v>
      </c>
      <c r="C155">
        <v>25554259</v>
      </c>
      <c r="D155">
        <v>20149206</v>
      </c>
      <c r="E155">
        <v>1</v>
      </c>
      <c r="F155">
        <v>1</v>
      </c>
      <c r="G155">
        <v>1</v>
      </c>
      <c r="H155">
        <v>3</v>
      </c>
      <c r="I155" t="s">
        <v>489</v>
      </c>
      <c r="J155" t="s">
        <v>490</v>
      </c>
      <c r="K155" t="s">
        <v>491</v>
      </c>
      <c r="L155">
        <v>1348</v>
      </c>
      <c r="N155">
        <v>1009</v>
      </c>
      <c r="O155" t="s">
        <v>43</v>
      </c>
      <c r="P155" t="s">
        <v>43</v>
      </c>
      <c r="Q155">
        <v>1000</v>
      </c>
      <c r="X155">
        <v>0.01</v>
      </c>
      <c r="Y155">
        <v>41510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2</v>
      </c>
      <c r="AG155">
        <v>0.01</v>
      </c>
      <c r="AH155">
        <v>2</v>
      </c>
      <c r="AI155">
        <v>25554268</v>
      </c>
      <c r="AJ155">
        <v>155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>
      <c r="A156">
        <f>ROW(Source!A58)</f>
        <v>58</v>
      </c>
      <c r="B156">
        <v>25554288</v>
      </c>
      <c r="C156">
        <v>25554278</v>
      </c>
      <c r="D156">
        <v>6194211</v>
      </c>
      <c r="E156">
        <v>1</v>
      </c>
      <c r="F156">
        <v>1</v>
      </c>
      <c r="G156">
        <v>1</v>
      </c>
      <c r="H156">
        <v>1</v>
      </c>
      <c r="I156" t="s">
        <v>334</v>
      </c>
      <c r="J156" t="s">
        <v>2</v>
      </c>
      <c r="K156" t="s">
        <v>335</v>
      </c>
      <c r="L156">
        <v>1369</v>
      </c>
      <c r="N156">
        <v>1013</v>
      </c>
      <c r="O156" t="s">
        <v>336</v>
      </c>
      <c r="P156" t="s">
        <v>336</v>
      </c>
      <c r="Q156">
        <v>1</v>
      </c>
      <c r="X156">
        <v>3.26</v>
      </c>
      <c r="Y156">
        <v>0</v>
      </c>
      <c r="Z156">
        <v>0</v>
      </c>
      <c r="AA156">
        <v>0</v>
      </c>
      <c r="AB156">
        <v>9.07</v>
      </c>
      <c r="AC156">
        <v>0</v>
      </c>
      <c r="AD156">
        <v>1</v>
      </c>
      <c r="AE156">
        <v>1</v>
      </c>
      <c r="AF156" t="s">
        <v>181</v>
      </c>
      <c r="AG156">
        <v>9.7799999999999994</v>
      </c>
      <c r="AH156">
        <v>2</v>
      </c>
      <c r="AI156">
        <v>25554279</v>
      </c>
      <c r="AJ156">
        <v>156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>
      <c r="A157">
        <f>ROW(Source!A58)</f>
        <v>58</v>
      </c>
      <c r="B157">
        <v>25554289</v>
      </c>
      <c r="C157">
        <v>25554278</v>
      </c>
      <c r="D157">
        <v>6697596</v>
      </c>
      <c r="E157">
        <v>1</v>
      </c>
      <c r="F157">
        <v>1</v>
      </c>
      <c r="G157">
        <v>1</v>
      </c>
      <c r="H157">
        <v>1</v>
      </c>
      <c r="I157" t="s">
        <v>337</v>
      </c>
      <c r="J157" t="s">
        <v>2</v>
      </c>
      <c r="K157" t="s">
        <v>338</v>
      </c>
      <c r="L157">
        <v>1369</v>
      </c>
      <c r="N157">
        <v>1013</v>
      </c>
      <c r="O157" t="s">
        <v>336</v>
      </c>
      <c r="P157" t="s">
        <v>336</v>
      </c>
      <c r="Q157">
        <v>1</v>
      </c>
      <c r="X157">
        <v>0.02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2</v>
      </c>
      <c r="AF157" t="s">
        <v>181</v>
      </c>
      <c r="AG157">
        <v>0.06</v>
      </c>
      <c r="AH157">
        <v>2</v>
      </c>
      <c r="AI157">
        <v>25554280</v>
      </c>
      <c r="AJ157">
        <v>157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>
      <c r="A158">
        <f>ROW(Source!A58)</f>
        <v>58</v>
      </c>
      <c r="B158">
        <v>25554290</v>
      </c>
      <c r="C158">
        <v>25554278</v>
      </c>
      <c r="D158">
        <v>20134534</v>
      </c>
      <c r="E158">
        <v>1</v>
      </c>
      <c r="F158">
        <v>1</v>
      </c>
      <c r="G158">
        <v>1</v>
      </c>
      <c r="H158">
        <v>2</v>
      </c>
      <c r="I158" t="s">
        <v>421</v>
      </c>
      <c r="J158" t="s">
        <v>421</v>
      </c>
      <c r="K158" t="s">
        <v>422</v>
      </c>
      <c r="L158">
        <v>1480</v>
      </c>
      <c r="N158">
        <v>1013</v>
      </c>
      <c r="O158" t="s">
        <v>342</v>
      </c>
      <c r="P158" t="s">
        <v>343</v>
      </c>
      <c r="Q158">
        <v>1</v>
      </c>
      <c r="X158">
        <v>0.01</v>
      </c>
      <c r="Y158">
        <v>0</v>
      </c>
      <c r="Z158">
        <v>73.56</v>
      </c>
      <c r="AA158">
        <v>10.58</v>
      </c>
      <c r="AB158">
        <v>0</v>
      </c>
      <c r="AC158">
        <v>0</v>
      </c>
      <c r="AD158">
        <v>1</v>
      </c>
      <c r="AE158">
        <v>0</v>
      </c>
      <c r="AF158" t="s">
        <v>181</v>
      </c>
      <c r="AG158">
        <v>0.03</v>
      </c>
      <c r="AH158">
        <v>2</v>
      </c>
      <c r="AI158">
        <v>25554281</v>
      </c>
      <c r="AJ158">
        <v>158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>
      <c r="A159">
        <f>ROW(Source!A58)</f>
        <v>58</v>
      </c>
      <c r="B159">
        <v>25554291</v>
      </c>
      <c r="C159">
        <v>25554278</v>
      </c>
      <c r="D159">
        <v>20145207</v>
      </c>
      <c r="E159">
        <v>1</v>
      </c>
      <c r="F159">
        <v>1</v>
      </c>
      <c r="G159">
        <v>1</v>
      </c>
      <c r="H159">
        <v>2</v>
      </c>
      <c r="I159" t="s">
        <v>423</v>
      </c>
      <c r="J159" t="s">
        <v>424</v>
      </c>
      <c r="K159" t="s">
        <v>425</v>
      </c>
      <c r="L159">
        <v>1480</v>
      </c>
      <c r="N159">
        <v>1013</v>
      </c>
      <c r="O159" t="s">
        <v>342</v>
      </c>
      <c r="P159" t="s">
        <v>343</v>
      </c>
      <c r="Q159">
        <v>1</v>
      </c>
      <c r="X159">
        <v>0.01</v>
      </c>
      <c r="Y159">
        <v>0</v>
      </c>
      <c r="Z159">
        <v>2952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181</v>
      </c>
      <c r="AG159">
        <v>0.03</v>
      </c>
      <c r="AH159">
        <v>2</v>
      </c>
      <c r="AI159">
        <v>25554282</v>
      </c>
      <c r="AJ159">
        <v>159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>
      <c r="A160">
        <f>ROW(Source!A58)</f>
        <v>58</v>
      </c>
      <c r="B160">
        <v>25554292</v>
      </c>
      <c r="C160">
        <v>25554278</v>
      </c>
      <c r="D160">
        <v>20135165</v>
      </c>
      <c r="E160">
        <v>1</v>
      </c>
      <c r="F160">
        <v>1</v>
      </c>
      <c r="G160">
        <v>1</v>
      </c>
      <c r="H160">
        <v>2</v>
      </c>
      <c r="I160" t="s">
        <v>426</v>
      </c>
      <c r="J160" t="s">
        <v>426</v>
      </c>
      <c r="K160" t="s">
        <v>427</v>
      </c>
      <c r="L160">
        <v>1480</v>
      </c>
      <c r="N160">
        <v>1013</v>
      </c>
      <c r="O160" t="s">
        <v>342</v>
      </c>
      <c r="P160" t="s">
        <v>343</v>
      </c>
      <c r="Q160">
        <v>1</v>
      </c>
      <c r="X160">
        <v>0.65</v>
      </c>
      <c r="Y160">
        <v>0</v>
      </c>
      <c r="Z160">
        <v>6.8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181</v>
      </c>
      <c r="AG160">
        <v>1.9500000000000002</v>
      </c>
      <c r="AH160">
        <v>2</v>
      </c>
      <c r="AI160">
        <v>25554283</v>
      </c>
      <c r="AJ160">
        <v>160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>
      <c r="A161">
        <f>ROW(Source!A58)</f>
        <v>58</v>
      </c>
      <c r="B161">
        <v>25554293</v>
      </c>
      <c r="C161">
        <v>25554278</v>
      </c>
      <c r="D161">
        <v>20145014</v>
      </c>
      <c r="E161">
        <v>1</v>
      </c>
      <c r="F161">
        <v>1</v>
      </c>
      <c r="G161">
        <v>1</v>
      </c>
      <c r="H161">
        <v>2</v>
      </c>
      <c r="I161" t="s">
        <v>344</v>
      </c>
      <c r="J161" t="s">
        <v>345</v>
      </c>
      <c r="K161" t="s">
        <v>346</v>
      </c>
      <c r="L161">
        <v>1480</v>
      </c>
      <c r="N161">
        <v>1013</v>
      </c>
      <c r="O161" t="s">
        <v>342</v>
      </c>
      <c r="P161" t="s">
        <v>343</v>
      </c>
      <c r="Q161">
        <v>1</v>
      </c>
      <c r="X161">
        <v>0.01</v>
      </c>
      <c r="Y161">
        <v>0</v>
      </c>
      <c r="Z161">
        <v>68</v>
      </c>
      <c r="AA161">
        <v>10.24</v>
      </c>
      <c r="AB161">
        <v>0</v>
      </c>
      <c r="AC161">
        <v>0</v>
      </c>
      <c r="AD161">
        <v>1</v>
      </c>
      <c r="AE161">
        <v>0</v>
      </c>
      <c r="AF161" t="s">
        <v>181</v>
      </c>
      <c r="AG161">
        <v>0.03</v>
      </c>
      <c r="AH161">
        <v>2</v>
      </c>
      <c r="AI161">
        <v>25554284</v>
      </c>
      <c r="AJ161">
        <v>161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>
      <c r="A162">
        <f>ROW(Source!A58)</f>
        <v>58</v>
      </c>
      <c r="B162">
        <v>25554294</v>
      </c>
      <c r="C162">
        <v>25554278</v>
      </c>
      <c r="D162">
        <v>20149127</v>
      </c>
      <c r="E162">
        <v>1</v>
      </c>
      <c r="F162">
        <v>1</v>
      </c>
      <c r="G162">
        <v>1</v>
      </c>
      <c r="H162">
        <v>3</v>
      </c>
      <c r="I162" t="s">
        <v>486</v>
      </c>
      <c r="J162" t="s">
        <v>487</v>
      </c>
      <c r="K162" t="s">
        <v>488</v>
      </c>
      <c r="L162">
        <v>1348</v>
      </c>
      <c r="N162">
        <v>1009</v>
      </c>
      <c r="O162" t="s">
        <v>43</v>
      </c>
      <c r="P162" t="s">
        <v>43</v>
      </c>
      <c r="Q162">
        <v>1000</v>
      </c>
      <c r="X162">
        <v>4.0000000000000002E-4</v>
      </c>
      <c r="Y162">
        <v>52380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181</v>
      </c>
      <c r="AG162">
        <v>1.2000000000000001E-3</v>
      </c>
      <c r="AH162">
        <v>2</v>
      </c>
      <c r="AI162">
        <v>25554285</v>
      </c>
      <c r="AJ162">
        <v>162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>
      <c r="A163">
        <f>ROW(Source!A58)</f>
        <v>58</v>
      </c>
      <c r="B163">
        <v>25554295</v>
      </c>
      <c r="C163">
        <v>25554278</v>
      </c>
      <c r="D163">
        <v>20149150</v>
      </c>
      <c r="E163">
        <v>1</v>
      </c>
      <c r="F163">
        <v>1</v>
      </c>
      <c r="G163">
        <v>1</v>
      </c>
      <c r="H163">
        <v>3</v>
      </c>
      <c r="I163" t="s">
        <v>382</v>
      </c>
      <c r="J163" t="s">
        <v>383</v>
      </c>
      <c r="K163" t="s">
        <v>384</v>
      </c>
      <c r="L163">
        <v>1348</v>
      </c>
      <c r="N163">
        <v>1009</v>
      </c>
      <c r="O163" t="s">
        <v>43</v>
      </c>
      <c r="P163" t="s">
        <v>43</v>
      </c>
      <c r="Q163">
        <v>1000</v>
      </c>
      <c r="X163">
        <v>2E-3</v>
      </c>
      <c r="Y163">
        <v>12500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181</v>
      </c>
      <c r="AG163">
        <v>6.0000000000000001E-3</v>
      </c>
      <c r="AH163">
        <v>2</v>
      </c>
      <c r="AI163">
        <v>25554286</v>
      </c>
      <c r="AJ163">
        <v>163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>
      <c r="A164">
        <f>ROW(Source!A58)</f>
        <v>58</v>
      </c>
      <c r="B164">
        <v>25554296</v>
      </c>
      <c r="C164">
        <v>25554278</v>
      </c>
      <c r="D164">
        <v>20149206</v>
      </c>
      <c r="E164">
        <v>1</v>
      </c>
      <c r="F164">
        <v>1</v>
      </c>
      <c r="G164">
        <v>1</v>
      </c>
      <c r="H164">
        <v>3</v>
      </c>
      <c r="I164" t="s">
        <v>489</v>
      </c>
      <c r="J164" t="s">
        <v>490</v>
      </c>
      <c r="K164" t="s">
        <v>491</v>
      </c>
      <c r="L164">
        <v>1348</v>
      </c>
      <c r="N164">
        <v>1009</v>
      </c>
      <c r="O164" t="s">
        <v>43</v>
      </c>
      <c r="P164" t="s">
        <v>43</v>
      </c>
      <c r="Q164">
        <v>1000</v>
      </c>
      <c r="X164">
        <v>0.01</v>
      </c>
      <c r="Y164">
        <v>41510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181</v>
      </c>
      <c r="AG164">
        <v>0.03</v>
      </c>
      <c r="AH164">
        <v>2</v>
      </c>
      <c r="AI164">
        <v>25554287</v>
      </c>
      <c r="AJ164">
        <v>164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>
      <c r="A165">
        <f>ROW(Source!A59)</f>
        <v>59</v>
      </c>
      <c r="B165">
        <v>25554303</v>
      </c>
      <c r="C165">
        <v>25554297</v>
      </c>
      <c r="D165">
        <v>6194201</v>
      </c>
      <c r="E165">
        <v>1</v>
      </c>
      <c r="F165">
        <v>1</v>
      </c>
      <c r="G165">
        <v>1</v>
      </c>
      <c r="H165">
        <v>1</v>
      </c>
      <c r="I165" t="s">
        <v>492</v>
      </c>
      <c r="J165" t="s">
        <v>2</v>
      </c>
      <c r="K165" t="s">
        <v>493</v>
      </c>
      <c r="L165">
        <v>1369</v>
      </c>
      <c r="N165">
        <v>1013</v>
      </c>
      <c r="O165" t="s">
        <v>336</v>
      </c>
      <c r="P165" t="s">
        <v>336</v>
      </c>
      <c r="Q165">
        <v>1</v>
      </c>
      <c r="X165">
        <v>14.19</v>
      </c>
      <c r="Y165">
        <v>0</v>
      </c>
      <c r="Z165">
        <v>0</v>
      </c>
      <c r="AA165">
        <v>0</v>
      </c>
      <c r="AB165">
        <v>8.16</v>
      </c>
      <c r="AC165">
        <v>0</v>
      </c>
      <c r="AD165">
        <v>1</v>
      </c>
      <c r="AE165">
        <v>1</v>
      </c>
      <c r="AF165" t="s">
        <v>2</v>
      </c>
      <c r="AG165">
        <v>14.19</v>
      </c>
      <c r="AH165">
        <v>2</v>
      </c>
      <c r="AI165">
        <v>25554298</v>
      </c>
      <c r="AJ165">
        <v>165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>
      <c r="A166">
        <f>ROW(Source!A59)</f>
        <v>59</v>
      </c>
      <c r="B166">
        <v>25554304</v>
      </c>
      <c r="C166">
        <v>25554297</v>
      </c>
      <c r="D166">
        <v>6697596</v>
      </c>
      <c r="E166">
        <v>1</v>
      </c>
      <c r="F166">
        <v>1</v>
      </c>
      <c r="G166">
        <v>1</v>
      </c>
      <c r="H166">
        <v>1</v>
      </c>
      <c r="I166" t="s">
        <v>337</v>
      </c>
      <c r="J166" t="s">
        <v>2</v>
      </c>
      <c r="K166" t="s">
        <v>338</v>
      </c>
      <c r="L166">
        <v>1369</v>
      </c>
      <c r="N166">
        <v>1013</v>
      </c>
      <c r="O166" t="s">
        <v>336</v>
      </c>
      <c r="P166" t="s">
        <v>336</v>
      </c>
      <c r="Q166">
        <v>1</v>
      </c>
      <c r="X166">
        <v>0.04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2</v>
      </c>
      <c r="AF166" t="s">
        <v>2</v>
      </c>
      <c r="AG166">
        <v>0.04</v>
      </c>
      <c r="AH166">
        <v>2</v>
      </c>
      <c r="AI166">
        <v>25554299</v>
      </c>
      <c r="AJ166">
        <v>166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>
      <c r="A167">
        <f>ROW(Source!A59)</f>
        <v>59</v>
      </c>
      <c r="B167">
        <v>25554305</v>
      </c>
      <c r="C167">
        <v>25554297</v>
      </c>
      <c r="D167">
        <v>20145275</v>
      </c>
      <c r="E167">
        <v>1</v>
      </c>
      <c r="F167">
        <v>1</v>
      </c>
      <c r="G167">
        <v>1</v>
      </c>
      <c r="H167">
        <v>2</v>
      </c>
      <c r="I167" t="s">
        <v>442</v>
      </c>
      <c r="J167" t="s">
        <v>443</v>
      </c>
      <c r="K167" t="s">
        <v>444</v>
      </c>
      <c r="L167">
        <v>1480</v>
      </c>
      <c r="N167">
        <v>1013</v>
      </c>
      <c r="O167" t="s">
        <v>342</v>
      </c>
      <c r="P167" t="s">
        <v>343</v>
      </c>
      <c r="Q167">
        <v>1</v>
      </c>
      <c r="X167">
        <v>0.01</v>
      </c>
      <c r="Y167">
        <v>0</v>
      </c>
      <c r="Z167">
        <v>19.399999999999999</v>
      </c>
      <c r="AA167">
        <v>10.58</v>
      </c>
      <c r="AB167">
        <v>0</v>
      </c>
      <c r="AC167">
        <v>0</v>
      </c>
      <c r="AD167">
        <v>1</v>
      </c>
      <c r="AE167">
        <v>0</v>
      </c>
      <c r="AF167" t="s">
        <v>2</v>
      </c>
      <c r="AG167">
        <v>0.01</v>
      </c>
      <c r="AH167">
        <v>2</v>
      </c>
      <c r="AI167">
        <v>25554300</v>
      </c>
      <c r="AJ167">
        <v>167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>
      <c r="A168">
        <f>ROW(Source!A59)</f>
        <v>59</v>
      </c>
      <c r="B168">
        <v>25554306</v>
      </c>
      <c r="C168">
        <v>25554297</v>
      </c>
      <c r="D168">
        <v>20145014</v>
      </c>
      <c r="E168">
        <v>1</v>
      </c>
      <c r="F168">
        <v>1</v>
      </c>
      <c r="G168">
        <v>1</v>
      </c>
      <c r="H168">
        <v>2</v>
      </c>
      <c r="I168" t="s">
        <v>344</v>
      </c>
      <c r="J168" t="s">
        <v>345</v>
      </c>
      <c r="K168" t="s">
        <v>346</v>
      </c>
      <c r="L168">
        <v>1480</v>
      </c>
      <c r="N168">
        <v>1013</v>
      </c>
      <c r="O168" t="s">
        <v>342</v>
      </c>
      <c r="P168" t="s">
        <v>343</v>
      </c>
      <c r="Q168">
        <v>1</v>
      </c>
      <c r="X168">
        <v>0.03</v>
      </c>
      <c r="Y168">
        <v>0</v>
      </c>
      <c r="Z168">
        <v>68</v>
      </c>
      <c r="AA168">
        <v>10.24</v>
      </c>
      <c r="AB168">
        <v>0</v>
      </c>
      <c r="AC168">
        <v>0</v>
      </c>
      <c r="AD168">
        <v>1</v>
      </c>
      <c r="AE168">
        <v>0</v>
      </c>
      <c r="AF168" t="s">
        <v>2</v>
      </c>
      <c r="AG168">
        <v>0.03</v>
      </c>
      <c r="AH168">
        <v>2</v>
      </c>
      <c r="AI168">
        <v>25554301</v>
      </c>
      <c r="AJ168">
        <v>168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>
      <c r="A169">
        <f>ROW(Source!A59)</f>
        <v>59</v>
      </c>
      <c r="B169">
        <v>25554307</v>
      </c>
      <c r="C169">
        <v>25554297</v>
      </c>
      <c r="D169">
        <v>20138404</v>
      </c>
      <c r="E169">
        <v>1</v>
      </c>
      <c r="F169">
        <v>1</v>
      </c>
      <c r="G169">
        <v>1</v>
      </c>
      <c r="H169">
        <v>3</v>
      </c>
      <c r="I169" t="s">
        <v>494</v>
      </c>
      <c r="J169" t="s">
        <v>495</v>
      </c>
      <c r="K169" t="s">
        <v>496</v>
      </c>
      <c r="L169">
        <v>1348</v>
      </c>
      <c r="N169">
        <v>1009</v>
      </c>
      <c r="O169" t="s">
        <v>43</v>
      </c>
      <c r="P169" t="s">
        <v>43</v>
      </c>
      <c r="Q169">
        <v>1000</v>
      </c>
      <c r="X169">
        <v>0.03</v>
      </c>
      <c r="Y169">
        <v>3390</v>
      </c>
      <c r="Z169">
        <v>0</v>
      </c>
      <c r="AA169">
        <v>0</v>
      </c>
      <c r="AB169">
        <v>0</v>
      </c>
      <c r="AC169">
        <v>2</v>
      </c>
      <c r="AD169">
        <v>1</v>
      </c>
      <c r="AE169">
        <v>0</v>
      </c>
      <c r="AF169" t="s">
        <v>2</v>
      </c>
      <c r="AG169">
        <v>0.03</v>
      </c>
      <c r="AH169">
        <v>2</v>
      </c>
      <c r="AI169">
        <v>25554302</v>
      </c>
      <c r="AJ169">
        <v>169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>
      <c r="A170">
        <f>ROW(Source!A60)</f>
        <v>60</v>
      </c>
      <c r="B170">
        <v>25554314</v>
      </c>
      <c r="C170">
        <v>25554308</v>
      </c>
      <c r="D170">
        <v>6194201</v>
      </c>
      <c r="E170">
        <v>1</v>
      </c>
      <c r="F170">
        <v>1</v>
      </c>
      <c r="G170">
        <v>1</v>
      </c>
      <c r="H170">
        <v>1</v>
      </c>
      <c r="I170" t="s">
        <v>492</v>
      </c>
      <c r="J170" t="s">
        <v>2</v>
      </c>
      <c r="K170" t="s">
        <v>493</v>
      </c>
      <c r="L170">
        <v>1369</v>
      </c>
      <c r="N170">
        <v>1013</v>
      </c>
      <c r="O170" t="s">
        <v>336</v>
      </c>
      <c r="P170" t="s">
        <v>336</v>
      </c>
      <c r="Q170">
        <v>1</v>
      </c>
      <c r="X170">
        <v>14.19</v>
      </c>
      <c r="Y170">
        <v>0</v>
      </c>
      <c r="Z170">
        <v>0</v>
      </c>
      <c r="AA170">
        <v>0</v>
      </c>
      <c r="AB170">
        <v>8.16</v>
      </c>
      <c r="AC170">
        <v>0</v>
      </c>
      <c r="AD170">
        <v>1</v>
      </c>
      <c r="AE170">
        <v>1</v>
      </c>
      <c r="AF170" t="s">
        <v>2</v>
      </c>
      <c r="AG170">
        <v>14.19</v>
      </c>
      <c r="AH170">
        <v>2</v>
      </c>
      <c r="AI170">
        <v>25554309</v>
      </c>
      <c r="AJ170">
        <v>170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>
      <c r="A171">
        <f>ROW(Source!A60)</f>
        <v>60</v>
      </c>
      <c r="B171">
        <v>25554315</v>
      </c>
      <c r="C171">
        <v>25554308</v>
      </c>
      <c r="D171">
        <v>6697596</v>
      </c>
      <c r="E171">
        <v>1</v>
      </c>
      <c r="F171">
        <v>1</v>
      </c>
      <c r="G171">
        <v>1</v>
      </c>
      <c r="H171">
        <v>1</v>
      </c>
      <c r="I171" t="s">
        <v>337</v>
      </c>
      <c r="J171" t="s">
        <v>2</v>
      </c>
      <c r="K171" t="s">
        <v>338</v>
      </c>
      <c r="L171">
        <v>1369</v>
      </c>
      <c r="N171">
        <v>1013</v>
      </c>
      <c r="O171" t="s">
        <v>336</v>
      </c>
      <c r="P171" t="s">
        <v>336</v>
      </c>
      <c r="Q171">
        <v>1</v>
      </c>
      <c r="X171">
        <v>0.04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2</v>
      </c>
      <c r="AF171" t="s">
        <v>2</v>
      </c>
      <c r="AG171">
        <v>0.04</v>
      </c>
      <c r="AH171">
        <v>2</v>
      </c>
      <c r="AI171">
        <v>25554310</v>
      </c>
      <c r="AJ171">
        <v>171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>
      <c r="A172">
        <f>ROW(Source!A60)</f>
        <v>60</v>
      </c>
      <c r="B172">
        <v>25554316</v>
      </c>
      <c r="C172">
        <v>25554308</v>
      </c>
      <c r="D172">
        <v>20145275</v>
      </c>
      <c r="E172">
        <v>1</v>
      </c>
      <c r="F172">
        <v>1</v>
      </c>
      <c r="G172">
        <v>1</v>
      </c>
      <c r="H172">
        <v>2</v>
      </c>
      <c r="I172" t="s">
        <v>442</v>
      </c>
      <c r="J172" t="s">
        <v>443</v>
      </c>
      <c r="K172" t="s">
        <v>444</v>
      </c>
      <c r="L172">
        <v>1480</v>
      </c>
      <c r="N172">
        <v>1013</v>
      </c>
      <c r="O172" t="s">
        <v>342</v>
      </c>
      <c r="P172" t="s">
        <v>343</v>
      </c>
      <c r="Q172">
        <v>1</v>
      </c>
      <c r="X172">
        <v>0.01</v>
      </c>
      <c r="Y172">
        <v>0</v>
      </c>
      <c r="Z172">
        <v>19.399999999999999</v>
      </c>
      <c r="AA172">
        <v>10.58</v>
      </c>
      <c r="AB172">
        <v>0</v>
      </c>
      <c r="AC172">
        <v>0</v>
      </c>
      <c r="AD172">
        <v>1</v>
      </c>
      <c r="AE172">
        <v>0</v>
      </c>
      <c r="AF172" t="s">
        <v>2</v>
      </c>
      <c r="AG172">
        <v>0.01</v>
      </c>
      <c r="AH172">
        <v>2</v>
      </c>
      <c r="AI172">
        <v>25554311</v>
      </c>
      <c r="AJ172">
        <v>172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>
      <c r="A173">
        <f>ROW(Source!A60)</f>
        <v>60</v>
      </c>
      <c r="B173">
        <v>25554317</v>
      </c>
      <c r="C173">
        <v>25554308</v>
      </c>
      <c r="D173">
        <v>20145014</v>
      </c>
      <c r="E173">
        <v>1</v>
      </c>
      <c r="F173">
        <v>1</v>
      </c>
      <c r="G173">
        <v>1</v>
      </c>
      <c r="H173">
        <v>2</v>
      </c>
      <c r="I173" t="s">
        <v>344</v>
      </c>
      <c r="J173" t="s">
        <v>345</v>
      </c>
      <c r="K173" t="s">
        <v>346</v>
      </c>
      <c r="L173">
        <v>1480</v>
      </c>
      <c r="N173">
        <v>1013</v>
      </c>
      <c r="O173" t="s">
        <v>342</v>
      </c>
      <c r="P173" t="s">
        <v>343</v>
      </c>
      <c r="Q173">
        <v>1</v>
      </c>
      <c r="X173">
        <v>0.03</v>
      </c>
      <c r="Y173">
        <v>0</v>
      </c>
      <c r="Z173">
        <v>68</v>
      </c>
      <c r="AA173">
        <v>10.24</v>
      </c>
      <c r="AB173">
        <v>0</v>
      </c>
      <c r="AC173">
        <v>0</v>
      </c>
      <c r="AD173">
        <v>1</v>
      </c>
      <c r="AE173">
        <v>0</v>
      </c>
      <c r="AF173" t="s">
        <v>2</v>
      </c>
      <c r="AG173">
        <v>0.03</v>
      </c>
      <c r="AH173">
        <v>2</v>
      </c>
      <c r="AI173">
        <v>25554312</v>
      </c>
      <c r="AJ173">
        <v>173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>
      <c r="A174">
        <f>ROW(Source!A60)</f>
        <v>60</v>
      </c>
      <c r="B174">
        <v>25554318</v>
      </c>
      <c r="C174">
        <v>25554308</v>
      </c>
      <c r="D174">
        <v>20138404</v>
      </c>
      <c r="E174">
        <v>1</v>
      </c>
      <c r="F174">
        <v>1</v>
      </c>
      <c r="G174">
        <v>1</v>
      </c>
      <c r="H174">
        <v>3</v>
      </c>
      <c r="I174" t="s">
        <v>494</v>
      </c>
      <c r="J174" t="s">
        <v>495</v>
      </c>
      <c r="K174" t="s">
        <v>496</v>
      </c>
      <c r="L174">
        <v>1348</v>
      </c>
      <c r="N174">
        <v>1009</v>
      </c>
      <c r="O174" t="s">
        <v>43</v>
      </c>
      <c r="P174" t="s">
        <v>43</v>
      </c>
      <c r="Q174">
        <v>1000</v>
      </c>
      <c r="X174">
        <v>0.03</v>
      </c>
      <c r="Y174">
        <v>3390</v>
      </c>
      <c r="Z174">
        <v>0</v>
      </c>
      <c r="AA174">
        <v>0</v>
      </c>
      <c r="AB174">
        <v>0</v>
      </c>
      <c r="AC174">
        <v>2</v>
      </c>
      <c r="AD174">
        <v>1</v>
      </c>
      <c r="AE174">
        <v>0</v>
      </c>
      <c r="AF174" t="s">
        <v>2</v>
      </c>
      <c r="AG174">
        <v>0.03</v>
      </c>
      <c r="AH174">
        <v>2</v>
      </c>
      <c r="AI174">
        <v>25554313</v>
      </c>
      <c r="AJ174">
        <v>174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>
      <c r="A175">
        <f>ROW(Source!A61)</f>
        <v>61</v>
      </c>
      <c r="B175">
        <v>25554325</v>
      </c>
      <c r="C175">
        <v>25554319</v>
      </c>
      <c r="D175">
        <v>6194201</v>
      </c>
      <c r="E175">
        <v>1</v>
      </c>
      <c r="F175">
        <v>1</v>
      </c>
      <c r="G175">
        <v>1</v>
      </c>
      <c r="H175">
        <v>1</v>
      </c>
      <c r="I175" t="s">
        <v>492</v>
      </c>
      <c r="J175" t="s">
        <v>2</v>
      </c>
      <c r="K175" t="s">
        <v>493</v>
      </c>
      <c r="L175">
        <v>1369</v>
      </c>
      <c r="N175">
        <v>1013</v>
      </c>
      <c r="O175" t="s">
        <v>336</v>
      </c>
      <c r="P175" t="s">
        <v>336</v>
      </c>
      <c r="Q175">
        <v>1</v>
      </c>
      <c r="X175">
        <v>14.19</v>
      </c>
      <c r="Y175">
        <v>0</v>
      </c>
      <c r="Z175">
        <v>0</v>
      </c>
      <c r="AA175">
        <v>0</v>
      </c>
      <c r="AB175">
        <v>8.16</v>
      </c>
      <c r="AC175">
        <v>0</v>
      </c>
      <c r="AD175">
        <v>1</v>
      </c>
      <c r="AE175">
        <v>1</v>
      </c>
      <c r="AF175" t="s">
        <v>192</v>
      </c>
      <c r="AG175">
        <v>15.609</v>
      </c>
      <c r="AH175">
        <v>2</v>
      </c>
      <c r="AI175">
        <v>25554320</v>
      </c>
      <c r="AJ175">
        <v>175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>
      <c r="A176">
        <f>ROW(Source!A61)</f>
        <v>61</v>
      </c>
      <c r="B176">
        <v>25554326</v>
      </c>
      <c r="C176">
        <v>25554319</v>
      </c>
      <c r="D176">
        <v>6697596</v>
      </c>
      <c r="E176">
        <v>1</v>
      </c>
      <c r="F176">
        <v>1</v>
      </c>
      <c r="G176">
        <v>1</v>
      </c>
      <c r="H176">
        <v>1</v>
      </c>
      <c r="I176" t="s">
        <v>337</v>
      </c>
      <c r="J176" t="s">
        <v>2</v>
      </c>
      <c r="K176" t="s">
        <v>338</v>
      </c>
      <c r="L176">
        <v>1369</v>
      </c>
      <c r="N176">
        <v>1013</v>
      </c>
      <c r="O176" t="s">
        <v>336</v>
      </c>
      <c r="P176" t="s">
        <v>336</v>
      </c>
      <c r="Q176">
        <v>1</v>
      </c>
      <c r="X176">
        <v>0.04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1</v>
      </c>
      <c r="AE176">
        <v>2</v>
      </c>
      <c r="AF176" t="s">
        <v>192</v>
      </c>
      <c r="AG176">
        <v>4.4000000000000004E-2</v>
      </c>
      <c r="AH176">
        <v>2</v>
      </c>
      <c r="AI176">
        <v>25554321</v>
      </c>
      <c r="AJ176">
        <v>176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>
      <c r="A177">
        <f>ROW(Source!A61)</f>
        <v>61</v>
      </c>
      <c r="B177">
        <v>25554327</v>
      </c>
      <c r="C177">
        <v>25554319</v>
      </c>
      <c r="D177">
        <v>20145275</v>
      </c>
      <c r="E177">
        <v>1</v>
      </c>
      <c r="F177">
        <v>1</v>
      </c>
      <c r="G177">
        <v>1</v>
      </c>
      <c r="H177">
        <v>2</v>
      </c>
      <c r="I177" t="s">
        <v>442</v>
      </c>
      <c r="J177" t="s">
        <v>443</v>
      </c>
      <c r="K177" t="s">
        <v>444</v>
      </c>
      <c r="L177">
        <v>1480</v>
      </c>
      <c r="N177">
        <v>1013</v>
      </c>
      <c r="O177" t="s">
        <v>342</v>
      </c>
      <c r="P177" t="s">
        <v>343</v>
      </c>
      <c r="Q177">
        <v>1</v>
      </c>
      <c r="X177">
        <v>0.01</v>
      </c>
      <c r="Y177">
        <v>0</v>
      </c>
      <c r="Z177">
        <v>19.399999999999999</v>
      </c>
      <c r="AA177">
        <v>10.58</v>
      </c>
      <c r="AB177">
        <v>0</v>
      </c>
      <c r="AC177">
        <v>0</v>
      </c>
      <c r="AD177">
        <v>1</v>
      </c>
      <c r="AE177">
        <v>0</v>
      </c>
      <c r="AF177" t="s">
        <v>192</v>
      </c>
      <c r="AG177">
        <v>1.1000000000000001E-2</v>
      </c>
      <c r="AH177">
        <v>2</v>
      </c>
      <c r="AI177">
        <v>25554322</v>
      </c>
      <c r="AJ177">
        <v>177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>
      <c r="A178">
        <f>ROW(Source!A61)</f>
        <v>61</v>
      </c>
      <c r="B178">
        <v>25554328</v>
      </c>
      <c r="C178">
        <v>25554319</v>
      </c>
      <c r="D178">
        <v>20145014</v>
      </c>
      <c r="E178">
        <v>1</v>
      </c>
      <c r="F178">
        <v>1</v>
      </c>
      <c r="G178">
        <v>1</v>
      </c>
      <c r="H178">
        <v>2</v>
      </c>
      <c r="I178" t="s">
        <v>344</v>
      </c>
      <c r="J178" t="s">
        <v>345</v>
      </c>
      <c r="K178" t="s">
        <v>346</v>
      </c>
      <c r="L178">
        <v>1480</v>
      </c>
      <c r="N178">
        <v>1013</v>
      </c>
      <c r="O178" t="s">
        <v>342</v>
      </c>
      <c r="P178" t="s">
        <v>343</v>
      </c>
      <c r="Q178">
        <v>1</v>
      </c>
      <c r="X178">
        <v>0.03</v>
      </c>
      <c r="Y178">
        <v>0</v>
      </c>
      <c r="Z178">
        <v>68</v>
      </c>
      <c r="AA178">
        <v>10.24</v>
      </c>
      <c r="AB178">
        <v>0</v>
      </c>
      <c r="AC178">
        <v>0</v>
      </c>
      <c r="AD178">
        <v>1</v>
      </c>
      <c r="AE178">
        <v>0</v>
      </c>
      <c r="AF178" t="s">
        <v>192</v>
      </c>
      <c r="AG178">
        <v>3.3000000000000002E-2</v>
      </c>
      <c r="AH178">
        <v>2</v>
      </c>
      <c r="AI178">
        <v>25554323</v>
      </c>
      <c r="AJ178">
        <v>178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>
      <c r="A179">
        <f>ROW(Source!A61)</f>
        <v>61</v>
      </c>
      <c r="B179">
        <v>25554329</v>
      </c>
      <c r="C179">
        <v>25554319</v>
      </c>
      <c r="D179">
        <v>20138404</v>
      </c>
      <c r="E179">
        <v>1</v>
      </c>
      <c r="F179">
        <v>1</v>
      </c>
      <c r="G179">
        <v>1</v>
      </c>
      <c r="H179">
        <v>3</v>
      </c>
      <c r="I179" t="s">
        <v>494</v>
      </c>
      <c r="J179" t="s">
        <v>495</v>
      </c>
      <c r="K179" t="s">
        <v>496</v>
      </c>
      <c r="L179">
        <v>1348</v>
      </c>
      <c r="N179">
        <v>1009</v>
      </c>
      <c r="O179" t="s">
        <v>43</v>
      </c>
      <c r="P179" t="s">
        <v>43</v>
      </c>
      <c r="Q179">
        <v>1000</v>
      </c>
      <c r="X179">
        <v>0.03</v>
      </c>
      <c r="Y179">
        <v>3390</v>
      </c>
      <c r="Z179">
        <v>0</v>
      </c>
      <c r="AA179">
        <v>0</v>
      </c>
      <c r="AB179">
        <v>0</v>
      </c>
      <c r="AC179">
        <v>2</v>
      </c>
      <c r="AD179">
        <v>1</v>
      </c>
      <c r="AE179">
        <v>0</v>
      </c>
      <c r="AF179" t="s">
        <v>2</v>
      </c>
      <c r="AG179">
        <v>0.03</v>
      </c>
      <c r="AH179">
        <v>2</v>
      </c>
      <c r="AI179">
        <v>25554324</v>
      </c>
      <c r="AJ179">
        <v>179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>
      <c r="A180">
        <f>ROW(Source!A62)</f>
        <v>62</v>
      </c>
      <c r="B180">
        <v>25554336</v>
      </c>
      <c r="C180">
        <v>25554330</v>
      </c>
      <c r="D180">
        <v>6194201</v>
      </c>
      <c r="E180">
        <v>1</v>
      </c>
      <c r="F180">
        <v>1</v>
      </c>
      <c r="G180">
        <v>1</v>
      </c>
      <c r="H180">
        <v>1</v>
      </c>
      <c r="I180" t="s">
        <v>492</v>
      </c>
      <c r="J180" t="s">
        <v>2</v>
      </c>
      <c r="K180" t="s">
        <v>493</v>
      </c>
      <c r="L180">
        <v>1369</v>
      </c>
      <c r="N180">
        <v>1013</v>
      </c>
      <c r="O180" t="s">
        <v>336</v>
      </c>
      <c r="P180" t="s">
        <v>336</v>
      </c>
      <c r="Q180">
        <v>1</v>
      </c>
      <c r="X180">
        <v>14.19</v>
      </c>
      <c r="Y180">
        <v>0</v>
      </c>
      <c r="Z180">
        <v>0</v>
      </c>
      <c r="AA180">
        <v>0</v>
      </c>
      <c r="AB180">
        <v>8.16</v>
      </c>
      <c r="AC180">
        <v>0</v>
      </c>
      <c r="AD180">
        <v>1</v>
      </c>
      <c r="AE180">
        <v>1</v>
      </c>
      <c r="AF180" t="s">
        <v>2</v>
      </c>
      <c r="AG180">
        <v>14.19</v>
      </c>
      <c r="AH180">
        <v>2</v>
      </c>
      <c r="AI180">
        <v>25554331</v>
      </c>
      <c r="AJ180">
        <v>180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>
      <c r="A181">
        <f>ROW(Source!A62)</f>
        <v>62</v>
      </c>
      <c r="B181">
        <v>25554337</v>
      </c>
      <c r="C181">
        <v>25554330</v>
      </c>
      <c r="D181">
        <v>6697596</v>
      </c>
      <c r="E181">
        <v>1</v>
      </c>
      <c r="F181">
        <v>1</v>
      </c>
      <c r="G181">
        <v>1</v>
      </c>
      <c r="H181">
        <v>1</v>
      </c>
      <c r="I181" t="s">
        <v>337</v>
      </c>
      <c r="J181" t="s">
        <v>2</v>
      </c>
      <c r="K181" t="s">
        <v>338</v>
      </c>
      <c r="L181">
        <v>1369</v>
      </c>
      <c r="N181">
        <v>1013</v>
      </c>
      <c r="O181" t="s">
        <v>336</v>
      </c>
      <c r="P181" t="s">
        <v>336</v>
      </c>
      <c r="Q181">
        <v>1</v>
      </c>
      <c r="X181">
        <v>0.04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2</v>
      </c>
      <c r="AF181" t="s">
        <v>2</v>
      </c>
      <c r="AG181">
        <v>0.04</v>
      </c>
      <c r="AH181">
        <v>2</v>
      </c>
      <c r="AI181">
        <v>25554332</v>
      </c>
      <c r="AJ181">
        <v>181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>
      <c r="A182">
        <f>ROW(Source!A62)</f>
        <v>62</v>
      </c>
      <c r="B182">
        <v>25554338</v>
      </c>
      <c r="C182">
        <v>25554330</v>
      </c>
      <c r="D182">
        <v>20145275</v>
      </c>
      <c r="E182">
        <v>1</v>
      </c>
      <c r="F182">
        <v>1</v>
      </c>
      <c r="G182">
        <v>1</v>
      </c>
      <c r="H182">
        <v>2</v>
      </c>
      <c r="I182" t="s">
        <v>442</v>
      </c>
      <c r="J182" t="s">
        <v>443</v>
      </c>
      <c r="K182" t="s">
        <v>444</v>
      </c>
      <c r="L182">
        <v>1480</v>
      </c>
      <c r="N182">
        <v>1013</v>
      </c>
      <c r="O182" t="s">
        <v>342</v>
      </c>
      <c r="P182" t="s">
        <v>343</v>
      </c>
      <c r="Q182">
        <v>1</v>
      </c>
      <c r="X182">
        <v>0.01</v>
      </c>
      <c r="Y182">
        <v>0</v>
      </c>
      <c r="Z182">
        <v>19.399999999999999</v>
      </c>
      <c r="AA182">
        <v>10.58</v>
      </c>
      <c r="AB182">
        <v>0</v>
      </c>
      <c r="AC182">
        <v>0</v>
      </c>
      <c r="AD182">
        <v>1</v>
      </c>
      <c r="AE182">
        <v>0</v>
      </c>
      <c r="AF182" t="s">
        <v>2</v>
      </c>
      <c r="AG182">
        <v>0.01</v>
      </c>
      <c r="AH182">
        <v>2</v>
      </c>
      <c r="AI182">
        <v>25554333</v>
      </c>
      <c r="AJ182">
        <v>182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>
      <c r="A183">
        <f>ROW(Source!A62)</f>
        <v>62</v>
      </c>
      <c r="B183">
        <v>25554339</v>
      </c>
      <c r="C183">
        <v>25554330</v>
      </c>
      <c r="D183">
        <v>20145014</v>
      </c>
      <c r="E183">
        <v>1</v>
      </c>
      <c r="F183">
        <v>1</v>
      </c>
      <c r="G183">
        <v>1</v>
      </c>
      <c r="H183">
        <v>2</v>
      </c>
      <c r="I183" t="s">
        <v>344</v>
      </c>
      <c r="J183" t="s">
        <v>345</v>
      </c>
      <c r="K183" t="s">
        <v>346</v>
      </c>
      <c r="L183">
        <v>1480</v>
      </c>
      <c r="N183">
        <v>1013</v>
      </c>
      <c r="O183" t="s">
        <v>342</v>
      </c>
      <c r="P183" t="s">
        <v>343</v>
      </c>
      <c r="Q183">
        <v>1</v>
      </c>
      <c r="X183">
        <v>0.03</v>
      </c>
      <c r="Y183">
        <v>0</v>
      </c>
      <c r="Z183">
        <v>68</v>
      </c>
      <c r="AA183">
        <v>10.24</v>
      </c>
      <c r="AB183">
        <v>0</v>
      </c>
      <c r="AC183">
        <v>0</v>
      </c>
      <c r="AD183">
        <v>1</v>
      </c>
      <c r="AE183">
        <v>0</v>
      </c>
      <c r="AF183" t="s">
        <v>2</v>
      </c>
      <c r="AG183">
        <v>0.03</v>
      </c>
      <c r="AH183">
        <v>2</v>
      </c>
      <c r="AI183">
        <v>25554334</v>
      </c>
      <c r="AJ183">
        <v>183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>
      <c r="A184">
        <f>ROW(Source!A62)</f>
        <v>62</v>
      </c>
      <c r="B184">
        <v>25554340</v>
      </c>
      <c r="C184">
        <v>25554330</v>
      </c>
      <c r="D184">
        <v>20138404</v>
      </c>
      <c r="E184">
        <v>1</v>
      </c>
      <c r="F184">
        <v>1</v>
      </c>
      <c r="G184">
        <v>1</v>
      </c>
      <c r="H184">
        <v>3</v>
      </c>
      <c r="I184" t="s">
        <v>494</v>
      </c>
      <c r="J184" t="s">
        <v>495</v>
      </c>
      <c r="K184" t="s">
        <v>496</v>
      </c>
      <c r="L184">
        <v>1348</v>
      </c>
      <c r="N184">
        <v>1009</v>
      </c>
      <c r="O184" t="s">
        <v>43</v>
      </c>
      <c r="P184" t="s">
        <v>43</v>
      </c>
      <c r="Q184">
        <v>1000</v>
      </c>
      <c r="X184">
        <v>0.03</v>
      </c>
      <c r="Y184">
        <v>3390</v>
      </c>
      <c r="Z184">
        <v>0</v>
      </c>
      <c r="AA184">
        <v>0</v>
      </c>
      <c r="AB184">
        <v>0</v>
      </c>
      <c r="AC184">
        <v>2</v>
      </c>
      <c r="AD184">
        <v>1</v>
      </c>
      <c r="AE184">
        <v>0</v>
      </c>
      <c r="AF184" t="s">
        <v>2</v>
      </c>
      <c r="AG184">
        <v>0.03</v>
      </c>
      <c r="AH184">
        <v>2</v>
      </c>
      <c r="AI184">
        <v>25554335</v>
      </c>
      <c r="AJ184">
        <v>184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>
      <c r="A185">
        <f>ROW(Source!A63)</f>
        <v>63</v>
      </c>
      <c r="B185">
        <v>25554348</v>
      </c>
      <c r="C185">
        <v>25554341</v>
      </c>
      <c r="D185">
        <v>6194208</v>
      </c>
      <c r="E185">
        <v>1</v>
      </c>
      <c r="F185">
        <v>1</v>
      </c>
      <c r="G185">
        <v>1</v>
      </c>
      <c r="H185">
        <v>1</v>
      </c>
      <c r="I185" t="s">
        <v>497</v>
      </c>
      <c r="J185" t="s">
        <v>2</v>
      </c>
      <c r="K185" t="s">
        <v>498</v>
      </c>
      <c r="L185">
        <v>1369</v>
      </c>
      <c r="N185">
        <v>1013</v>
      </c>
      <c r="O185" t="s">
        <v>336</v>
      </c>
      <c r="P185" t="s">
        <v>336</v>
      </c>
      <c r="Q185">
        <v>1</v>
      </c>
      <c r="X185">
        <v>40.65</v>
      </c>
      <c r="Y185">
        <v>0</v>
      </c>
      <c r="Z185">
        <v>0</v>
      </c>
      <c r="AA185">
        <v>0</v>
      </c>
      <c r="AB185">
        <v>7.8</v>
      </c>
      <c r="AC185">
        <v>0</v>
      </c>
      <c r="AD185">
        <v>1</v>
      </c>
      <c r="AE185">
        <v>1</v>
      </c>
      <c r="AF185" t="s">
        <v>2</v>
      </c>
      <c r="AG185">
        <v>40.65</v>
      </c>
      <c r="AH185">
        <v>2</v>
      </c>
      <c r="AI185">
        <v>25554342</v>
      </c>
      <c r="AJ185">
        <v>185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>
      <c r="A186">
        <f>ROW(Source!A63)</f>
        <v>63</v>
      </c>
      <c r="B186">
        <v>25554349</v>
      </c>
      <c r="C186">
        <v>25554341</v>
      </c>
      <c r="D186">
        <v>6697596</v>
      </c>
      <c r="E186">
        <v>1</v>
      </c>
      <c r="F186">
        <v>1</v>
      </c>
      <c r="G186">
        <v>1</v>
      </c>
      <c r="H186">
        <v>1</v>
      </c>
      <c r="I186" t="s">
        <v>337</v>
      </c>
      <c r="J186" t="s">
        <v>2</v>
      </c>
      <c r="K186" t="s">
        <v>338</v>
      </c>
      <c r="L186">
        <v>1369</v>
      </c>
      <c r="N186">
        <v>1013</v>
      </c>
      <c r="O186" t="s">
        <v>336</v>
      </c>
      <c r="P186" t="s">
        <v>336</v>
      </c>
      <c r="Q186">
        <v>1</v>
      </c>
      <c r="X186">
        <v>1.27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2</v>
      </c>
      <c r="AF186" t="s">
        <v>2</v>
      </c>
      <c r="AG186">
        <v>1.27</v>
      </c>
      <c r="AH186">
        <v>2</v>
      </c>
      <c r="AI186">
        <v>25554343</v>
      </c>
      <c r="AJ186">
        <v>186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>
      <c r="A187">
        <f>ROW(Source!A63)</f>
        <v>63</v>
      </c>
      <c r="B187">
        <v>25554350</v>
      </c>
      <c r="C187">
        <v>25554341</v>
      </c>
      <c r="D187">
        <v>20145275</v>
      </c>
      <c r="E187">
        <v>1</v>
      </c>
      <c r="F187">
        <v>1</v>
      </c>
      <c r="G187">
        <v>1</v>
      </c>
      <c r="H187">
        <v>2</v>
      </c>
      <c r="I187" t="s">
        <v>442</v>
      </c>
      <c r="J187" t="s">
        <v>443</v>
      </c>
      <c r="K187" t="s">
        <v>444</v>
      </c>
      <c r="L187">
        <v>1480</v>
      </c>
      <c r="N187">
        <v>1013</v>
      </c>
      <c r="O187" t="s">
        <v>342</v>
      </c>
      <c r="P187" t="s">
        <v>343</v>
      </c>
      <c r="Q187">
        <v>1</v>
      </c>
      <c r="X187">
        <v>1.27</v>
      </c>
      <c r="Y187">
        <v>0</v>
      </c>
      <c r="Z187">
        <v>19.399999999999999</v>
      </c>
      <c r="AA187">
        <v>10.58</v>
      </c>
      <c r="AB187">
        <v>0</v>
      </c>
      <c r="AC187">
        <v>0</v>
      </c>
      <c r="AD187">
        <v>1</v>
      </c>
      <c r="AE187">
        <v>0</v>
      </c>
      <c r="AF187" t="s">
        <v>2</v>
      </c>
      <c r="AG187">
        <v>1.27</v>
      </c>
      <c r="AH187">
        <v>2</v>
      </c>
      <c r="AI187">
        <v>25554344</v>
      </c>
      <c r="AJ187">
        <v>187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>
      <c r="A188">
        <f>ROW(Source!A63)</f>
        <v>63</v>
      </c>
      <c r="B188">
        <v>25554351</v>
      </c>
      <c r="C188">
        <v>25554341</v>
      </c>
      <c r="D188">
        <v>20134729</v>
      </c>
      <c r="E188">
        <v>1</v>
      </c>
      <c r="F188">
        <v>1</v>
      </c>
      <c r="G188">
        <v>1</v>
      </c>
      <c r="H188">
        <v>2</v>
      </c>
      <c r="I188" t="s">
        <v>445</v>
      </c>
      <c r="J188" t="s">
        <v>445</v>
      </c>
      <c r="K188" t="s">
        <v>446</v>
      </c>
      <c r="L188">
        <v>1480</v>
      </c>
      <c r="N188">
        <v>1013</v>
      </c>
      <c r="O188" t="s">
        <v>342</v>
      </c>
      <c r="P188" t="s">
        <v>343</v>
      </c>
      <c r="Q188">
        <v>1</v>
      </c>
      <c r="X188">
        <v>4.7</v>
      </c>
      <c r="Y188">
        <v>0</v>
      </c>
      <c r="Z188">
        <v>0.5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2</v>
      </c>
      <c r="AG188">
        <v>4.7</v>
      </c>
      <c r="AH188">
        <v>2</v>
      </c>
      <c r="AI188">
        <v>25554345</v>
      </c>
      <c r="AJ188">
        <v>188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>
      <c r="A189">
        <f>ROW(Source!A63)</f>
        <v>63</v>
      </c>
      <c r="B189">
        <v>25554352</v>
      </c>
      <c r="C189">
        <v>25554341</v>
      </c>
      <c r="D189">
        <v>20144721</v>
      </c>
      <c r="E189">
        <v>1</v>
      </c>
      <c r="F189">
        <v>1</v>
      </c>
      <c r="G189">
        <v>1</v>
      </c>
      <c r="H189">
        <v>3</v>
      </c>
      <c r="I189" t="s">
        <v>201</v>
      </c>
      <c r="J189" t="s">
        <v>203</v>
      </c>
      <c r="K189" t="s">
        <v>499</v>
      </c>
      <c r="L189">
        <v>1339</v>
      </c>
      <c r="N189">
        <v>1007</v>
      </c>
      <c r="O189" t="s">
        <v>123</v>
      </c>
      <c r="P189" t="s">
        <v>123</v>
      </c>
      <c r="Q189">
        <v>1</v>
      </c>
      <c r="X189">
        <v>2.04</v>
      </c>
      <c r="Y189">
        <v>513</v>
      </c>
      <c r="Z189">
        <v>0</v>
      </c>
      <c r="AA189">
        <v>0</v>
      </c>
      <c r="AB189">
        <v>0</v>
      </c>
      <c r="AC189">
        <v>2</v>
      </c>
      <c r="AD189">
        <v>1</v>
      </c>
      <c r="AE189">
        <v>0</v>
      </c>
      <c r="AF189" t="s">
        <v>2</v>
      </c>
      <c r="AG189">
        <v>2.04</v>
      </c>
      <c r="AH189">
        <v>2</v>
      </c>
      <c r="AI189">
        <v>25554346</v>
      </c>
      <c r="AJ189">
        <v>189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>
      <c r="A190">
        <f>ROW(Source!A63)</f>
        <v>63</v>
      </c>
      <c r="B190">
        <v>25554353</v>
      </c>
      <c r="C190">
        <v>25554341</v>
      </c>
      <c r="D190">
        <v>20142736</v>
      </c>
      <c r="E190">
        <v>1</v>
      </c>
      <c r="F190">
        <v>1</v>
      </c>
      <c r="G190">
        <v>1</v>
      </c>
      <c r="H190">
        <v>3</v>
      </c>
      <c r="I190" t="s">
        <v>448</v>
      </c>
      <c r="J190" t="s">
        <v>449</v>
      </c>
      <c r="K190" t="s">
        <v>450</v>
      </c>
      <c r="L190">
        <v>1339</v>
      </c>
      <c r="N190">
        <v>1007</v>
      </c>
      <c r="O190" t="s">
        <v>123</v>
      </c>
      <c r="P190" t="s">
        <v>123</v>
      </c>
      <c r="Q190">
        <v>1</v>
      </c>
      <c r="X190">
        <v>3.5</v>
      </c>
      <c r="Y190">
        <v>6.5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2</v>
      </c>
      <c r="AG190">
        <v>3.5</v>
      </c>
      <c r="AH190">
        <v>2</v>
      </c>
      <c r="AI190">
        <v>25554347</v>
      </c>
      <c r="AJ190">
        <v>190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>
      <c r="A191">
        <f>ROW(Source!A66)</f>
        <v>66</v>
      </c>
      <c r="B191">
        <v>25554362</v>
      </c>
      <c r="C191">
        <v>25554356</v>
      </c>
      <c r="D191">
        <v>6194208</v>
      </c>
      <c r="E191">
        <v>1</v>
      </c>
      <c r="F191">
        <v>1</v>
      </c>
      <c r="G191">
        <v>1</v>
      </c>
      <c r="H191">
        <v>1</v>
      </c>
      <c r="I191" t="s">
        <v>497</v>
      </c>
      <c r="J191" t="s">
        <v>2</v>
      </c>
      <c r="K191" t="s">
        <v>498</v>
      </c>
      <c r="L191">
        <v>1369</v>
      </c>
      <c r="N191">
        <v>1013</v>
      </c>
      <c r="O191" t="s">
        <v>336</v>
      </c>
      <c r="P191" t="s">
        <v>336</v>
      </c>
      <c r="Q191">
        <v>1</v>
      </c>
      <c r="X191">
        <v>0.5</v>
      </c>
      <c r="Y191">
        <v>0</v>
      </c>
      <c r="Z191">
        <v>0</v>
      </c>
      <c r="AA191">
        <v>0</v>
      </c>
      <c r="AB191">
        <v>7.8</v>
      </c>
      <c r="AC191">
        <v>0</v>
      </c>
      <c r="AD191">
        <v>1</v>
      </c>
      <c r="AE191">
        <v>1</v>
      </c>
      <c r="AF191" t="s">
        <v>212</v>
      </c>
      <c r="AG191">
        <v>6</v>
      </c>
      <c r="AH191">
        <v>2</v>
      </c>
      <c r="AI191">
        <v>25554357</v>
      </c>
      <c r="AJ191">
        <v>191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>
      <c r="A192">
        <f>ROW(Source!A66)</f>
        <v>66</v>
      </c>
      <c r="B192">
        <v>25554363</v>
      </c>
      <c r="C192">
        <v>25554356</v>
      </c>
      <c r="D192">
        <v>6697596</v>
      </c>
      <c r="E192">
        <v>1</v>
      </c>
      <c r="F192">
        <v>1</v>
      </c>
      <c r="G192">
        <v>1</v>
      </c>
      <c r="H192">
        <v>1</v>
      </c>
      <c r="I192" t="s">
        <v>337</v>
      </c>
      <c r="J192" t="s">
        <v>2</v>
      </c>
      <c r="K192" t="s">
        <v>338</v>
      </c>
      <c r="L192">
        <v>1369</v>
      </c>
      <c r="N192">
        <v>1013</v>
      </c>
      <c r="O192" t="s">
        <v>336</v>
      </c>
      <c r="P192" t="s">
        <v>336</v>
      </c>
      <c r="Q192">
        <v>1</v>
      </c>
      <c r="X192">
        <v>0.21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2</v>
      </c>
      <c r="AF192" t="s">
        <v>212</v>
      </c>
      <c r="AG192">
        <v>2.52</v>
      </c>
      <c r="AH192">
        <v>2</v>
      </c>
      <c r="AI192">
        <v>25554358</v>
      </c>
      <c r="AJ192">
        <v>192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>
      <c r="A193">
        <f>ROW(Source!A66)</f>
        <v>66</v>
      </c>
      <c r="B193">
        <v>25554364</v>
      </c>
      <c r="C193">
        <v>25554356</v>
      </c>
      <c r="D193">
        <v>20145275</v>
      </c>
      <c r="E193">
        <v>1</v>
      </c>
      <c r="F193">
        <v>1</v>
      </c>
      <c r="G193">
        <v>1</v>
      </c>
      <c r="H193">
        <v>2</v>
      </c>
      <c r="I193" t="s">
        <v>442</v>
      </c>
      <c r="J193" t="s">
        <v>443</v>
      </c>
      <c r="K193" t="s">
        <v>444</v>
      </c>
      <c r="L193">
        <v>1480</v>
      </c>
      <c r="N193">
        <v>1013</v>
      </c>
      <c r="O193" t="s">
        <v>342</v>
      </c>
      <c r="P193" t="s">
        <v>343</v>
      </c>
      <c r="Q193">
        <v>1</v>
      </c>
      <c r="X193">
        <v>0.21</v>
      </c>
      <c r="Y193">
        <v>0</v>
      </c>
      <c r="Z193">
        <v>19.399999999999999</v>
      </c>
      <c r="AA193">
        <v>10.58</v>
      </c>
      <c r="AB193">
        <v>0</v>
      </c>
      <c r="AC193">
        <v>0</v>
      </c>
      <c r="AD193">
        <v>1</v>
      </c>
      <c r="AE193">
        <v>0</v>
      </c>
      <c r="AF193" t="s">
        <v>212</v>
      </c>
      <c r="AG193">
        <v>2.52</v>
      </c>
      <c r="AH193">
        <v>2</v>
      </c>
      <c r="AI193">
        <v>25554359</v>
      </c>
      <c r="AJ193">
        <v>193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>
      <c r="A194">
        <f>ROW(Source!A66)</f>
        <v>66</v>
      </c>
      <c r="B194">
        <v>25554365</v>
      </c>
      <c r="C194">
        <v>25554356</v>
      </c>
      <c r="D194">
        <v>20134729</v>
      </c>
      <c r="E194">
        <v>1</v>
      </c>
      <c r="F194">
        <v>1</v>
      </c>
      <c r="G194">
        <v>1</v>
      </c>
      <c r="H194">
        <v>2</v>
      </c>
      <c r="I194" t="s">
        <v>445</v>
      </c>
      <c r="J194" t="s">
        <v>445</v>
      </c>
      <c r="K194" t="s">
        <v>446</v>
      </c>
      <c r="L194">
        <v>1480</v>
      </c>
      <c r="N194">
        <v>1013</v>
      </c>
      <c r="O194" t="s">
        <v>342</v>
      </c>
      <c r="P194" t="s">
        <v>343</v>
      </c>
      <c r="Q194">
        <v>1</v>
      </c>
      <c r="X194">
        <v>2.3199999999999998</v>
      </c>
      <c r="Y194">
        <v>0</v>
      </c>
      <c r="Z194">
        <v>0.5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212</v>
      </c>
      <c r="AG194">
        <v>27.839999999999996</v>
      </c>
      <c r="AH194">
        <v>2</v>
      </c>
      <c r="AI194">
        <v>25554360</v>
      </c>
      <c r="AJ194">
        <v>194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>
      <c r="A195">
        <f>ROW(Source!A66)</f>
        <v>66</v>
      </c>
      <c r="B195">
        <v>25554366</v>
      </c>
      <c r="C195">
        <v>25554356</v>
      </c>
      <c r="D195">
        <v>20144721</v>
      </c>
      <c r="E195">
        <v>1</v>
      </c>
      <c r="F195">
        <v>1</v>
      </c>
      <c r="G195">
        <v>1</v>
      </c>
      <c r="H195">
        <v>3</v>
      </c>
      <c r="I195" t="s">
        <v>201</v>
      </c>
      <c r="J195" t="s">
        <v>203</v>
      </c>
      <c r="K195" t="s">
        <v>499</v>
      </c>
      <c r="L195">
        <v>1339</v>
      </c>
      <c r="N195">
        <v>1007</v>
      </c>
      <c r="O195" t="s">
        <v>123</v>
      </c>
      <c r="P195" t="s">
        <v>123</v>
      </c>
      <c r="Q195">
        <v>1</v>
      </c>
      <c r="X195">
        <v>0.51</v>
      </c>
      <c r="Y195">
        <v>513</v>
      </c>
      <c r="Z195">
        <v>0</v>
      </c>
      <c r="AA195">
        <v>0</v>
      </c>
      <c r="AB195">
        <v>0</v>
      </c>
      <c r="AC195">
        <v>2</v>
      </c>
      <c r="AD195">
        <v>1</v>
      </c>
      <c r="AE195">
        <v>0</v>
      </c>
      <c r="AF195" t="s">
        <v>212</v>
      </c>
      <c r="AG195">
        <v>6.12</v>
      </c>
      <c r="AH195">
        <v>2</v>
      </c>
      <c r="AI195">
        <v>25554361</v>
      </c>
      <c r="AJ195">
        <v>195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>
      <c r="A196">
        <f>ROW(Source!A69)</f>
        <v>69</v>
      </c>
      <c r="B196">
        <v>25554376</v>
      </c>
      <c r="C196">
        <v>25554369</v>
      </c>
      <c r="D196">
        <v>6194200</v>
      </c>
      <c r="E196">
        <v>1</v>
      </c>
      <c r="F196">
        <v>1</v>
      </c>
      <c r="G196">
        <v>1</v>
      </c>
      <c r="H196">
        <v>1</v>
      </c>
      <c r="I196" t="s">
        <v>500</v>
      </c>
      <c r="J196" t="s">
        <v>2</v>
      </c>
      <c r="K196" t="s">
        <v>501</v>
      </c>
      <c r="L196">
        <v>1369</v>
      </c>
      <c r="N196">
        <v>1013</v>
      </c>
      <c r="O196" t="s">
        <v>336</v>
      </c>
      <c r="P196" t="s">
        <v>336</v>
      </c>
      <c r="Q196">
        <v>1</v>
      </c>
      <c r="X196">
        <v>70.2</v>
      </c>
      <c r="Y196">
        <v>0</v>
      </c>
      <c r="Z196">
        <v>0</v>
      </c>
      <c r="AA196">
        <v>0</v>
      </c>
      <c r="AB196">
        <v>8.6199999999999992</v>
      </c>
      <c r="AC196">
        <v>0</v>
      </c>
      <c r="AD196">
        <v>1</v>
      </c>
      <c r="AE196">
        <v>1</v>
      </c>
      <c r="AF196" t="s">
        <v>2</v>
      </c>
      <c r="AG196">
        <v>70.2</v>
      </c>
      <c r="AH196">
        <v>2</v>
      </c>
      <c r="AI196">
        <v>25554370</v>
      </c>
      <c r="AJ196">
        <v>196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>
      <c r="A197">
        <f>ROW(Source!A69)</f>
        <v>69</v>
      </c>
      <c r="B197">
        <v>25554377</v>
      </c>
      <c r="C197">
        <v>25554369</v>
      </c>
      <c r="D197">
        <v>6697596</v>
      </c>
      <c r="E197">
        <v>1</v>
      </c>
      <c r="F197">
        <v>1</v>
      </c>
      <c r="G197">
        <v>1</v>
      </c>
      <c r="H197">
        <v>1</v>
      </c>
      <c r="I197" t="s">
        <v>337</v>
      </c>
      <c r="J197" t="s">
        <v>2</v>
      </c>
      <c r="K197" t="s">
        <v>338</v>
      </c>
      <c r="L197">
        <v>1369</v>
      </c>
      <c r="N197">
        <v>1013</v>
      </c>
      <c r="O197" t="s">
        <v>336</v>
      </c>
      <c r="P197" t="s">
        <v>336</v>
      </c>
      <c r="Q197">
        <v>1</v>
      </c>
      <c r="X197">
        <v>0.18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2</v>
      </c>
      <c r="AF197" t="s">
        <v>2</v>
      </c>
      <c r="AG197">
        <v>0.18</v>
      </c>
      <c r="AH197">
        <v>2</v>
      </c>
      <c r="AI197">
        <v>25554371</v>
      </c>
      <c r="AJ197">
        <v>197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>
      <c r="A198">
        <f>ROW(Source!A69)</f>
        <v>69</v>
      </c>
      <c r="B198">
        <v>25554378</v>
      </c>
      <c r="C198">
        <v>25554369</v>
      </c>
      <c r="D198">
        <v>20145014</v>
      </c>
      <c r="E198">
        <v>1</v>
      </c>
      <c r="F198">
        <v>1</v>
      </c>
      <c r="G198">
        <v>1</v>
      </c>
      <c r="H198">
        <v>2</v>
      </c>
      <c r="I198" t="s">
        <v>344</v>
      </c>
      <c r="J198" t="s">
        <v>345</v>
      </c>
      <c r="K198" t="s">
        <v>346</v>
      </c>
      <c r="L198">
        <v>1480</v>
      </c>
      <c r="N198">
        <v>1013</v>
      </c>
      <c r="O198" t="s">
        <v>342</v>
      </c>
      <c r="P198" t="s">
        <v>343</v>
      </c>
      <c r="Q198">
        <v>1</v>
      </c>
      <c r="X198">
        <v>0.18</v>
      </c>
      <c r="Y198">
        <v>0</v>
      </c>
      <c r="Z198">
        <v>68</v>
      </c>
      <c r="AA198">
        <v>10.24</v>
      </c>
      <c r="AB198">
        <v>0</v>
      </c>
      <c r="AC198">
        <v>0</v>
      </c>
      <c r="AD198">
        <v>1</v>
      </c>
      <c r="AE198">
        <v>0</v>
      </c>
      <c r="AF198" t="s">
        <v>2</v>
      </c>
      <c r="AG198">
        <v>0.18</v>
      </c>
      <c r="AH198">
        <v>2</v>
      </c>
      <c r="AI198">
        <v>25554372</v>
      </c>
      <c r="AJ198">
        <v>198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>
      <c r="A199">
        <f>ROW(Source!A69)</f>
        <v>69</v>
      </c>
      <c r="B199">
        <v>25554379</v>
      </c>
      <c r="C199">
        <v>25554369</v>
      </c>
      <c r="D199">
        <v>20142627</v>
      </c>
      <c r="E199">
        <v>1</v>
      </c>
      <c r="F199">
        <v>1</v>
      </c>
      <c r="G199">
        <v>1</v>
      </c>
      <c r="H199">
        <v>3</v>
      </c>
      <c r="I199" t="s">
        <v>502</v>
      </c>
      <c r="J199" t="s">
        <v>503</v>
      </c>
      <c r="K199" t="s">
        <v>504</v>
      </c>
      <c r="L199">
        <v>1339</v>
      </c>
      <c r="N199">
        <v>1007</v>
      </c>
      <c r="O199" t="s">
        <v>123</v>
      </c>
      <c r="P199" t="s">
        <v>123</v>
      </c>
      <c r="Q199">
        <v>1</v>
      </c>
      <c r="X199">
        <v>8.0000000000000002E-3</v>
      </c>
      <c r="Y199">
        <v>1324</v>
      </c>
      <c r="Z199">
        <v>0</v>
      </c>
      <c r="AA199">
        <v>0</v>
      </c>
      <c r="AB199">
        <v>0</v>
      </c>
      <c r="AC199">
        <v>2</v>
      </c>
      <c r="AD199">
        <v>1</v>
      </c>
      <c r="AE199">
        <v>0</v>
      </c>
      <c r="AF199" t="s">
        <v>2</v>
      </c>
      <c r="AG199">
        <v>8.0000000000000002E-3</v>
      </c>
      <c r="AH199">
        <v>2</v>
      </c>
      <c r="AI199">
        <v>25554373</v>
      </c>
      <c r="AJ199">
        <v>199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>
      <c r="A200">
        <f>ROW(Source!A69)</f>
        <v>69</v>
      </c>
      <c r="B200">
        <v>25554380</v>
      </c>
      <c r="C200">
        <v>25554369</v>
      </c>
      <c r="D200">
        <v>20148917</v>
      </c>
      <c r="E200">
        <v>1</v>
      </c>
      <c r="F200">
        <v>1</v>
      </c>
      <c r="G200">
        <v>1</v>
      </c>
      <c r="H200">
        <v>3</v>
      </c>
      <c r="I200" t="s">
        <v>505</v>
      </c>
      <c r="J200" t="s">
        <v>506</v>
      </c>
      <c r="K200" t="s">
        <v>507</v>
      </c>
      <c r="L200">
        <v>1348</v>
      </c>
      <c r="N200">
        <v>1009</v>
      </c>
      <c r="O200" t="s">
        <v>43</v>
      </c>
      <c r="P200" t="s">
        <v>43</v>
      </c>
      <c r="Q200">
        <v>1000</v>
      </c>
      <c r="X200">
        <v>2.9000000000000001E-2</v>
      </c>
      <c r="Y200">
        <v>8415</v>
      </c>
      <c r="Z200">
        <v>0</v>
      </c>
      <c r="AA200">
        <v>0</v>
      </c>
      <c r="AB200">
        <v>0</v>
      </c>
      <c r="AC200">
        <v>2</v>
      </c>
      <c r="AD200">
        <v>1</v>
      </c>
      <c r="AE200">
        <v>0</v>
      </c>
      <c r="AF200" t="s">
        <v>2</v>
      </c>
      <c r="AG200">
        <v>2.9000000000000001E-2</v>
      </c>
      <c r="AH200">
        <v>2</v>
      </c>
      <c r="AI200">
        <v>25554374</v>
      </c>
      <c r="AJ200">
        <v>200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>
      <c r="A201">
        <f>ROW(Source!A69)</f>
        <v>69</v>
      </c>
      <c r="B201">
        <v>25554381</v>
      </c>
      <c r="C201">
        <v>25554369</v>
      </c>
      <c r="D201">
        <v>20144580</v>
      </c>
      <c r="E201">
        <v>1</v>
      </c>
      <c r="F201">
        <v>1</v>
      </c>
      <c r="G201">
        <v>1</v>
      </c>
      <c r="H201">
        <v>3</v>
      </c>
      <c r="I201" t="s">
        <v>508</v>
      </c>
      <c r="J201" t="s">
        <v>509</v>
      </c>
      <c r="K201" t="s">
        <v>510</v>
      </c>
      <c r="L201">
        <v>1327</v>
      </c>
      <c r="N201">
        <v>1005</v>
      </c>
      <c r="O201" t="s">
        <v>465</v>
      </c>
      <c r="P201" t="s">
        <v>465</v>
      </c>
      <c r="Q201">
        <v>1</v>
      </c>
      <c r="X201">
        <v>5.5</v>
      </c>
      <c r="Y201">
        <v>36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2</v>
      </c>
      <c r="AG201">
        <v>5.5</v>
      </c>
      <c r="AH201">
        <v>2</v>
      </c>
      <c r="AI201">
        <v>25554375</v>
      </c>
      <c r="AJ201">
        <v>201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>
      <c r="A202">
        <f>ROW(Source!A70)</f>
        <v>70</v>
      </c>
      <c r="B202">
        <v>25554389</v>
      </c>
      <c r="C202">
        <v>25554382</v>
      </c>
      <c r="D202">
        <v>6194200</v>
      </c>
      <c r="E202">
        <v>1</v>
      </c>
      <c r="F202">
        <v>1</v>
      </c>
      <c r="G202">
        <v>1</v>
      </c>
      <c r="H202">
        <v>1</v>
      </c>
      <c r="I202" t="s">
        <v>500</v>
      </c>
      <c r="J202" t="s">
        <v>2</v>
      </c>
      <c r="K202" t="s">
        <v>501</v>
      </c>
      <c r="L202">
        <v>1369</v>
      </c>
      <c r="N202">
        <v>1013</v>
      </c>
      <c r="O202" t="s">
        <v>336</v>
      </c>
      <c r="P202" t="s">
        <v>336</v>
      </c>
      <c r="Q202">
        <v>1</v>
      </c>
      <c r="X202">
        <v>49.8</v>
      </c>
      <c r="Y202">
        <v>0</v>
      </c>
      <c r="Z202">
        <v>0</v>
      </c>
      <c r="AA202">
        <v>0</v>
      </c>
      <c r="AB202">
        <v>8.6199999999999992</v>
      </c>
      <c r="AC202">
        <v>0</v>
      </c>
      <c r="AD202">
        <v>1</v>
      </c>
      <c r="AE202">
        <v>1</v>
      </c>
      <c r="AF202" t="s">
        <v>2</v>
      </c>
      <c r="AG202">
        <v>49.8</v>
      </c>
      <c r="AH202">
        <v>2</v>
      </c>
      <c r="AI202">
        <v>25554383</v>
      </c>
      <c r="AJ202">
        <v>202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>
      <c r="A203">
        <f>ROW(Source!A70)</f>
        <v>70</v>
      </c>
      <c r="B203">
        <v>25554390</v>
      </c>
      <c r="C203">
        <v>25554382</v>
      </c>
      <c r="D203">
        <v>6697596</v>
      </c>
      <c r="E203">
        <v>1</v>
      </c>
      <c r="F203">
        <v>1</v>
      </c>
      <c r="G203">
        <v>1</v>
      </c>
      <c r="H203">
        <v>1</v>
      </c>
      <c r="I203" t="s">
        <v>337</v>
      </c>
      <c r="J203" t="s">
        <v>2</v>
      </c>
      <c r="K203" t="s">
        <v>338</v>
      </c>
      <c r="L203">
        <v>1369</v>
      </c>
      <c r="N203">
        <v>1013</v>
      </c>
      <c r="O203" t="s">
        <v>336</v>
      </c>
      <c r="P203" t="s">
        <v>336</v>
      </c>
      <c r="Q203">
        <v>1</v>
      </c>
      <c r="X203">
        <v>0.11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2</v>
      </c>
      <c r="AF203" t="s">
        <v>2</v>
      </c>
      <c r="AG203">
        <v>0.11</v>
      </c>
      <c r="AH203">
        <v>2</v>
      </c>
      <c r="AI203">
        <v>25554384</v>
      </c>
      <c r="AJ203">
        <v>203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>
      <c r="A204">
        <f>ROW(Source!A70)</f>
        <v>70</v>
      </c>
      <c r="B204">
        <v>25554391</v>
      </c>
      <c r="C204">
        <v>25554382</v>
      </c>
      <c r="D204">
        <v>20145014</v>
      </c>
      <c r="E204">
        <v>1</v>
      </c>
      <c r="F204">
        <v>1</v>
      </c>
      <c r="G204">
        <v>1</v>
      </c>
      <c r="H204">
        <v>2</v>
      </c>
      <c r="I204" t="s">
        <v>344</v>
      </c>
      <c r="J204" t="s">
        <v>345</v>
      </c>
      <c r="K204" t="s">
        <v>346</v>
      </c>
      <c r="L204">
        <v>1480</v>
      </c>
      <c r="N204">
        <v>1013</v>
      </c>
      <c r="O204" t="s">
        <v>342</v>
      </c>
      <c r="P204" t="s">
        <v>343</v>
      </c>
      <c r="Q204">
        <v>1</v>
      </c>
      <c r="X204">
        <v>0.11</v>
      </c>
      <c r="Y204">
        <v>0</v>
      </c>
      <c r="Z204">
        <v>68</v>
      </c>
      <c r="AA204">
        <v>10.24</v>
      </c>
      <c r="AB204">
        <v>0</v>
      </c>
      <c r="AC204">
        <v>0</v>
      </c>
      <c r="AD204">
        <v>1</v>
      </c>
      <c r="AE204">
        <v>0</v>
      </c>
      <c r="AF204" t="s">
        <v>2</v>
      </c>
      <c r="AG204">
        <v>0.11</v>
      </c>
      <c r="AH204">
        <v>2</v>
      </c>
      <c r="AI204">
        <v>25554385</v>
      </c>
      <c r="AJ204">
        <v>204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>
      <c r="A205">
        <f>ROW(Source!A70)</f>
        <v>70</v>
      </c>
      <c r="B205">
        <v>25554392</v>
      </c>
      <c r="C205">
        <v>25554382</v>
      </c>
      <c r="D205">
        <v>20142627</v>
      </c>
      <c r="E205">
        <v>1</v>
      </c>
      <c r="F205">
        <v>1</v>
      </c>
      <c r="G205">
        <v>1</v>
      </c>
      <c r="H205">
        <v>3</v>
      </c>
      <c r="I205" t="s">
        <v>502</v>
      </c>
      <c r="J205" t="s">
        <v>503</v>
      </c>
      <c r="K205" t="s">
        <v>504</v>
      </c>
      <c r="L205">
        <v>1339</v>
      </c>
      <c r="N205">
        <v>1007</v>
      </c>
      <c r="O205" t="s">
        <v>123</v>
      </c>
      <c r="P205" t="s">
        <v>123</v>
      </c>
      <c r="Q205">
        <v>1</v>
      </c>
      <c r="X205">
        <v>8.0000000000000002E-3</v>
      </c>
      <c r="Y205">
        <v>1324</v>
      </c>
      <c r="Z205">
        <v>0</v>
      </c>
      <c r="AA205">
        <v>0</v>
      </c>
      <c r="AB205">
        <v>0</v>
      </c>
      <c r="AC205">
        <v>2</v>
      </c>
      <c r="AD205">
        <v>1</v>
      </c>
      <c r="AE205">
        <v>0</v>
      </c>
      <c r="AF205" t="s">
        <v>2</v>
      </c>
      <c r="AG205">
        <v>8.0000000000000002E-3</v>
      </c>
      <c r="AH205">
        <v>2</v>
      </c>
      <c r="AI205">
        <v>25554386</v>
      </c>
      <c r="AJ205">
        <v>205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>
      <c r="A206">
        <f>ROW(Source!A70)</f>
        <v>70</v>
      </c>
      <c r="B206">
        <v>25554393</v>
      </c>
      <c r="C206">
        <v>25554382</v>
      </c>
      <c r="D206">
        <v>20148917</v>
      </c>
      <c r="E206">
        <v>1</v>
      </c>
      <c r="F206">
        <v>1</v>
      </c>
      <c r="G206">
        <v>1</v>
      </c>
      <c r="H206">
        <v>3</v>
      </c>
      <c r="I206" t="s">
        <v>505</v>
      </c>
      <c r="J206" t="s">
        <v>506</v>
      </c>
      <c r="K206" t="s">
        <v>507</v>
      </c>
      <c r="L206">
        <v>1348</v>
      </c>
      <c r="N206">
        <v>1009</v>
      </c>
      <c r="O206" t="s">
        <v>43</v>
      </c>
      <c r="P206" t="s">
        <v>43</v>
      </c>
      <c r="Q206">
        <v>1000</v>
      </c>
      <c r="X206">
        <v>2.9000000000000001E-2</v>
      </c>
      <c r="Y206">
        <v>8415</v>
      </c>
      <c r="Z206">
        <v>0</v>
      </c>
      <c r="AA206">
        <v>0</v>
      </c>
      <c r="AB206">
        <v>0</v>
      </c>
      <c r="AC206">
        <v>2</v>
      </c>
      <c r="AD206">
        <v>1</v>
      </c>
      <c r="AE206">
        <v>0</v>
      </c>
      <c r="AF206" t="s">
        <v>2</v>
      </c>
      <c r="AG206">
        <v>2.9000000000000001E-2</v>
      </c>
      <c r="AH206">
        <v>2</v>
      </c>
      <c r="AI206">
        <v>25554387</v>
      </c>
      <c r="AJ206">
        <v>206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>
      <c r="A207">
        <f>ROW(Source!A70)</f>
        <v>70</v>
      </c>
      <c r="B207">
        <v>25554394</v>
      </c>
      <c r="C207">
        <v>25554382</v>
      </c>
      <c r="D207">
        <v>20144580</v>
      </c>
      <c r="E207">
        <v>1</v>
      </c>
      <c r="F207">
        <v>1</v>
      </c>
      <c r="G207">
        <v>1</v>
      </c>
      <c r="H207">
        <v>3</v>
      </c>
      <c r="I207" t="s">
        <v>508</v>
      </c>
      <c r="J207" t="s">
        <v>509</v>
      </c>
      <c r="K207" t="s">
        <v>510</v>
      </c>
      <c r="L207">
        <v>1327</v>
      </c>
      <c r="N207">
        <v>1005</v>
      </c>
      <c r="O207" t="s">
        <v>465</v>
      </c>
      <c r="P207" t="s">
        <v>465</v>
      </c>
      <c r="Q207">
        <v>1</v>
      </c>
      <c r="X207">
        <v>1.4</v>
      </c>
      <c r="Y207">
        <v>36</v>
      </c>
      <c r="Z207">
        <v>0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2</v>
      </c>
      <c r="AG207">
        <v>1.4</v>
      </c>
      <c r="AH207">
        <v>2</v>
      </c>
      <c r="AI207">
        <v>25554388</v>
      </c>
      <c r="AJ207">
        <v>207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>
      <c r="A208">
        <f>ROW(Source!A71)</f>
        <v>71</v>
      </c>
      <c r="B208">
        <v>25554402</v>
      </c>
      <c r="C208">
        <v>25554395</v>
      </c>
      <c r="D208">
        <v>6194200</v>
      </c>
      <c r="E208">
        <v>1</v>
      </c>
      <c r="F208">
        <v>1</v>
      </c>
      <c r="G208">
        <v>1</v>
      </c>
      <c r="H208">
        <v>1</v>
      </c>
      <c r="I208" t="s">
        <v>500</v>
      </c>
      <c r="J208" t="s">
        <v>2</v>
      </c>
      <c r="K208" t="s">
        <v>501</v>
      </c>
      <c r="L208">
        <v>1369</v>
      </c>
      <c r="N208">
        <v>1013</v>
      </c>
      <c r="O208" t="s">
        <v>336</v>
      </c>
      <c r="P208" t="s">
        <v>336</v>
      </c>
      <c r="Q208">
        <v>1</v>
      </c>
      <c r="X208">
        <v>70.2</v>
      </c>
      <c r="Y208">
        <v>0</v>
      </c>
      <c r="Z208">
        <v>0</v>
      </c>
      <c r="AA208">
        <v>0</v>
      </c>
      <c r="AB208">
        <v>8.6199999999999992</v>
      </c>
      <c r="AC208">
        <v>0</v>
      </c>
      <c r="AD208">
        <v>1</v>
      </c>
      <c r="AE208">
        <v>1</v>
      </c>
      <c r="AF208" t="s">
        <v>2</v>
      </c>
      <c r="AG208">
        <v>70.2</v>
      </c>
      <c r="AH208">
        <v>2</v>
      </c>
      <c r="AI208">
        <v>25554396</v>
      </c>
      <c r="AJ208">
        <v>208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>
      <c r="A209">
        <f>ROW(Source!A71)</f>
        <v>71</v>
      </c>
      <c r="B209">
        <v>25554403</v>
      </c>
      <c r="C209">
        <v>25554395</v>
      </c>
      <c r="D209">
        <v>6697596</v>
      </c>
      <c r="E209">
        <v>1</v>
      </c>
      <c r="F209">
        <v>1</v>
      </c>
      <c r="G209">
        <v>1</v>
      </c>
      <c r="H209">
        <v>1</v>
      </c>
      <c r="I209" t="s">
        <v>337</v>
      </c>
      <c r="J209" t="s">
        <v>2</v>
      </c>
      <c r="K209" t="s">
        <v>338</v>
      </c>
      <c r="L209">
        <v>1369</v>
      </c>
      <c r="N209">
        <v>1013</v>
      </c>
      <c r="O209" t="s">
        <v>336</v>
      </c>
      <c r="P209" t="s">
        <v>336</v>
      </c>
      <c r="Q209">
        <v>1</v>
      </c>
      <c r="X209">
        <v>0.18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2</v>
      </c>
      <c r="AF209" t="s">
        <v>2</v>
      </c>
      <c r="AG209">
        <v>0.18</v>
      </c>
      <c r="AH209">
        <v>2</v>
      </c>
      <c r="AI209">
        <v>25554397</v>
      </c>
      <c r="AJ209">
        <v>209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>
      <c r="A210">
        <f>ROW(Source!A71)</f>
        <v>71</v>
      </c>
      <c r="B210">
        <v>25554404</v>
      </c>
      <c r="C210">
        <v>25554395</v>
      </c>
      <c r="D210">
        <v>20145014</v>
      </c>
      <c r="E210">
        <v>1</v>
      </c>
      <c r="F210">
        <v>1</v>
      </c>
      <c r="G210">
        <v>1</v>
      </c>
      <c r="H210">
        <v>2</v>
      </c>
      <c r="I210" t="s">
        <v>344</v>
      </c>
      <c r="J210" t="s">
        <v>345</v>
      </c>
      <c r="K210" t="s">
        <v>346</v>
      </c>
      <c r="L210">
        <v>1480</v>
      </c>
      <c r="N210">
        <v>1013</v>
      </c>
      <c r="O210" t="s">
        <v>342</v>
      </c>
      <c r="P210" t="s">
        <v>343</v>
      </c>
      <c r="Q210">
        <v>1</v>
      </c>
      <c r="X210">
        <v>0.18</v>
      </c>
      <c r="Y210">
        <v>0</v>
      </c>
      <c r="Z210">
        <v>68</v>
      </c>
      <c r="AA210">
        <v>10.24</v>
      </c>
      <c r="AB210">
        <v>0</v>
      </c>
      <c r="AC210">
        <v>0</v>
      </c>
      <c r="AD210">
        <v>1</v>
      </c>
      <c r="AE210">
        <v>0</v>
      </c>
      <c r="AF210" t="s">
        <v>2</v>
      </c>
      <c r="AG210">
        <v>0.18</v>
      </c>
      <c r="AH210">
        <v>2</v>
      </c>
      <c r="AI210">
        <v>25554398</v>
      </c>
      <c r="AJ210">
        <v>210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>
      <c r="A211">
        <f>ROW(Source!A71)</f>
        <v>71</v>
      </c>
      <c r="B211">
        <v>25554405</v>
      </c>
      <c r="C211">
        <v>25554395</v>
      </c>
      <c r="D211">
        <v>20142627</v>
      </c>
      <c r="E211">
        <v>1</v>
      </c>
      <c r="F211">
        <v>1</v>
      </c>
      <c r="G211">
        <v>1</v>
      </c>
      <c r="H211">
        <v>3</v>
      </c>
      <c r="I211" t="s">
        <v>502</v>
      </c>
      <c r="J211" t="s">
        <v>503</v>
      </c>
      <c r="K211" t="s">
        <v>504</v>
      </c>
      <c r="L211">
        <v>1339</v>
      </c>
      <c r="N211">
        <v>1007</v>
      </c>
      <c r="O211" t="s">
        <v>123</v>
      </c>
      <c r="P211" t="s">
        <v>123</v>
      </c>
      <c r="Q211">
        <v>1</v>
      </c>
      <c r="X211">
        <v>8.0000000000000002E-3</v>
      </c>
      <c r="Y211">
        <v>1324</v>
      </c>
      <c r="Z211">
        <v>0</v>
      </c>
      <c r="AA211">
        <v>0</v>
      </c>
      <c r="AB211">
        <v>0</v>
      </c>
      <c r="AC211">
        <v>2</v>
      </c>
      <c r="AD211">
        <v>1</v>
      </c>
      <c r="AE211">
        <v>0</v>
      </c>
      <c r="AF211" t="s">
        <v>2</v>
      </c>
      <c r="AG211">
        <v>8.0000000000000002E-3</v>
      </c>
      <c r="AH211">
        <v>2</v>
      </c>
      <c r="AI211">
        <v>25554399</v>
      </c>
      <c r="AJ211">
        <v>211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>
      <c r="A212">
        <f>ROW(Source!A71)</f>
        <v>71</v>
      </c>
      <c r="B212">
        <v>25554406</v>
      </c>
      <c r="C212">
        <v>25554395</v>
      </c>
      <c r="D212">
        <v>20148917</v>
      </c>
      <c r="E212">
        <v>1</v>
      </c>
      <c r="F212">
        <v>1</v>
      </c>
      <c r="G212">
        <v>1</v>
      </c>
      <c r="H212">
        <v>3</v>
      </c>
      <c r="I212" t="s">
        <v>505</v>
      </c>
      <c r="J212" t="s">
        <v>506</v>
      </c>
      <c r="K212" t="s">
        <v>507</v>
      </c>
      <c r="L212">
        <v>1348</v>
      </c>
      <c r="N212">
        <v>1009</v>
      </c>
      <c r="O212" t="s">
        <v>43</v>
      </c>
      <c r="P212" t="s">
        <v>43</v>
      </c>
      <c r="Q212">
        <v>1000</v>
      </c>
      <c r="X212">
        <v>2.9000000000000001E-2</v>
      </c>
      <c r="Y212">
        <v>8415</v>
      </c>
      <c r="Z212">
        <v>0</v>
      </c>
      <c r="AA212">
        <v>0</v>
      </c>
      <c r="AB212">
        <v>0</v>
      </c>
      <c r="AC212">
        <v>2</v>
      </c>
      <c r="AD212">
        <v>1</v>
      </c>
      <c r="AE212">
        <v>0</v>
      </c>
      <c r="AF212" t="s">
        <v>2</v>
      </c>
      <c r="AG212">
        <v>2.9000000000000001E-2</v>
      </c>
      <c r="AH212">
        <v>2</v>
      </c>
      <c r="AI212">
        <v>25554400</v>
      </c>
      <c r="AJ212">
        <v>212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>
      <c r="A213">
        <f>ROW(Source!A71)</f>
        <v>71</v>
      </c>
      <c r="B213">
        <v>25554407</v>
      </c>
      <c r="C213">
        <v>25554395</v>
      </c>
      <c r="D213">
        <v>20144580</v>
      </c>
      <c r="E213">
        <v>1</v>
      </c>
      <c r="F213">
        <v>1</v>
      </c>
      <c r="G213">
        <v>1</v>
      </c>
      <c r="H213">
        <v>3</v>
      </c>
      <c r="I213" t="s">
        <v>508</v>
      </c>
      <c r="J213" t="s">
        <v>509</v>
      </c>
      <c r="K213" t="s">
        <v>510</v>
      </c>
      <c r="L213">
        <v>1327</v>
      </c>
      <c r="N213">
        <v>1005</v>
      </c>
      <c r="O213" t="s">
        <v>465</v>
      </c>
      <c r="P213" t="s">
        <v>465</v>
      </c>
      <c r="Q213">
        <v>1</v>
      </c>
      <c r="X213">
        <v>5.5</v>
      </c>
      <c r="Y213">
        <v>36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2</v>
      </c>
      <c r="AG213">
        <v>5.5</v>
      </c>
      <c r="AH213">
        <v>2</v>
      </c>
      <c r="AI213">
        <v>25554401</v>
      </c>
      <c r="AJ213">
        <v>213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>
      <c r="A214">
        <f>ROW(Source!A72)</f>
        <v>72</v>
      </c>
      <c r="B214">
        <v>25554415</v>
      </c>
      <c r="C214">
        <v>25554408</v>
      </c>
      <c r="D214">
        <v>6194200</v>
      </c>
      <c r="E214">
        <v>1</v>
      </c>
      <c r="F214">
        <v>1</v>
      </c>
      <c r="G214">
        <v>1</v>
      </c>
      <c r="H214">
        <v>1</v>
      </c>
      <c r="I214" t="s">
        <v>500</v>
      </c>
      <c r="J214" t="s">
        <v>2</v>
      </c>
      <c r="K214" t="s">
        <v>501</v>
      </c>
      <c r="L214">
        <v>1369</v>
      </c>
      <c r="N214">
        <v>1013</v>
      </c>
      <c r="O214" t="s">
        <v>336</v>
      </c>
      <c r="P214" t="s">
        <v>336</v>
      </c>
      <c r="Q214">
        <v>1</v>
      </c>
      <c r="X214">
        <v>49.8</v>
      </c>
      <c r="Y214">
        <v>0</v>
      </c>
      <c r="Z214">
        <v>0</v>
      </c>
      <c r="AA214">
        <v>0</v>
      </c>
      <c r="AB214">
        <v>8.6199999999999992</v>
      </c>
      <c r="AC214">
        <v>0</v>
      </c>
      <c r="AD214">
        <v>1</v>
      </c>
      <c r="AE214">
        <v>1</v>
      </c>
      <c r="AF214" t="s">
        <v>107</v>
      </c>
      <c r="AG214">
        <v>99.6</v>
      </c>
      <c r="AH214">
        <v>2</v>
      </c>
      <c r="AI214">
        <v>25554409</v>
      </c>
      <c r="AJ214">
        <v>214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>
      <c r="A215">
        <f>ROW(Source!A72)</f>
        <v>72</v>
      </c>
      <c r="B215">
        <v>25554416</v>
      </c>
      <c r="C215">
        <v>25554408</v>
      </c>
      <c r="D215">
        <v>6697596</v>
      </c>
      <c r="E215">
        <v>1</v>
      </c>
      <c r="F215">
        <v>1</v>
      </c>
      <c r="G215">
        <v>1</v>
      </c>
      <c r="H215">
        <v>1</v>
      </c>
      <c r="I215" t="s">
        <v>337</v>
      </c>
      <c r="J215" t="s">
        <v>2</v>
      </c>
      <c r="K215" t="s">
        <v>338</v>
      </c>
      <c r="L215">
        <v>1369</v>
      </c>
      <c r="N215">
        <v>1013</v>
      </c>
      <c r="O215" t="s">
        <v>336</v>
      </c>
      <c r="P215" t="s">
        <v>336</v>
      </c>
      <c r="Q215">
        <v>1</v>
      </c>
      <c r="X215">
        <v>0.11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2</v>
      </c>
      <c r="AF215" t="s">
        <v>107</v>
      </c>
      <c r="AG215">
        <v>0.22</v>
      </c>
      <c r="AH215">
        <v>2</v>
      </c>
      <c r="AI215">
        <v>25554410</v>
      </c>
      <c r="AJ215">
        <v>215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>
      <c r="A216">
        <f>ROW(Source!A72)</f>
        <v>72</v>
      </c>
      <c r="B216">
        <v>25554417</v>
      </c>
      <c r="C216">
        <v>25554408</v>
      </c>
      <c r="D216">
        <v>20145014</v>
      </c>
      <c r="E216">
        <v>1</v>
      </c>
      <c r="F216">
        <v>1</v>
      </c>
      <c r="G216">
        <v>1</v>
      </c>
      <c r="H216">
        <v>2</v>
      </c>
      <c r="I216" t="s">
        <v>344</v>
      </c>
      <c r="J216" t="s">
        <v>345</v>
      </c>
      <c r="K216" t="s">
        <v>346</v>
      </c>
      <c r="L216">
        <v>1480</v>
      </c>
      <c r="N216">
        <v>1013</v>
      </c>
      <c r="O216" t="s">
        <v>342</v>
      </c>
      <c r="P216" t="s">
        <v>343</v>
      </c>
      <c r="Q216">
        <v>1</v>
      </c>
      <c r="X216">
        <v>0.11</v>
      </c>
      <c r="Y216">
        <v>0</v>
      </c>
      <c r="Z216">
        <v>68</v>
      </c>
      <c r="AA216">
        <v>10.24</v>
      </c>
      <c r="AB216">
        <v>0</v>
      </c>
      <c r="AC216">
        <v>0</v>
      </c>
      <c r="AD216">
        <v>1</v>
      </c>
      <c r="AE216">
        <v>0</v>
      </c>
      <c r="AF216" t="s">
        <v>107</v>
      </c>
      <c r="AG216">
        <v>0.22</v>
      </c>
      <c r="AH216">
        <v>2</v>
      </c>
      <c r="AI216">
        <v>25554411</v>
      </c>
      <c r="AJ216">
        <v>216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>
      <c r="A217">
        <f>ROW(Source!A72)</f>
        <v>72</v>
      </c>
      <c r="B217">
        <v>25554418</v>
      </c>
      <c r="C217">
        <v>25554408</v>
      </c>
      <c r="D217">
        <v>20142627</v>
      </c>
      <c r="E217">
        <v>1</v>
      </c>
      <c r="F217">
        <v>1</v>
      </c>
      <c r="G217">
        <v>1</v>
      </c>
      <c r="H217">
        <v>3</v>
      </c>
      <c r="I217" t="s">
        <v>502</v>
      </c>
      <c r="J217" t="s">
        <v>503</v>
      </c>
      <c r="K217" t="s">
        <v>504</v>
      </c>
      <c r="L217">
        <v>1339</v>
      </c>
      <c r="N217">
        <v>1007</v>
      </c>
      <c r="O217" t="s">
        <v>123</v>
      </c>
      <c r="P217" t="s">
        <v>123</v>
      </c>
      <c r="Q217">
        <v>1</v>
      </c>
      <c r="X217">
        <v>8.0000000000000002E-3</v>
      </c>
      <c r="Y217">
        <v>1324</v>
      </c>
      <c r="Z217">
        <v>0</v>
      </c>
      <c r="AA217">
        <v>0</v>
      </c>
      <c r="AB217">
        <v>0</v>
      </c>
      <c r="AC217">
        <v>2</v>
      </c>
      <c r="AD217">
        <v>1</v>
      </c>
      <c r="AE217">
        <v>0</v>
      </c>
      <c r="AF217" t="s">
        <v>107</v>
      </c>
      <c r="AG217">
        <v>1.6E-2</v>
      </c>
      <c r="AH217">
        <v>2</v>
      </c>
      <c r="AI217">
        <v>25554412</v>
      </c>
      <c r="AJ217">
        <v>217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>
      <c r="A218">
        <f>ROW(Source!A72)</f>
        <v>72</v>
      </c>
      <c r="B218">
        <v>25554419</v>
      </c>
      <c r="C218">
        <v>25554408</v>
      </c>
      <c r="D218">
        <v>20148917</v>
      </c>
      <c r="E218">
        <v>1</v>
      </c>
      <c r="F218">
        <v>1</v>
      </c>
      <c r="G218">
        <v>1</v>
      </c>
      <c r="H218">
        <v>3</v>
      </c>
      <c r="I218" t="s">
        <v>505</v>
      </c>
      <c r="J218" t="s">
        <v>506</v>
      </c>
      <c r="K218" t="s">
        <v>507</v>
      </c>
      <c r="L218">
        <v>1348</v>
      </c>
      <c r="N218">
        <v>1009</v>
      </c>
      <c r="O218" t="s">
        <v>43</v>
      </c>
      <c r="P218" t="s">
        <v>43</v>
      </c>
      <c r="Q218">
        <v>1000</v>
      </c>
      <c r="X218">
        <v>2.9000000000000001E-2</v>
      </c>
      <c r="Y218">
        <v>8415</v>
      </c>
      <c r="Z218">
        <v>0</v>
      </c>
      <c r="AA218">
        <v>0</v>
      </c>
      <c r="AB218">
        <v>0</v>
      </c>
      <c r="AC218">
        <v>2</v>
      </c>
      <c r="AD218">
        <v>1</v>
      </c>
      <c r="AE218">
        <v>0</v>
      </c>
      <c r="AF218" t="s">
        <v>107</v>
      </c>
      <c r="AG218">
        <v>5.8000000000000003E-2</v>
      </c>
      <c r="AH218">
        <v>2</v>
      </c>
      <c r="AI218">
        <v>25554413</v>
      </c>
      <c r="AJ218">
        <v>218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>
      <c r="A219">
        <f>ROW(Source!A72)</f>
        <v>72</v>
      </c>
      <c r="B219">
        <v>25554420</v>
      </c>
      <c r="C219">
        <v>25554408</v>
      </c>
      <c r="D219">
        <v>20144580</v>
      </c>
      <c r="E219">
        <v>1</v>
      </c>
      <c r="F219">
        <v>1</v>
      </c>
      <c r="G219">
        <v>1</v>
      </c>
      <c r="H219">
        <v>3</v>
      </c>
      <c r="I219" t="s">
        <v>508</v>
      </c>
      <c r="J219" t="s">
        <v>509</v>
      </c>
      <c r="K219" t="s">
        <v>510</v>
      </c>
      <c r="L219">
        <v>1327</v>
      </c>
      <c r="N219">
        <v>1005</v>
      </c>
      <c r="O219" t="s">
        <v>465</v>
      </c>
      <c r="P219" t="s">
        <v>465</v>
      </c>
      <c r="Q219">
        <v>1</v>
      </c>
      <c r="X219">
        <v>1.4</v>
      </c>
      <c r="Y219">
        <v>36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0</v>
      </c>
      <c r="AF219" t="s">
        <v>107</v>
      </c>
      <c r="AG219">
        <v>2.8</v>
      </c>
      <c r="AH219">
        <v>2</v>
      </c>
      <c r="AI219">
        <v>25554414</v>
      </c>
      <c r="AJ219">
        <v>219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>
      <c r="A220">
        <f>ROW(Source!A73)</f>
        <v>73</v>
      </c>
      <c r="B220">
        <v>25554428</v>
      </c>
      <c r="C220">
        <v>25554421</v>
      </c>
      <c r="D220">
        <v>6194200</v>
      </c>
      <c r="E220">
        <v>1</v>
      </c>
      <c r="F220">
        <v>1</v>
      </c>
      <c r="G220">
        <v>1</v>
      </c>
      <c r="H220">
        <v>1</v>
      </c>
      <c r="I220" t="s">
        <v>500</v>
      </c>
      <c r="J220" t="s">
        <v>2</v>
      </c>
      <c r="K220" t="s">
        <v>501</v>
      </c>
      <c r="L220">
        <v>1369</v>
      </c>
      <c r="N220">
        <v>1013</v>
      </c>
      <c r="O220" t="s">
        <v>336</v>
      </c>
      <c r="P220" t="s">
        <v>336</v>
      </c>
      <c r="Q220">
        <v>1</v>
      </c>
      <c r="X220">
        <v>70.2</v>
      </c>
      <c r="Y220">
        <v>0</v>
      </c>
      <c r="Z220">
        <v>0</v>
      </c>
      <c r="AA220">
        <v>0</v>
      </c>
      <c r="AB220">
        <v>8.6199999999999992</v>
      </c>
      <c r="AC220">
        <v>0</v>
      </c>
      <c r="AD220">
        <v>1</v>
      </c>
      <c r="AE220">
        <v>1</v>
      </c>
      <c r="AF220" t="s">
        <v>2</v>
      </c>
      <c r="AG220">
        <v>70.2</v>
      </c>
      <c r="AH220">
        <v>2</v>
      </c>
      <c r="AI220">
        <v>25554422</v>
      </c>
      <c r="AJ220">
        <v>220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>
      <c r="A221">
        <f>ROW(Source!A73)</f>
        <v>73</v>
      </c>
      <c r="B221">
        <v>25554429</v>
      </c>
      <c r="C221">
        <v>25554421</v>
      </c>
      <c r="D221">
        <v>6697596</v>
      </c>
      <c r="E221">
        <v>1</v>
      </c>
      <c r="F221">
        <v>1</v>
      </c>
      <c r="G221">
        <v>1</v>
      </c>
      <c r="H221">
        <v>1</v>
      </c>
      <c r="I221" t="s">
        <v>337</v>
      </c>
      <c r="J221" t="s">
        <v>2</v>
      </c>
      <c r="K221" t="s">
        <v>338</v>
      </c>
      <c r="L221">
        <v>1369</v>
      </c>
      <c r="N221">
        <v>1013</v>
      </c>
      <c r="O221" t="s">
        <v>336</v>
      </c>
      <c r="P221" t="s">
        <v>336</v>
      </c>
      <c r="Q221">
        <v>1</v>
      </c>
      <c r="X221">
        <v>0.18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2</v>
      </c>
      <c r="AF221" t="s">
        <v>2</v>
      </c>
      <c r="AG221">
        <v>0.18</v>
      </c>
      <c r="AH221">
        <v>2</v>
      </c>
      <c r="AI221">
        <v>25554423</v>
      </c>
      <c r="AJ221">
        <v>221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>
      <c r="A222">
        <f>ROW(Source!A73)</f>
        <v>73</v>
      </c>
      <c r="B222">
        <v>25554430</v>
      </c>
      <c r="C222">
        <v>25554421</v>
      </c>
      <c r="D222">
        <v>20145014</v>
      </c>
      <c r="E222">
        <v>1</v>
      </c>
      <c r="F222">
        <v>1</v>
      </c>
      <c r="G222">
        <v>1</v>
      </c>
      <c r="H222">
        <v>2</v>
      </c>
      <c r="I222" t="s">
        <v>344</v>
      </c>
      <c r="J222" t="s">
        <v>345</v>
      </c>
      <c r="K222" t="s">
        <v>346</v>
      </c>
      <c r="L222">
        <v>1480</v>
      </c>
      <c r="N222">
        <v>1013</v>
      </c>
      <c r="O222" t="s">
        <v>342</v>
      </c>
      <c r="P222" t="s">
        <v>343</v>
      </c>
      <c r="Q222">
        <v>1</v>
      </c>
      <c r="X222">
        <v>0.18</v>
      </c>
      <c r="Y222">
        <v>0</v>
      </c>
      <c r="Z222">
        <v>68</v>
      </c>
      <c r="AA222">
        <v>10.24</v>
      </c>
      <c r="AB222">
        <v>0</v>
      </c>
      <c r="AC222">
        <v>0</v>
      </c>
      <c r="AD222">
        <v>1</v>
      </c>
      <c r="AE222">
        <v>0</v>
      </c>
      <c r="AF222" t="s">
        <v>2</v>
      </c>
      <c r="AG222">
        <v>0.18</v>
      </c>
      <c r="AH222">
        <v>2</v>
      </c>
      <c r="AI222">
        <v>25554424</v>
      </c>
      <c r="AJ222">
        <v>222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>
      <c r="A223">
        <f>ROW(Source!A73)</f>
        <v>73</v>
      </c>
      <c r="B223">
        <v>25554431</v>
      </c>
      <c r="C223">
        <v>25554421</v>
      </c>
      <c r="D223">
        <v>20142627</v>
      </c>
      <c r="E223">
        <v>1</v>
      </c>
      <c r="F223">
        <v>1</v>
      </c>
      <c r="G223">
        <v>1</v>
      </c>
      <c r="H223">
        <v>3</v>
      </c>
      <c r="I223" t="s">
        <v>502</v>
      </c>
      <c r="J223" t="s">
        <v>503</v>
      </c>
      <c r="K223" t="s">
        <v>504</v>
      </c>
      <c r="L223">
        <v>1339</v>
      </c>
      <c r="N223">
        <v>1007</v>
      </c>
      <c r="O223" t="s">
        <v>123</v>
      </c>
      <c r="P223" t="s">
        <v>123</v>
      </c>
      <c r="Q223">
        <v>1</v>
      </c>
      <c r="X223">
        <v>8.0000000000000002E-3</v>
      </c>
      <c r="Y223">
        <v>1324</v>
      </c>
      <c r="Z223">
        <v>0</v>
      </c>
      <c r="AA223">
        <v>0</v>
      </c>
      <c r="AB223">
        <v>0</v>
      </c>
      <c r="AC223">
        <v>2</v>
      </c>
      <c r="AD223">
        <v>1</v>
      </c>
      <c r="AE223">
        <v>0</v>
      </c>
      <c r="AF223" t="s">
        <v>2</v>
      </c>
      <c r="AG223">
        <v>8.0000000000000002E-3</v>
      </c>
      <c r="AH223">
        <v>2</v>
      </c>
      <c r="AI223">
        <v>25554425</v>
      </c>
      <c r="AJ223">
        <v>223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>
      <c r="A224">
        <f>ROW(Source!A73)</f>
        <v>73</v>
      </c>
      <c r="B224">
        <v>25554432</v>
      </c>
      <c r="C224">
        <v>25554421</v>
      </c>
      <c r="D224">
        <v>20148917</v>
      </c>
      <c r="E224">
        <v>1</v>
      </c>
      <c r="F224">
        <v>1</v>
      </c>
      <c r="G224">
        <v>1</v>
      </c>
      <c r="H224">
        <v>3</v>
      </c>
      <c r="I224" t="s">
        <v>505</v>
      </c>
      <c r="J224" t="s">
        <v>506</v>
      </c>
      <c r="K224" t="s">
        <v>507</v>
      </c>
      <c r="L224">
        <v>1348</v>
      </c>
      <c r="N224">
        <v>1009</v>
      </c>
      <c r="O224" t="s">
        <v>43</v>
      </c>
      <c r="P224" t="s">
        <v>43</v>
      </c>
      <c r="Q224">
        <v>1000</v>
      </c>
      <c r="X224">
        <v>2.9000000000000001E-2</v>
      </c>
      <c r="Y224">
        <v>8415</v>
      </c>
      <c r="Z224">
        <v>0</v>
      </c>
      <c r="AA224">
        <v>0</v>
      </c>
      <c r="AB224">
        <v>0</v>
      </c>
      <c r="AC224">
        <v>2</v>
      </c>
      <c r="AD224">
        <v>1</v>
      </c>
      <c r="AE224">
        <v>0</v>
      </c>
      <c r="AF224" t="s">
        <v>2</v>
      </c>
      <c r="AG224">
        <v>2.9000000000000001E-2</v>
      </c>
      <c r="AH224">
        <v>2</v>
      </c>
      <c r="AI224">
        <v>25554426</v>
      </c>
      <c r="AJ224">
        <v>224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>
      <c r="A225">
        <f>ROW(Source!A73)</f>
        <v>73</v>
      </c>
      <c r="B225">
        <v>25554433</v>
      </c>
      <c r="C225">
        <v>25554421</v>
      </c>
      <c r="D225">
        <v>20144580</v>
      </c>
      <c r="E225">
        <v>1</v>
      </c>
      <c r="F225">
        <v>1</v>
      </c>
      <c r="G225">
        <v>1</v>
      </c>
      <c r="H225">
        <v>3</v>
      </c>
      <c r="I225" t="s">
        <v>508</v>
      </c>
      <c r="J225" t="s">
        <v>509</v>
      </c>
      <c r="K225" t="s">
        <v>510</v>
      </c>
      <c r="L225">
        <v>1327</v>
      </c>
      <c r="N225">
        <v>1005</v>
      </c>
      <c r="O225" t="s">
        <v>465</v>
      </c>
      <c r="P225" t="s">
        <v>465</v>
      </c>
      <c r="Q225">
        <v>1</v>
      </c>
      <c r="X225">
        <v>5.5</v>
      </c>
      <c r="Y225">
        <v>36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2</v>
      </c>
      <c r="AG225">
        <v>5.5</v>
      </c>
      <c r="AH225">
        <v>2</v>
      </c>
      <c r="AI225">
        <v>25554427</v>
      </c>
      <c r="AJ225">
        <v>225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>
      <c r="A226">
        <f>ROW(Source!A74)</f>
        <v>74</v>
      </c>
      <c r="B226">
        <v>25554441</v>
      </c>
      <c r="C226">
        <v>25554434</v>
      </c>
      <c r="D226">
        <v>6194200</v>
      </c>
      <c r="E226">
        <v>1</v>
      </c>
      <c r="F226">
        <v>1</v>
      </c>
      <c r="G226">
        <v>1</v>
      </c>
      <c r="H226">
        <v>1</v>
      </c>
      <c r="I226" t="s">
        <v>500</v>
      </c>
      <c r="J226" t="s">
        <v>2</v>
      </c>
      <c r="K226" t="s">
        <v>501</v>
      </c>
      <c r="L226">
        <v>1369</v>
      </c>
      <c r="N226">
        <v>1013</v>
      </c>
      <c r="O226" t="s">
        <v>336</v>
      </c>
      <c r="P226" t="s">
        <v>336</v>
      </c>
      <c r="Q226">
        <v>1</v>
      </c>
      <c r="X226">
        <v>49.8</v>
      </c>
      <c r="Y226">
        <v>0</v>
      </c>
      <c r="Z226">
        <v>0</v>
      </c>
      <c r="AA226">
        <v>0</v>
      </c>
      <c r="AB226">
        <v>8.6199999999999992</v>
      </c>
      <c r="AC226">
        <v>0</v>
      </c>
      <c r="AD226">
        <v>1</v>
      </c>
      <c r="AE226">
        <v>1</v>
      </c>
      <c r="AF226" t="s">
        <v>181</v>
      </c>
      <c r="AG226">
        <v>149.39999999999998</v>
      </c>
      <c r="AH226">
        <v>2</v>
      </c>
      <c r="AI226">
        <v>25554435</v>
      </c>
      <c r="AJ226">
        <v>226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>
      <c r="A227">
        <f>ROW(Source!A74)</f>
        <v>74</v>
      </c>
      <c r="B227">
        <v>25554442</v>
      </c>
      <c r="C227">
        <v>25554434</v>
      </c>
      <c r="D227">
        <v>6697596</v>
      </c>
      <c r="E227">
        <v>1</v>
      </c>
      <c r="F227">
        <v>1</v>
      </c>
      <c r="G227">
        <v>1</v>
      </c>
      <c r="H227">
        <v>1</v>
      </c>
      <c r="I227" t="s">
        <v>337</v>
      </c>
      <c r="J227" t="s">
        <v>2</v>
      </c>
      <c r="K227" t="s">
        <v>338</v>
      </c>
      <c r="L227">
        <v>1369</v>
      </c>
      <c r="N227">
        <v>1013</v>
      </c>
      <c r="O227" t="s">
        <v>336</v>
      </c>
      <c r="P227" t="s">
        <v>336</v>
      </c>
      <c r="Q227">
        <v>1</v>
      </c>
      <c r="X227">
        <v>0.11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2</v>
      </c>
      <c r="AF227" t="s">
        <v>181</v>
      </c>
      <c r="AG227">
        <v>0.33</v>
      </c>
      <c r="AH227">
        <v>2</v>
      </c>
      <c r="AI227">
        <v>25554436</v>
      </c>
      <c r="AJ227">
        <v>227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>
      <c r="A228">
        <f>ROW(Source!A74)</f>
        <v>74</v>
      </c>
      <c r="B228">
        <v>25554443</v>
      </c>
      <c r="C228">
        <v>25554434</v>
      </c>
      <c r="D228">
        <v>20145014</v>
      </c>
      <c r="E228">
        <v>1</v>
      </c>
      <c r="F228">
        <v>1</v>
      </c>
      <c r="G228">
        <v>1</v>
      </c>
      <c r="H228">
        <v>2</v>
      </c>
      <c r="I228" t="s">
        <v>344</v>
      </c>
      <c r="J228" t="s">
        <v>345</v>
      </c>
      <c r="K228" t="s">
        <v>346</v>
      </c>
      <c r="L228">
        <v>1480</v>
      </c>
      <c r="N228">
        <v>1013</v>
      </c>
      <c r="O228" t="s">
        <v>342</v>
      </c>
      <c r="P228" t="s">
        <v>343</v>
      </c>
      <c r="Q228">
        <v>1</v>
      </c>
      <c r="X228">
        <v>0.11</v>
      </c>
      <c r="Y228">
        <v>0</v>
      </c>
      <c r="Z228">
        <v>68</v>
      </c>
      <c r="AA228">
        <v>10.24</v>
      </c>
      <c r="AB228">
        <v>0</v>
      </c>
      <c r="AC228">
        <v>0</v>
      </c>
      <c r="AD228">
        <v>1</v>
      </c>
      <c r="AE228">
        <v>0</v>
      </c>
      <c r="AF228" t="s">
        <v>181</v>
      </c>
      <c r="AG228">
        <v>0.33</v>
      </c>
      <c r="AH228">
        <v>2</v>
      </c>
      <c r="AI228">
        <v>25554437</v>
      </c>
      <c r="AJ228">
        <v>228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>
      <c r="A229">
        <f>ROW(Source!A74)</f>
        <v>74</v>
      </c>
      <c r="B229">
        <v>25554444</v>
      </c>
      <c r="C229">
        <v>25554434</v>
      </c>
      <c r="D229">
        <v>20142627</v>
      </c>
      <c r="E229">
        <v>1</v>
      </c>
      <c r="F229">
        <v>1</v>
      </c>
      <c r="G229">
        <v>1</v>
      </c>
      <c r="H229">
        <v>3</v>
      </c>
      <c r="I229" t="s">
        <v>502</v>
      </c>
      <c r="J229" t="s">
        <v>503</v>
      </c>
      <c r="K229" t="s">
        <v>504</v>
      </c>
      <c r="L229">
        <v>1339</v>
      </c>
      <c r="N229">
        <v>1007</v>
      </c>
      <c r="O229" t="s">
        <v>123</v>
      </c>
      <c r="P229" t="s">
        <v>123</v>
      </c>
      <c r="Q229">
        <v>1</v>
      </c>
      <c r="X229">
        <v>8.0000000000000002E-3</v>
      </c>
      <c r="Y229">
        <v>1324</v>
      </c>
      <c r="Z229">
        <v>0</v>
      </c>
      <c r="AA229">
        <v>0</v>
      </c>
      <c r="AB229">
        <v>0</v>
      </c>
      <c r="AC229">
        <v>2</v>
      </c>
      <c r="AD229">
        <v>1</v>
      </c>
      <c r="AE229">
        <v>0</v>
      </c>
      <c r="AF229" t="s">
        <v>181</v>
      </c>
      <c r="AG229">
        <v>2.4E-2</v>
      </c>
      <c r="AH229">
        <v>2</v>
      </c>
      <c r="AI229">
        <v>25554438</v>
      </c>
      <c r="AJ229">
        <v>229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>
      <c r="A230">
        <f>ROW(Source!A74)</f>
        <v>74</v>
      </c>
      <c r="B230">
        <v>25554445</v>
      </c>
      <c r="C230">
        <v>25554434</v>
      </c>
      <c r="D230">
        <v>20148917</v>
      </c>
      <c r="E230">
        <v>1</v>
      </c>
      <c r="F230">
        <v>1</v>
      </c>
      <c r="G230">
        <v>1</v>
      </c>
      <c r="H230">
        <v>3</v>
      </c>
      <c r="I230" t="s">
        <v>505</v>
      </c>
      <c r="J230" t="s">
        <v>506</v>
      </c>
      <c r="K230" t="s">
        <v>507</v>
      </c>
      <c r="L230">
        <v>1348</v>
      </c>
      <c r="N230">
        <v>1009</v>
      </c>
      <c r="O230" t="s">
        <v>43</v>
      </c>
      <c r="P230" t="s">
        <v>43</v>
      </c>
      <c r="Q230">
        <v>1000</v>
      </c>
      <c r="X230">
        <v>2.9000000000000001E-2</v>
      </c>
      <c r="Y230">
        <v>8415</v>
      </c>
      <c r="Z230">
        <v>0</v>
      </c>
      <c r="AA230">
        <v>0</v>
      </c>
      <c r="AB230">
        <v>0</v>
      </c>
      <c r="AC230">
        <v>2</v>
      </c>
      <c r="AD230">
        <v>1</v>
      </c>
      <c r="AE230">
        <v>0</v>
      </c>
      <c r="AF230" t="s">
        <v>181</v>
      </c>
      <c r="AG230">
        <v>8.7000000000000008E-2</v>
      </c>
      <c r="AH230">
        <v>2</v>
      </c>
      <c r="AI230">
        <v>25554439</v>
      </c>
      <c r="AJ230">
        <v>230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>
      <c r="A231">
        <f>ROW(Source!A74)</f>
        <v>74</v>
      </c>
      <c r="B231">
        <v>25554446</v>
      </c>
      <c r="C231">
        <v>25554434</v>
      </c>
      <c r="D231">
        <v>20144580</v>
      </c>
      <c r="E231">
        <v>1</v>
      </c>
      <c r="F231">
        <v>1</v>
      </c>
      <c r="G231">
        <v>1</v>
      </c>
      <c r="H231">
        <v>3</v>
      </c>
      <c r="I231" t="s">
        <v>508</v>
      </c>
      <c r="J231" t="s">
        <v>509</v>
      </c>
      <c r="K231" t="s">
        <v>510</v>
      </c>
      <c r="L231">
        <v>1327</v>
      </c>
      <c r="N231">
        <v>1005</v>
      </c>
      <c r="O231" t="s">
        <v>465</v>
      </c>
      <c r="P231" t="s">
        <v>465</v>
      </c>
      <c r="Q231">
        <v>1</v>
      </c>
      <c r="X231">
        <v>1.4</v>
      </c>
      <c r="Y231">
        <v>36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181</v>
      </c>
      <c r="AG231">
        <v>4.1999999999999993</v>
      </c>
      <c r="AH231">
        <v>2</v>
      </c>
      <c r="AI231">
        <v>25554440</v>
      </c>
      <c r="AJ231">
        <v>231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11-графка c показом НР и СП </vt:lpstr>
      <vt:lpstr>Source</vt:lpstr>
      <vt:lpstr>SmtRes</vt:lpstr>
      <vt:lpstr>EtalonRes</vt:lpstr>
      <vt:lpstr>ClcRes</vt:lpstr>
      <vt:lpstr>'11-графка c показом НР и СП '!Заголовки_для_печати</vt:lpstr>
      <vt:lpstr>'11-графка c показом НР и СП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karpovich_r</cp:lastModifiedBy>
  <cp:lastPrinted>2011-10-26T07:24:46Z</cp:lastPrinted>
  <dcterms:created xsi:type="dcterms:W3CDTF">2011-09-02T10:04:23Z</dcterms:created>
  <dcterms:modified xsi:type="dcterms:W3CDTF">2011-12-05T09:38:57Z</dcterms:modified>
</cp:coreProperties>
</file>